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Zakázky\Zakázky 2025\ČB zakázky\034 Údržba HOZ Hvožďany\výzva\"/>
    </mc:Choice>
  </mc:AlternateContent>
  <xr:revisionPtr revIDLastSave="0" documentId="13_ncr:1_{9933AEBF-9063-42C8-A516-7B2C23C6A56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220_144 - SO 01" sheetId="2" r:id="rId2"/>
    <sheet name="220_143 - SO 02" sheetId="3" r:id="rId3"/>
    <sheet name="Pokyny pro vyplnění" sheetId="4" r:id="rId4"/>
  </sheets>
  <definedNames>
    <definedName name="_xlnm._FilterDatabase" localSheetId="2" hidden="1">'220_143 - SO 02'!$C$80:$K$100</definedName>
    <definedName name="_xlnm._FilterDatabase" localSheetId="1" hidden="1">'220_144 - SO 01'!$C$81:$K$165</definedName>
    <definedName name="_xlnm.Print_Titles" localSheetId="2">'220_143 - SO 02'!$80:$80</definedName>
    <definedName name="_xlnm.Print_Titles" localSheetId="1">'220_144 - SO 01'!$81:$81</definedName>
    <definedName name="_xlnm.Print_Titles" localSheetId="0">'Rekapitulace stavby'!$52:$52</definedName>
    <definedName name="_xlnm.Print_Area" localSheetId="2">'220_143 - SO 02'!$C$4:$J$39,'220_143 - SO 02'!$C$45:$J$62,'220_143 - SO 02'!$C$68:$K$100</definedName>
    <definedName name="_xlnm.Print_Area" localSheetId="1">'220_144 - SO 01'!$C$4:$J$39,'220_144 - SO 01'!$C$45:$J$63,'220_144 - SO 01'!$C$69:$K$165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97" i="3"/>
  <c r="BH97" i="3"/>
  <c r="BG97" i="3"/>
  <c r="BF97" i="3"/>
  <c r="T97" i="3"/>
  <c r="T96" i="3"/>
  <c r="R97" i="3"/>
  <c r="R96" i="3"/>
  <c r="P97" i="3"/>
  <c r="P96" i="3"/>
  <c r="BI92" i="3"/>
  <c r="BH92" i="3"/>
  <c r="BG92" i="3"/>
  <c r="BF92" i="3"/>
  <c r="T92" i="3"/>
  <c r="R92" i="3"/>
  <c r="P92" i="3"/>
  <c r="BI88" i="3"/>
  <c r="BH88" i="3"/>
  <c r="BG88" i="3"/>
  <c r="BF88" i="3"/>
  <c r="T88" i="3"/>
  <c r="R88" i="3"/>
  <c r="P88" i="3"/>
  <c r="BI83" i="3"/>
  <c r="BH83" i="3"/>
  <c r="BG83" i="3"/>
  <c r="BF83" i="3"/>
  <c r="T83" i="3"/>
  <c r="T82" i="3"/>
  <c r="T81" i="3" s="1"/>
  <c r="R83" i="3"/>
  <c r="R82" i="3" s="1"/>
  <c r="R81" i="3" s="1"/>
  <c r="P83" i="3"/>
  <c r="P82" i="3" s="1"/>
  <c r="P81" i="3" s="1"/>
  <c r="AU56" i="1" s="1"/>
  <c r="J77" i="3"/>
  <c r="F75" i="3"/>
  <c r="E73" i="3"/>
  <c r="J54" i="3"/>
  <c r="F52" i="3"/>
  <c r="E50" i="3"/>
  <c r="J24" i="3"/>
  <c r="E24" i="3"/>
  <c r="J55" i="3" s="1"/>
  <c r="J23" i="3"/>
  <c r="J18" i="3"/>
  <c r="E18" i="3"/>
  <c r="F55" i="3" s="1"/>
  <c r="J17" i="3"/>
  <c r="J15" i="3"/>
  <c r="E15" i="3"/>
  <c r="F54" i="3" s="1"/>
  <c r="J14" i="3"/>
  <c r="J12" i="3"/>
  <c r="J52" i="3" s="1"/>
  <c r="E7" i="3"/>
  <c r="E48" i="3"/>
  <c r="J37" i="2"/>
  <c r="J36" i="2"/>
  <c r="AY55" i="1" s="1"/>
  <c r="J35" i="2"/>
  <c r="AX55" i="1" s="1"/>
  <c r="BI162" i="2"/>
  <c r="BH162" i="2"/>
  <c r="BG162" i="2"/>
  <c r="BF162" i="2"/>
  <c r="T162" i="2"/>
  <c r="T161" i="2" s="1"/>
  <c r="R162" i="2"/>
  <c r="R161" i="2" s="1"/>
  <c r="P162" i="2"/>
  <c r="P161" i="2" s="1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BI130" i="2"/>
  <c r="BH130" i="2"/>
  <c r="BG130" i="2"/>
  <c r="BF130" i="2"/>
  <c r="T130" i="2"/>
  <c r="R130" i="2"/>
  <c r="P130" i="2"/>
  <c r="BI126" i="2"/>
  <c r="BH126" i="2"/>
  <c r="BG126" i="2"/>
  <c r="BF126" i="2"/>
  <c r="T126" i="2"/>
  <c r="R126" i="2"/>
  <c r="P126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6" i="2"/>
  <c r="BH116" i="2"/>
  <c r="BG116" i="2"/>
  <c r="BF116" i="2"/>
  <c r="T116" i="2"/>
  <c r="R116" i="2"/>
  <c r="P116" i="2"/>
  <c r="BI111" i="2"/>
  <c r="BH111" i="2"/>
  <c r="BG111" i="2"/>
  <c r="BF111" i="2"/>
  <c r="T111" i="2"/>
  <c r="R111" i="2"/>
  <c r="P111" i="2"/>
  <c r="BI106" i="2"/>
  <c r="BH106" i="2"/>
  <c r="BG106" i="2"/>
  <c r="BF106" i="2"/>
  <c r="T106" i="2"/>
  <c r="R106" i="2"/>
  <c r="P106" i="2"/>
  <c r="BI101" i="2"/>
  <c r="BH101" i="2"/>
  <c r="BG101" i="2"/>
  <c r="BF101" i="2"/>
  <c r="T101" i="2"/>
  <c r="R101" i="2"/>
  <c r="P101" i="2"/>
  <c r="BI98" i="2"/>
  <c r="BH98" i="2"/>
  <c r="BG98" i="2"/>
  <c r="F35" i="2" s="1"/>
  <c r="BF98" i="2"/>
  <c r="T98" i="2"/>
  <c r="R98" i="2"/>
  <c r="P98" i="2"/>
  <c r="BI94" i="2"/>
  <c r="BH94" i="2"/>
  <c r="BG94" i="2"/>
  <c r="BF94" i="2"/>
  <c r="T94" i="2"/>
  <c r="R94" i="2"/>
  <c r="P94" i="2"/>
  <c r="BI89" i="2"/>
  <c r="BH89" i="2"/>
  <c r="BG89" i="2"/>
  <c r="BF89" i="2"/>
  <c r="J34" i="2" s="1"/>
  <c r="T89" i="2"/>
  <c r="R89" i="2"/>
  <c r="P89" i="2"/>
  <c r="BI84" i="2"/>
  <c r="F37" i="2" s="1"/>
  <c r="BH84" i="2"/>
  <c r="F36" i="2" s="1"/>
  <c r="BG84" i="2"/>
  <c r="BF84" i="2"/>
  <c r="T84" i="2"/>
  <c r="R84" i="2"/>
  <c r="P84" i="2"/>
  <c r="J78" i="2"/>
  <c r="F76" i="2"/>
  <c r="E74" i="2"/>
  <c r="J54" i="2"/>
  <c r="F52" i="2"/>
  <c r="E50" i="2"/>
  <c r="J24" i="2"/>
  <c r="E24" i="2"/>
  <c r="J55" i="2"/>
  <c r="J23" i="2"/>
  <c r="J18" i="2"/>
  <c r="E18" i="2"/>
  <c r="F79" i="2" s="1"/>
  <c r="J17" i="2"/>
  <c r="J15" i="2"/>
  <c r="E15" i="2"/>
  <c r="F78" i="2"/>
  <c r="J14" i="2"/>
  <c r="J12" i="2"/>
  <c r="J52" i="2" s="1"/>
  <c r="E7" i="2"/>
  <c r="E48" i="2"/>
  <c r="L50" i="1"/>
  <c r="AM50" i="1"/>
  <c r="AM49" i="1"/>
  <c r="L49" i="1"/>
  <c r="AM47" i="1"/>
  <c r="L47" i="1"/>
  <c r="L45" i="1"/>
  <c r="L44" i="1"/>
  <c r="J130" i="2"/>
  <c r="BK126" i="2"/>
  <c r="BK122" i="2"/>
  <c r="BK84" i="2"/>
  <c r="BK111" i="2"/>
  <c r="J122" i="2"/>
  <c r="BK143" i="2"/>
  <c r="BK83" i="3"/>
  <c r="J101" i="2"/>
  <c r="J84" i="2"/>
  <c r="BK150" i="2"/>
  <c r="J94" i="2"/>
  <c r="BK94" i="2"/>
  <c r="BK147" i="2"/>
  <c r="J116" i="2"/>
  <c r="J135" i="2"/>
  <c r="BK98" i="2"/>
  <c r="J83" i="3"/>
  <c r="BK130" i="2"/>
  <c r="BK97" i="3"/>
  <c r="J150" i="2"/>
  <c r="J120" i="2"/>
  <c r="J97" i="3"/>
  <c r="BK120" i="2"/>
  <c r="J147" i="2"/>
  <c r="BK89" i="2"/>
  <c r="BK139" i="2"/>
  <c r="J89" i="2"/>
  <c r="J158" i="2"/>
  <c r="J98" i="2"/>
  <c r="J106" i="2"/>
  <c r="J139" i="2"/>
  <c r="BK101" i="2"/>
  <c r="J92" i="3"/>
  <c r="BK116" i="2"/>
  <c r="J126" i="2"/>
  <c r="J88" i="3"/>
  <c r="J162" i="2"/>
  <c r="BK158" i="2"/>
  <c r="BK92" i="3"/>
  <c r="AS54" i="1"/>
  <c r="BK154" i="2"/>
  <c r="J111" i="2"/>
  <c r="BK106" i="2"/>
  <c r="J143" i="2"/>
  <c r="BK162" i="2"/>
  <c r="BK88" i="3"/>
  <c r="BK135" i="2"/>
  <c r="J154" i="2"/>
  <c r="F34" i="2"/>
  <c r="R88" i="2" l="1"/>
  <c r="R83" i="2"/>
  <c r="R82" i="2" s="1"/>
  <c r="P88" i="2"/>
  <c r="P83" i="2" s="1"/>
  <c r="P82" i="2" s="1"/>
  <c r="AU55" i="1" s="1"/>
  <c r="AU54" i="1" s="1"/>
  <c r="BK88" i="2"/>
  <c r="J88" i="2" s="1"/>
  <c r="J61" i="2" s="1"/>
  <c r="T88" i="2"/>
  <c r="T83" i="2" s="1"/>
  <c r="T82" i="2" s="1"/>
  <c r="BK96" i="3"/>
  <c r="BK82" i="3" s="1"/>
  <c r="BK81" i="3" s="1"/>
  <c r="J81" i="3" s="1"/>
  <c r="J59" i="3" s="1"/>
  <c r="BK161" i="2"/>
  <c r="J161" i="2"/>
  <c r="J62" i="2"/>
  <c r="E71" i="3"/>
  <c r="F77" i="3"/>
  <c r="J78" i="3"/>
  <c r="BE88" i="3"/>
  <c r="J75" i="3"/>
  <c r="BE92" i="3"/>
  <c r="BE83" i="3"/>
  <c r="F78" i="3"/>
  <c r="BE97" i="3"/>
  <c r="BB55" i="1"/>
  <c r="BA55" i="1"/>
  <c r="BC55" i="1"/>
  <c r="F54" i="2"/>
  <c r="F55" i="2"/>
  <c r="E72" i="2"/>
  <c r="J76" i="2"/>
  <c r="J79" i="2"/>
  <c r="BE84" i="2"/>
  <c r="BE94" i="2"/>
  <c r="BE135" i="2"/>
  <c r="BE139" i="2"/>
  <c r="BE143" i="2"/>
  <c r="BE150" i="2"/>
  <c r="BE154" i="2"/>
  <c r="BE158" i="2"/>
  <c r="AW55" i="1"/>
  <c r="BE89" i="2"/>
  <c r="BE98" i="2"/>
  <c r="BE101" i="2"/>
  <c r="BE106" i="2"/>
  <c r="BE111" i="2"/>
  <c r="BE116" i="2"/>
  <c r="BE120" i="2"/>
  <c r="BE122" i="2"/>
  <c r="BE126" i="2"/>
  <c r="BE130" i="2"/>
  <c r="BE147" i="2"/>
  <c r="BE162" i="2"/>
  <c r="BD55" i="1"/>
  <c r="BD54" i="1" s="1"/>
  <c r="W33" i="1" s="1"/>
  <c r="F37" i="3"/>
  <c r="BD56" i="1" s="1"/>
  <c r="F35" i="3"/>
  <c r="BB56" i="1"/>
  <c r="BB54" i="1" s="1"/>
  <c r="AX54" i="1" s="1"/>
  <c r="F34" i="3"/>
  <c r="BA56" i="1" s="1"/>
  <c r="J34" i="3"/>
  <c r="AW56" i="1"/>
  <c r="F36" i="3"/>
  <c r="BC56" i="1" s="1"/>
  <c r="BC54" i="1" s="1"/>
  <c r="AY54" i="1" s="1"/>
  <c r="BA54" i="1" l="1"/>
  <c r="AW54" i="1" s="1"/>
  <c r="AK30" i="1" s="1"/>
  <c r="J96" i="3"/>
  <c r="J61" i="3" s="1"/>
  <c r="BK83" i="2"/>
  <c r="BK82" i="2" s="1"/>
  <c r="J82" i="2" s="1"/>
  <c r="J59" i="2" s="1"/>
  <c r="J82" i="3"/>
  <c r="J60" i="3" s="1"/>
  <c r="J83" i="2"/>
  <c r="J60" i="2" s="1"/>
  <c r="J30" i="3"/>
  <c r="AG56" i="1"/>
  <c r="F33" i="2"/>
  <c r="AZ55" i="1" s="1"/>
  <c r="F33" i="3"/>
  <c r="AZ56" i="1" s="1"/>
  <c r="J33" i="2"/>
  <c r="AV55" i="1" s="1"/>
  <c r="AT55" i="1" s="1"/>
  <c r="J30" i="2"/>
  <c r="AG55" i="1" s="1"/>
  <c r="AG54" i="1" s="1"/>
  <c r="AK26" i="1" s="1"/>
  <c r="W32" i="1"/>
  <c r="W31" i="1"/>
  <c r="J33" i="3"/>
  <c r="AV56" i="1"/>
  <c r="AT56" i="1"/>
  <c r="AN56" i="1" s="1"/>
  <c r="W30" i="1" l="1"/>
  <c r="AN55" i="1"/>
  <c r="J39" i="3"/>
  <c r="J39" i="2"/>
  <c r="AZ54" i="1"/>
  <c r="AV54" i="1" s="1"/>
  <c r="AK29" i="1" s="1"/>
  <c r="AK35" i="1" s="1"/>
  <c r="AT54" i="1" l="1"/>
  <c r="W29" i="1"/>
  <c r="AN54" i="1" l="1"/>
</calcChain>
</file>

<file path=xl/sharedStrings.xml><?xml version="1.0" encoding="utf-8"?>
<sst xmlns="http://schemas.openxmlformats.org/spreadsheetml/2006/main" count="1627" uniqueCount="471">
  <si>
    <t>Export Komplet</t>
  </si>
  <si>
    <t>VZ</t>
  </si>
  <si>
    <t>2.0</t>
  </si>
  <si>
    <t/>
  </si>
  <si>
    <t>False</t>
  </si>
  <si>
    <t>{d2fcbb0a-f0a0-46d1-8fbd-f241358be858}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</si>
  <si>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</si>
  <si>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</si>
  <si>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</si>
  <si>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</si>
  <si>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</si>
  <si>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</si>
  <si>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</si>
  <si>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</si>
  <si>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</si>
  <si>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</si>
  <si>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</si>
  <si>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</si>
  <si>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údržba HOZ Hvožďany</t>
  </si>
  <si>
    <t>KSO:</t>
  </si>
  <si>
    <t>CC-CZ:</t>
  </si>
  <si>
    <t>Místo:</t>
  </si>
  <si>
    <t>Hvožďany u Úněšova</t>
  </si>
  <si>
    <t>Datum:</t>
  </si>
  <si>
    <t>Zadavatel:</t>
  </si>
  <si>
    <t>IČ:</t>
  </si>
  <si>
    <t>01312774</t>
  </si>
  <si>
    <t>Státní pozemkový úřad</t>
  </si>
  <si>
    <t>DIČ:</t>
  </si>
  <si>
    <t>Účastník:</t>
  </si>
  <si>
    <t>Vyplň údaj</t>
  </si>
  <si>
    <t>Projektant:</t>
  </si>
  <si>
    <t>Ing. Markéta Pejzlová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</si>
  <si>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</si>
  <si>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</si>
  <si>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</si>
  <si>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</si>
  <si>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</si>
  <si>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</si>
  <si>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</si>
  <si>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</si>
  <si>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</si>
  <si>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</si>
  <si>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</si>
  <si>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</si>
  <si>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</si>
  <si>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</si>
  <si>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</si>
  <si>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</si>
  <si>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</si>
  <si>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</si>
  <si>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</si>
  <si>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</si>
  <si>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</si>
  <si>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</si>
  <si>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</si>
  <si>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</si>
  <si>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</si>
  <si>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</si>
  <si>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</si>
  <si>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</si>
  <si>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</si>
  <si>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</si>
  <si>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</si>
  <si>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</si>
  <si>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</si>
  <si>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</si>
  <si>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</si>
  <si>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</si>
  <si>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</si>
  <si>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</si>
  <si>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</si>
  <si>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</si>
  <si>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</si>
  <si>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</si>
  <si>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</si>
  <si>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220_144</t>
  </si>
  <si>
    <t>SO 01</t>
  </si>
  <si>
    <t>STA</t>
  </si>
  <si>
    <t>1</t>
  </si>
  <si>
    <t>{9a445635-0594-4c1b-9182-12ff29447dcd}</t>
  </si>
  <si>
    <t>2</t>
  </si>
  <si>
    <t>220_143</t>
  </si>
  <si>
    <t>SO 02</t>
  </si>
  <si>
    <t>{535f7587-9abe-4154-8c74-c66a191a1a02}</t>
  </si>
  <si>
    <t>KRYCÍ LIST SOUPISU PRACÍ</t>
  </si>
  <si>
    <t>Objekt:</t>
  </si>
  <si>
    <t>220_144 - SO 01</t>
  </si>
  <si>
    <t>zakryté HOZ</t>
  </si>
  <si>
    <t>SPÚ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</si>
  <si>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</si>
  <si>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</si>
  <si>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</si>
  <si>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</si>
  <si>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</si>
  <si>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</si>
  <si>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</si>
  <si>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</si>
  <si>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</si>
  <si>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</si>
  <si>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</si>
  <si>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</si>
  <si>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</si>
  <si>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</si>
  <si>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</si>
  <si>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</si>
  <si>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</si>
  <si>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</si>
  <si>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</si>
  <si>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</si>
  <si>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</si>
  <si>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</si>
  <si>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</si>
  <si>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</si>
  <si>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22</t>
  </si>
  <si>
    <t>K</t>
  </si>
  <si>
    <t>R - 037</t>
  </si>
  <si>
    <t>Vytyčení inženýrské sítě, vč. dopravy</t>
  </si>
  <si>
    <t>ks</t>
  </si>
  <si>
    <t>4</t>
  </si>
  <si>
    <t>-2139537238</t>
  </si>
  <si>
    <t>PP</t>
  </si>
  <si>
    <t>P</t>
  </si>
  <si>
    <t xml:space="preserve">Poznámka k položce:_x000D_
pro všechny druhy podzemních inženýrských sítí včetně dopravy a souvisejících nákladů _x000D_
_x000D_
POZOR _ Výskyt sítí SEK Cetin a výskyt GAS Net_x000D_
</t>
  </si>
  <si>
    <t>VV</t>
  </si>
  <si>
    <t>9</t>
  </si>
  <si>
    <t>Ostatní konstrukce a práce, bourání</t>
  </si>
  <si>
    <t>938904111</t>
  </si>
  <si>
    <t>Odstranění bahna ze savek, kašen a obtokových kanálů</t>
  </si>
  <si>
    <t>m3</t>
  </si>
  <si>
    <t>CS ÚRS 2025 01</t>
  </si>
  <si>
    <t>1952676010</t>
  </si>
  <si>
    <t>Dokončovací práce na dosavadních konstrukcích odstranění usazeného bahna s naložením na dopravní prostředek nebo s přemístěním na výšku do 6 m a odklizením na hromady do vzdálenosti 50 m ze savek, šachet, jímek, kašen a obtokových kanálů plavebních komor</t>
  </si>
  <si>
    <t>Online PSC</t>
  </si>
  <si>
    <t>https://podminky.urs.cz/item/CS_URS_2025_01/938904111</t>
  </si>
  <si>
    <t xml:space="preserve">Poznámka k položce:_x000D_
Vyčištění vtokového objektu s plastovou mříží u silnice </t>
  </si>
  <si>
    <t>(1,0*1,2*0,9)*1</t>
  </si>
  <si>
    <t>121151104</t>
  </si>
  <si>
    <t>Sejmutí ornice plochy do 100 m2 tl vrstvy přes 200 do 250 mm strojně</t>
  </si>
  <si>
    <t>m2</t>
  </si>
  <si>
    <t>-129635879</t>
  </si>
  <si>
    <t>Sejmutí ornice strojně při souvislé ploše do 100 m2, tl. vrstvy přes 200 do 250 mm</t>
  </si>
  <si>
    <t>https://podminky.urs.cz/item/CS_URS_2025_01/121151104</t>
  </si>
  <si>
    <t>0,9*10</t>
  </si>
  <si>
    <t>15</t>
  </si>
  <si>
    <t>115001101</t>
  </si>
  <si>
    <t>Převedení vody potrubím DN do 100</t>
  </si>
  <si>
    <t>m</t>
  </si>
  <si>
    <t>888962837</t>
  </si>
  <si>
    <t>Převedení vody potrubím průměru DN do 100</t>
  </si>
  <si>
    <t>https://podminky.urs.cz/item/CS_URS_2025_01/115001101</t>
  </si>
  <si>
    <t>16</t>
  </si>
  <si>
    <t>172153101</t>
  </si>
  <si>
    <t>Zřízení těsnicího jádra nebo vrstvy š do 1 m z hornin třídy těžitelnosti I a II skupiny 1 až 4 zhutněných do 100 % PS C</t>
  </si>
  <si>
    <t>-1204936725</t>
  </si>
  <si>
    <t>Zřízení těsnícího jádra nebo těsnící vrstvy zemních a kamenitých hrází přehradních a jiných vodních nádrží z horniny třídy těžitelnosti I a II, skupiny 1 až 4 se zhutněním do 100 % PS - koef. C vodorovné šířky vrstvy do 1 m</t>
  </si>
  <si>
    <t>https://podminky.urs.cz/item/CS_URS_2025_01/172153101</t>
  </si>
  <si>
    <t>Poznámka k položce:_x000D_
při převedení vody při údržbě</t>
  </si>
  <si>
    <t>2*0,5*1</t>
  </si>
  <si>
    <t>6</t>
  </si>
  <si>
    <t>132154202</t>
  </si>
  <si>
    <t>Hloubení zapažených rýh š do 2000 mm v hornině třídy těžitelnosti I skupiny 1 a 2 objem do 50 m3</t>
  </si>
  <si>
    <t>-355453628</t>
  </si>
  <si>
    <t>Hloubení zapažených rýh šířky přes 800 do 2 000 mm strojně s urovnáním dna do předepsaného profilu a spádu v hornině třídy těžitelnosti I skupiny 1 a 2 přes 20 do 50 m3</t>
  </si>
  <si>
    <t>https://podminky.urs.cz/item/CS_URS_2025_01/132154202</t>
  </si>
  <si>
    <t>Poznámka k položce:_x000D_
Výpočet šířka xdélka xhloubka - objem existujícího potrubí - odstraněná ornice</t>
  </si>
  <si>
    <t>0,9*10*1,6 - (3,14*0,2*0,2*10)</t>
  </si>
  <si>
    <t>7</t>
  </si>
  <si>
    <t>151101101</t>
  </si>
  <si>
    <t>Zřízení příložného pažení a rozepření stěn rýh hl do 2 m</t>
  </si>
  <si>
    <t>-1373533393</t>
  </si>
  <si>
    <t>Zřízení pažení a rozepření stěn rýh pro podzemní vedení příložné pro jakoukoliv mezerovitost, hloubky do 2 m</t>
  </si>
  <si>
    <t>https://podminky.urs.cz/item/CS_URS_2025_01/151101101</t>
  </si>
  <si>
    <t>Poznámka k položce:_x000D_
délka xhloubka xšířka</t>
  </si>
  <si>
    <t>10*1,6</t>
  </si>
  <si>
    <t>810391811</t>
  </si>
  <si>
    <t>Bourání stávajícího potrubí z betonu DN přes 200 do 400</t>
  </si>
  <si>
    <t>150316526</t>
  </si>
  <si>
    <t>Bourání stávajícího potrubí z betonu v otevřeném výkopu DN přes 200 do 400</t>
  </si>
  <si>
    <t>https://podminky.urs.cz/item/CS_URS_2025_01/810391811</t>
  </si>
  <si>
    <t>10</t>
  </si>
  <si>
    <t>M</t>
  </si>
  <si>
    <t>59223021</t>
  </si>
  <si>
    <t>trouba betonová hrdlová DN 400</t>
  </si>
  <si>
    <t>8</t>
  </si>
  <si>
    <t>556048330</t>
  </si>
  <si>
    <t>14</t>
  </si>
  <si>
    <t>451595111</t>
  </si>
  <si>
    <t>Lože pod potrubí otevřený výkop z prohozeného výkopku</t>
  </si>
  <si>
    <t>-524007791</t>
  </si>
  <si>
    <t>Lože pod potrubí, stoky a drobné objekty v otevřeném výkopu z prohozeného výkopku</t>
  </si>
  <si>
    <t>https://podminky.urs.cz/item/CS_URS_2025_01/451595111</t>
  </si>
  <si>
    <t>0,9*0,1*10</t>
  </si>
  <si>
    <t>11</t>
  </si>
  <si>
    <t>811387111</t>
  </si>
  <si>
    <t>Kladení netěsněného potrubí z trub betonových DN 400</t>
  </si>
  <si>
    <t>-341578499</t>
  </si>
  <si>
    <t>Kladení netěsněného potrubí z trub betonových do DN 400</t>
  </si>
  <si>
    <t>https://podminky.urs.cz/item/CS_URS_2025_01/811387111</t>
  </si>
  <si>
    <t>175151101</t>
  </si>
  <si>
    <t>Obsypání potrubí strojně sypaninou bez prohození, uloženou do 3 m</t>
  </si>
  <si>
    <t>-691578983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</si>
  <si>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</si>
  <si>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https://podminky.urs.cz/item/CS_URS_2025_01/175151101</t>
  </si>
  <si>
    <t>Poznámka k položce:_x000D_
do obsypu zahrnout sediment z vtokového objektu</t>
  </si>
  <si>
    <t>0,9*0,96*10 -(3,14*0,2*0,2*10)-1,08</t>
  </si>
  <si>
    <t>13</t>
  </si>
  <si>
    <t>174151101</t>
  </si>
  <si>
    <t>Zásyp jam, šachet rýh nebo kolem objektů sypaninou se zhutněním</t>
  </si>
  <si>
    <t>197484723</t>
  </si>
  <si>
    <t>Zásyp sypaninou z jakékoliv horniny strojně s uložením výkopku ve vrstvách se zhutněním jam, šachet, rýh nebo kolem objektů v těchto vykopávkách</t>
  </si>
  <si>
    <t>https://podminky.urs.cz/item/CS_URS_2025_01/174151101</t>
  </si>
  <si>
    <t>0,9*10*(1,6-0,98)</t>
  </si>
  <si>
    <t>151101111</t>
  </si>
  <si>
    <t>Odstranění příložného pažení a rozepření stěn rýh hl do 2 m</t>
  </si>
  <si>
    <t>-394066021</t>
  </si>
  <si>
    <t>Odstranění pažení a rozepření stěn rýh pro podzemní vedení s uložením materiálu na vzdálenost do 3 m od kraje výkopu příložné, hloubky do 2 m</t>
  </si>
  <si>
    <t>https://podminky.urs.cz/item/CS_URS_2025_01/151101111</t>
  </si>
  <si>
    <t>181111131</t>
  </si>
  <si>
    <t>Plošná úprava terénu do 500 m2 zemina skupiny 1 až 4 nerovnosti přes 150 do 200 mm v rovinně a svahu do 1:5</t>
  </si>
  <si>
    <t>-1329415035</t>
  </si>
  <si>
    <t>Plošná úprava terénu v zemině skupiny 1 až 4 s urovnáním povrchu bez doplnění ornice souvislé plochy do 500 m2 při nerovnostech terénu přes 150 do 200 mm v rovině nebo na svahu do 1:5</t>
  </si>
  <si>
    <t>https://podminky.urs.cz/item/CS_URS_2025_01/181111131</t>
  </si>
  <si>
    <t>(3*10)-(0,9*10)</t>
  </si>
  <si>
    <t>230120053</t>
  </si>
  <si>
    <t>Čištění potrubí profukováním nebo proplachováním DN 400</t>
  </si>
  <si>
    <t>1156951387</t>
  </si>
  <si>
    <t>https://podminky.urs.cz/item/CS_URS_2025_01/230120053</t>
  </si>
  <si>
    <t>20</t>
  </si>
  <si>
    <t>R - 051</t>
  </si>
  <si>
    <t>Odsátí rozplavených sedimentů včetně jeho ekologické likvidace.</t>
  </si>
  <si>
    <t>-439649713</t>
  </si>
  <si>
    <t>Odsátí rozplavených sedimentů včetně jeho ekologické likvidace - v souladu se zákonem o odpadech č. 541/2020 Sb., v platném znění; včetně zajištění potřebné techniky a její dopravy.</t>
  </si>
  <si>
    <t xml:space="preserve">Poznámka k položce:_x000D_
likvidace odsátého sedimentu z potrubí do D 1500 mm, na místo k tomu určené (skládka TKO nebo ZPF dle výsledku rozboru), včetně zajištění potřebné techniky a její dopravy   dopravy (např. kombinovaný čistící vůz). _x000D_
</t>
  </si>
  <si>
    <t>10+10</t>
  </si>
  <si>
    <t>17</t>
  </si>
  <si>
    <t>R - 060</t>
  </si>
  <si>
    <t xml:space="preserve">Ekologická likvidace suti, vybouraných hmot a inertního materiálu v souladu se zákonem o odpadech č. 541/2020 Sb., v platném znění  </t>
  </si>
  <si>
    <t>t</t>
  </si>
  <si>
    <t>1399763067</t>
  </si>
  <si>
    <t xml:space="preserve">Ekologická likvidace suti, vybouraných hmot a inertního materiálu v souladu se zákonem o odpadech č. 541/2020 Sb., v platném znění </t>
  </si>
  <si>
    <t>Poznámka k položce:_x000D_
Položka zahrnuje náklady na nakládání, vodorovné přemístění a uložení suti, vybouraných hmot a inertních materiálů, včetně poplatků a dalších souvisejících prací (např. administrativní úkony, úklid odvozových tras) v souladu se zákonem o odpadech č. 541/2020 Sb., v platném znění._x000D_
výpočet - hmotnost nového potrubí 2,5 m je 0,738 t/0,85 předpoklad úlomků pro využití podložení potrubí</t>
  </si>
  <si>
    <t>2,952/0,85</t>
  </si>
  <si>
    <t>18</t>
  </si>
  <si>
    <t>998311011</t>
  </si>
  <si>
    <t>Přesun hmot pro odvodnění drenáží bez výplně rýh</t>
  </si>
  <si>
    <t>-381302901</t>
  </si>
  <si>
    <t>Přesun hmot pro odvodnění drenáží bez výplně rýh dopravní vzdálenost do 1 000 m</t>
  </si>
  <si>
    <t>https://podminky.urs.cz/item/CS_URS_2025_01/998311011</t>
  </si>
  <si>
    <t>Zemní práce</t>
  </si>
  <si>
    <t>3</t>
  </si>
  <si>
    <t>181351004.1</t>
  </si>
  <si>
    <t>Rozprostření ornice tl vrstvy přes 200 do 250 mm pl do 100 m2 v rovině nebo ve svahu do 1:5 strojně</t>
  </si>
  <si>
    <t>1864182953</t>
  </si>
  <si>
    <t>Rozprostření a urovnání ornice v rovině nebo ve svahu sklonu do 1:5 strojně při souvislé ploše do 100 m2, tl. vrstvy přes 200 do 250 mm</t>
  </si>
  <si>
    <t>https://podminky.urs.cz/item/CS_URS_2025_01/181351004.1</t>
  </si>
  <si>
    <t>220_143 - SO 02</t>
  </si>
  <si>
    <t>otevřené HOZ</t>
  </si>
  <si>
    <t>111103213</t>
  </si>
  <si>
    <t>Kosení ve vegetačním období divokého porostu hustého</t>
  </si>
  <si>
    <t>ha</t>
  </si>
  <si>
    <t>-1595197039</t>
  </si>
  <si>
    <t>Kosení travin a vodních rostlin ve vegetačním období divokého porostu hustého</t>
  </si>
  <si>
    <t>https://podminky.urs.cz/item/CS_URS_2025_01/111103213</t>
  </si>
  <si>
    <t>Poznámka k položce:_x000D_
sekání 80 m úseku s výskytem porostu 0,8</t>
  </si>
  <si>
    <t>(80*0,8)*(2+2)/10000</t>
  </si>
  <si>
    <t>185803106</t>
  </si>
  <si>
    <t>Shrabání pokoseného divokého porostu s odvozem do 20 km</t>
  </si>
  <si>
    <t>2124773659</t>
  </si>
  <si>
    <t>Shrabání pokoseného porostu a organických naplavenin s odvozem do 20 km divokého porostu</t>
  </si>
  <si>
    <t>https://podminky.urs.cz/item/CS_URS_2025_01/185803106</t>
  </si>
  <si>
    <t>0,026</t>
  </si>
  <si>
    <t>R - 032</t>
  </si>
  <si>
    <t xml:space="preserve">Ekologická likvidace divokého porostu - v souladu se zákonem  o odpadech č. 541/2020 Sb., v platném znění    </t>
  </si>
  <si>
    <t>890883391</t>
  </si>
  <si>
    <t>Ekologická likvidace divokého porostu - v souladu se zákonem o odpadech č. 541/2020 Sb., v platném znění.</t>
  </si>
  <si>
    <t>Poznámka k položce:_x000D_
porost bude odstraněn např. odvozem do kompostárny, odvozem na bioplynovou stanici, uložením na polní hnojiště apod., položka neřeší vodorovné přemístění porostu.</t>
  </si>
  <si>
    <t>R - 028</t>
  </si>
  <si>
    <t xml:space="preserve">Odstranění napadaných stromů, větví stromů a keřů nad D 200 mm v profilu HOZ, včetně ekologické likvidace v souladu se zákonem o odpadech č.541/2020 Sb. v platném znění </t>
  </si>
  <si>
    <t>1066454073</t>
  </si>
  <si>
    <t>Odstranění napadaných stromů, větví stromů a keřů nad D 200 mm v profilu HOZ, včetně ekologické likvidace v souladu se zákonem o odpadech č.541/2020 Sb. v platném znění.</t>
  </si>
  <si>
    <t xml:space="preserve">Poznámka k položce:_x000D_
položka zahrnuje vytažení stromu Ø nad 200 mm a keřů na vrchní hranu HOZ, kmen, větve stromu a keře budou zlikvidovány (např. štěpkováním, drcením, kompostováním na místě k tomu určeném a pod)_x000D_
</t>
  </si>
  <si>
    <t>(80*(2+2+0,6))*0,5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</si>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</sst>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1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9" fillId="5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5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4" fontId="26" fillId="0" borderId="22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0" fontId="8" fillId="0" borderId="16" xfId="0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167" fontId="19" fillId="0" borderId="23" xfId="0" applyNumberFormat="1" applyFont="1" applyBorder="1" applyAlignment="1" applyProtection="1">
      <alignment vertical="center"/>
      <protection locked="0"/>
    </xf>
    <xf numFmtId="4" fontId="19" fillId="3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  <protection locked="0"/>
    </xf>
    <xf numFmtId="0" fontId="20" fillId="3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0" fontId="20" fillId="0" borderId="16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3" fillId="0" borderId="0" xfId="0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34" fillId="0" borderId="0" xfId="0" applyFont="1" applyAlignment="1">
      <alignment horizontal="left" vertical="center"/>
    </xf>
    <xf numFmtId="0" fontId="35" fillId="0" borderId="0" xfId="1" applyFont="1" applyAlignment="1">
      <alignment vertical="center" wrapText="1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3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451595111" TargetMode="External"/><Relationship Id="rId13" Type="http://schemas.openxmlformats.org/officeDocument/2006/relationships/hyperlink" Target="https://podminky.urs.cz/item/CS_URS_2025_01/181111131" TargetMode="External"/><Relationship Id="rId3" Type="http://schemas.openxmlformats.org/officeDocument/2006/relationships/hyperlink" Target="https://podminky.urs.cz/item/CS_URS_2025_01/115001101" TargetMode="External"/><Relationship Id="rId7" Type="http://schemas.openxmlformats.org/officeDocument/2006/relationships/hyperlink" Target="https://podminky.urs.cz/item/CS_URS_2025_01/810391811" TargetMode="External"/><Relationship Id="rId12" Type="http://schemas.openxmlformats.org/officeDocument/2006/relationships/hyperlink" Target="https://podminky.urs.cz/item/CS_URS_2025_01/151101111" TargetMode="External"/><Relationship Id="rId17" Type="http://schemas.openxmlformats.org/officeDocument/2006/relationships/drawing" Target="../drawings/drawing2.xml"/><Relationship Id="rId2" Type="http://schemas.openxmlformats.org/officeDocument/2006/relationships/hyperlink" Target="https://podminky.urs.cz/item/CS_URS_2025_01/121151104" TargetMode="External"/><Relationship Id="rId16" Type="http://schemas.openxmlformats.org/officeDocument/2006/relationships/hyperlink" Target="https://podminky.urs.cz/item/CS_URS_2025_01/181351004.1" TargetMode="External"/><Relationship Id="rId1" Type="http://schemas.openxmlformats.org/officeDocument/2006/relationships/hyperlink" Target="https://podminky.urs.cz/item/CS_URS_2025_01/938904111" TargetMode="External"/><Relationship Id="rId6" Type="http://schemas.openxmlformats.org/officeDocument/2006/relationships/hyperlink" Target="https://podminky.urs.cz/item/CS_URS_2025_01/151101101" TargetMode="External"/><Relationship Id="rId11" Type="http://schemas.openxmlformats.org/officeDocument/2006/relationships/hyperlink" Target="https://podminky.urs.cz/item/CS_URS_2025_01/174151101" TargetMode="External"/><Relationship Id="rId5" Type="http://schemas.openxmlformats.org/officeDocument/2006/relationships/hyperlink" Target="https://podminky.urs.cz/item/CS_URS_2025_01/132154202" TargetMode="External"/><Relationship Id="rId15" Type="http://schemas.openxmlformats.org/officeDocument/2006/relationships/hyperlink" Target="https://podminky.urs.cz/item/CS_URS_2025_01/998311011" TargetMode="External"/><Relationship Id="rId10" Type="http://schemas.openxmlformats.org/officeDocument/2006/relationships/hyperlink" Target="https://podminky.urs.cz/item/CS_URS_2025_01/175151101" TargetMode="External"/><Relationship Id="rId4" Type="http://schemas.openxmlformats.org/officeDocument/2006/relationships/hyperlink" Target="https://podminky.urs.cz/item/CS_URS_2025_01/172153101" TargetMode="External"/><Relationship Id="rId9" Type="http://schemas.openxmlformats.org/officeDocument/2006/relationships/hyperlink" Target="https://podminky.urs.cz/item/CS_URS_2025_01/811387111" TargetMode="External"/><Relationship Id="rId14" Type="http://schemas.openxmlformats.org/officeDocument/2006/relationships/hyperlink" Target="https://podminky.urs.cz/item/CS_URS_2025_01/230120053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podminky.urs.cz/item/CS_URS_2025_01/185803106" TargetMode="External"/><Relationship Id="rId1" Type="http://schemas.openxmlformats.org/officeDocument/2006/relationships/hyperlink" Target="https://podminky.urs.cz/item/CS_URS_2025_01/11110321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>
      <selection activeCell="AN14" sqref="AN14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03" t="s">
        <v>6</v>
      </c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S2" s="17" t="s">
        <v>7</v>
      </c>
      <c r="BT2" s="17" t="s">
        <v>8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s="1" customFormat="1" ht="24.95" customHeight="1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pans="1:74" s="1" customFormat="1" ht="12" customHeight="1">
      <c r="B5" s="20"/>
      <c r="D5" s="24" t="s">
        <v>14</v>
      </c>
      <c r="K5" s="269" t="s">
        <v>15</v>
      </c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R5" s="20"/>
      <c r="BE5" s="266" t="s">
        <v>16</v>
      </c>
      <c r="BS5" s="17" t="s">
        <v>7</v>
      </c>
    </row>
    <row r="6" spans="1:74" s="1" customFormat="1" ht="36.950000000000003" customHeight="1">
      <c r="B6" s="20"/>
      <c r="D6" s="26" t="s">
        <v>17</v>
      </c>
      <c r="K6" s="271" t="s">
        <v>18</v>
      </c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R6" s="20"/>
      <c r="BE6" s="267"/>
      <c r="BS6" s="17" t="s">
        <v>7</v>
      </c>
    </row>
    <row r="7" spans="1:74" s="1" customFormat="1" ht="12" customHeight="1">
      <c r="B7" s="20"/>
      <c r="D7" s="27" t="s">
        <v>19</v>
      </c>
      <c r="K7" s="25" t="s">
        <v>3</v>
      </c>
      <c r="AK7" s="27" t="s">
        <v>20</v>
      </c>
      <c r="AN7" s="25" t="s">
        <v>3</v>
      </c>
      <c r="AR7" s="20"/>
      <c r="BE7" s="267"/>
      <c r="BS7" s="17" t="s">
        <v>7</v>
      </c>
    </row>
    <row r="8" spans="1:74" s="1" customFormat="1" ht="12" customHeight="1">
      <c r="B8" s="20"/>
      <c r="D8" s="27" t="s">
        <v>21</v>
      </c>
      <c r="K8" s="25" t="s">
        <v>22</v>
      </c>
      <c r="AK8" s="27" t="s">
        <v>23</v>
      </c>
      <c r="AN8" s="28" t="s">
        <v>30</v>
      </c>
      <c r="AR8" s="20"/>
      <c r="BE8" s="267"/>
      <c r="BS8" s="17" t="s">
        <v>7</v>
      </c>
    </row>
    <row r="9" spans="1:74" s="1" customFormat="1" ht="14.45" customHeight="1">
      <c r="B9" s="20"/>
      <c r="AR9" s="20"/>
      <c r="BE9" s="267"/>
      <c r="BS9" s="17" t="s">
        <v>7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26</v>
      </c>
      <c r="AR10" s="20"/>
      <c r="BE10" s="267"/>
      <c r="BS10" s="17" t="s">
        <v>7</v>
      </c>
    </row>
    <row r="11" spans="1:74" s="1" customFormat="1" ht="18.399999999999999" customHeight="1">
      <c r="B11" s="20"/>
      <c r="E11" s="25" t="s">
        <v>27</v>
      </c>
      <c r="AK11" s="27" t="s">
        <v>28</v>
      </c>
      <c r="AN11" s="25" t="s">
        <v>3</v>
      </c>
      <c r="AR11" s="20"/>
      <c r="BE11" s="267"/>
      <c r="BS11" s="17" t="s">
        <v>7</v>
      </c>
    </row>
    <row r="12" spans="1:74" s="1" customFormat="1" ht="6.95" customHeight="1">
      <c r="B12" s="20"/>
      <c r="AR12" s="20"/>
      <c r="BE12" s="267"/>
      <c r="BS12" s="17" t="s">
        <v>7</v>
      </c>
    </row>
    <row r="13" spans="1:74" s="1" customFormat="1" ht="12" customHeight="1">
      <c r="B13" s="20"/>
      <c r="D13" s="27" t="s">
        <v>29</v>
      </c>
      <c r="AK13" s="27" t="s">
        <v>25</v>
      </c>
      <c r="AN13" s="29" t="s">
        <v>30</v>
      </c>
      <c r="AR13" s="20"/>
      <c r="BE13" s="267"/>
      <c r="BS13" s="17" t="s">
        <v>7</v>
      </c>
    </row>
    <row r="14" spans="1:74" ht="12.75">
      <c r="B14" s="20"/>
      <c r="E14" s="272" t="s">
        <v>30</v>
      </c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7" t="s">
        <v>28</v>
      </c>
      <c r="AN14" s="29" t="s">
        <v>30</v>
      </c>
      <c r="AR14" s="20"/>
      <c r="BE14" s="267"/>
      <c r="BS14" s="17" t="s">
        <v>7</v>
      </c>
    </row>
    <row r="15" spans="1:74" s="1" customFormat="1" ht="6.95" customHeight="1">
      <c r="B15" s="20"/>
      <c r="AR15" s="20"/>
      <c r="BE15" s="267"/>
      <c r="BS15" s="17" t="s">
        <v>4</v>
      </c>
    </row>
    <row r="16" spans="1:74" s="1" customFormat="1" ht="12" customHeight="1">
      <c r="B16" s="20"/>
      <c r="D16" s="27" t="s">
        <v>31</v>
      </c>
      <c r="AK16" s="27" t="s">
        <v>25</v>
      </c>
      <c r="AN16" s="25" t="s">
        <v>3</v>
      </c>
      <c r="AR16" s="20"/>
      <c r="BE16" s="267"/>
      <c r="BS16" s="17" t="s">
        <v>4</v>
      </c>
    </row>
    <row r="17" spans="1:71" s="1" customFormat="1" ht="18.399999999999999" customHeight="1">
      <c r="B17" s="20"/>
      <c r="E17" s="25" t="s">
        <v>32</v>
      </c>
      <c r="AK17" s="27" t="s">
        <v>28</v>
      </c>
      <c r="AN17" s="25" t="s">
        <v>3</v>
      </c>
      <c r="AR17" s="20"/>
      <c r="BE17" s="267"/>
      <c r="BS17" s="17" t="s">
        <v>33</v>
      </c>
    </row>
    <row r="18" spans="1:71" s="1" customFormat="1" ht="6.95" customHeight="1">
      <c r="B18" s="20"/>
      <c r="AR18" s="20"/>
      <c r="BE18" s="267"/>
      <c r="BS18" s="17" t="s">
        <v>7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3</v>
      </c>
      <c r="AR19" s="20"/>
      <c r="BE19" s="267"/>
      <c r="BS19" s="17" t="s">
        <v>7</v>
      </c>
    </row>
    <row r="20" spans="1:71" s="1" customFormat="1" ht="18.399999999999999" customHeight="1">
      <c r="B20" s="20"/>
      <c r="E20" s="25" t="s">
        <v>27</v>
      </c>
      <c r="AK20" s="27" t="s">
        <v>28</v>
      </c>
      <c r="AN20" s="25" t="s">
        <v>3</v>
      </c>
      <c r="AR20" s="20"/>
      <c r="BE20" s="267"/>
      <c r="BS20" s="17" t="s">
        <v>33</v>
      </c>
    </row>
    <row r="21" spans="1:71" s="1" customFormat="1" ht="6.95" customHeight="1">
      <c r="B21" s="20"/>
      <c r="AR21" s="20"/>
      <c r="BE21" s="267"/>
    </row>
    <row r="22" spans="1:71" s="1" customFormat="1" ht="12" customHeight="1">
      <c r="B22" s="20"/>
      <c r="D22" s="27" t="s">
        <v>35</v>
      </c>
      <c r="AR22" s="20"/>
      <c r="BE22" s="267"/>
    </row>
    <row r="23" spans="1:71" s="1" customFormat="1" ht="47.25" customHeight="1">
      <c r="B23" s="20"/>
      <c r="E23" s="274" t="s">
        <v>36</v>
      </c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R23" s="20"/>
      <c r="BE23" s="267"/>
    </row>
    <row r="24" spans="1:71" s="1" customFormat="1" ht="6.95" customHeight="1">
      <c r="B24" s="20"/>
      <c r="AR24" s="20"/>
      <c r="BE24" s="267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67"/>
    </row>
    <row r="26" spans="1:71" s="2" customFormat="1" ht="25.9" customHeight="1">
      <c r="A26" s="32"/>
      <c r="B26" s="33"/>
      <c r="C26" s="32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75">
        <f>ROUND(AG54,2)</f>
        <v>0</v>
      </c>
      <c r="AL26" s="276"/>
      <c r="AM26" s="276"/>
      <c r="AN26" s="276"/>
      <c r="AO26" s="276"/>
      <c r="AP26" s="32"/>
      <c r="AQ26" s="32"/>
      <c r="AR26" s="33"/>
      <c r="BE26" s="267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67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77" t="s">
        <v>38</v>
      </c>
      <c r="M28" s="277"/>
      <c r="N28" s="277"/>
      <c r="O28" s="277"/>
      <c r="P28" s="277"/>
      <c r="Q28" s="32"/>
      <c r="R28" s="32"/>
      <c r="S28" s="32"/>
      <c r="T28" s="32"/>
      <c r="U28" s="32"/>
      <c r="V28" s="32"/>
      <c r="W28" s="277" t="s">
        <v>39</v>
      </c>
      <c r="X28" s="277"/>
      <c r="Y28" s="277"/>
      <c r="Z28" s="277"/>
      <c r="AA28" s="277"/>
      <c r="AB28" s="277"/>
      <c r="AC28" s="277"/>
      <c r="AD28" s="277"/>
      <c r="AE28" s="277"/>
      <c r="AF28" s="32"/>
      <c r="AG28" s="32"/>
      <c r="AH28" s="32"/>
      <c r="AI28" s="32"/>
      <c r="AJ28" s="32"/>
      <c r="AK28" s="277" t="s">
        <v>40</v>
      </c>
      <c r="AL28" s="277"/>
      <c r="AM28" s="277"/>
      <c r="AN28" s="277"/>
      <c r="AO28" s="277"/>
      <c r="AP28" s="32"/>
      <c r="AQ28" s="32"/>
      <c r="AR28" s="33"/>
      <c r="BE28" s="267"/>
    </row>
    <row r="29" spans="1:71" s="3" customFormat="1" ht="14.45" customHeight="1">
      <c r="B29" s="37"/>
      <c r="D29" s="27" t="s">
        <v>41</v>
      </c>
      <c r="F29" s="27" t="s">
        <v>42</v>
      </c>
      <c r="L29" s="280">
        <v>0.21</v>
      </c>
      <c r="M29" s="279"/>
      <c r="N29" s="279"/>
      <c r="O29" s="279"/>
      <c r="P29" s="279"/>
      <c r="W29" s="278">
        <f>ROUND(AZ54, 2)</f>
        <v>0</v>
      </c>
      <c r="X29" s="279"/>
      <c r="Y29" s="279"/>
      <c r="Z29" s="279"/>
      <c r="AA29" s="279"/>
      <c r="AB29" s="279"/>
      <c r="AC29" s="279"/>
      <c r="AD29" s="279"/>
      <c r="AE29" s="279"/>
      <c r="AK29" s="278">
        <f>ROUND(AV54, 2)</f>
        <v>0</v>
      </c>
      <c r="AL29" s="279"/>
      <c r="AM29" s="279"/>
      <c r="AN29" s="279"/>
      <c r="AO29" s="279"/>
      <c r="AR29" s="37"/>
      <c r="BE29" s="268"/>
    </row>
    <row r="30" spans="1:71" s="3" customFormat="1" ht="14.45" customHeight="1">
      <c r="B30" s="37"/>
      <c r="F30" s="27" t="s">
        <v>43</v>
      </c>
      <c r="L30" s="280">
        <v>0.12</v>
      </c>
      <c r="M30" s="279"/>
      <c r="N30" s="279"/>
      <c r="O30" s="279"/>
      <c r="P30" s="279"/>
      <c r="W30" s="278">
        <f>ROUND(BA54, 2)</f>
        <v>0</v>
      </c>
      <c r="X30" s="279"/>
      <c r="Y30" s="279"/>
      <c r="Z30" s="279"/>
      <c r="AA30" s="279"/>
      <c r="AB30" s="279"/>
      <c r="AC30" s="279"/>
      <c r="AD30" s="279"/>
      <c r="AE30" s="279"/>
      <c r="AK30" s="278">
        <f>ROUND(AW54, 2)</f>
        <v>0</v>
      </c>
      <c r="AL30" s="279"/>
      <c r="AM30" s="279"/>
      <c r="AN30" s="279"/>
      <c r="AO30" s="279"/>
      <c r="AR30" s="37"/>
      <c r="BE30" s="268"/>
    </row>
    <row r="31" spans="1:71" s="3" customFormat="1" ht="14.45" hidden="1" customHeight="1">
      <c r="B31" s="37"/>
      <c r="F31" s="27" t="s">
        <v>44</v>
      </c>
      <c r="L31" s="280">
        <v>0.21</v>
      </c>
      <c r="M31" s="279"/>
      <c r="N31" s="279"/>
      <c r="O31" s="279"/>
      <c r="P31" s="279"/>
      <c r="W31" s="278">
        <f>ROUND(BB54, 2)</f>
        <v>0</v>
      </c>
      <c r="X31" s="279"/>
      <c r="Y31" s="279"/>
      <c r="Z31" s="279"/>
      <c r="AA31" s="279"/>
      <c r="AB31" s="279"/>
      <c r="AC31" s="279"/>
      <c r="AD31" s="279"/>
      <c r="AE31" s="279"/>
      <c r="AK31" s="278">
        <v>0</v>
      </c>
      <c r="AL31" s="279"/>
      <c r="AM31" s="279"/>
      <c r="AN31" s="279"/>
      <c r="AO31" s="279"/>
      <c r="AR31" s="37"/>
      <c r="BE31" s="268"/>
    </row>
    <row r="32" spans="1:71" s="3" customFormat="1" ht="14.45" hidden="1" customHeight="1">
      <c r="B32" s="37"/>
      <c r="F32" s="27" t="s">
        <v>45</v>
      </c>
      <c r="L32" s="280">
        <v>0.12</v>
      </c>
      <c r="M32" s="279"/>
      <c r="N32" s="279"/>
      <c r="O32" s="279"/>
      <c r="P32" s="279"/>
      <c r="W32" s="278">
        <f>ROUND(BC54, 2)</f>
        <v>0</v>
      </c>
      <c r="X32" s="279"/>
      <c r="Y32" s="279"/>
      <c r="Z32" s="279"/>
      <c r="AA32" s="279"/>
      <c r="AB32" s="279"/>
      <c r="AC32" s="279"/>
      <c r="AD32" s="279"/>
      <c r="AE32" s="279"/>
      <c r="AK32" s="278">
        <v>0</v>
      </c>
      <c r="AL32" s="279"/>
      <c r="AM32" s="279"/>
      <c r="AN32" s="279"/>
      <c r="AO32" s="279"/>
      <c r="AR32" s="37"/>
      <c r="BE32" s="268"/>
    </row>
    <row r="33" spans="1:57" s="3" customFormat="1" ht="14.45" hidden="1" customHeight="1">
      <c r="B33" s="37"/>
      <c r="F33" s="27" t="s">
        <v>46</v>
      </c>
      <c r="L33" s="280">
        <v>0</v>
      </c>
      <c r="M33" s="279"/>
      <c r="N33" s="279"/>
      <c r="O33" s="279"/>
      <c r="P33" s="279"/>
      <c r="W33" s="278">
        <f>ROUND(BD54, 2)</f>
        <v>0</v>
      </c>
      <c r="X33" s="279"/>
      <c r="Y33" s="279"/>
      <c r="Z33" s="279"/>
      <c r="AA33" s="279"/>
      <c r="AB33" s="279"/>
      <c r="AC33" s="279"/>
      <c r="AD33" s="279"/>
      <c r="AE33" s="279"/>
      <c r="AK33" s="278">
        <v>0</v>
      </c>
      <c r="AL33" s="279"/>
      <c r="AM33" s="279"/>
      <c r="AN33" s="279"/>
      <c r="AO33" s="279"/>
      <c r="AR33" s="37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32"/>
    </row>
    <row r="35" spans="1:57" s="2" customFormat="1" ht="25.9" customHeight="1">
      <c r="A35" s="32"/>
      <c r="B35" s="33"/>
      <c r="C35" s="38"/>
      <c r="D35" s="39" t="s">
        <v>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48</v>
      </c>
      <c r="U35" s="40"/>
      <c r="V35" s="40"/>
      <c r="W35" s="40"/>
      <c r="X35" s="281" t="s">
        <v>49</v>
      </c>
      <c r="Y35" s="282"/>
      <c r="Z35" s="282"/>
      <c r="AA35" s="282"/>
      <c r="AB35" s="282"/>
      <c r="AC35" s="40"/>
      <c r="AD35" s="40"/>
      <c r="AE35" s="40"/>
      <c r="AF35" s="40"/>
      <c r="AG35" s="40"/>
      <c r="AH35" s="40"/>
      <c r="AI35" s="40"/>
      <c r="AJ35" s="40"/>
      <c r="AK35" s="283">
        <f>SUM(AK26:AK33)</f>
        <v>0</v>
      </c>
      <c r="AL35" s="282"/>
      <c r="AM35" s="282"/>
      <c r="AN35" s="282"/>
      <c r="AO35" s="284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6.95" customHeight="1">
      <c r="A37" s="32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  <c r="BE37" s="32"/>
    </row>
    <row r="41" spans="1:57" s="2" customFormat="1" ht="6.95" customHeight="1">
      <c r="A41" s="32"/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  <c r="BE41" s="32"/>
    </row>
    <row r="42" spans="1:57" s="2" customFormat="1" ht="24.95" customHeight="1">
      <c r="A42" s="32"/>
      <c r="B42" s="33"/>
      <c r="C42" s="21" t="s">
        <v>50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3"/>
      <c r="BE42" s="32"/>
    </row>
    <row r="43" spans="1:57" s="2" customFormat="1" ht="6.95" customHeight="1">
      <c r="A43" s="32"/>
      <c r="B43" s="33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3"/>
      <c r="BE43" s="32"/>
    </row>
    <row r="44" spans="1:57" s="4" customFormat="1" ht="12" customHeight="1">
      <c r="B44" s="46"/>
      <c r="C44" s="27" t="s">
        <v>14</v>
      </c>
      <c r="L44" s="4" t="str">
        <f>K5</f>
        <v>2025</v>
      </c>
      <c r="AR44" s="46"/>
    </row>
    <row r="45" spans="1:57" s="5" customFormat="1" ht="36.950000000000003" customHeight="1">
      <c r="B45" s="47"/>
      <c r="C45" s="48" t="s">
        <v>17</v>
      </c>
      <c r="L45" s="285" t="str">
        <f>K6</f>
        <v>údržba HOZ Hvožďany</v>
      </c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R45" s="47"/>
    </row>
    <row r="46" spans="1:57" s="2" customFormat="1" ht="6.95" customHeight="1">
      <c r="A46" s="32"/>
      <c r="B46" s="33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3"/>
      <c r="BE46" s="32"/>
    </row>
    <row r="47" spans="1:57" s="2" customFormat="1" ht="12" customHeight="1">
      <c r="A47" s="32"/>
      <c r="B47" s="33"/>
      <c r="C47" s="27" t="s">
        <v>21</v>
      </c>
      <c r="D47" s="32"/>
      <c r="E47" s="32"/>
      <c r="F47" s="32"/>
      <c r="G47" s="32"/>
      <c r="H47" s="32"/>
      <c r="I47" s="32"/>
      <c r="J47" s="32"/>
      <c r="K47" s="32"/>
      <c r="L47" s="49" t="str">
        <f>IF(K8="","",K8)</f>
        <v>Hvožďany u Úněšova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27" t="s">
        <v>23</v>
      </c>
      <c r="AJ47" s="32"/>
      <c r="AK47" s="32"/>
      <c r="AL47" s="32"/>
      <c r="AM47" s="287" t="str">
        <f>IF(AN8= "","",AN8)</f>
        <v>Vyplň údaj</v>
      </c>
      <c r="AN47" s="287"/>
      <c r="AO47" s="32"/>
      <c r="AP47" s="32"/>
      <c r="AQ47" s="32"/>
      <c r="AR47" s="33"/>
      <c r="BE47" s="32"/>
    </row>
    <row r="48" spans="1:57" s="2" customFormat="1" ht="6.95" customHeight="1">
      <c r="A48" s="32"/>
      <c r="B48" s="33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3"/>
      <c r="BE48" s="32"/>
    </row>
    <row r="49" spans="1:91" s="2" customFormat="1" ht="15.2" customHeight="1">
      <c r="A49" s="32"/>
      <c r="B49" s="33"/>
      <c r="C49" s="27" t="s">
        <v>24</v>
      </c>
      <c r="D49" s="32"/>
      <c r="E49" s="32"/>
      <c r="F49" s="32"/>
      <c r="G49" s="32"/>
      <c r="H49" s="32"/>
      <c r="I49" s="32"/>
      <c r="J49" s="32"/>
      <c r="K49" s="32"/>
      <c r="L49" s="4" t="str">
        <f>IF(E11= "","",E11)</f>
        <v>Státní pozemkový úřad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27" t="s">
        <v>31</v>
      </c>
      <c r="AJ49" s="32"/>
      <c r="AK49" s="32"/>
      <c r="AL49" s="32"/>
      <c r="AM49" s="288" t="str">
        <f>IF(E17="","",E17)</f>
        <v>Ing. Markéta Pejzlová</v>
      </c>
      <c r="AN49" s="289"/>
      <c r="AO49" s="289"/>
      <c r="AP49" s="289"/>
      <c r="AQ49" s="32"/>
      <c r="AR49" s="33"/>
      <c r="AS49" s="290" t="s">
        <v>51</v>
      </c>
      <c r="AT49" s="291"/>
      <c r="AU49" s="51"/>
      <c r="AV49" s="51"/>
      <c r="AW49" s="51"/>
      <c r="AX49" s="51"/>
      <c r="AY49" s="51"/>
      <c r="AZ49" s="51"/>
      <c r="BA49" s="51"/>
      <c r="BB49" s="51"/>
      <c r="BC49" s="51"/>
      <c r="BD49" s="52"/>
      <c r="BE49" s="32"/>
    </row>
    <row r="50" spans="1:91" s="2" customFormat="1" ht="15.2" customHeight="1">
      <c r="A50" s="32"/>
      <c r="B50" s="33"/>
      <c r="C50" s="27" t="s">
        <v>29</v>
      </c>
      <c r="D50" s="32"/>
      <c r="E50" s="32"/>
      <c r="F50" s="32"/>
      <c r="G50" s="32"/>
      <c r="H50" s="32"/>
      <c r="I50" s="32"/>
      <c r="J50" s="32"/>
      <c r="K50" s="32"/>
      <c r="L50" s="4" t="str">
        <f>IF(E14= "Vyplň údaj","",E14)</f>
        <v/>
      </c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27" t="s">
        <v>34</v>
      </c>
      <c r="AJ50" s="32"/>
      <c r="AK50" s="32"/>
      <c r="AL50" s="32"/>
      <c r="AM50" s="288" t="str">
        <f>IF(E20="","",E20)</f>
        <v>Státní pozemkový úřad</v>
      </c>
      <c r="AN50" s="289"/>
      <c r="AO50" s="289"/>
      <c r="AP50" s="289"/>
      <c r="AQ50" s="32"/>
      <c r="AR50" s="33"/>
      <c r="AS50" s="292"/>
      <c r="AT50" s="293"/>
      <c r="AU50" s="53"/>
      <c r="AV50" s="53"/>
      <c r="AW50" s="53"/>
      <c r="AX50" s="53"/>
      <c r="AY50" s="53"/>
      <c r="AZ50" s="53"/>
      <c r="BA50" s="53"/>
      <c r="BB50" s="53"/>
      <c r="BC50" s="53"/>
      <c r="BD50" s="54"/>
      <c r="BE50" s="32"/>
    </row>
    <row r="51" spans="1:91" s="2" customFormat="1" ht="10.9" customHeight="1">
      <c r="A51" s="32"/>
      <c r="B51" s="33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3"/>
      <c r="AS51" s="292"/>
      <c r="AT51" s="293"/>
      <c r="AU51" s="53"/>
      <c r="AV51" s="53"/>
      <c r="AW51" s="53"/>
      <c r="AX51" s="53"/>
      <c r="AY51" s="53"/>
      <c r="AZ51" s="53"/>
      <c r="BA51" s="53"/>
      <c r="BB51" s="53"/>
      <c r="BC51" s="53"/>
      <c r="BD51" s="54"/>
      <c r="BE51" s="32"/>
    </row>
    <row r="52" spans="1:91" s="2" customFormat="1" ht="29.25" customHeight="1">
      <c r="A52" s="32"/>
      <c r="B52" s="33"/>
      <c r="C52" s="294" t="s">
        <v>52</v>
      </c>
      <c r="D52" s="295"/>
      <c r="E52" s="295"/>
      <c r="F52" s="295"/>
      <c r="G52" s="295"/>
      <c r="H52" s="55"/>
      <c r="I52" s="296" t="s">
        <v>53</v>
      </c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7" t="s">
        <v>54</v>
      </c>
      <c r="AH52" s="295"/>
      <c r="AI52" s="295"/>
      <c r="AJ52" s="295"/>
      <c r="AK52" s="295"/>
      <c r="AL52" s="295"/>
      <c r="AM52" s="295"/>
      <c r="AN52" s="296" t="s">
        <v>55</v>
      </c>
      <c r="AO52" s="295"/>
      <c r="AP52" s="295"/>
      <c r="AQ52" s="56" t="s">
        <v>56</v>
      </c>
      <c r="AR52" s="33"/>
      <c r="AS52" s="57" t="s">
        <v>57</v>
      </c>
      <c r="AT52" s="58" t="s">
        <v>58</v>
      </c>
      <c r="AU52" s="58" t="s">
        <v>59</v>
      </c>
      <c r="AV52" s="58" t="s">
        <v>60</v>
      </c>
      <c r="AW52" s="58" t="s">
        <v>61</v>
      </c>
      <c r="AX52" s="58" t="s">
        <v>62</v>
      </c>
      <c r="AY52" s="58" t="s">
        <v>63</v>
      </c>
      <c r="AZ52" s="58" t="s">
        <v>64</v>
      </c>
      <c r="BA52" s="58" t="s">
        <v>65</v>
      </c>
      <c r="BB52" s="58" t="s">
        <v>66</v>
      </c>
      <c r="BC52" s="58" t="s">
        <v>67</v>
      </c>
      <c r="BD52" s="59" t="s">
        <v>68</v>
      </c>
      <c r="BE52" s="32"/>
    </row>
    <row r="53" spans="1:91" s="2" customFormat="1" ht="10.9" customHeight="1">
      <c r="A53" s="32"/>
      <c r="B53" s="33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3"/>
      <c r="AS53" s="60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2"/>
      <c r="BE53" s="32"/>
    </row>
    <row r="54" spans="1:91" s="6" customFormat="1" ht="32.450000000000003" customHeight="1">
      <c r="B54" s="63"/>
      <c r="C54" s="64" t="s">
        <v>69</v>
      </c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301">
        <f>ROUND(SUM(AG55:AG56),2)</f>
        <v>0</v>
      </c>
      <c r="AH54" s="301"/>
      <c r="AI54" s="301"/>
      <c r="AJ54" s="301"/>
      <c r="AK54" s="301"/>
      <c r="AL54" s="301"/>
      <c r="AM54" s="301"/>
      <c r="AN54" s="302">
        <f>SUM(AG54,AT54)</f>
        <v>0</v>
      </c>
      <c r="AO54" s="302"/>
      <c r="AP54" s="302"/>
      <c r="AQ54" s="67" t="s">
        <v>3</v>
      </c>
      <c r="AR54" s="63"/>
      <c r="AS54" s="68">
        <f>ROUND(SUM(AS55:AS56),2)</f>
        <v>0</v>
      </c>
      <c r="AT54" s="69">
        <f>ROUND(SUM(AV54:AW54),2)</f>
        <v>0</v>
      </c>
      <c r="AU54" s="70">
        <f>ROUND(SUM(AU55:AU56),5)</f>
        <v>0</v>
      </c>
      <c r="AV54" s="69">
        <f>ROUND(AZ54*L29,2)</f>
        <v>0</v>
      </c>
      <c r="AW54" s="69">
        <f>ROUND(BA54*L30,2)</f>
        <v>0</v>
      </c>
      <c r="AX54" s="69">
        <f>ROUND(BB54*L29,2)</f>
        <v>0</v>
      </c>
      <c r="AY54" s="69">
        <f>ROUND(BC54*L30,2)</f>
        <v>0</v>
      </c>
      <c r="AZ54" s="69">
        <f>ROUND(SUM(AZ55:AZ56),2)</f>
        <v>0</v>
      </c>
      <c r="BA54" s="69">
        <f>ROUND(SUM(BA55:BA56),2)</f>
        <v>0</v>
      </c>
      <c r="BB54" s="69">
        <f>ROUND(SUM(BB55:BB56),2)</f>
        <v>0</v>
      </c>
      <c r="BC54" s="69">
        <f>ROUND(SUM(BC55:BC56),2)</f>
        <v>0</v>
      </c>
      <c r="BD54" s="71">
        <f>ROUND(SUM(BD55:BD56),2)</f>
        <v>0</v>
      </c>
      <c r="BS54" s="72" t="s">
        <v>70</v>
      </c>
      <c r="BT54" s="72" t="s">
        <v>71</v>
      </c>
      <c r="BU54" s="73" t="s">
        <v>72</v>
      </c>
      <c r="BV54" s="72" t="s">
        <v>73</v>
      </c>
      <c r="BW54" s="72" t="s">
        <v>5</v>
      </c>
      <c r="BX54" s="72" t="s">
        <v>74</v>
      </c>
      <c r="CL54" s="72" t="s">
        <v>3</v>
      </c>
    </row>
    <row r="55" spans="1:91" s="7" customFormat="1" ht="16.5" customHeight="1">
      <c r="A55" s="74" t="s">
        <v>75</v>
      </c>
      <c r="B55" s="75"/>
      <c r="C55" s="76"/>
      <c r="D55" s="300" t="s">
        <v>76</v>
      </c>
      <c r="E55" s="300"/>
      <c r="F55" s="300"/>
      <c r="G55" s="300"/>
      <c r="H55" s="300"/>
      <c r="I55" s="77"/>
      <c r="J55" s="300" t="s">
        <v>77</v>
      </c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00"/>
      <c r="AA55" s="300"/>
      <c r="AB55" s="300"/>
      <c r="AC55" s="300"/>
      <c r="AD55" s="300"/>
      <c r="AE55" s="300"/>
      <c r="AF55" s="300"/>
      <c r="AG55" s="298">
        <f>'220_144 - SO 01'!J30</f>
        <v>0</v>
      </c>
      <c r="AH55" s="299"/>
      <c r="AI55" s="299"/>
      <c r="AJ55" s="299"/>
      <c r="AK55" s="299"/>
      <c r="AL55" s="299"/>
      <c r="AM55" s="299"/>
      <c r="AN55" s="298">
        <f>SUM(AG55,AT55)</f>
        <v>0</v>
      </c>
      <c r="AO55" s="299"/>
      <c r="AP55" s="299"/>
      <c r="AQ55" s="78" t="s">
        <v>78</v>
      </c>
      <c r="AR55" s="75"/>
      <c r="AS55" s="79">
        <v>0</v>
      </c>
      <c r="AT55" s="80">
        <f>ROUND(SUM(AV55:AW55),2)</f>
        <v>0</v>
      </c>
      <c r="AU55" s="81">
        <f>'220_144 - SO 01'!P82</f>
        <v>0</v>
      </c>
      <c r="AV55" s="80">
        <f>'220_144 - SO 01'!J33</f>
        <v>0</v>
      </c>
      <c r="AW55" s="80">
        <f>'220_144 - SO 01'!J34</f>
        <v>0</v>
      </c>
      <c r="AX55" s="80">
        <f>'220_144 - SO 01'!J35</f>
        <v>0</v>
      </c>
      <c r="AY55" s="80">
        <f>'220_144 - SO 01'!J36</f>
        <v>0</v>
      </c>
      <c r="AZ55" s="80">
        <f>'220_144 - SO 01'!F33</f>
        <v>0</v>
      </c>
      <c r="BA55" s="80">
        <f>'220_144 - SO 01'!F34</f>
        <v>0</v>
      </c>
      <c r="BB55" s="80">
        <f>'220_144 - SO 01'!F35</f>
        <v>0</v>
      </c>
      <c r="BC55" s="80">
        <f>'220_144 - SO 01'!F36</f>
        <v>0</v>
      </c>
      <c r="BD55" s="82">
        <f>'220_144 - SO 01'!F37</f>
        <v>0</v>
      </c>
      <c r="BT55" s="83" t="s">
        <v>79</v>
      </c>
      <c r="BV55" s="83" t="s">
        <v>73</v>
      </c>
      <c r="BW55" s="83" t="s">
        <v>80</v>
      </c>
      <c r="BX55" s="83" t="s">
        <v>5</v>
      </c>
      <c r="CL55" s="83" t="s">
        <v>3</v>
      </c>
      <c r="CM55" s="83" t="s">
        <v>81</v>
      </c>
    </row>
    <row r="56" spans="1:91" s="7" customFormat="1" ht="16.5" customHeight="1">
      <c r="A56" s="74" t="s">
        <v>75</v>
      </c>
      <c r="B56" s="75"/>
      <c r="C56" s="76"/>
      <c r="D56" s="300" t="s">
        <v>82</v>
      </c>
      <c r="E56" s="300"/>
      <c r="F56" s="300"/>
      <c r="G56" s="300"/>
      <c r="H56" s="300"/>
      <c r="I56" s="77"/>
      <c r="J56" s="300" t="s">
        <v>83</v>
      </c>
      <c r="K56" s="300"/>
      <c r="L56" s="300"/>
      <c r="M56" s="300"/>
      <c r="N56" s="300"/>
      <c r="O56" s="300"/>
      <c r="P56" s="300"/>
      <c r="Q56" s="300"/>
      <c r="R56" s="300"/>
      <c r="S56" s="300"/>
      <c r="T56" s="300"/>
      <c r="U56" s="300"/>
      <c r="V56" s="300"/>
      <c r="W56" s="300"/>
      <c r="X56" s="300"/>
      <c r="Y56" s="300"/>
      <c r="Z56" s="300"/>
      <c r="AA56" s="300"/>
      <c r="AB56" s="300"/>
      <c r="AC56" s="300"/>
      <c r="AD56" s="300"/>
      <c r="AE56" s="300"/>
      <c r="AF56" s="300"/>
      <c r="AG56" s="298">
        <f>'220_143 - SO 02'!J30</f>
        <v>0</v>
      </c>
      <c r="AH56" s="299"/>
      <c r="AI56" s="299"/>
      <c r="AJ56" s="299"/>
      <c r="AK56" s="299"/>
      <c r="AL56" s="299"/>
      <c r="AM56" s="299"/>
      <c r="AN56" s="298">
        <f>SUM(AG56,AT56)</f>
        <v>0</v>
      </c>
      <c r="AO56" s="299"/>
      <c r="AP56" s="299"/>
      <c r="AQ56" s="78" t="s">
        <v>78</v>
      </c>
      <c r="AR56" s="75"/>
      <c r="AS56" s="84">
        <v>0</v>
      </c>
      <c r="AT56" s="85">
        <f>ROUND(SUM(AV56:AW56),2)</f>
        <v>0</v>
      </c>
      <c r="AU56" s="86">
        <f>'220_143 - SO 02'!P81</f>
        <v>0</v>
      </c>
      <c r="AV56" s="85">
        <f>'220_143 - SO 02'!J33</f>
        <v>0</v>
      </c>
      <c r="AW56" s="85">
        <f>'220_143 - SO 02'!J34</f>
        <v>0</v>
      </c>
      <c r="AX56" s="85">
        <f>'220_143 - SO 02'!J35</f>
        <v>0</v>
      </c>
      <c r="AY56" s="85">
        <f>'220_143 - SO 02'!J36</f>
        <v>0</v>
      </c>
      <c r="AZ56" s="85">
        <f>'220_143 - SO 02'!F33</f>
        <v>0</v>
      </c>
      <c r="BA56" s="85">
        <f>'220_143 - SO 02'!F34</f>
        <v>0</v>
      </c>
      <c r="BB56" s="85">
        <f>'220_143 - SO 02'!F35</f>
        <v>0</v>
      </c>
      <c r="BC56" s="85">
        <f>'220_143 - SO 02'!F36</f>
        <v>0</v>
      </c>
      <c r="BD56" s="87">
        <f>'220_143 - SO 02'!F37</f>
        <v>0</v>
      </c>
      <c r="BT56" s="83" t="s">
        <v>79</v>
      </c>
      <c r="BV56" s="83" t="s">
        <v>73</v>
      </c>
      <c r="BW56" s="83" t="s">
        <v>84</v>
      </c>
      <c r="BX56" s="83" t="s">
        <v>5</v>
      </c>
      <c r="CL56" s="83" t="s">
        <v>3</v>
      </c>
      <c r="CM56" s="83" t="s">
        <v>81</v>
      </c>
    </row>
    <row r="57" spans="1:91" s="2" customFormat="1" ht="30" customHeight="1">
      <c r="A57" s="32"/>
      <c r="B57" s="33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3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</row>
    <row r="58" spans="1:91" s="2" customFormat="1" ht="6.95" customHeight="1">
      <c r="A58" s="32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33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</row>
  </sheetData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20_144 - SO 01'!C2" display="/" xr:uid="{00000000-0004-0000-0000-000000000000}"/>
    <hyperlink ref="A56" location="'220_143 - SO 02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6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1" width="14.16406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3" t="s">
        <v>6</v>
      </c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7" t="s">
        <v>80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1:46" s="1" customFormat="1" ht="24.95" customHeight="1">
      <c r="B4" s="20"/>
      <c r="D4" s="21" t="s">
        <v>85</v>
      </c>
      <c r="L4" s="20"/>
      <c r="M4" s="88" t="s">
        <v>11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17</v>
      </c>
      <c r="L6" s="20"/>
    </row>
    <row r="7" spans="1:46" s="1" customFormat="1" ht="16.5" customHeight="1">
      <c r="B7" s="20"/>
      <c r="E7" s="304" t="str">
        <f>'Rekapitulace stavby'!K6</f>
        <v>údržba HOZ Hvožďany</v>
      </c>
      <c r="F7" s="305"/>
      <c r="G7" s="305"/>
      <c r="H7" s="305"/>
      <c r="L7" s="20"/>
    </row>
    <row r="8" spans="1:46" s="2" customFormat="1" ht="12" customHeight="1">
      <c r="A8" s="32"/>
      <c r="B8" s="33"/>
      <c r="C8" s="32"/>
      <c r="D8" s="27" t="s">
        <v>86</v>
      </c>
      <c r="E8" s="32"/>
      <c r="F8" s="32"/>
      <c r="G8" s="32"/>
      <c r="H8" s="32"/>
      <c r="I8" s="32"/>
      <c r="J8" s="32"/>
      <c r="K8" s="32"/>
      <c r="L8" s="8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85" t="s">
        <v>87</v>
      </c>
      <c r="F9" s="306"/>
      <c r="G9" s="306"/>
      <c r="H9" s="306"/>
      <c r="I9" s="32"/>
      <c r="J9" s="32"/>
      <c r="K9" s="32"/>
      <c r="L9" s="8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8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19</v>
      </c>
      <c r="E11" s="32"/>
      <c r="F11" s="25" t="s">
        <v>3</v>
      </c>
      <c r="G11" s="32"/>
      <c r="H11" s="32"/>
      <c r="I11" s="27" t="s">
        <v>20</v>
      </c>
      <c r="J11" s="25" t="s">
        <v>3</v>
      </c>
      <c r="K11" s="32"/>
      <c r="L11" s="8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21</v>
      </c>
      <c r="E12" s="32"/>
      <c r="F12" s="25" t="s">
        <v>88</v>
      </c>
      <c r="G12" s="32"/>
      <c r="H12" s="32"/>
      <c r="I12" s="27" t="s">
        <v>23</v>
      </c>
      <c r="J12" s="50" t="str">
        <f>'Rekapitulace stavby'!AN8</f>
        <v>Vyplň údaj</v>
      </c>
      <c r="K12" s="32"/>
      <c r="L12" s="8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8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>01312774</v>
      </c>
      <c r="K14" s="32"/>
      <c r="L14" s="8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>Státní pozemkový úřad</v>
      </c>
      <c r="F15" s="32"/>
      <c r="G15" s="32"/>
      <c r="H15" s="32"/>
      <c r="I15" s="27" t="s">
        <v>28</v>
      </c>
      <c r="J15" s="25" t="str">
        <f>IF('Rekapitulace stavby'!AN11="","",'Rekapitulace stavby'!AN11)</f>
        <v/>
      </c>
      <c r="K15" s="32"/>
      <c r="L15" s="8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8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29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8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307" t="str">
        <f>'Rekapitulace stavby'!E14</f>
        <v>Vyplň údaj</v>
      </c>
      <c r="F18" s="269"/>
      <c r="G18" s="269"/>
      <c r="H18" s="269"/>
      <c r="I18" s="27" t="s">
        <v>28</v>
      </c>
      <c r="J18" s="28" t="str">
        <f>'Rekapitulace stavby'!AN14</f>
        <v>Vyplň údaj</v>
      </c>
      <c r="K18" s="32"/>
      <c r="L18" s="8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8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31</v>
      </c>
      <c r="E20" s="32"/>
      <c r="F20" s="32"/>
      <c r="G20" s="32"/>
      <c r="H20" s="32"/>
      <c r="I20" s="27" t="s">
        <v>25</v>
      </c>
      <c r="J20" s="25" t="s">
        <v>3</v>
      </c>
      <c r="K20" s="32"/>
      <c r="L20" s="8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89</v>
      </c>
      <c r="F21" s="32"/>
      <c r="G21" s="32"/>
      <c r="H21" s="32"/>
      <c r="I21" s="27" t="s">
        <v>28</v>
      </c>
      <c r="J21" s="25" t="s">
        <v>3</v>
      </c>
      <c r="K21" s="32"/>
      <c r="L21" s="8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8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8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>Státní pozemkový úřad</v>
      </c>
      <c r="F24" s="32"/>
      <c r="G24" s="32"/>
      <c r="H24" s="32"/>
      <c r="I24" s="27" t="s">
        <v>28</v>
      </c>
      <c r="J24" s="25" t="str">
        <f>IF('Rekapitulace stavby'!AN20="","",'Rekapitulace stavby'!AN20)</f>
        <v/>
      </c>
      <c r="K24" s="32"/>
      <c r="L24" s="8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8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32"/>
      <c r="J26" s="32"/>
      <c r="K26" s="32"/>
      <c r="L26" s="8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0"/>
      <c r="B27" s="91"/>
      <c r="C27" s="90"/>
      <c r="D27" s="90"/>
      <c r="E27" s="274" t="s">
        <v>3</v>
      </c>
      <c r="F27" s="274"/>
      <c r="G27" s="274"/>
      <c r="H27" s="274"/>
      <c r="I27" s="90"/>
      <c r="J27" s="90"/>
      <c r="K27" s="90"/>
      <c r="L27" s="92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8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1"/>
      <c r="E29" s="61"/>
      <c r="F29" s="61"/>
      <c r="G29" s="61"/>
      <c r="H29" s="61"/>
      <c r="I29" s="61"/>
      <c r="J29" s="61"/>
      <c r="K29" s="61"/>
      <c r="L29" s="8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3" t="s">
        <v>37</v>
      </c>
      <c r="E30" s="32"/>
      <c r="F30" s="32"/>
      <c r="G30" s="32"/>
      <c r="H30" s="32"/>
      <c r="I30" s="32"/>
      <c r="J30" s="66">
        <f>ROUND(J82, 2)</f>
        <v>0</v>
      </c>
      <c r="K30" s="32"/>
      <c r="L30" s="8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1"/>
      <c r="E31" s="61"/>
      <c r="F31" s="61"/>
      <c r="G31" s="61"/>
      <c r="H31" s="61"/>
      <c r="I31" s="61"/>
      <c r="J31" s="61"/>
      <c r="K31" s="61"/>
      <c r="L31" s="8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36" t="s">
        <v>38</v>
      </c>
      <c r="J32" s="36" t="s">
        <v>40</v>
      </c>
      <c r="K32" s="32"/>
      <c r="L32" s="8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4" t="s">
        <v>41</v>
      </c>
      <c r="E33" s="27" t="s">
        <v>42</v>
      </c>
      <c r="F33" s="95">
        <f>ROUND((SUM(BE82:BE165)),  2)</f>
        <v>0</v>
      </c>
      <c r="G33" s="32"/>
      <c r="H33" s="32"/>
      <c r="I33" s="96">
        <v>0.21</v>
      </c>
      <c r="J33" s="95">
        <f>ROUND(((SUM(BE82:BE165))*I33),  2)</f>
        <v>0</v>
      </c>
      <c r="K33" s="32"/>
      <c r="L33" s="8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95">
        <f>ROUND((SUM(BF82:BF165)),  2)</f>
        <v>0</v>
      </c>
      <c r="G34" s="32"/>
      <c r="H34" s="32"/>
      <c r="I34" s="96">
        <v>0.12</v>
      </c>
      <c r="J34" s="95">
        <f>ROUND(((SUM(BF82:BF165))*I34),  2)</f>
        <v>0</v>
      </c>
      <c r="K34" s="32"/>
      <c r="L34" s="8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95">
        <f>ROUND((SUM(BG82:BG165)),  2)</f>
        <v>0</v>
      </c>
      <c r="G35" s="32"/>
      <c r="H35" s="32"/>
      <c r="I35" s="96">
        <v>0.21</v>
      </c>
      <c r="J35" s="95">
        <f>0</f>
        <v>0</v>
      </c>
      <c r="K35" s="32"/>
      <c r="L35" s="8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95">
        <f>ROUND((SUM(BH82:BH165)),  2)</f>
        <v>0</v>
      </c>
      <c r="G36" s="32"/>
      <c r="H36" s="32"/>
      <c r="I36" s="96">
        <v>0.12</v>
      </c>
      <c r="J36" s="95">
        <f>0</f>
        <v>0</v>
      </c>
      <c r="K36" s="32"/>
      <c r="L36" s="8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95">
        <f>ROUND((SUM(BI82:BI165)),  2)</f>
        <v>0</v>
      </c>
      <c r="G37" s="32"/>
      <c r="H37" s="32"/>
      <c r="I37" s="96">
        <v>0</v>
      </c>
      <c r="J37" s="95">
        <f>0</f>
        <v>0</v>
      </c>
      <c r="K37" s="32"/>
      <c r="L37" s="8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8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97"/>
      <c r="D39" s="98" t="s">
        <v>47</v>
      </c>
      <c r="E39" s="55"/>
      <c r="F39" s="55"/>
      <c r="G39" s="99" t="s">
        <v>48</v>
      </c>
      <c r="H39" s="100" t="s">
        <v>49</v>
      </c>
      <c r="I39" s="55"/>
      <c r="J39" s="101">
        <f>SUM(J30:J37)</f>
        <v>0</v>
      </c>
      <c r="K39" s="102"/>
      <c r="L39" s="8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8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5" customHeight="1">
      <c r="A44" s="32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89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>
      <c r="A45" s="32"/>
      <c r="B45" s="33"/>
      <c r="C45" s="21" t="s">
        <v>90</v>
      </c>
      <c r="D45" s="32"/>
      <c r="E45" s="32"/>
      <c r="F45" s="32"/>
      <c r="G45" s="32"/>
      <c r="H45" s="32"/>
      <c r="I45" s="32"/>
      <c r="J45" s="32"/>
      <c r="K45" s="32"/>
      <c r="L45" s="89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>
      <c r="A46" s="32"/>
      <c r="B46" s="33"/>
      <c r="C46" s="32"/>
      <c r="D46" s="32"/>
      <c r="E46" s="32"/>
      <c r="F46" s="32"/>
      <c r="G46" s="32"/>
      <c r="H46" s="32"/>
      <c r="I46" s="32"/>
      <c r="J46" s="32"/>
      <c r="K46" s="32"/>
      <c r="L46" s="89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>
      <c r="A47" s="32"/>
      <c r="B47" s="33"/>
      <c r="C47" s="27" t="s">
        <v>17</v>
      </c>
      <c r="D47" s="32"/>
      <c r="E47" s="32"/>
      <c r="F47" s="32"/>
      <c r="G47" s="32"/>
      <c r="H47" s="32"/>
      <c r="I47" s="32"/>
      <c r="J47" s="32"/>
      <c r="K47" s="32"/>
      <c r="L47" s="89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>
      <c r="A48" s="32"/>
      <c r="B48" s="33"/>
      <c r="C48" s="32"/>
      <c r="D48" s="32"/>
      <c r="E48" s="304" t="str">
        <f>E7</f>
        <v>údržba HOZ Hvožďany</v>
      </c>
      <c r="F48" s="305"/>
      <c r="G48" s="305"/>
      <c r="H48" s="305"/>
      <c r="I48" s="32"/>
      <c r="J48" s="32"/>
      <c r="K48" s="32"/>
      <c r="L48" s="89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>
      <c r="A49" s="32"/>
      <c r="B49" s="33"/>
      <c r="C49" s="27" t="s">
        <v>86</v>
      </c>
      <c r="D49" s="32"/>
      <c r="E49" s="32"/>
      <c r="F49" s="32"/>
      <c r="G49" s="32"/>
      <c r="H49" s="32"/>
      <c r="I49" s="32"/>
      <c r="J49" s="32"/>
      <c r="K49" s="32"/>
      <c r="L49" s="89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>
      <c r="A50" s="32"/>
      <c r="B50" s="33"/>
      <c r="C50" s="32"/>
      <c r="D50" s="32"/>
      <c r="E50" s="285" t="str">
        <f>E9</f>
        <v>220_144 - SO 01</v>
      </c>
      <c r="F50" s="306"/>
      <c r="G50" s="306"/>
      <c r="H50" s="306"/>
      <c r="I50" s="32"/>
      <c r="J50" s="32"/>
      <c r="K50" s="32"/>
      <c r="L50" s="89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>
      <c r="A51" s="32"/>
      <c r="B51" s="33"/>
      <c r="C51" s="32"/>
      <c r="D51" s="32"/>
      <c r="E51" s="32"/>
      <c r="F51" s="32"/>
      <c r="G51" s="32"/>
      <c r="H51" s="32"/>
      <c r="I51" s="32"/>
      <c r="J51" s="32"/>
      <c r="K51" s="32"/>
      <c r="L51" s="89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>
      <c r="A52" s="32"/>
      <c r="B52" s="33"/>
      <c r="C52" s="27" t="s">
        <v>21</v>
      </c>
      <c r="D52" s="32"/>
      <c r="E52" s="32"/>
      <c r="F52" s="25" t="str">
        <f>F12</f>
        <v>zakryté HOZ</v>
      </c>
      <c r="G52" s="32"/>
      <c r="H52" s="32"/>
      <c r="I52" s="27" t="s">
        <v>23</v>
      </c>
      <c r="J52" s="50" t="str">
        <f>IF(J12="","",J12)</f>
        <v>Vyplň údaj</v>
      </c>
      <c r="K52" s="32"/>
      <c r="L52" s="89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>
      <c r="A53" s="32"/>
      <c r="B53" s="33"/>
      <c r="C53" s="32"/>
      <c r="D53" s="32"/>
      <c r="E53" s="32"/>
      <c r="F53" s="32"/>
      <c r="G53" s="32"/>
      <c r="H53" s="32"/>
      <c r="I53" s="32"/>
      <c r="J53" s="32"/>
      <c r="K53" s="32"/>
      <c r="L53" s="89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5.2" customHeight="1">
      <c r="A54" s="32"/>
      <c r="B54" s="33"/>
      <c r="C54" s="27" t="s">
        <v>24</v>
      </c>
      <c r="D54" s="32"/>
      <c r="E54" s="32"/>
      <c r="F54" s="25" t="str">
        <f>E15</f>
        <v>Státní pozemkový úřad</v>
      </c>
      <c r="G54" s="32"/>
      <c r="H54" s="32"/>
      <c r="I54" s="27" t="s">
        <v>31</v>
      </c>
      <c r="J54" s="30" t="str">
        <f>E21</f>
        <v>SPÚ</v>
      </c>
      <c r="K54" s="32"/>
      <c r="L54" s="89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25.7" customHeight="1">
      <c r="A55" s="32"/>
      <c r="B55" s="33"/>
      <c r="C55" s="27" t="s">
        <v>29</v>
      </c>
      <c r="D55" s="32"/>
      <c r="E55" s="32"/>
      <c r="F55" s="25" t="str">
        <f>IF(E18="","",E18)</f>
        <v>Vyplň údaj</v>
      </c>
      <c r="G55" s="32"/>
      <c r="H55" s="32"/>
      <c r="I55" s="27" t="s">
        <v>34</v>
      </c>
      <c r="J55" s="30" t="str">
        <f>E24</f>
        <v>Státní pozemkový úřad</v>
      </c>
      <c r="K55" s="32"/>
      <c r="L55" s="89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>
      <c r="A56" s="32"/>
      <c r="B56" s="33"/>
      <c r="C56" s="32"/>
      <c r="D56" s="32"/>
      <c r="E56" s="32"/>
      <c r="F56" s="32"/>
      <c r="G56" s="32"/>
      <c r="H56" s="32"/>
      <c r="I56" s="32"/>
      <c r="J56" s="32"/>
      <c r="K56" s="32"/>
      <c r="L56" s="89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>
      <c r="A57" s="32"/>
      <c r="B57" s="33"/>
      <c r="C57" s="103" t="s">
        <v>91</v>
      </c>
      <c r="D57" s="97"/>
      <c r="E57" s="97"/>
      <c r="F57" s="97"/>
      <c r="G57" s="97"/>
      <c r="H57" s="97"/>
      <c r="I57" s="97"/>
      <c r="J57" s="104" t="s">
        <v>92</v>
      </c>
      <c r="K57" s="97"/>
      <c r="L57" s="89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89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>
      <c r="A59" s="32"/>
      <c r="B59" s="33"/>
      <c r="C59" s="105" t="s">
        <v>69</v>
      </c>
      <c r="D59" s="32"/>
      <c r="E59" s="32"/>
      <c r="F59" s="32"/>
      <c r="G59" s="32"/>
      <c r="H59" s="32"/>
      <c r="I59" s="32"/>
      <c r="J59" s="66">
        <f>J82</f>
        <v>0</v>
      </c>
      <c r="K59" s="32"/>
      <c r="L59" s="89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7" t="s">
        <v>93</v>
      </c>
    </row>
    <row r="60" spans="1:47" s="9" customFormat="1" ht="24.95" customHeight="1">
      <c r="B60" s="106"/>
      <c r="D60" s="107" t="s">
        <v>94</v>
      </c>
      <c r="E60" s="108"/>
      <c r="F60" s="108"/>
      <c r="G60" s="108"/>
      <c r="H60" s="108"/>
      <c r="I60" s="108"/>
      <c r="J60" s="109">
        <f>J83</f>
        <v>0</v>
      </c>
      <c r="L60" s="106"/>
    </row>
    <row r="61" spans="1:47" s="10" customFormat="1" ht="19.899999999999999" customHeight="1">
      <c r="B61" s="110"/>
      <c r="D61" s="111" t="s">
        <v>95</v>
      </c>
      <c r="E61" s="112"/>
      <c r="F61" s="112"/>
      <c r="G61" s="112"/>
      <c r="H61" s="112"/>
      <c r="I61" s="112"/>
      <c r="J61" s="113">
        <f>J88</f>
        <v>0</v>
      </c>
      <c r="L61" s="110"/>
    </row>
    <row r="62" spans="1:47" s="10" customFormat="1" ht="19.899999999999999" customHeight="1">
      <c r="B62" s="110"/>
      <c r="D62" s="111" t="s">
        <v>96</v>
      </c>
      <c r="E62" s="112"/>
      <c r="F62" s="112"/>
      <c r="G62" s="112"/>
      <c r="H62" s="112"/>
      <c r="I62" s="112"/>
      <c r="J62" s="113">
        <f>J161</f>
        <v>0</v>
      </c>
      <c r="L62" s="110"/>
    </row>
    <row r="63" spans="1:47" s="2" customFormat="1" ht="21.75" customHeight="1">
      <c r="A63" s="32"/>
      <c r="B63" s="33"/>
      <c r="C63" s="32"/>
      <c r="D63" s="32"/>
      <c r="E63" s="32"/>
      <c r="F63" s="32"/>
      <c r="G63" s="32"/>
      <c r="H63" s="32"/>
      <c r="I63" s="32"/>
      <c r="J63" s="32"/>
      <c r="K63" s="32"/>
      <c r="L63" s="89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4" spans="1:47" s="2" customFormat="1" ht="6.95" customHeight="1">
      <c r="A64" s="32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89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</row>
    <row r="68" spans="1:31" s="2" customFormat="1" ht="6.95" customHeight="1">
      <c r="A68" s="32"/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89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31" s="2" customFormat="1" ht="24.95" customHeight="1">
      <c r="A69" s="32"/>
      <c r="B69" s="33"/>
      <c r="C69" s="21" t="s">
        <v>97</v>
      </c>
      <c r="D69" s="32"/>
      <c r="E69" s="32"/>
      <c r="F69" s="32"/>
      <c r="G69" s="32"/>
      <c r="H69" s="32"/>
      <c r="I69" s="32"/>
      <c r="J69" s="32"/>
      <c r="K69" s="32"/>
      <c r="L69" s="89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6.95" customHeight="1">
      <c r="A70" s="32"/>
      <c r="B70" s="33"/>
      <c r="C70" s="32"/>
      <c r="D70" s="32"/>
      <c r="E70" s="32"/>
      <c r="F70" s="32"/>
      <c r="G70" s="32"/>
      <c r="H70" s="32"/>
      <c r="I70" s="32"/>
      <c r="J70" s="32"/>
      <c r="K70" s="32"/>
      <c r="L70" s="89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12" customHeight="1">
      <c r="A71" s="32"/>
      <c r="B71" s="33"/>
      <c r="C71" s="27" t="s">
        <v>17</v>
      </c>
      <c r="D71" s="32"/>
      <c r="E71" s="32"/>
      <c r="F71" s="32"/>
      <c r="G71" s="32"/>
      <c r="H71" s="32"/>
      <c r="I71" s="32"/>
      <c r="J71" s="32"/>
      <c r="K71" s="32"/>
      <c r="L71" s="89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16.5" customHeight="1">
      <c r="A72" s="32"/>
      <c r="B72" s="33"/>
      <c r="C72" s="32"/>
      <c r="D72" s="32"/>
      <c r="E72" s="304" t="str">
        <f>E7</f>
        <v>údržba HOZ Hvožďany</v>
      </c>
      <c r="F72" s="305"/>
      <c r="G72" s="305"/>
      <c r="H72" s="305"/>
      <c r="I72" s="32"/>
      <c r="J72" s="32"/>
      <c r="K72" s="32"/>
      <c r="L72" s="89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2" customHeight="1">
      <c r="A73" s="32"/>
      <c r="B73" s="33"/>
      <c r="C73" s="27" t="s">
        <v>86</v>
      </c>
      <c r="D73" s="32"/>
      <c r="E73" s="32"/>
      <c r="F73" s="32"/>
      <c r="G73" s="32"/>
      <c r="H73" s="32"/>
      <c r="I73" s="32"/>
      <c r="J73" s="32"/>
      <c r="K73" s="32"/>
      <c r="L73" s="89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16.5" customHeight="1">
      <c r="A74" s="32"/>
      <c r="B74" s="33"/>
      <c r="C74" s="32"/>
      <c r="D74" s="32"/>
      <c r="E74" s="285" t="str">
        <f>E9</f>
        <v>220_144 - SO 01</v>
      </c>
      <c r="F74" s="306"/>
      <c r="G74" s="306"/>
      <c r="H74" s="306"/>
      <c r="I74" s="32"/>
      <c r="J74" s="32"/>
      <c r="K74" s="32"/>
      <c r="L74" s="89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6.95" customHeight="1">
      <c r="A75" s="32"/>
      <c r="B75" s="33"/>
      <c r="C75" s="32"/>
      <c r="D75" s="32"/>
      <c r="E75" s="32"/>
      <c r="F75" s="32"/>
      <c r="G75" s="32"/>
      <c r="H75" s="32"/>
      <c r="I75" s="32"/>
      <c r="J75" s="32"/>
      <c r="K75" s="32"/>
      <c r="L75" s="89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12" customHeight="1">
      <c r="A76" s="32"/>
      <c r="B76" s="33"/>
      <c r="C76" s="27" t="s">
        <v>21</v>
      </c>
      <c r="D76" s="32"/>
      <c r="E76" s="32"/>
      <c r="F76" s="25" t="str">
        <f>F12</f>
        <v>zakryté HOZ</v>
      </c>
      <c r="G76" s="32"/>
      <c r="H76" s="32"/>
      <c r="I76" s="27" t="s">
        <v>23</v>
      </c>
      <c r="J76" s="50" t="str">
        <f>IF(J12="","",J12)</f>
        <v>Vyplň údaj</v>
      </c>
      <c r="K76" s="32"/>
      <c r="L76" s="8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6.95" customHeight="1">
      <c r="A77" s="32"/>
      <c r="B77" s="33"/>
      <c r="C77" s="32"/>
      <c r="D77" s="32"/>
      <c r="E77" s="32"/>
      <c r="F77" s="32"/>
      <c r="G77" s="32"/>
      <c r="H77" s="32"/>
      <c r="I77" s="32"/>
      <c r="J77" s="32"/>
      <c r="K77" s="32"/>
      <c r="L77" s="8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15.2" customHeight="1">
      <c r="A78" s="32"/>
      <c r="B78" s="33"/>
      <c r="C78" s="27" t="s">
        <v>24</v>
      </c>
      <c r="D78" s="32"/>
      <c r="E78" s="32"/>
      <c r="F78" s="25" t="str">
        <f>E15</f>
        <v>Státní pozemkový úřad</v>
      </c>
      <c r="G78" s="32"/>
      <c r="H78" s="32"/>
      <c r="I78" s="27" t="s">
        <v>31</v>
      </c>
      <c r="J78" s="30" t="str">
        <f>E21</f>
        <v>SPÚ</v>
      </c>
      <c r="K78" s="32"/>
      <c r="L78" s="89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25.7" customHeight="1">
      <c r="A79" s="32"/>
      <c r="B79" s="33"/>
      <c r="C79" s="27" t="s">
        <v>29</v>
      </c>
      <c r="D79" s="32"/>
      <c r="E79" s="32"/>
      <c r="F79" s="25" t="str">
        <f>IF(E18="","",E18)</f>
        <v>Vyplň údaj</v>
      </c>
      <c r="G79" s="32"/>
      <c r="H79" s="32"/>
      <c r="I79" s="27" t="s">
        <v>34</v>
      </c>
      <c r="J79" s="30" t="str">
        <f>E24</f>
        <v>Státní pozemkový úřad</v>
      </c>
      <c r="K79" s="32"/>
      <c r="L79" s="89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10.35" customHeight="1">
      <c r="A80" s="32"/>
      <c r="B80" s="33"/>
      <c r="C80" s="32"/>
      <c r="D80" s="32"/>
      <c r="E80" s="32"/>
      <c r="F80" s="32"/>
      <c r="G80" s="32"/>
      <c r="H80" s="32"/>
      <c r="I80" s="32"/>
      <c r="J80" s="32"/>
      <c r="K80" s="32"/>
      <c r="L80" s="89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11" customFormat="1" ht="29.25" customHeight="1">
      <c r="A81" s="114"/>
      <c r="B81" s="115"/>
      <c r="C81" s="116" t="s">
        <v>98</v>
      </c>
      <c r="D81" s="117" t="s">
        <v>56</v>
      </c>
      <c r="E81" s="117" t="s">
        <v>52</v>
      </c>
      <c r="F81" s="117" t="s">
        <v>53</v>
      </c>
      <c r="G81" s="117" t="s">
        <v>99</v>
      </c>
      <c r="H81" s="117" t="s">
        <v>100</v>
      </c>
      <c r="I81" s="117" t="s">
        <v>101</v>
      </c>
      <c r="J81" s="117" t="s">
        <v>92</v>
      </c>
      <c r="K81" s="118" t="s">
        <v>102</v>
      </c>
      <c r="L81" s="119"/>
      <c r="M81" s="57" t="s">
        <v>3</v>
      </c>
      <c r="N81" s="58" t="s">
        <v>41</v>
      </c>
      <c r="O81" s="58" t="s">
        <v>103</v>
      </c>
      <c r="P81" s="58" t="s">
        <v>104</v>
      </c>
      <c r="Q81" s="58" t="s">
        <v>105</v>
      </c>
      <c r="R81" s="58" t="s">
        <v>106</v>
      </c>
      <c r="S81" s="58" t="s">
        <v>107</v>
      </c>
      <c r="T81" s="58" t="s">
        <v>108</v>
      </c>
      <c r="U81" s="59" t="s">
        <v>109</v>
      </c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</row>
    <row r="82" spans="1:65" s="2" customFormat="1" ht="22.9" customHeight="1">
      <c r="A82" s="32"/>
      <c r="B82" s="33"/>
      <c r="C82" s="64" t="s">
        <v>110</v>
      </c>
      <c r="D82" s="32"/>
      <c r="E82" s="32"/>
      <c r="F82" s="32"/>
      <c r="G82" s="32"/>
      <c r="H82" s="32"/>
      <c r="I82" s="32"/>
      <c r="J82" s="120">
        <f>BK82</f>
        <v>0</v>
      </c>
      <c r="K82" s="32"/>
      <c r="L82" s="33"/>
      <c r="M82" s="60"/>
      <c r="N82" s="51"/>
      <c r="O82" s="61"/>
      <c r="P82" s="121">
        <f>P83</f>
        <v>0</v>
      </c>
      <c r="Q82" s="61"/>
      <c r="R82" s="121">
        <f>R83</f>
        <v>3.12534</v>
      </c>
      <c r="S82" s="61"/>
      <c r="T82" s="121">
        <f>T83</f>
        <v>4.82</v>
      </c>
      <c r="U82" s="6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T82" s="17" t="s">
        <v>70</v>
      </c>
      <c r="AU82" s="17" t="s">
        <v>93</v>
      </c>
      <c r="BK82" s="122">
        <f>BK83</f>
        <v>0</v>
      </c>
    </row>
    <row r="83" spans="1:65" s="12" customFormat="1" ht="25.9" customHeight="1">
      <c r="B83" s="123"/>
      <c r="D83" s="124" t="s">
        <v>70</v>
      </c>
      <c r="E83" s="125" t="s">
        <v>111</v>
      </c>
      <c r="F83" s="125" t="s">
        <v>112</v>
      </c>
      <c r="I83" s="126"/>
      <c r="J83" s="127">
        <f>BK83</f>
        <v>0</v>
      </c>
      <c r="L83" s="123"/>
      <c r="M83" s="128"/>
      <c r="N83" s="129"/>
      <c r="O83" s="129"/>
      <c r="P83" s="130">
        <f>P84+SUM(P85:P88)+P161</f>
        <v>0</v>
      </c>
      <c r="Q83" s="129"/>
      <c r="R83" s="130">
        <f>R84+SUM(R85:R88)+R161</f>
        <v>3.12534</v>
      </c>
      <c r="S83" s="129"/>
      <c r="T83" s="130">
        <f>T84+SUM(T85:T88)+T161</f>
        <v>4.82</v>
      </c>
      <c r="U83" s="131"/>
      <c r="AR83" s="124" t="s">
        <v>79</v>
      </c>
      <c r="AT83" s="132" t="s">
        <v>70</v>
      </c>
      <c r="AU83" s="132" t="s">
        <v>71</v>
      </c>
      <c r="AY83" s="124" t="s">
        <v>113</v>
      </c>
      <c r="BK83" s="133">
        <f>BK84+SUM(BK85:BK88)+BK161</f>
        <v>0</v>
      </c>
    </row>
    <row r="84" spans="1:65" s="2" customFormat="1" ht="16.5" customHeight="1">
      <c r="A84" s="32"/>
      <c r="B84" s="134"/>
      <c r="C84" s="135" t="s">
        <v>114</v>
      </c>
      <c r="D84" s="135" t="s">
        <v>115</v>
      </c>
      <c r="E84" s="136" t="s">
        <v>116</v>
      </c>
      <c r="F84" s="137" t="s">
        <v>117</v>
      </c>
      <c r="G84" s="138" t="s">
        <v>118</v>
      </c>
      <c r="H84" s="139">
        <v>2</v>
      </c>
      <c r="I84" s="140"/>
      <c r="J84" s="141">
        <f>ROUND(I84*H84,2)</f>
        <v>0</v>
      </c>
      <c r="K84" s="137" t="s">
        <v>3</v>
      </c>
      <c r="L84" s="33"/>
      <c r="M84" s="142" t="s">
        <v>3</v>
      </c>
      <c r="N84" s="143" t="s">
        <v>42</v>
      </c>
      <c r="O84" s="53"/>
      <c r="P84" s="144">
        <f>O84*H84</f>
        <v>0</v>
      </c>
      <c r="Q84" s="144">
        <v>0</v>
      </c>
      <c r="R84" s="144">
        <f>Q84*H84</f>
        <v>0</v>
      </c>
      <c r="S84" s="144">
        <v>0</v>
      </c>
      <c r="T84" s="144">
        <f>S84*H84</f>
        <v>0</v>
      </c>
      <c r="U84" s="145" t="s">
        <v>3</v>
      </c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R84" s="146" t="s">
        <v>119</v>
      </c>
      <c r="AT84" s="146" t="s">
        <v>115</v>
      </c>
      <c r="AU84" s="146" t="s">
        <v>79</v>
      </c>
      <c r="AY84" s="17" t="s">
        <v>113</v>
      </c>
      <c r="BE84" s="147">
        <f>IF(N84="základní",J84,0)</f>
        <v>0</v>
      </c>
      <c r="BF84" s="147">
        <f>IF(N84="snížená",J84,0)</f>
        <v>0</v>
      </c>
      <c r="BG84" s="147">
        <f>IF(N84="zákl. přenesená",J84,0)</f>
        <v>0</v>
      </c>
      <c r="BH84" s="147">
        <f>IF(N84="sníž. přenesená",J84,0)</f>
        <v>0</v>
      </c>
      <c r="BI84" s="147">
        <f>IF(N84="nulová",J84,0)</f>
        <v>0</v>
      </c>
      <c r="BJ84" s="17" t="s">
        <v>79</v>
      </c>
      <c r="BK84" s="147">
        <f>ROUND(I84*H84,2)</f>
        <v>0</v>
      </c>
      <c r="BL84" s="17" t="s">
        <v>119</v>
      </c>
      <c r="BM84" s="146" t="s">
        <v>120</v>
      </c>
    </row>
    <row r="85" spans="1:65" s="2" customFormat="1" ht="11.25">
      <c r="A85" s="32"/>
      <c r="B85" s="33"/>
      <c r="C85" s="32"/>
      <c r="D85" s="148" t="s">
        <v>121</v>
      </c>
      <c r="E85" s="32"/>
      <c r="F85" s="149" t="s">
        <v>117</v>
      </c>
      <c r="G85" s="32"/>
      <c r="H85" s="32"/>
      <c r="I85" s="150"/>
      <c r="J85" s="32"/>
      <c r="K85" s="32"/>
      <c r="L85" s="33"/>
      <c r="M85" s="151"/>
      <c r="N85" s="152"/>
      <c r="O85" s="53"/>
      <c r="P85" s="53"/>
      <c r="Q85" s="53"/>
      <c r="R85" s="53"/>
      <c r="S85" s="53"/>
      <c r="T85" s="53"/>
      <c r="U85" s="54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T85" s="17" t="s">
        <v>121</v>
      </c>
      <c r="AU85" s="17" t="s">
        <v>79</v>
      </c>
    </row>
    <row r="86" spans="1:65" s="2" customFormat="1" ht="48.75">
      <c r="A86" s="32"/>
      <c r="B86" s="33"/>
      <c r="C86" s="32"/>
      <c r="D86" s="148" t="s">
        <v>122</v>
      </c>
      <c r="E86" s="32"/>
      <c r="F86" s="153" t="s">
        <v>123</v>
      </c>
      <c r="G86" s="32"/>
      <c r="H86" s="32"/>
      <c r="I86" s="150"/>
      <c r="J86" s="32"/>
      <c r="K86" s="32"/>
      <c r="L86" s="33"/>
      <c r="M86" s="151"/>
      <c r="N86" s="152"/>
      <c r="O86" s="53"/>
      <c r="P86" s="53"/>
      <c r="Q86" s="53"/>
      <c r="R86" s="53"/>
      <c r="S86" s="53"/>
      <c r="T86" s="53"/>
      <c r="U86" s="54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T86" s="17" t="s">
        <v>122</v>
      </c>
      <c r="AU86" s="17" t="s">
        <v>79</v>
      </c>
    </row>
    <row r="87" spans="1:65" s="13" customFormat="1" ht="11.25">
      <c r="B87" s="154"/>
      <c r="D87" s="148" t="s">
        <v>124</v>
      </c>
      <c r="E87" s="155" t="s">
        <v>3</v>
      </c>
      <c r="F87" s="156" t="s">
        <v>81</v>
      </c>
      <c r="H87" s="157">
        <v>2</v>
      </c>
      <c r="I87" s="158"/>
      <c r="L87" s="154"/>
      <c r="M87" s="159"/>
      <c r="N87" s="160"/>
      <c r="O87" s="160"/>
      <c r="P87" s="160"/>
      <c r="Q87" s="160"/>
      <c r="R87" s="160"/>
      <c r="S87" s="160"/>
      <c r="T87" s="160"/>
      <c r="U87" s="161"/>
      <c r="AT87" s="155" t="s">
        <v>124</v>
      </c>
      <c r="AU87" s="155" t="s">
        <v>79</v>
      </c>
      <c r="AV87" s="13" t="s">
        <v>81</v>
      </c>
      <c r="AW87" s="13" t="s">
        <v>33</v>
      </c>
      <c r="AX87" s="13" t="s">
        <v>79</v>
      </c>
      <c r="AY87" s="155" t="s">
        <v>113</v>
      </c>
    </row>
    <row r="88" spans="1:65" s="12" customFormat="1" ht="22.9" customHeight="1">
      <c r="B88" s="123"/>
      <c r="D88" s="124" t="s">
        <v>70</v>
      </c>
      <c r="E88" s="162" t="s">
        <v>125</v>
      </c>
      <c r="F88" s="162" t="s">
        <v>126</v>
      </c>
      <c r="I88" s="126"/>
      <c r="J88" s="163">
        <f>BK88</f>
        <v>0</v>
      </c>
      <c r="L88" s="123"/>
      <c r="M88" s="128"/>
      <c r="N88" s="129"/>
      <c r="O88" s="129"/>
      <c r="P88" s="130">
        <f>SUM(P89:P160)</f>
        <v>0</v>
      </c>
      <c r="Q88" s="129"/>
      <c r="R88" s="130">
        <f>SUM(R89:R160)</f>
        <v>3.12534</v>
      </c>
      <c r="S88" s="129"/>
      <c r="T88" s="130">
        <f>SUM(T89:T160)</f>
        <v>4.82</v>
      </c>
      <c r="U88" s="131"/>
      <c r="AR88" s="124" t="s">
        <v>79</v>
      </c>
      <c r="AT88" s="132" t="s">
        <v>70</v>
      </c>
      <c r="AU88" s="132" t="s">
        <v>79</v>
      </c>
      <c r="AY88" s="124" t="s">
        <v>113</v>
      </c>
      <c r="BK88" s="133">
        <f>SUM(BK89:BK160)</f>
        <v>0</v>
      </c>
    </row>
    <row r="89" spans="1:65" s="2" customFormat="1" ht="16.5" customHeight="1">
      <c r="A89" s="32"/>
      <c r="B89" s="134"/>
      <c r="C89" s="135" t="s">
        <v>79</v>
      </c>
      <c r="D89" s="135" t="s">
        <v>115</v>
      </c>
      <c r="E89" s="136" t="s">
        <v>127</v>
      </c>
      <c r="F89" s="137" t="s">
        <v>128</v>
      </c>
      <c r="G89" s="138" t="s">
        <v>129</v>
      </c>
      <c r="H89" s="139">
        <v>1.08</v>
      </c>
      <c r="I89" s="140"/>
      <c r="J89" s="141">
        <f>ROUND(I89*H89,2)</f>
        <v>0</v>
      </c>
      <c r="K89" s="137" t="s">
        <v>130</v>
      </c>
      <c r="L89" s="33"/>
      <c r="M89" s="142" t="s">
        <v>3</v>
      </c>
      <c r="N89" s="143" t="s">
        <v>42</v>
      </c>
      <c r="O89" s="53"/>
      <c r="P89" s="144">
        <f>O89*H89</f>
        <v>0</v>
      </c>
      <c r="Q89" s="144">
        <v>0</v>
      </c>
      <c r="R89" s="144">
        <f>Q89*H89</f>
        <v>0</v>
      </c>
      <c r="S89" s="144">
        <v>1.5</v>
      </c>
      <c r="T89" s="144">
        <f>S89*H89</f>
        <v>1.62</v>
      </c>
      <c r="U89" s="145" t="s">
        <v>3</v>
      </c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R89" s="146" t="s">
        <v>119</v>
      </c>
      <c r="AT89" s="146" t="s">
        <v>115</v>
      </c>
      <c r="AU89" s="146" t="s">
        <v>81</v>
      </c>
      <c r="AY89" s="17" t="s">
        <v>113</v>
      </c>
      <c r="BE89" s="147">
        <f>IF(N89="základní",J89,0)</f>
        <v>0</v>
      </c>
      <c r="BF89" s="147">
        <f>IF(N89="snížená",J89,0)</f>
        <v>0</v>
      </c>
      <c r="BG89" s="147">
        <f>IF(N89="zákl. přenesená",J89,0)</f>
        <v>0</v>
      </c>
      <c r="BH89" s="147">
        <f>IF(N89="sníž. přenesená",J89,0)</f>
        <v>0</v>
      </c>
      <c r="BI89" s="147">
        <f>IF(N89="nulová",J89,0)</f>
        <v>0</v>
      </c>
      <c r="BJ89" s="17" t="s">
        <v>79</v>
      </c>
      <c r="BK89" s="147">
        <f>ROUND(I89*H89,2)</f>
        <v>0</v>
      </c>
      <c r="BL89" s="17" t="s">
        <v>119</v>
      </c>
      <c r="BM89" s="146" t="s">
        <v>131</v>
      </c>
    </row>
    <row r="90" spans="1:65" s="2" customFormat="1" ht="19.5">
      <c r="A90" s="32"/>
      <c r="B90" s="33"/>
      <c r="C90" s="32"/>
      <c r="D90" s="148" t="s">
        <v>121</v>
      </c>
      <c r="E90" s="32"/>
      <c r="F90" s="149" t="s">
        <v>132</v>
      </c>
      <c r="G90" s="32"/>
      <c r="H90" s="32"/>
      <c r="I90" s="150"/>
      <c r="J90" s="32"/>
      <c r="K90" s="32"/>
      <c r="L90" s="33"/>
      <c r="M90" s="151"/>
      <c r="N90" s="152"/>
      <c r="O90" s="53"/>
      <c r="P90" s="53"/>
      <c r="Q90" s="53"/>
      <c r="R90" s="53"/>
      <c r="S90" s="53"/>
      <c r="T90" s="53"/>
      <c r="U90" s="54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T90" s="17" t="s">
        <v>121</v>
      </c>
      <c r="AU90" s="17" t="s">
        <v>81</v>
      </c>
    </row>
    <row r="91" spans="1:65" s="2" customFormat="1" ht="11.25">
      <c r="A91" s="32"/>
      <c r="B91" s="33"/>
      <c r="C91" s="32"/>
      <c r="D91" s="164" t="s">
        <v>133</v>
      </c>
      <c r="E91" s="32"/>
      <c r="F91" s="165" t="s">
        <v>134</v>
      </c>
      <c r="G91" s="32"/>
      <c r="H91" s="32"/>
      <c r="I91" s="150"/>
      <c r="J91" s="32"/>
      <c r="K91" s="32"/>
      <c r="L91" s="33"/>
      <c r="M91" s="151"/>
      <c r="N91" s="152"/>
      <c r="O91" s="53"/>
      <c r="P91" s="53"/>
      <c r="Q91" s="53"/>
      <c r="R91" s="53"/>
      <c r="S91" s="53"/>
      <c r="T91" s="53"/>
      <c r="U91" s="54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T91" s="17" t="s">
        <v>133</v>
      </c>
      <c r="AU91" s="17" t="s">
        <v>81</v>
      </c>
    </row>
    <row r="92" spans="1:65" s="2" customFormat="1" ht="19.5">
      <c r="A92" s="32"/>
      <c r="B92" s="33"/>
      <c r="C92" s="32"/>
      <c r="D92" s="148" t="s">
        <v>122</v>
      </c>
      <c r="E92" s="32"/>
      <c r="F92" s="153" t="s">
        <v>135</v>
      </c>
      <c r="G92" s="32"/>
      <c r="H92" s="32"/>
      <c r="I92" s="150"/>
      <c r="J92" s="32"/>
      <c r="K92" s="32"/>
      <c r="L92" s="33"/>
      <c r="M92" s="151"/>
      <c r="N92" s="152"/>
      <c r="O92" s="53"/>
      <c r="P92" s="53"/>
      <c r="Q92" s="53"/>
      <c r="R92" s="53"/>
      <c r="S92" s="53"/>
      <c r="T92" s="53"/>
      <c r="U92" s="54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T92" s="17" t="s">
        <v>122</v>
      </c>
      <c r="AU92" s="17" t="s">
        <v>81</v>
      </c>
    </row>
    <row r="93" spans="1:65" s="13" customFormat="1" ht="11.25">
      <c r="B93" s="154"/>
      <c r="D93" s="148" t="s">
        <v>124</v>
      </c>
      <c r="E93" s="155" t="s">
        <v>3</v>
      </c>
      <c r="F93" s="156" t="s">
        <v>136</v>
      </c>
      <c r="H93" s="157">
        <v>1.08</v>
      </c>
      <c r="I93" s="158"/>
      <c r="L93" s="154"/>
      <c r="M93" s="159"/>
      <c r="N93" s="160"/>
      <c r="O93" s="160"/>
      <c r="P93" s="160"/>
      <c r="Q93" s="160"/>
      <c r="R93" s="160"/>
      <c r="S93" s="160"/>
      <c r="T93" s="160"/>
      <c r="U93" s="161"/>
      <c r="AT93" s="155" t="s">
        <v>124</v>
      </c>
      <c r="AU93" s="155" t="s">
        <v>81</v>
      </c>
      <c r="AV93" s="13" t="s">
        <v>81</v>
      </c>
      <c r="AW93" s="13" t="s">
        <v>33</v>
      </c>
      <c r="AX93" s="13" t="s">
        <v>79</v>
      </c>
      <c r="AY93" s="155" t="s">
        <v>113</v>
      </c>
    </row>
    <row r="94" spans="1:65" s="2" customFormat="1" ht="16.5" customHeight="1">
      <c r="A94" s="32"/>
      <c r="B94" s="134"/>
      <c r="C94" s="135" t="s">
        <v>81</v>
      </c>
      <c r="D94" s="135" t="s">
        <v>115</v>
      </c>
      <c r="E94" s="136" t="s">
        <v>137</v>
      </c>
      <c r="F94" s="137" t="s">
        <v>138</v>
      </c>
      <c r="G94" s="138" t="s">
        <v>139</v>
      </c>
      <c r="H94" s="139">
        <v>9</v>
      </c>
      <c r="I94" s="140"/>
      <c r="J94" s="141">
        <f>ROUND(I94*H94,2)</f>
        <v>0</v>
      </c>
      <c r="K94" s="137" t="s">
        <v>130</v>
      </c>
      <c r="L94" s="33"/>
      <c r="M94" s="142" t="s">
        <v>3</v>
      </c>
      <c r="N94" s="143" t="s">
        <v>42</v>
      </c>
      <c r="O94" s="53"/>
      <c r="P94" s="144">
        <f>O94*H94</f>
        <v>0</v>
      </c>
      <c r="Q94" s="144">
        <v>0</v>
      </c>
      <c r="R94" s="144">
        <f>Q94*H94</f>
        <v>0</v>
      </c>
      <c r="S94" s="144">
        <v>0</v>
      </c>
      <c r="T94" s="144">
        <f>S94*H94</f>
        <v>0</v>
      </c>
      <c r="U94" s="145" t="s">
        <v>3</v>
      </c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R94" s="146" t="s">
        <v>119</v>
      </c>
      <c r="AT94" s="146" t="s">
        <v>115</v>
      </c>
      <c r="AU94" s="146" t="s">
        <v>81</v>
      </c>
      <c r="AY94" s="17" t="s">
        <v>113</v>
      </c>
      <c r="BE94" s="147">
        <f>IF(N94="základní",J94,0)</f>
        <v>0</v>
      </c>
      <c r="BF94" s="147">
        <f>IF(N94="snížená",J94,0)</f>
        <v>0</v>
      </c>
      <c r="BG94" s="147">
        <f>IF(N94="zákl. přenesená",J94,0)</f>
        <v>0</v>
      </c>
      <c r="BH94" s="147">
        <f>IF(N94="sníž. přenesená",J94,0)</f>
        <v>0</v>
      </c>
      <c r="BI94" s="147">
        <f>IF(N94="nulová",J94,0)</f>
        <v>0</v>
      </c>
      <c r="BJ94" s="17" t="s">
        <v>79</v>
      </c>
      <c r="BK94" s="147">
        <f>ROUND(I94*H94,2)</f>
        <v>0</v>
      </c>
      <c r="BL94" s="17" t="s">
        <v>119</v>
      </c>
      <c r="BM94" s="146" t="s">
        <v>140</v>
      </c>
    </row>
    <row r="95" spans="1:65" s="2" customFormat="1" ht="11.25">
      <c r="A95" s="32"/>
      <c r="B95" s="33"/>
      <c r="C95" s="32"/>
      <c r="D95" s="148" t="s">
        <v>121</v>
      </c>
      <c r="E95" s="32"/>
      <c r="F95" s="149" t="s">
        <v>141</v>
      </c>
      <c r="G95" s="32"/>
      <c r="H95" s="32"/>
      <c r="I95" s="150"/>
      <c r="J95" s="32"/>
      <c r="K95" s="32"/>
      <c r="L95" s="33"/>
      <c r="M95" s="151"/>
      <c r="N95" s="152"/>
      <c r="O95" s="53"/>
      <c r="P95" s="53"/>
      <c r="Q95" s="53"/>
      <c r="R95" s="53"/>
      <c r="S95" s="53"/>
      <c r="T95" s="53"/>
      <c r="U95" s="54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T95" s="17" t="s">
        <v>121</v>
      </c>
      <c r="AU95" s="17" t="s">
        <v>81</v>
      </c>
    </row>
    <row r="96" spans="1:65" s="2" customFormat="1" ht="11.25">
      <c r="A96" s="32"/>
      <c r="B96" s="33"/>
      <c r="C96" s="32"/>
      <c r="D96" s="164" t="s">
        <v>133</v>
      </c>
      <c r="E96" s="32"/>
      <c r="F96" s="165" t="s">
        <v>142</v>
      </c>
      <c r="G96" s="32"/>
      <c r="H96" s="32"/>
      <c r="I96" s="150"/>
      <c r="J96" s="32"/>
      <c r="K96" s="32"/>
      <c r="L96" s="33"/>
      <c r="M96" s="151"/>
      <c r="N96" s="152"/>
      <c r="O96" s="53"/>
      <c r="P96" s="53"/>
      <c r="Q96" s="53"/>
      <c r="R96" s="53"/>
      <c r="S96" s="53"/>
      <c r="T96" s="53"/>
      <c r="U96" s="54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T96" s="17" t="s">
        <v>133</v>
      </c>
      <c r="AU96" s="17" t="s">
        <v>81</v>
      </c>
    </row>
    <row r="97" spans="1:65" s="13" customFormat="1" ht="11.25">
      <c r="B97" s="154"/>
      <c r="D97" s="148" t="s">
        <v>124</v>
      </c>
      <c r="E97" s="155" t="s">
        <v>3</v>
      </c>
      <c r="F97" s="156" t="s">
        <v>143</v>
      </c>
      <c r="H97" s="157">
        <v>9</v>
      </c>
      <c r="I97" s="158"/>
      <c r="L97" s="154"/>
      <c r="M97" s="159"/>
      <c r="N97" s="160"/>
      <c r="O97" s="160"/>
      <c r="P97" s="160"/>
      <c r="Q97" s="160"/>
      <c r="R97" s="160"/>
      <c r="S97" s="160"/>
      <c r="T97" s="160"/>
      <c r="U97" s="161"/>
      <c r="AT97" s="155" t="s">
        <v>124</v>
      </c>
      <c r="AU97" s="155" t="s">
        <v>81</v>
      </c>
      <c r="AV97" s="13" t="s">
        <v>81</v>
      </c>
      <c r="AW97" s="13" t="s">
        <v>33</v>
      </c>
      <c r="AX97" s="13" t="s">
        <v>79</v>
      </c>
      <c r="AY97" s="155" t="s">
        <v>113</v>
      </c>
    </row>
    <row r="98" spans="1:65" s="2" customFormat="1" ht="16.5" customHeight="1">
      <c r="A98" s="32"/>
      <c r="B98" s="134"/>
      <c r="C98" s="135" t="s">
        <v>144</v>
      </c>
      <c r="D98" s="135" t="s">
        <v>115</v>
      </c>
      <c r="E98" s="136" t="s">
        <v>145</v>
      </c>
      <c r="F98" s="137" t="s">
        <v>146</v>
      </c>
      <c r="G98" s="138" t="s">
        <v>147</v>
      </c>
      <c r="H98" s="139">
        <v>10</v>
      </c>
      <c r="I98" s="140"/>
      <c r="J98" s="141">
        <f>ROUND(I98*H98,2)</f>
        <v>0</v>
      </c>
      <c r="K98" s="137" t="s">
        <v>130</v>
      </c>
      <c r="L98" s="33"/>
      <c r="M98" s="142" t="s">
        <v>3</v>
      </c>
      <c r="N98" s="143" t="s">
        <v>42</v>
      </c>
      <c r="O98" s="53"/>
      <c r="P98" s="144">
        <f>O98*H98</f>
        <v>0</v>
      </c>
      <c r="Q98" s="144">
        <v>7.1900000000000002E-3</v>
      </c>
      <c r="R98" s="144">
        <f>Q98*H98</f>
        <v>7.1900000000000006E-2</v>
      </c>
      <c r="S98" s="144">
        <v>0</v>
      </c>
      <c r="T98" s="144">
        <f>S98*H98</f>
        <v>0</v>
      </c>
      <c r="U98" s="145" t="s">
        <v>3</v>
      </c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46" t="s">
        <v>119</v>
      </c>
      <c r="AT98" s="146" t="s">
        <v>115</v>
      </c>
      <c r="AU98" s="146" t="s">
        <v>81</v>
      </c>
      <c r="AY98" s="17" t="s">
        <v>113</v>
      </c>
      <c r="BE98" s="147">
        <f>IF(N98="základní",J98,0)</f>
        <v>0</v>
      </c>
      <c r="BF98" s="147">
        <f>IF(N98="snížená",J98,0)</f>
        <v>0</v>
      </c>
      <c r="BG98" s="147">
        <f>IF(N98="zákl. přenesená",J98,0)</f>
        <v>0</v>
      </c>
      <c r="BH98" s="147">
        <f>IF(N98="sníž. přenesená",J98,0)</f>
        <v>0</v>
      </c>
      <c r="BI98" s="147">
        <f>IF(N98="nulová",J98,0)</f>
        <v>0</v>
      </c>
      <c r="BJ98" s="17" t="s">
        <v>79</v>
      </c>
      <c r="BK98" s="147">
        <f>ROUND(I98*H98,2)</f>
        <v>0</v>
      </c>
      <c r="BL98" s="17" t="s">
        <v>119</v>
      </c>
      <c r="BM98" s="146" t="s">
        <v>148</v>
      </c>
    </row>
    <row r="99" spans="1:65" s="2" customFormat="1" ht="11.25">
      <c r="A99" s="32"/>
      <c r="B99" s="33"/>
      <c r="C99" s="32"/>
      <c r="D99" s="148" t="s">
        <v>121</v>
      </c>
      <c r="E99" s="32"/>
      <c r="F99" s="149" t="s">
        <v>149</v>
      </c>
      <c r="G99" s="32"/>
      <c r="H99" s="32"/>
      <c r="I99" s="150"/>
      <c r="J99" s="32"/>
      <c r="K99" s="32"/>
      <c r="L99" s="33"/>
      <c r="M99" s="151"/>
      <c r="N99" s="152"/>
      <c r="O99" s="53"/>
      <c r="P99" s="53"/>
      <c r="Q99" s="53"/>
      <c r="R99" s="53"/>
      <c r="S99" s="53"/>
      <c r="T99" s="53"/>
      <c r="U99" s="54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T99" s="17" t="s">
        <v>121</v>
      </c>
      <c r="AU99" s="17" t="s">
        <v>81</v>
      </c>
    </row>
    <row r="100" spans="1:65" s="2" customFormat="1" ht="11.25">
      <c r="A100" s="32"/>
      <c r="B100" s="33"/>
      <c r="C100" s="32"/>
      <c r="D100" s="164" t="s">
        <v>133</v>
      </c>
      <c r="E100" s="32"/>
      <c r="F100" s="165" t="s">
        <v>150</v>
      </c>
      <c r="G100" s="32"/>
      <c r="H100" s="32"/>
      <c r="I100" s="150"/>
      <c r="J100" s="32"/>
      <c r="K100" s="32"/>
      <c r="L100" s="33"/>
      <c r="M100" s="151"/>
      <c r="N100" s="152"/>
      <c r="O100" s="53"/>
      <c r="P100" s="53"/>
      <c r="Q100" s="53"/>
      <c r="R100" s="53"/>
      <c r="S100" s="53"/>
      <c r="T100" s="53"/>
      <c r="U100" s="54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T100" s="17" t="s">
        <v>133</v>
      </c>
      <c r="AU100" s="17" t="s">
        <v>81</v>
      </c>
    </row>
    <row r="101" spans="1:65" s="2" customFormat="1" ht="24.2" customHeight="1">
      <c r="A101" s="32"/>
      <c r="B101" s="134"/>
      <c r="C101" s="135" t="s">
        <v>151</v>
      </c>
      <c r="D101" s="135" t="s">
        <v>115</v>
      </c>
      <c r="E101" s="136" t="s">
        <v>152</v>
      </c>
      <c r="F101" s="137" t="s">
        <v>153</v>
      </c>
      <c r="G101" s="138" t="s">
        <v>129</v>
      </c>
      <c r="H101" s="139">
        <v>1</v>
      </c>
      <c r="I101" s="140"/>
      <c r="J101" s="141">
        <f>ROUND(I101*H101,2)</f>
        <v>0</v>
      </c>
      <c r="K101" s="137" t="s">
        <v>130</v>
      </c>
      <c r="L101" s="33"/>
      <c r="M101" s="142" t="s">
        <v>3</v>
      </c>
      <c r="N101" s="143" t="s">
        <v>42</v>
      </c>
      <c r="O101" s="53"/>
      <c r="P101" s="144">
        <f>O101*H101</f>
        <v>0</v>
      </c>
      <c r="Q101" s="144">
        <v>0</v>
      </c>
      <c r="R101" s="144">
        <f>Q101*H101</f>
        <v>0</v>
      </c>
      <c r="S101" s="144">
        <v>0</v>
      </c>
      <c r="T101" s="144">
        <f>S101*H101</f>
        <v>0</v>
      </c>
      <c r="U101" s="145" t="s">
        <v>3</v>
      </c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R101" s="146" t="s">
        <v>119</v>
      </c>
      <c r="AT101" s="146" t="s">
        <v>115</v>
      </c>
      <c r="AU101" s="146" t="s">
        <v>81</v>
      </c>
      <c r="AY101" s="17" t="s">
        <v>113</v>
      </c>
      <c r="BE101" s="147">
        <f>IF(N101="základní",J101,0)</f>
        <v>0</v>
      </c>
      <c r="BF101" s="147">
        <f>IF(N101="snížená",J101,0)</f>
        <v>0</v>
      </c>
      <c r="BG101" s="147">
        <f>IF(N101="zákl. přenesená",J101,0)</f>
        <v>0</v>
      </c>
      <c r="BH101" s="147">
        <f>IF(N101="sníž. přenesená",J101,0)</f>
        <v>0</v>
      </c>
      <c r="BI101" s="147">
        <f>IF(N101="nulová",J101,0)</f>
        <v>0</v>
      </c>
      <c r="BJ101" s="17" t="s">
        <v>79</v>
      </c>
      <c r="BK101" s="147">
        <f>ROUND(I101*H101,2)</f>
        <v>0</v>
      </c>
      <c r="BL101" s="17" t="s">
        <v>119</v>
      </c>
      <c r="BM101" s="146" t="s">
        <v>154</v>
      </c>
    </row>
    <row r="102" spans="1:65" s="2" customFormat="1" ht="19.5">
      <c r="A102" s="32"/>
      <c r="B102" s="33"/>
      <c r="C102" s="32"/>
      <c r="D102" s="148" t="s">
        <v>121</v>
      </c>
      <c r="E102" s="32"/>
      <c r="F102" s="149" t="s">
        <v>155</v>
      </c>
      <c r="G102" s="32"/>
      <c r="H102" s="32"/>
      <c r="I102" s="150"/>
      <c r="J102" s="32"/>
      <c r="K102" s="32"/>
      <c r="L102" s="33"/>
      <c r="M102" s="151"/>
      <c r="N102" s="152"/>
      <c r="O102" s="53"/>
      <c r="P102" s="53"/>
      <c r="Q102" s="53"/>
      <c r="R102" s="53"/>
      <c r="S102" s="53"/>
      <c r="T102" s="53"/>
      <c r="U102" s="54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T102" s="17" t="s">
        <v>121</v>
      </c>
      <c r="AU102" s="17" t="s">
        <v>81</v>
      </c>
    </row>
    <row r="103" spans="1:65" s="2" customFormat="1" ht="11.25">
      <c r="A103" s="32"/>
      <c r="B103" s="33"/>
      <c r="C103" s="32"/>
      <c r="D103" s="164" t="s">
        <v>133</v>
      </c>
      <c r="E103" s="32"/>
      <c r="F103" s="165" t="s">
        <v>156</v>
      </c>
      <c r="G103" s="32"/>
      <c r="H103" s="32"/>
      <c r="I103" s="150"/>
      <c r="J103" s="32"/>
      <c r="K103" s="32"/>
      <c r="L103" s="33"/>
      <c r="M103" s="151"/>
      <c r="N103" s="152"/>
      <c r="O103" s="53"/>
      <c r="P103" s="53"/>
      <c r="Q103" s="53"/>
      <c r="R103" s="53"/>
      <c r="S103" s="53"/>
      <c r="T103" s="53"/>
      <c r="U103" s="54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T103" s="17" t="s">
        <v>133</v>
      </c>
      <c r="AU103" s="17" t="s">
        <v>81</v>
      </c>
    </row>
    <row r="104" spans="1:65" s="2" customFormat="1" ht="19.5">
      <c r="A104" s="32"/>
      <c r="B104" s="33"/>
      <c r="C104" s="32"/>
      <c r="D104" s="148" t="s">
        <v>122</v>
      </c>
      <c r="E104" s="32"/>
      <c r="F104" s="153" t="s">
        <v>157</v>
      </c>
      <c r="G104" s="32"/>
      <c r="H104" s="32"/>
      <c r="I104" s="150"/>
      <c r="J104" s="32"/>
      <c r="K104" s="32"/>
      <c r="L104" s="33"/>
      <c r="M104" s="151"/>
      <c r="N104" s="152"/>
      <c r="O104" s="53"/>
      <c r="P104" s="53"/>
      <c r="Q104" s="53"/>
      <c r="R104" s="53"/>
      <c r="S104" s="53"/>
      <c r="T104" s="53"/>
      <c r="U104" s="54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T104" s="17" t="s">
        <v>122</v>
      </c>
      <c r="AU104" s="17" t="s">
        <v>81</v>
      </c>
    </row>
    <row r="105" spans="1:65" s="13" customFormat="1" ht="11.25">
      <c r="B105" s="154"/>
      <c r="D105" s="148" t="s">
        <v>124</v>
      </c>
      <c r="E105" s="155" t="s">
        <v>3</v>
      </c>
      <c r="F105" s="156" t="s">
        <v>158</v>
      </c>
      <c r="H105" s="157">
        <v>1</v>
      </c>
      <c r="I105" s="158"/>
      <c r="L105" s="154"/>
      <c r="M105" s="159"/>
      <c r="N105" s="160"/>
      <c r="O105" s="160"/>
      <c r="P105" s="160"/>
      <c r="Q105" s="160"/>
      <c r="R105" s="160"/>
      <c r="S105" s="160"/>
      <c r="T105" s="160"/>
      <c r="U105" s="161"/>
      <c r="AT105" s="155" t="s">
        <v>124</v>
      </c>
      <c r="AU105" s="155" t="s">
        <v>81</v>
      </c>
      <c r="AV105" s="13" t="s">
        <v>81</v>
      </c>
      <c r="AW105" s="13" t="s">
        <v>33</v>
      </c>
      <c r="AX105" s="13" t="s">
        <v>79</v>
      </c>
      <c r="AY105" s="155" t="s">
        <v>113</v>
      </c>
    </row>
    <row r="106" spans="1:65" s="2" customFormat="1" ht="21.75" customHeight="1">
      <c r="A106" s="32"/>
      <c r="B106" s="134"/>
      <c r="C106" s="135" t="s">
        <v>159</v>
      </c>
      <c r="D106" s="135" t="s">
        <v>115</v>
      </c>
      <c r="E106" s="136" t="s">
        <v>160</v>
      </c>
      <c r="F106" s="137" t="s">
        <v>161</v>
      </c>
      <c r="G106" s="138" t="s">
        <v>129</v>
      </c>
      <c r="H106" s="139">
        <v>13.144</v>
      </c>
      <c r="I106" s="140"/>
      <c r="J106" s="141">
        <f>ROUND(I106*H106,2)</f>
        <v>0</v>
      </c>
      <c r="K106" s="137" t="s">
        <v>130</v>
      </c>
      <c r="L106" s="33"/>
      <c r="M106" s="142" t="s">
        <v>3</v>
      </c>
      <c r="N106" s="143" t="s">
        <v>42</v>
      </c>
      <c r="O106" s="53"/>
      <c r="P106" s="144">
        <f>O106*H106</f>
        <v>0</v>
      </c>
      <c r="Q106" s="144">
        <v>0</v>
      </c>
      <c r="R106" s="144">
        <f>Q106*H106</f>
        <v>0</v>
      </c>
      <c r="S106" s="144">
        <v>0</v>
      </c>
      <c r="T106" s="144">
        <f>S106*H106</f>
        <v>0</v>
      </c>
      <c r="U106" s="145" t="s">
        <v>3</v>
      </c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R106" s="146" t="s">
        <v>119</v>
      </c>
      <c r="AT106" s="146" t="s">
        <v>115</v>
      </c>
      <c r="AU106" s="146" t="s">
        <v>81</v>
      </c>
      <c r="AY106" s="17" t="s">
        <v>113</v>
      </c>
      <c r="BE106" s="147">
        <f>IF(N106="základní",J106,0)</f>
        <v>0</v>
      </c>
      <c r="BF106" s="147">
        <f>IF(N106="snížená",J106,0)</f>
        <v>0</v>
      </c>
      <c r="BG106" s="147">
        <f>IF(N106="zákl. přenesená",J106,0)</f>
        <v>0</v>
      </c>
      <c r="BH106" s="147">
        <f>IF(N106="sníž. přenesená",J106,0)</f>
        <v>0</v>
      </c>
      <c r="BI106" s="147">
        <f>IF(N106="nulová",J106,0)</f>
        <v>0</v>
      </c>
      <c r="BJ106" s="17" t="s">
        <v>79</v>
      </c>
      <c r="BK106" s="147">
        <f>ROUND(I106*H106,2)</f>
        <v>0</v>
      </c>
      <c r="BL106" s="17" t="s">
        <v>119</v>
      </c>
      <c r="BM106" s="146" t="s">
        <v>162</v>
      </c>
    </row>
    <row r="107" spans="1:65" s="2" customFormat="1" ht="19.5">
      <c r="A107" s="32"/>
      <c r="B107" s="33"/>
      <c r="C107" s="32"/>
      <c r="D107" s="148" t="s">
        <v>121</v>
      </c>
      <c r="E107" s="32"/>
      <c r="F107" s="149" t="s">
        <v>163</v>
      </c>
      <c r="G107" s="32"/>
      <c r="H107" s="32"/>
      <c r="I107" s="150"/>
      <c r="J107" s="32"/>
      <c r="K107" s="32"/>
      <c r="L107" s="33"/>
      <c r="M107" s="151"/>
      <c r="N107" s="152"/>
      <c r="O107" s="53"/>
      <c r="P107" s="53"/>
      <c r="Q107" s="53"/>
      <c r="R107" s="53"/>
      <c r="S107" s="53"/>
      <c r="T107" s="53"/>
      <c r="U107" s="54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T107" s="17" t="s">
        <v>121</v>
      </c>
      <c r="AU107" s="17" t="s">
        <v>81</v>
      </c>
    </row>
    <row r="108" spans="1:65" s="2" customFormat="1" ht="11.25">
      <c r="A108" s="32"/>
      <c r="B108" s="33"/>
      <c r="C108" s="32"/>
      <c r="D108" s="164" t="s">
        <v>133</v>
      </c>
      <c r="E108" s="32"/>
      <c r="F108" s="165" t="s">
        <v>164</v>
      </c>
      <c r="G108" s="32"/>
      <c r="H108" s="32"/>
      <c r="I108" s="150"/>
      <c r="J108" s="32"/>
      <c r="K108" s="32"/>
      <c r="L108" s="33"/>
      <c r="M108" s="151"/>
      <c r="N108" s="152"/>
      <c r="O108" s="53"/>
      <c r="P108" s="53"/>
      <c r="Q108" s="53"/>
      <c r="R108" s="53"/>
      <c r="S108" s="53"/>
      <c r="T108" s="53"/>
      <c r="U108" s="54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T108" s="17" t="s">
        <v>133</v>
      </c>
      <c r="AU108" s="17" t="s">
        <v>81</v>
      </c>
    </row>
    <row r="109" spans="1:65" s="2" customFormat="1" ht="19.5">
      <c r="A109" s="32"/>
      <c r="B109" s="33"/>
      <c r="C109" s="32"/>
      <c r="D109" s="148" t="s">
        <v>122</v>
      </c>
      <c r="E109" s="32"/>
      <c r="F109" s="153" t="s">
        <v>165</v>
      </c>
      <c r="G109" s="32"/>
      <c r="H109" s="32"/>
      <c r="I109" s="150"/>
      <c r="J109" s="32"/>
      <c r="K109" s="32"/>
      <c r="L109" s="33"/>
      <c r="M109" s="151"/>
      <c r="N109" s="152"/>
      <c r="O109" s="53"/>
      <c r="P109" s="53"/>
      <c r="Q109" s="53"/>
      <c r="R109" s="53"/>
      <c r="S109" s="53"/>
      <c r="T109" s="53"/>
      <c r="U109" s="54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T109" s="17" t="s">
        <v>122</v>
      </c>
      <c r="AU109" s="17" t="s">
        <v>81</v>
      </c>
    </row>
    <row r="110" spans="1:65" s="13" customFormat="1" ht="11.25">
      <c r="B110" s="154"/>
      <c r="D110" s="148" t="s">
        <v>124</v>
      </c>
      <c r="E110" s="155" t="s">
        <v>3</v>
      </c>
      <c r="F110" s="156" t="s">
        <v>166</v>
      </c>
      <c r="H110" s="157">
        <v>13.144</v>
      </c>
      <c r="I110" s="158"/>
      <c r="L110" s="154"/>
      <c r="M110" s="159"/>
      <c r="N110" s="160"/>
      <c r="O110" s="160"/>
      <c r="P110" s="160"/>
      <c r="Q110" s="160"/>
      <c r="R110" s="160"/>
      <c r="S110" s="160"/>
      <c r="T110" s="160"/>
      <c r="U110" s="161"/>
      <c r="AT110" s="155" t="s">
        <v>124</v>
      </c>
      <c r="AU110" s="155" t="s">
        <v>81</v>
      </c>
      <c r="AV110" s="13" t="s">
        <v>81</v>
      </c>
      <c r="AW110" s="13" t="s">
        <v>33</v>
      </c>
      <c r="AX110" s="13" t="s">
        <v>79</v>
      </c>
      <c r="AY110" s="155" t="s">
        <v>113</v>
      </c>
    </row>
    <row r="111" spans="1:65" s="2" customFormat="1" ht="16.5" customHeight="1">
      <c r="A111" s="32"/>
      <c r="B111" s="134"/>
      <c r="C111" s="135" t="s">
        <v>167</v>
      </c>
      <c r="D111" s="135" t="s">
        <v>115</v>
      </c>
      <c r="E111" s="136" t="s">
        <v>168</v>
      </c>
      <c r="F111" s="137" t="s">
        <v>169</v>
      </c>
      <c r="G111" s="138" t="s">
        <v>139</v>
      </c>
      <c r="H111" s="139">
        <v>16</v>
      </c>
      <c r="I111" s="140"/>
      <c r="J111" s="141">
        <f>ROUND(I111*H111,2)</f>
        <v>0</v>
      </c>
      <c r="K111" s="137" t="s">
        <v>130</v>
      </c>
      <c r="L111" s="33"/>
      <c r="M111" s="142" t="s">
        <v>3</v>
      </c>
      <c r="N111" s="143" t="s">
        <v>42</v>
      </c>
      <c r="O111" s="53"/>
      <c r="P111" s="144">
        <f>O111*H111</f>
        <v>0</v>
      </c>
      <c r="Q111" s="144">
        <v>8.4000000000000003E-4</v>
      </c>
      <c r="R111" s="144">
        <f>Q111*H111</f>
        <v>1.3440000000000001E-2</v>
      </c>
      <c r="S111" s="144">
        <v>0</v>
      </c>
      <c r="T111" s="144">
        <f>S111*H111</f>
        <v>0</v>
      </c>
      <c r="U111" s="145" t="s">
        <v>3</v>
      </c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R111" s="146" t="s">
        <v>119</v>
      </c>
      <c r="AT111" s="146" t="s">
        <v>115</v>
      </c>
      <c r="AU111" s="146" t="s">
        <v>81</v>
      </c>
      <c r="AY111" s="17" t="s">
        <v>113</v>
      </c>
      <c r="BE111" s="147">
        <f>IF(N111="základní",J111,0)</f>
        <v>0</v>
      </c>
      <c r="BF111" s="147">
        <f>IF(N111="snížená",J111,0)</f>
        <v>0</v>
      </c>
      <c r="BG111" s="147">
        <f>IF(N111="zákl. přenesená",J111,0)</f>
        <v>0</v>
      </c>
      <c r="BH111" s="147">
        <f>IF(N111="sníž. přenesená",J111,0)</f>
        <v>0</v>
      </c>
      <c r="BI111" s="147">
        <f>IF(N111="nulová",J111,0)</f>
        <v>0</v>
      </c>
      <c r="BJ111" s="17" t="s">
        <v>79</v>
      </c>
      <c r="BK111" s="147">
        <f>ROUND(I111*H111,2)</f>
        <v>0</v>
      </c>
      <c r="BL111" s="17" t="s">
        <v>119</v>
      </c>
      <c r="BM111" s="146" t="s">
        <v>170</v>
      </c>
    </row>
    <row r="112" spans="1:65" s="2" customFormat="1" ht="11.25">
      <c r="A112" s="32"/>
      <c r="B112" s="33"/>
      <c r="C112" s="32"/>
      <c r="D112" s="148" t="s">
        <v>121</v>
      </c>
      <c r="E112" s="32"/>
      <c r="F112" s="149" t="s">
        <v>171</v>
      </c>
      <c r="G112" s="32"/>
      <c r="H112" s="32"/>
      <c r="I112" s="150"/>
      <c r="J112" s="32"/>
      <c r="K112" s="32"/>
      <c r="L112" s="33"/>
      <c r="M112" s="151"/>
      <c r="N112" s="152"/>
      <c r="O112" s="53"/>
      <c r="P112" s="53"/>
      <c r="Q112" s="53"/>
      <c r="R112" s="53"/>
      <c r="S112" s="53"/>
      <c r="T112" s="53"/>
      <c r="U112" s="54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T112" s="17" t="s">
        <v>121</v>
      </c>
      <c r="AU112" s="17" t="s">
        <v>81</v>
      </c>
    </row>
    <row r="113" spans="1:65" s="2" customFormat="1" ht="11.25">
      <c r="A113" s="32"/>
      <c r="B113" s="33"/>
      <c r="C113" s="32"/>
      <c r="D113" s="164" t="s">
        <v>133</v>
      </c>
      <c r="E113" s="32"/>
      <c r="F113" s="165" t="s">
        <v>172</v>
      </c>
      <c r="G113" s="32"/>
      <c r="H113" s="32"/>
      <c r="I113" s="150"/>
      <c r="J113" s="32"/>
      <c r="K113" s="32"/>
      <c r="L113" s="33"/>
      <c r="M113" s="151"/>
      <c r="N113" s="152"/>
      <c r="O113" s="53"/>
      <c r="P113" s="53"/>
      <c r="Q113" s="53"/>
      <c r="R113" s="53"/>
      <c r="S113" s="53"/>
      <c r="T113" s="53"/>
      <c r="U113" s="54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T113" s="17" t="s">
        <v>133</v>
      </c>
      <c r="AU113" s="17" t="s">
        <v>81</v>
      </c>
    </row>
    <row r="114" spans="1:65" s="2" customFormat="1" ht="19.5">
      <c r="A114" s="32"/>
      <c r="B114" s="33"/>
      <c r="C114" s="32"/>
      <c r="D114" s="148" t="s">
        <v>122</v>
      </c>
      <c r="E114" s="32"/>
      <c r="F114" s="153" t="s">
        <v>173</v>
      </c>
      <c r="G114" s="32"/>
      <c r="H114" s="32"/>
      <c r="I114" s="150"/>
      <c r="J114" s="32"/>
      <c r="K114" s="32"/>
      <c r="L114" s="33"/>
      <c r="M114" s="151"/>
      <c r="N114" s="152"/>
      <c r="O114" s="53"/>
      <c r="P114" s="53"/>
      <c r="Q114" s="53"/>
      <c r="R114" s="53"/>
      <c r="S114" s="53"/>
      <c r="T114" s="53"/>
      <c r="U114" s="54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T114" s="17" t="s">
        <v>122</v>
      </c>
      <c r="AU114" s="17" t="s">
        <v>81</v>
      </c>
    </row>
    <row r="115" spans="1:65" s="13" customFormat="1" ht="11.25">
      <c r="B115" s="154"/>
      <c r="D115" s="148" t="s">
        <v>124</v>
      </c>
      <c r="E115" s="155" t="s">
        <v>3</v>
      </c>
      <c r="F115" s="156" t="s">
        <v>174</v>
      </c>
      <c r="H115" s="157">
        <v>16</v>
      </c>
      <c r="I115" s="158"/>
      <c r="L115" s="154"/>
      <c r="M115" s="159"/>
      <c r="N115" s="160"/>
      <c r="O115" s="160"/>
      <c r="P115" s="160"/>
      <c r="Q115" s="160"/>
      <c r="R115" s="160"/>
      <c r="S115" s="160"/>
      <c r="T115" s="160"/>
      <c r="U115" s="161"/>
      <c r="AT115" s="155" t="s">
        <v>124</v>
      </c>
      <c r="AU115" s="155" t="s">
        <v>81</v>
      </c>
      <c r="AV115" s="13" t="s">
        <v>81</v>
      </c>
      <c r="AW115" s="13" t="s">
        <v>33</v>
      </c>
      <c r="AX115" s="13" t="s">
        <v>79</v>
      </c>
      <c r="AY115" s="155" t="s">
        <v>113</v>
      </c>
    </row>
    <row r="116" spans="1:65" s="2" customFormat="1" ht="16.5" customHeight="1">
      <c r="A116" s="32"/>
      <c r="B116" s="134"/>
      <c r="C116" s="135" t="s">
        <v>125</v>
      </c>
      <c r="D116" s="135" t="s">
        <v>115</v>
      </c>
      <c r="E116" s="136" t="s">
        <v>175</v>
      </c>
      <c r="F116" s="137" t="s">
        <v>176</v>
      </c>
      <c r="G116" s="138" t="s">
        <v>147</v>
      </c>
      <c r="H116" s="139">
        <v>10</v>
      </c>
      <c r="I116" s="140"/>
      <c r="J116" s="141">
        <f>ROUND(I116*H116,2)</f>
        <v>0</v>
      </c>
      <c r="K116" s="137" t="s">
        <v>130</v>
      </c>
      <c r="L116" s="33"/>
      <c r="M116" s="142" t="s">
        <v>3</v>
      </c>
      <c r="N116" s="143" t="s">
        <v>42</v>
      </c>
      <c r="O116" s="53"/>
      <c r="P116" s="144">
        <f>O116*H116</f>
        <v>0</v>
      </c>
      <c r="Q116" s="144">
        <v>0</v>
      </c>
      <c r="R116" s="144">
        <f>Q116*H116</f>
        <v>0</v>
      </c>
      <c r="S116" s="144">
        <v>0.32</v>
      </c>
      <c r="T116" s="144">
        <f>S116*H116</f>
        <v>3.2</v>
      </c>
      <c r="U116" s="145" t="s">
        <v>3</v>
      </c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R116" s="146" t="s">
        <v>119</v>
      </c>
      <c r="AT116" s="146" t="s">
        <v>115</v>
      </c>
      <c r="AU116" s="146" t="s">
        <v>81</v>
      </c>
      <c r="AY116" s="17" t="s">
        <v>113</v>
      </c>
      <c r="BE116" s="147">
        <f>IF(N116="základní",J116,0)</f>
        <v>0</v>
      </c>
      <c r="BF116" s="147">
        <f>IF(N116="snížená",J116,0)</f>
        <v>0</v>
      </c>
      <c r="BG116" s="147">
        <f>IF(N116="zákl. přenesená",J116,0)</f>
        <v>0</v>
      </c>
      <c r="BH116" s="147">
        <f>IF(N116="sníž. přenesená",J116,0)</f>
        <v>0</v>
      </c>
      <c r="BI116" s="147">
        <f>IF(N116="nulová",J116,0)</f>
        <v>0</v>
      </c>
      <c r="BJ116" s="17" t="s">
        <v>79</v>
      </c>
      <c r="BK116" s="147">
        <f>ROUND(I116*H116,2)</f>
        <v>0</v>
      </c>
      <c r="BL116" s="17" t="s">
        <v>119</v>
      </c>
      <c r="BM116" s="146" t="s">
        <v>177</v>
      </c>
    </row>
    <row r="117" spans="1:65" s="2" customFormat="1" ht="11.25">
      <c r="A117" s="32"/>
      <c r="B117" s="33"/>
      <c r="C117" s="32"/>
      <c r="D117" s="148" t="s">
        <v>121</v>
      </c>
      <c r="E117" s="32"/>
      <c r="F117" s="149" t="s">
        <v>178</v>
      </c>
      <c r="G117" s="32"/>
      <c r="H117" s="32"/>
      <c r="I117" s="150"/>
      <c r="J117" s="32"/>
      <c r="K117" s="32"/>
      <c r="L117" s="33"/>
      <c r="M117" s="151"/>
      <c r="N117" s="152"/>
      <c r="O117" s="53"/>
      <c r="P117" s="53"/>
      <c r="Q117" s="53"/>
      <c r="R117" s="53"/>
      <c r="S117" s="53"/>
      <c r="T117" s="53"/>
      <c r="U117" s="54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T117" s="17" t="s">
        <v>121</v>
      </c>
      <c r="AU117" s="17" t="s">
        <v>81</v>
      </c>
    </row>
    <row r="118" spans="1:65" s="2" customFormat="1" ht="11.25">
      <c r="A118" s="32"/>
      <c r="B118" s="33"/>
      <c r="C118" s="32"/>
      <c r="D118" s="164" t="s">
        <v>133</v>
      </c>
      <c r="E118" s="32"/>
      <c r="F118" s="165" t="s">
        <v>179</v>
      </c>
      <c r="G118" s="32"/>
      <c r="H118" s="32"/>
      <c r="I118" s="150"/>
      <c r="J118" s="32"/>
      <c r="K118" s="32"/>
      <c r="L118" s="33"/>
      <c r="M118" s="151"/>
      <c r="N118" s="152"/>
      <c r="O118" s="53"/>
      <c r="P118" s="53"/>
      <c r="Q118" s="53"/>
      <c r="R118" s="53"/>
      <c r="S118" s="53"/>
      <c r="T118" s="53"/>
      <c r="U118" s="54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133</v>
      </c>
      <c r="AU118" s="17" t="s">
        <v>81</v>
      </c>
    </row>
    <row r="119" spans="1:65" s="13" customFormat="1" ht="11.25">
      <c r="B119" s="154"/>
      <c r="D119" s="148" t="s">
        <v>124</v>
      </c>
      <c r="E119" s="155" t="s">
        <v>3</v>
      </c>
      <c r="F119" s="156" t="s">
        <v>180</v>
      </c>
      <c r="H119" s="157">
        <v>10</v>
      </c>
      <c r="I119" s="158"/>
      <c r="L119" s="154"/>
      <c r="M119" s="159"/>
      <c r="N119" s="160"/>
      <c r="O119" s="160"/>
      <c r="P119" s="160"/>
      <c r="Q119" s="160"/>
      <c r="R119" s="160"/>
      <c r="S119" s="160"/>
      <c r="T119" s="160"/>
      <c r="U119" s="161"/>
      <c r="AT119" s="155" t="s">
        <v>124</v>
      </c>
      <c r="AU119" s="155" t="s">
        <v>81</v>
      </c>
      <c r="AV119" s="13" t="s">
        <v>81</v>
      </c>
      <c r="AW119" s="13" t="s">
        <v>33</v>
      </c>
      <c r="AX119" s="13" t="s">
        <v>79</v>
      </c>
      <c r="AY119" s="155" t="s">
        <v>113</v>
      </c>
    </row>
    <row r="120" spans="1:65" s="2" customFormat="1" ht="16.5" customHeight="1">
      <c r="A120" s="32"/>
      <c r="B120" s="134"/>
      <c r="C120" s="166" t="s">
        <v>180</v>
      </c>
      <c r="D120" s="166" t="s">
        <v>181</v>
      </c>
      <c r="E120" s="167" t="s">
        <v>182</v>
      </c>
      <c r="F120" s="168" t="s">
        <v>183</v>
      </c>
      <c r="G120" s="169" t="s">
        <v>147</v>
      </c>
      <c r="H120" s="170">
        <v>10</v>
      </c>
      <c r="I120" s="171"/>
      <c r="J120" s="172">
        <f>ROUND(I120*H120,2)</f>
        <v>0</v>
      </c>
      <c r="K120" s="168" t="s">
        <v>130</v>
      </c>
      <c r="L120" s="173"/>
      <c r="M120" s="174" t="s">
        <v>3</v>
      </c>
      <c r="N120" s="175" t="s">
        <v>42</v>
      </c>
      <c r="O120" s="53"/>
      <c r="P120" s="144">
        <f>O120*H120</f>
        <v>0</v>
      </c>
      <c r="Q120" s="144">
        <v>0.30399999999999999</v>
      </c>
      <c r="R120" s="144">
        <f>Q120*H120</f>
        <v>3.04</v>
      </c>
      <c r="S120" s="144">
        <v>0</v>
      </c>
      <c r="T120" s="144">
        <f>S120*H120</f>
        <v>0</v>
      </c>
      <c r="U120" s="145" t="s">
        <v>3</v>
      </c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46" t="s">
        <v>184</v>
      </c>
      <c r="AT120" s="146" t="s">
        <v>181</v>
      </c>
      <c r="AU120" s="146" t="s">
        <v>81</v>
      </c>
      <c r="AY120" s="17" t="s">
        <v>113</v>
      </c>
      <c r="BE120" s="147">
        <f>IF(N120="základní",J120,0)</f>
        <v>0</v>
      </c>
      <c r="BF120" s="147">
        <f>IF(N120="snížená",J120,0)</f>
        <v>0</v>
      </c>
      <c r="BG120" s="147">
        <f>IF(N120="zákl. přenesená",J120,0)</f>
        <v>0</v>
      </c>
      <c r="BH120" s="147">
        <f>IF(N120="sníž. přenesená",J120,0)</f>
        <v>0</v>
      </c>
      <c r="BI120" s="147">
        <f>IF(N120="nulová",J120,0)</f>
        <v>0</v>
      </c>
      <c r="BJ120" s="17" t="s">
        <v>79</v>
      </c>
      <c r="BK120" s="147">
        <f>ROUND(I120*H120,2)</f>
        <v>0</v>
      </c>
      <c r="BL120" s="17" t="s">
        <v>119</v>
      </c>
      <c r="BM120" s="146" t="s">
        <v>185</v>
      </c>
    </row>
    <row r="121" spans="1:65" s="2" customFormat="1" ht="11.25">
      <c r="A121" s="32"/>
      <c r="B121" s="33"/>
      <c r="C121" s="32"/>
      <c r="D121" s="148" t="s">
        <v>121</v>
      </c>
      <c r="E121" s="32"/>
      <c r="F121" s="149" t="s">
        <v>183</v>
      </c>
      <c r="G121" s="32"/>
      <c r="H121" s="32"/>
      <c r="I121" s="150"/>
      <c r="J121" s="32"/>
      <c r="K121" s="32"/>
      <c r="L121" s="33"/>
      <c r="M121" s="151"/>
      <c r="N121" s="152"/>
      <c r="O121" s="53"/>
      <c r="P121" s="53"/>
      <c r="Q121" s="53"/>
      <c r="R121" s="53"/>
      <c r="S121" s="53"/>
      <c r="T121" s="53"/>
      <c r="U121" s="54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7" t="s">
        <v>121</v>
      </c>
      <c r="AU121" s="17" t="s">
        <v>81</v>
      </c>
    </row>
    <row r="122" spans="1:65" s="2" customFormat="1" ht="16.5" customHeight="1">
      <c r="A122" s="32"/>
      <c r="B122" s="134"/>
      <c r="C122" s="135" t="s">
        <v>186</v>
      </c>
      <c r="D122" s="135" t="s">
        <v>115</v>
      </c>
      <c r="E122" s="136" t="s">
        <v>187</v>
      </c>
      <c r="F122" s="137" t="s">
        <v>188</v>
      </c>
      <c r="G122" s="138" t="s">
        <v>129</v>
      </c>
      <c r="H122" s="139">
        <v>0.9</v>
      </c>
      <c r="I122" s="140"/>
      <c r="J122" s="141">
        <f>ROUND(I122*H122,2)</f>
        <v>0</v>
      </c>
      <c r="K122" s="137" t="s">
        <v>130</v>
      </c>
      <c r="L122" s="33"/>
      <c r="M122" s="142" t="s">
        <v>3</v>
      </c>
      <c r="N122" s="143" t="s">
        <v>42</v>
      </c>
      <c r="O122" s="53"/>
      <c r="P122" s="144">
        <f>O122*H122</f>
        <v>0</v>
      </c>
      <c r="Q122" s="144">
        <v>0</v>
      </c>
      <c r="R122" s="144">
        <f>Q122*H122</f>
        <v>0</v>
      </c>
      <c r="S122" s="144">
        <v>0</v>
      </c>
      <c r="T122" s="144">
        <f>S122*H122</f>
        <v>0</v>
      </c>
      <c r="U122" s="145" t="s">
        <v>3</v>
      </c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46" t="s">
        <v>119</v>
      </c>
      <c r="AT122" s="146" t="s">
        <v>115</v>
      </c>
      <c r="AU122" s="146" t="s">
        <v>81</v>
      </c>
      <c r="AY122" s="17" t="s">
        <v>113</v>
      </c>
      <c r="BE122" s="147">
        <f>IF(N122="základní",J122,0)</f>
        <v>0</v>
      </c>
      <c r="BF122" s="147">
        <f>IF(N122="snížená",J122,0)</f>
        <v>0</v>
      </c>
      <c r="BG122" s="147">
        <f>IF(N122="zákl. přenesená",J122,0)</f>
        <v>0</v>
      </c>
      <c r="BH122" s="147">
        <f>IF(N122="sníž. přenesená",J122,0)</f>
        <v>0</v>
      </c>
      <c r="BI122" s="147">
        <f>IF(N122="nulová",J122,0)</f>
        <v>0</v>
      </c>
      <c r="BJ122" s="17" t="s">
        <v>79</v>
      </c>
      <c r="BK122" s="147">
        <f>ROUND(I122*H122,2)</f>
        <v>0</v>
      </c>
      <c r="BL122" s="17" t="s">
        <v>119</v>
      </c>
      <c r="BM122" s="146" t="s">
        <v>189</v>
      </c>
    </row>
    <row r="123" spans="1:65" s="2" customFormat="1" ht="11.25">
      <c r="A123" s="32"/>
      <c r="B123" s="33"/>
      <c r="C123" s="32"/>
      <c r="D123" s="148" t="s">
        <v>121</v>
      </c>
      <c r="E123" s="32"/>
      <c r="F123" s="149" t="s">
        <v>190</v>
      </c>
      <c r="G123" s="32"/>
      <c r="H123" s="32"/>
      <c r="I123" s="150"/>
      <c r="J123" s="32"/>
      <c r="K123" s="32"/>
      <c r="L123" s="33"/>
      <c r="M123" s="151"/>
      <c r="N123" s="152"/>
      <c r="O123" s="53"/>
      <c r="P123" s="53"/>
      <c r="Q123" s="53"/>
      <c r="R123" s="53"/>
      <c r="S123" s="53"/>
      <c r="T123" s="53"/>
      <c r="U123" s="54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121</v>
      </c>
      <c r="AU123" s="17" t="s">
        <v>81</v>
      </c>
    </row>
    <row r="124" spans="1:65" s="2" customFormat="1" ht="11.25">
      <c r="A124" s="32"/>
      <c r="B124" s="33"/>
      <c r="C124" s="32"/>
      <c r="D124" s="164" t="s">
        <v>133</v>
      </c>
      <c r="E124" s="32"/>
      <c r="F124" s="165" t="s">
        <v>191</v>
      </c>
      <c r="G124" s="32"/>
      <c r="H124" s="32"/>
      <c r="I124" s="150"/>
      <c r="J124" s="32"/>
      <c r="K124" s="32"/>
      <c r="L124" s="33"/>
      <c r="M124" s="151"/>
      <c r="N124" s="152"/>
      <c r="O124" s="53"/>
      <c r="P124" s="53"/>
      <c r="Q124" s="53"/>
      <c r="R124" s="53"/>
      <c r="S124" s="53"/>
      <c r="T124" s="53"/>
      <c r="U124" s="54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133</v>
      </c>
      <c r="AU124" s="17" t="s">
        <v>81</v>
      </c>
    </row>
    <row r="125" spans="1:65" s="13" customFormat="1" ht="11.25">
      <c r="B125" s="154"/>
      <c r="D125" s="148" t="s">
        <v>124</v>
      </c>
      <c r="E125" s="155" t="s">
        <v>3</v>
      </c>
      <c r="F125" s="156" t="s">
        <v>192</v>
      </c>
      <c r="H125" s="157">
        <v>0.9</v>
      </c>
      <c r="I125" s="158"/>
      <c r="L125" s="154"/>
      <c r="M125" s="159"/>
      <c r="N125" s="160"/>
      <c r="O125" s="160"/>
      <c r="P125" s="160"/>
      <c r="Q125" s="160"/>
      <c r="R125" s="160"/>
      <c r="S125" s="160"/>
      <c r="T125" s="160"/>
      <c r="U125" s="161"/>
      <c r="AT125" s="155" t="s">
        <v>124</v>
      </c>
      <c r="AU125" s="155" t="s">
        <v>81</v>
      </c>
      <c r="AV125" s="13" t="s">
        <v>81</v>
      </c>
      <c r="AW125" s="13" t="s">
        <v>33</v>
      </c>
      <c r="AX125" s="13" t="s">
        <v>79</v>
      </c>
      <c r="AY125" s="155" t="s">
        <v>113</v>
      </c>
    </row>
    <row r="126" spans="1:65" s="2" customFormat="1" ht="16.5" customHeight="1">
      <c r="A126" s="32"/>
      <c r="B126" s="134"/>
      <c r="C126" s="135" t="s">
        <v>193</v>
      </c>
      <c r="D126" s="135" t="s">
        <v>115</v>
      </c>
      <c r="E126" s="136" t="s">
        <v>194</v>
      </c>
      <c r="F126" s="137" t="s">
        <v>195</v>
      </c>
      <c r="G126" s="138" t="s">
        <v>147</v>
      </c>
      <c r="H126" s="139">
        <v>10</v>
      </c>
      <c r="I126" s="140"/>
      <c r="J126" s="141">
        <f>ROUND(I126*H126,2)</f>
        <v>0</v>
      </c>
      <c r="K126" s="137" t="s">
        <v>130</v>
      </c>
      <c r="L126" s="33"/>
      <c r="M126" s="142" t="s">
        <v>3</v>
      </c>
      <c r="N126" s="143" t="s">
        <v>42</v>
      </c>
      <c r="O126" s="53"/>
      <c r="P126" s="144">
        <f>O126*H126</f>
        <v>0</v>
      </c>
      <c r="Q126" s="144">
        <v>0</v>
      </c>
      <c r="R126" s="144">
        <f>Q126*H126</f>
        <v>0</v>
      </c>
      <c r="S126" s="144">
        <v>0</v>
      </c>
      <c r="T126" s="144">
        <f>S126*H126</f>
        <v>0</v>
      </c>
      <c r="U126" s="145" t="s">
        <v>3</v>
      </c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46" t="s">
        <v>119</v>
      </c>
      <c r="AT126" s="146" t="s">
        <v>115</v>
      </c>
      <c r="AU126" s="146" t="s">
        <v>81</v>
      </c>
      <c r="AY126" s="17" t="s">
        <v>113</v>
      </c>
      <c r="BE126" s="147">
        <f>IF(N126="základní",J126,0)</f>
        <v>0</v>
      </c>
      <c r="BF126" s="147">
        <f>IF(N126="snížená",J126,0)</f>
        <v>0</v>
      </c>
      <c r="BG126" s="147">
        <f>IF(N126="zákl. přenesená",J126,0)</f>
        <v>0</v>
      </c>
      <c r="BH126" s="147">
        <f>IF(N126="sníž. přenesená",J126,0)</f>
        <v>0</v>
      </c>
      <c r="BI126" s="147">
        <f>IF(N126="nulová",J126,0)</f>
        <v>0</v>
      </c>
      <c r="BJ126" s="17" t="s">
        <v>79</v>
      </c>
      <c r="BK126" s="147">
        <f>ROUND(I126*H126,2)</f>
        <v>0</v>
      </c>
      <c r="BL126" s="17" t="s">
        <v>119</v>
      </c>
      <c r="BM126" s="146" t="s">
        <v>196</v>
      </c>
    </row>
    <row r="127" spans="1:65" s="2" customFormat="1" ht="11.25">
      <c r="A127" s="32"/>
      <c r="B127" s="33"/>
      <c r="C127" s="32"/>
      <c r="D127" s="148" t="s">
        <v>121</v>
      </c>
      <c r="E127" s="32"/>
      <c r="F127" s="149" t="s">
        <v>197</v>
      </c>
      <c r="G127" s="32"/>
      <c r="H127" s="32"/>
      <c r="I127" s="150"/>
      <c r="J127" s="32"/>
      <c r="K127" s="32"/>
      <c r="L127" s="33"/>
      <c r="M127" s="151"/>
      <c r="N127" s="152"/>
      <c r="O127" s="53"/>
      <c r="P127" s="53"/>
      <c r="Q127" s="53"/>
      <c r="R127" s="53"/>
      <c r="S127" s="53"/>
      <c r="T127" s="53"/>
      <c r="U127" s="54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121</v>
      </c>
      <c r="AU127" s="17" t="s">
        <v>81</v>
      </c>
    </row>
    <row r="128" spans="1:65" s="2" customFormat="1" ht="11.25">
      <c r="A128" s="32"/>
      <c r="B128" s="33"/>
      <c r="C128" s="32"/>
      <c r="D128" s="164" t="s">
        <v>133</v>
      </c>
      <c r="E128" s="32"/>
      <c r="F128" s="165" t="s">
        <v>198</v>
      </c>
      <c r="G128" s="32"/>
      <c r="H128" s="32"/>
      <c r="I128" s="150"/>
      <c r="J128" s="32"/>
      <c r="K128" s="32"/>
      <c r="L128" s="33"/>
      <c r="M128" s="151"/>
      <c r="N128" s="152"/>
      <c r="O128" s="53"/>
      <c r="P128" s="53"/>
      <c r="Q128" s="53"/>
      <c r="R128" s="53"/>
      <c r="S128" s="53"/>
      <c r="T128" s="53"/>
      <c r="U128" s="54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133</v>
      </c>
      <c r="AU128" s="17" t="s">
        <v>81</v>
      </c>
    </row>
    <row r="129" spans="1:65" s="13" customFormat="1" ht="11.25">
      <c r="B129" s="154"/>
      <c r="D129" s="148" t="s">
        <v>124</v>
      </c>
      <c r="E129" s="155" t="s">
        <v>3</v>
      </c>
      <c r="F129" s="156" t="s">
        <v>180</v>
      </c>
      <c r="H129" s="157">
        <v>10</v>
      </c>
      <c r="I129" s="158"/>
      <c r="L129" s="154"/>
      <c r="M129" s="159"/>
      <c r="N129" s="160"/>
      <c r="O129" s="160"/>
      <c r="P129" s="160"/>
      <c r="Q129" s="160"/>
      <c r="R129" s="160"/>
      <c r="S129" s="160"/>
      <c r="T129" s="160"/>
      <c r="U129" s="161"/>
      <c r="AT129" s="155" t="s">
        <v>124</v>
      </c>
      <c r="AU129" s="155" t="s">
        <v>81</v>
      </c>
      <c r="AV129" s="13" t="s">
        <v>81</v>
      </c>
      <c r="AW129" s="13" t="s">
        <v>33</v>
      </c>
      <c r="AX129" s="13" t="s">
        <v>79</v>
      </c>
      <c r="AY129" s="155" t="s">
        <v>113</v>
      </c>
    </row>
    <row r="130" spans="1:65" s="2" customFormat="1" ht="16.5" customHeight="1">
      <c r="A130" s="32"/>
      <c r="B130" s="134"/>
      <c r="C130" s="135" t="s">
        <v>9</v>
      </c>
      <c r="D130" s="135" t="s">
        <v>115</v>
      </c>
      <c r="E130" s="136" t="s">
        <v>199</v>
      </c>
      <c r="F130" s="137" t="s">
        <v>200</v>
      </c>
      <c r="G130" s="138" t="s">
        <v>129</v>
      </c>
      <c r="H130" s="139">
        <v>6.3040000000000003</v>
      </c>
      <c r="I130" s="140"/>
      <c r="J130" s="141">
        <f>ROUND(I130*H130,2)</f>
        <v>0</v>
      </c>
      <c r="K130" s="137" t="s">
        <v>130</v>
      </c>
      <c r="L130" s="33"/>
      <c r="M130" s="142" t="s">
        <v>3</v>
      </c>
      <c r="N130" s="143" t="s">
        <v>42</v>
      </c>
      <c r="O130" s="53"/>
      <c r="P130" s="144">
        <f>O130*H130</f>
        <v>0</v>
      </c>
      <c r="Q130" s="144">
        <v>0</v>
      </c>
      <c r="R130" s="144">
        <f>Q130*H130</f>
        <v>0</v>
      </c>
      <c r="S130" s="144">
        <v>0</v>
      </c>
      <c r="T130" s="144">
        <f>S130*H130</f>
        <v>0</v>
      </c>
      <c r="U130" s="145" t="s">
        <v>3</v>
      </c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46" t="s">
        <v>119</v>
      </c>
      <c r="AT130" s="146" t="s">
        <v>115</v>
      </c>
      <c r="AU130" s="146" t="s">
        <v>81</v>
      </c>
      <c r="AY130" s="17" t="s">
        <v>113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7" t="s">
        <v>79</v>
      </c>
      <c r="BK130" s="147">
        <f>ROUND(I130*H130,2)</f>
        <v>0</v>
      </c>
      <c r="BL130" s="17" t="s">
        <v>119</v>
      </c>
      <c r="BM130" s="146" t="s">
        <v>201</v>
      </c>
    </row>
    <row r="131" spans="1:65" s="2" customFormat="1" ht="19.5">
      <c r="A131" s="32"/>
      <c r="B131" s="33"/>
      <c r="C131" s="32"/>
      <c r="D131" s="148" t="s">
        <v>121</v>
      </c>
      <c r="E131" s="32"/>
      <c r="F131" s="149" t="s">
        <v>202</v>
      </c>
      <c r="G131" s="32"/>
      <c r="H131" s="32"/>
      <c r="I131" s="150"/>
      <c r="J131" s="32"/>
      <c r="K131" s="32"/>
      <c r="L131" s="33"/>
      <c r="M131" s="151"/>
      <c r="N131" s="152"/>
      <c r="O131" s="53"/>
      <c r="P131" s="53"/>
      <c r="Q131" s="53"/>
      <c r="R131" s="53"/>
      <c r="S131" s="53"/>
      <c r="T131" s="53"/>
      <c r="U131" s="54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121</v>
      </c>
      <c r="AU131" s="17" t="s">
        <v>81</v>
      </c>
    </row>
    <row r="132" spans="1:65" s="2" customFormat="1" ht="11.25">
      <c r="A132" s="32"/>
      <c r="B132" s="33"/>
      <c r="C132" s="32"/>
      <c r="D132" s="164" t="s">
        <v>133</v>
      </c>
      <c r="E132" s="32"/>
      <c r="F132" s="165" t="s">
        <v>203</v>
      </c>
      <c r="G132" s="32"/>
      <c r="H132" s="32"/>
      <c r="I132" s="150"/>
      <c r="J132" s="32"/>
      <c r="K132" s="32"/>
      <c r="L132" s="33"/>
      <c r="M132" s="151"/>
      <c r="N132" s="152"/>
      <c r="O132" s="53"/>
      <c r="P132" s="53"/>
      <c r="Q132" s="53"/>
      <c r="R132" s="53"/>
      <c r="S132" s="53"/>
      <c r="T132" s="53"/>
      <c r="U132" s="54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133</v>
      </c>
      <c r="AU132" s="17" t="s">
        <v>81</v>
      </c>
    </row>
    <row r="133" spans="1:65" s="2" customFormat="1" ht="19.5">
      <c r="A133" s="32"/>
      <c r="B133" s="33"/>
      <c r="C133" s="32"/>
      <c r="D133" s="148" t="s">
        <v>122</v>
      </c>
      <c r="E133" s="32"/>
      <c r="F133" s="153" t="s">
        <v>204</v>
      </c>
      <c r="G133" s="32"/>
      <c r="H133" s="32"/>
      <c r="I133" s="150"/>
      <c r="J133" s="32"/>
      <c r="K133" s="32"/>
      <c r="L133" s="33"/>
      <c r="M133" s="151"/>
      <c r="N133" s="152"/>
      <c r="O133" s="53"/>
      <c r="P133" s="53"/>
      <c r="Q133" s="53"/>
      <c r="R133" s="53"/>
      <c r="S133" s="53"/>
      <c r="T133" s="53"/>
      <c r="U133" s="54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122</v>
      </c>
      <c r="AU133" s="17" t="s">
        <v>81</v>
      </c>
    </row>
    <row r="134" spans="1:65" s="13" customFormat="1" ht="11.25">
      <c r="B134" s="154"/>
      <c r="D134" s="148" t="s">
        <v>124</v>
      </c>
      <c r="E134" s="155" t="s">
        <v>3</v>
      </c>
      <c r="F134" s="156" t="s">
        <v>205</v>
      </c>
      <c r="H134" s="157">
        <v>6.3040000000000003</v>
      </c>
      <c r="I134" s="158"/>
      <c r="L134" s="154"/>
      <c r="M134" s="159"/>
      <c r="N134" s="160"/>
      <c r="O134" s="160"/>
      <c r="P134" s="160"/>
      <c r="Q134" s="160"/>
      <c r="R134" s="160"/>
      <c r="S134" s="160"/>
      <c r="T134" s="160"/>
      <c r="U134" s="161"/>
      <c r="AT134" s="155" t="s">
        <v>124</v>
      </c>
      <c r="AU134" s="155" t="s">
        <v>81</v>
      </c>
      <c r="AV134" s="13" t="s">
        <v>81</v>
      </c>
      <c r="AW134" s="13" t="s">
        <v>33</v>
      </c>
      <c r="AX134" s="13" t="s">
        <v>79</v>
      </c>
      <c r="AY134" s="155" t="s">
        <v>113</v>
      </c>
    </row>
    <row r="135" spans="1:65" s="2" customFormat="1" ht="16.5" customHeight="1">
      <c r="A135" s="32"/>
      <c r="B135" s="134"/>
      <c r="C135" s="135" t="s">
        <v>206</v>
      </c>
      <c r="D135" s="135" t="s">
        <v>115</v>
      </c>
      <c r="E135" s="136" t="s">
        <v>207</v>
      </c>
      <c r="F135" s="137" t="s">
        <v>208</v>
      </c>
      <c r="G135" s="138" t="s">
        <v>129</v>
      </c>
      <c r="H135" s="139">
        <v>5.58</v>
      </c>
      <c r="I135" s="140"/>
      <c r="J135" s="141">
        <f>ROUND(I135*H135,2)</f>
        <v>0</v>
      </c>
      <c r="K135" s="137" t="s">
        <v>130</v>
      </c>
      <c r="L135" s="33"/>
      <c r="M135" s="142" t="s">
        <v>3</v>
      </c>
      <c r="N135" s="143" t="s">
        <v>42</v>
      </c>
      <c r="O135" s="53"/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4">
        <f>S135*H135</f>
        <v>0</v>
      </c>
      <c r="U135" s="145" t="s">
        <v>3</v>
      </c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46" t="s">
        <v>119</v>
      </c>
      <c r="AT135" s="146" t="s">
        <v>115</v>
      </c>
      <c r="AU135" s="146" t="s">
        <v>81</v>
      </c>
      <c r="AY135" s="17" t="s">
        <v>113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7" t="s">
        <v>79</v>
      </c>
      <c r="BK135" s="147">
        <f>ROUND(I135*H135,2)</f>
        <v>0</v>
      </c>
      <c r="BL135" s="17" t="s">
        <v>119</v>
      </c>
      <c r="BM135" s="146" t="s">
        <v>209</v>
      </c>
    </row>
    <row r="136" spans="1:65" s="2" customFormat="1" ht="19.5">
      <c r="A136" s="32"/>
      <c r="B136" s="33"/>
      <c r="C136" s="32"/>
      <c r="D136" s="148" t="s">
        <v>121</v>
      </c>
      <c r="E136" s="32"/>
      <c r="F136" s="149" t="s">
        <v>210</v>
      </c>
      <c r="G136" s="32"/>
      <c r="H136" s="32"/>
      <c r="I136" s="150"/>
      <c r="J136" s="32"/>
      <c r="K136" s="32"/>
      <c r="L136" s="33"/>
      <c r="M136" s="151"/>
      <c r="N136" s="152"/>
      <c r="O136" s="53"/>
      <c r="P136" s="53"/>
      <c r="Q136" s="53"/>
      <c r="R136" s="53"/>
      <c r="S136" s="53"/>
      <c r="T136" s="53"/>
      <c r="U136" s="54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121</v>
      </c>
      <c r="AU136" s="17" t="s">
        <v>81</v>
      </c>
    </row>
    <row r="137" spans="1:65" s="2" customFormat="1" ht="11.25">
      <c r="A137" s="32"/>
      <c r="B137" s="33"/>
      <c r="C137" s="32"/>
      <c r="D137" s="164" t="s">
        <v>133</v>
      </c>
      <c r="E137" s="32"/>
      <c r="F137" s="165" t="s">
        <v>211</v>
      </c>
      <c r="G137" s="32"/>
      <c r="H137" s="32"/>
      <c r="I137" s="150"/>
      <c r="J137" s="32"/>
      <c r="K137" s="32"/>
      <c r="L137" s="33"/>
      <c r="M137" s="151"/>
      <c r="N137" s="152"/>
      <c r="O137" s="53"/>
      <c r="P137" s="53"/>
      <c r="Q137" s="53"/>
      <c r="R137" s="53"/>
      <c r="S137" s="53"/>
      <c r="T137" s="53"/>
      <c r="U137" s="54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133</v>
      </c>
      <c r="AU137" s="17" t="s">
        <v>81</v>
      </c>
    </row>
    <row r="138" spans="1:65" s="13" customFormat="1" ht="11.25">
      <c r="B138" s="154"/>
      <c r="D138" s="148" t="s">
        <v>124</v>
      </c>
      <c r="E138" s="155" t="s">
        <v>3</v>
      </c>
      <c r="F138" s="156" t="s">
        <v>212</v>
      </c>
      <c r="H138" s="157">
        <v>5.58</v>
      </c>
      <c r="I138" s="158"/>
      <c r="L138" s="154"/>
      <c r="M138" s="159"/>
      <c r="N138" s="160"/>
      <c r="O138" s="160"/>
      <c r="P138" s="160"/>
      <c r="Q138" s="160"/>
      <c r="R138" s="160"/>
      <c r="S138" s="160"/>
      <c r="T138" s="160"/>
      <c r="U138" s="161"/>
      <c r="AT138" s="155" t="s">
        <v>124</v>
      </c>
      <c r="AU138" s="155" t="s">
        <v>81</v>
      </c>
      <c r="AV138" s="13" t="s">
        <v>81</v>
      </c>
      <c r="AW138" s="13" t="s">
        <v>33</v>
      </c>
      <c r="AX138" s="13" t="s">
        <v>79</v>
      </c>
      <c r="AY138" s="155" t="s">
        <v>113</v>
      </c>
    </row>
    <row r="139" spans="1:65" s="2" customFormat="1" ht="16.5" customHeight="1">
      <c r="A139" s="32"/>
      <c r="B139" s="134"/>
      <c r="C139" s="135" t="s">
        <v>184</v>
      </c>
      <c r="D139" s="135" t="s">
        <v>115</v>
      </c>
      <c r="E139" s="136" t="s">
        <v>213</v>
      </c>
      <c r="F139" s="137" t="s">
        <v>214</v>
      </c>
      <c r="G139" s="138" t="s">
        <v>139</v>
      </c>
      <c r="H139" s="139">
        <v>16</v>
      </c>
      <c r="I139" s="140"/>
      <c r="J139" s="141">
        <f>ROUND(I139*H139,2)</f>
        <v>0</v>
      </c>
      <c r="K139" s="137" t="s">
        <v>130</v>
      </c>
      <c r="L139" s="33"/>
      <c r="M139" s="142" t="s">
        <v>3</v>
      </c>
      <c r="N139" s="143" t="s">
        <v>42</v>
      </c>
      <c r="O139" s="53"/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4">
        <f>S139*H139</f>
        <v>0</v>
      </c>
      <c r="U139" s="145" t="s">
        <v>3</v>
      </c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46" t="s">
        <v>119</v>
      </c>
      <c r="AT139" s="146" t="s">
        <v>115</v>
      </c>
      <c r="AU139" s="146" t="s">
        <v>81</v>
      </c>
      <c r="AY139" s="17" t="s">
        <v>113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7" t="s">
        <v>79</v>
      </c>
      <c r="BK139" s="147">
        <f>ROUND(I139*H139,2)</f>
        <v>0</v>
      </c>
      <c r="BL139" s="17" t="s">
        <v>119</v>
      </c>
      <c r="BM139" s="146" t="s">
        <v>215</v>
      </c>
    </row>
    <row r="140" spans="1:65" s="2" customFormat="1" ht="19.5">
      <c r="A140" s="32"/>
      <c r="B140" s="33"/>
      <c r="C140" s="32"/>
      <c r="D140" s="148" t="s">
        <v>121</v>
      </c>
      <c r="E140" s="32"/>
      <c r="F140" s="149" t="s">
        <v>216</v>
      </c>
      <c r="G140" s="32"/>
      <c r="H140" s="32"/>
      <c r="I140" s="150"/>
      <c r="J140" s="32"/>
      <c r="K140" s="32"/>
      <c r="L140" s="33"/>
      <c r="M140" s="151"/>
      <c r="N140" s="152"/>
      <c r="O140" s="53"/>
      <c r="P140" s="53"/>
      <c r="Q140" s="53"/>
      <c r="R140" s="53"/>
      <c r="S140" s="53"/>
      <c r="T140" s="53"/>
      <c r="U140" s="54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121</v>
      </c>
      <c r="AU140" s="17" t="s">
        <v>81</v>
      </c>
    </row>
    <row r="141" spans="1:65" s="2" customFormat="1" ht="11.25">
      <c r="A141" s="32"/>
      <c r="B141" s="33"/>
      <c r="C141" s="32"/>
      <c r="D141" s="164" t="s">
        <v>133</v>
      </c>
      <c r="E141" s="32"/>
      <c r="F141" s="165" t="s">
        <v>217</v>
      </c>
      <c r="G141" s="32"/>
      <c r="H141" s="32"/>
      <c r="I141" s="150"/>
      <c r="J141" s="32"/>
      <c r="K141" s="32"/>
      <c r="L141" s="33"/>
      <c r="M141" s="151"/>
      <c r="N141" s="152"/>
      <c r="O141" s="53"/>
      <c r="P141" s="53"/>
      <c r="Q141" s="53"/>
      <c r="R141" s="53"/>
      <c r="S141" s="53"/>
      <c r="T141" s="53"/>
      <c r="U141" s="54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133</v>
      </c>
      <c r="AU141" s="17" t="s">
        <v>81</v>
      </c>
    </row>
    <row r="142" spans="1:65" s="13" customFormat="1" ht="11.25">
      <c r="B142" s="154"/>
      <c r="D142" s="148" t="s">
        <v>124</v>
      </c>
      <c r="E142" s="155" t="s">
        <v>3</v>
      </c>
      <c r="F142" s="156" t="s">
        <v>151</v>
      </c>
      <c r="H142" s="157">
        <v>16</v>
      </c>
      <c r="I142" s="158"/>
      <c r="L142" s="154"/>
      <c r="M142" s="159"/>
      <c r="N142" s="160"/>
      <c r="O142" s="160"/>
      <c r="P142" s="160"/>
      <c r="Q142" s="160"/>
      <c r="R142" s="160"/>
      <c r="S142" s="160"/>
      <c r="T142" s="160"/>
      <c r="U142" s="161"/>
      <c r="AT142" s="155" t="s">
        <v>124</v>
      </c>
      <c r="AU142" s="155" t="s">
        <v>81</v>
      </c>
      <c r="AV142" s="13" t="s">
        <v>81</v>
      </c>
      <c r="AW142" s="13" t="s">
        <v>33</v>
      </c>
      <c r="AX142" s="13" t="s">
        <v>79</v>
      </c>
      <c r="AY142" s="155" t="s">
        <v>113</v>
      </c>
    </row>
    <row r="143" spans="1:65" s="2" customFormat="1" ht="24.2" customHeight="1">
      <c r="A143" s="32"/>
      <c r="B143" s="134"/>
      <c r="C143" s="135" t="s">
        <v>119</v>
      </c>
      <c r="D143" s="135" t="s">
        <v>115</v>
      </c>
      <c r="E143" s="136" t="s">
        <v>218</v>
      </c>
      <c r="F143" s="137" t="s">
        <v>219</v>
      </c>
      <c r="G143" s="138" t="s">
        <v>139</v>
      </c>
      <c r="H143" s="139">
        <v>21</v>
      </c>
      <c r="I143" s="140"/>
      <c r="J143" s="141">
        <f>ROUND(I143*H143,2)</f>
        <v>0</v>
      </c>
      <c r="K143" s="137" t="s">
        <v>130</v>
      </c>
      <c r="L143" s="33"/>
      <c r="M143" s="142" t="s">
        <v>3</v>
      </c>
      <c r="N143" s="143" t="s">
        <v>42</v>
      </c>
      <c r="O143" s="53"/>
      <c r="P143" s="144">
        <f>O143*H143</f>
        <v>0</v>
      </c>
      <c r="Q143" s="144">
        <v>0</v>
      </c>
      <c r="R143" s="144">
        <f>Q143*H143</f>
        <v>0</v>
      </c>
      <c r="S143" s="144">
        <v>0</v>
      </c>
      <c r="T143" s="144">
        <f>S143*H143</f>
        <v>0</v>
      </c>
      <c r="U143" s="145" t="s">
        <v>3</v>
      </c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46" t="s">
        <v>119</v>
      </c>
      <c r="AT143" s="146" t="s">
        <v>115</v>
      </c>
      <c r="AU143" s="146" t="s">
        <v>81</v>
      </c>
      <c r="AY143" s="17" t="s">
        <v>113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7" t="s">
        <v>79</v>
      </c>
      <c r="BK143" s="147">
        <f>ROUND(I143*H143,2)</f>
        <v>0</v>
      </c>
      <c r="BL143" s="17" t="s">
        <v>119</v>
      </c>
      <c r="BM143" s="146" t="s">
        <v>220</v>
      </c>
    </row>
    <row r="144" spans="1:65" s="2" customFormat="1" ht="19.5">
      <c r="A144" s="32"/>
      <c r="B144" s="33"/>
      <c r="C144" s="32"/>
      <c r="D144" s="148" t="s">
        <v>121</v>
      </c>
      <c r="E144" s="32"/>
      <c r="F144" s="149" t="s">
        <v>221</v>
      </c>
      <c r="G144" s="32"/>
      <c r="H144" s="32"/>
      <c r="I144" s="150"/>
      <c r="J144" s="32"/>
      <c r="K144" s="32"/>
      <c r="L144" s="33"/>
      <c r="M144" s="151"/>
      <c r="N144" s="152"/>
      <c r="O144" s="53"/>
      <c r="P144" s="53"/>
      <c r="Q144" s="53"/>
      <c r="R144" s="53"/>
      <c r="S144" s="53"/>
      <c r="T144" s="53"/>
      <c r="U144" s="54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121</v>
      </c>
      <c r="AU144" s="17" t="s">
        <v>81</v>
      </c>
    </row>
    <row r="145" spans="1:65" s="2" customFormat="1" ht="11.25">
      <c r="A145" s="32"/>
      <c r="B145" s="33"/>
      <c r="C145" s="32"/>
      <c r="D145" s="164" t="s">
        <v>133</v>
      </c>
      <c r="E145" s="32"/>
      <c r="F145" s="165" t="s">
        <v>222</v>
      </c>
      <c r="G145" s="32"/>
      <c r="H145" s="32"/>
      <c r="I145" s="150"/>
      <c r="J145" s="32"/>
      <c r="K145" s="32"/>
      <c r="L145" s="33"/>
      <c r="M145" s="151"/>
      <c r="N145" s="152"/>
      <c r="O145" s="53"/>
      <c r="P145" s="53"/>
      <c r="Q145" s="53"/>
      <c r="R145" s="53"/>
      <c r="S145" s="53"/>
      <c r="T145" s="53"/>
      <c r="U145" s="54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133</v>
      </c>
      <c r="AU145" s="17" t="s">
        <v>81</v>
      </c>
    </row>
    <row r="146" spans="1:65" s="13" customFormat="1" ht="11.25">
      <c r="B146" s="154"/>
      <c r="D146" s="148" t="s">
        <v>124</v>
      </c>
      <c r="E146" s="155" t="s">
        <v>3</v>
      </c>
      <c r="F146" s="156" t="s">
        <v>223</v>
      </c>
      <c r="H146" s="157">
        <v>21</v>
      </c>
      <c r="I146" s="158"/>
      <c r="L146" s="154"/>
      <c r="M146" s="159"/>
      <c r="N146" s="160"/>
      <c r="O146" s="160"/>
      <c r="P146" s="160"/>
      <c r="Q146" s="160"/>
      <c r="R146" s="160"/>
      <c r="S146" s="160"/>
      <c r="T146" s="160"/>
      <c r="U146" s="161"/>
      <c r="AT146" s="155" t="s">
        <v>124</v>
      </c>
      <c r="AU146" s="155" t="s">
        <v>81</v>
      </c>
      <c r="AV146" s="13" t="s">
        <v>81</v>
      </c>
      <c r="AW146" s="13" t="s">
        <v>33</v>
      </c>
      <c r="AX146" s="13" t="s">
        <v>79</v>
      </c>
      <c r="AY146" s="155" t="s">
        <v>113</v>
      </c>
    </row>
    <row r="147" spans="1:65" s="2" customFormat="1" ht="16.5" customHeight="1">
      <c r="A147" s="32"/>
      <c r="B147" s="134"/>
      <c r="C147" s="135" t="s">
        <v>8</v>
      </c>
      <c r="D147" s="135" t="s">
        <v>115</v>
      </c>
      <c r="E147" s="136" t="s">
        <v>224</v>
      </c>
      <c r="F147" s="137" t="s">
        <v>225</v>
      </c>
      <c r="G147" s="138" t="s">
        <v>147</v>
      </c>
      <c r="H147" s="139">
        <v>400</v>
      </c>
      <c r="I147" s="140"/>
      <c r="J147" s="141">
        <f>ROUND(I147*H147,2)</f>
        <v>0</v>
      </c>
      <c r="K147" s="137" t="s">
        <v>130</v>
      </c>
      <c r="L147" s="33"/>
      <c r="M147" s="142" t="s">
        <v>3</v>
      </c>
      <c r="N147" s="143" t="s">
        <v>42</v>
      </c>
      <c r="O147" s="53"/>
      <c r="P147" s="144">
        <f>O147*H147</f>
        <v>0</v>
      </c>
      <c r="Q147" s="144">
        <v>0</v>
      </c>
      <c r="R147" s="144">
        <f>Q147*H147</f>
        <v>0</v>
      </c>
      <c r="S147" s="144">
        <v>0</v>
      </c>
      <c r="T147" s="144">
        <f>S147*H147</f>
        <v>0</v>
      </c>
      <c r="U147" s="145" t="s">
        <v>3</v>
      </c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46" t="s">
        <v>119</v>
      </c>
      <c r="AT147" s="146" t="s">
        <v>115</v>
      </c>
      <c r="AU147" s="146" t="s">
        <v>81</v>
      </c>
      <c r="AY147" s="17" t="s">
        <v>113</v>
      </c>
      <c r="BE147" s="147">
        <f>IF(N147="základní",J147,0)</f>
        <v>0</v>
      </c>
      <c r="BF147" s="147">
        <f>IF(N147="snížená",J147,0)</f>
        <v>0</v>
      </c>
      <c r="BG147" s="147">
        <f>IF(N147="zákl. přenesená",J147,0)</f>
        <v>0</v>
      </c>
      <c r="BH147" s="147">
        <f>IF(N147="sníž. přenesená",J147,0)</f>
        <v>0</v>
      </c>
      <c r="BI147" s="147">
        <f>IF(N147="nulová",J147,0)</f>
        <v>0</v>
      </c>
      <c r="BJ147" s="17" t="s">
        <v>79</v>
      </c>
      <c r="BK147" s="147">
        <f>ROUND(I147*H147,2)</f>
        <v>0</v>
      </c>
      <c r="BL147" s="17" t="s">
        <v>119</v>
      </c>
      <c r="BM147" s="146" t="s">
        <v>226</v>
      </c>
    </row>
    <row r="148" spans="1:65" s="2" customFormat="1" ht="11.25">
      <c r="A148" s="32"/>
      <c r="B148" s="33"/>
      <c r="C148" s="32"/>
      <c r="D148" s="148" t="s">
        <v>121</v>
      </c>
      <c r="E148" s="32"/>
      <c r="F148" s="149" t="s">
        <v>225</v>
      </c>
      <c r="G148" s="32"/>
      <c r="H148" s="32"/>
      <c r="I148" s="150"/>
      <c r="J148" s="32"/>
      <c r="K148" s="32"/>
      <c r="L148" s="33"/>
      <c r="M148" s="151"/>
      <c r="N148" s="152"/>
      <c r="O148" s="53"/>
      <c r="P148" s="53"/>
      <c r="Q148" s="53"/>
      <c r="R148" s="53"/>
      <c r="S148" s="53"/>
      <c r="T148" s="53"/>
      <c r="U148" s="54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121</v>
      </c>
      <c r="AU148" s="17" t="s">
        <v>81</v>
      </c>
    </row>
    <row r="149" spans="1:65" s="2" customFormat="1" ht="11.25">
      <c r="A149" s="32"/>
      <c r="B149" s="33"/>
      <c r="C149" s="32"/>
      <c r="D149" s="164" t="s">
        <v>133</v>
      </c>
      <c r="E149" s="32"/>
      <c r="F149" s="165" t="s">
        <v>227</v>
      </c>
      <c r="G149" s="32"/>
      <c r="H149" s="32"/>
      <c r="I149" s="150"/>
      <c r="J149" s="32"/>
      <c r="K149" s="32"/>
      <c r="L149" s="33"/>
      <c r="M149" s="151"/>
      <c r="N149" s="152"/>
      <c r="O149" s="53"/>
      <c r="P149" s="53"/>
      <c r="Q149" s="53"/>
      <c r="R149" s="53"/>
      <c r="S149" s="53"/>
      <c r="T149" s="53"/>
      <c r="U149" s="54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133</v>
      </c>
      <c r="AU149" s="17" t="s">
        <v>81</v>
      </c>
    </row>
    <row r="150" spans="1:65" s="2" customFormat="1" ht="16.5" customHeight="1">
      <c r="A150" s="32"/>
      <c r="B150" s="134"/>
      <c r="C150" s="135" t="s">
        <v>228</v>
      </c>
      <c r="D150" s="135" t="s">
        <v>115</v>
      </c>
      <c r="E150" s="136" t="s">
        <v>229</v>
      </c>
      <c r="F150" s="137" t="s">
        <v>230</v>
      </c>
      <c r="G150" s="138" t="s">
        <v>147</v>
      </c>
      <c r="H150" s="139">
        <v>20</v>
      </c>
      <c r="I150" s="140"/>
      <c r="J150" s="141">
        <f>ROUND(I150*H150,2)</f>
        <v>0</v>
      </c>
      <c r="K150" s="137" t="s">
        <v>3</v>
      </c>
      <c r="L150" s="33"/>
      <c r="M150" s="142" t="s">
        <v>3</v>
      </c>
      <c r="N150" s="143" t="s">
        <v>42</v>
      </c>
      <c r="O150" s="53"/>
      <c r="P150" s="144">
        <f>O150*H150</f>
        <v>0</v>
      </c>
      <c r="Q150" s="144">
        <v>0</v>
      </c>
      <c r="R150" s="144">
        <f>Q150*H150</f>
        <v>0</v>
      </c>
      <c r="S150" s="144">
        <v>0</v>
      </c>
      <c r="T150" s="144">
        <f>S150*H150</f>
        <v>0</v>
      </c>
      <c r="U150" s="145" t="s">
        <v>3</v>
      </c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46" t="s">
        <v>119</v>
      </c>
      <c r="AT150" s="146" t="s">
        <v>115</v>
      </c>
      <c r="AU150" s="146" t="s">
        <v>81</v>
      </c>
      <c r="AY150" s="17" t="s">
        <v>113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7" t="s">
        <v>79</v>
      </c>
      <c r="BK150" s="147">
        <f>ROUND(I150*H150,2)</f>
        <v>0</v>
      </c>
      <c r="BL150" s="17" t="s">
        <v>119</v>
      </c>
      <c r="BM150" s="146" t="s">
        <v>231</v>
      </c>
    </row>
    <row r="151" spans="1:65" s="2" customFormat="1" ht="19.5">
      <c r="A151" s="32"/>
      <c r="B151" s="33"/>
      <c r="C151" s="32"/>
      <c r="D151" s="148" t="s">
        <v>121</v>
      </c>
      <c r="E151" s="32"/>
      <c r="F151" s="149" t="s">
        <v>232</v>
      </c>
      <c r="G151" s="32"/>
      <c r="H151" s="32"/>
      <c r="I151" s="150"/>
      <c r="J151" s="32"/>
      <c r="K151" s="32"/>
      <c r="L151" s="33"/>
      <c r="M151" s="151"/>
      <c r="N151" s="152"/>
      <c r="O151" s="53"/>
      <c r="P151" s="53"/>
      <c r="Q151" s="53"/>
      <c r="R151" s="53"/>
      <c r="S151" s="53"/>
      <c r="T151" s="53"/>
      <c r="U151" s="54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121</v>
      </c>
      <c r="AU151" s="17" t="s">
        <v>81</v>
      </c>
    </row>
    <row r="152" spans="1:65" s="2" customFormat="1" ht="39">
      <c r="A152" s="32"/>
      <c r="B152" s="33"/>
      <c r="C152" s="32"/>
      <c r="D152" s="148" t="s">
        <v>122</v>
      </c>
      <c r="E152" s="32"/>
      <c r="F152" s="153" t="s">
        <v>233</v>
      </c>
      <c r="G152" s="32"/>
      <c r="H152" s="32"/>
      <c r="I152" s="150"/>
      <c r="J152" s="32"/>
      <c r="K152" s="32"/>
      <c r="L152" s="33"/>
      <c r="M152" s="151"/>
      <c r="N152" s="152"/>
      <c r="O152" s="53"/>
      <c r="P152" s="53"/>
      <c r="Q152" s="53"/>
      <c r="R152" s="53"/>
      <c r="S152" s="53"/>
      <c r="T152" s="53"/>
      <c r="U152" s="54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122</v>
      </c>
      <c r="AU152" s="17" t="s">
        <v>81</v>
      </c>
    </row>
    <row r="153" spans="1:65" s="13" customFormat="1" ht="11.25">
      <c r="B153" s="154"/>
      <c r="D153" s="148" t="s">
        <v>124</v>
      </c>
      <c r="E153" s="155" t="s">
        <v>3</v>
      </c>
      <c r="F153" s="156" t="s">
        <v>234</v>
      </c>
      <c r="H153" s="157">
        <v>20</v>
      </c>
      <c r="I153" s="158"/>
      <c r="L153" s="154"/>
      <c r="M153" s="159"/>
      <c r="N153" s="160"/>
      <c r="O153" s="160"/>
      <c r="P153" s="160"/>
      <c r="Q153" s="160"/>
      <c r="R153" s="160"/>
      <c r="S153" s="160"/>
      <c r="T153" s="160"/>
      <c r="U153" s="161"/>
      <c r="AT153" s="155" t="s">
        <v>124</v>
      </c>
      <c r="AU153" s="155" t="s">
        <v>81</v>
      </c>
      <c r="AV153" s="13" t="s">
        <v>81</v>
      </c>
      <c r="AW153" s="13" t="s">
        <v>33</v>
      </c>
      <c r="AX153" s="13" t="s">
        <v>79</v>
      </c>
      <c r="AY153" s="155" t="s">
        <v>113</v>
      </c>
    </row>
    <row r="154" spans="1:65" s="2" customFormat="1" ht="24.2" customHeight="1">
      <c r="A154" s="32"/>
      <c r="B154" s="134"/>
      <c r="C154" s="135" t="s">
        <v>235</v>
      </c>
      <c r="D154" s="135" t="s">
        <v>115</v>
      </c>
      <c r="E154" s="136" t="s">
        <v>236</v>
      </c>
      <c r="F154" s="137" t="s">
        <v>237</v>
      </c>
      <c r="G154" s="138" t="s">
        <v>238</v>
      </c>
      <c r="H154" s="139">
        <v>3.4729999999999999</v>
      </c>
      <c r="I154" s="140"/>
      <c r="J154" s="141">
        <f>ROUND(I154*H154,2)</f>
        <v>0</v>
      </c>
      <c r="K154" s="137" t="s">
        <v>3</v>
      </c>
      <c r="L154" s="33"/>
      <c r="M154" s="142" t="s">
        <v>3</v>
      </c>
      <c r="N154" s="143" t="s">
        <v>42</v>
      </c>
      <c r="O154" s="53"/>
      <c r="P154" s="144">
        <f>O154*H154</f>
        <v>0</v>
      </c>
      <c r="Q154" s="144">
        <v>0</v>
      </c>
      <c r="R154" s="144">
        <f>Q154*H154</f>
        <v>0</v>
      </c>
      <c r="S154" s="144">
        <v>0</v>
      </c>
      <c r="T154" s="144">
        <f>S154*H154</f>
        <v>0</v>
      </c>
      <c r="U154" s="145" t="s">
        <v>3</v>
      </c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46" t="s">
        <v>119</v>
      </c>
      <c r="AT154" s="146" t="s">
        <v>115</v>
      </c>
      <c r="AU154" s="146" t="s">
        <v>81</v>
      </c>
      <c r="AY154" s="17" t="s">
        <v>113</v>
      </c>
      <c r="BE154" s="147">
        <f>IF(N154="základní",J154,0)</f>
        <v>0</v>
      </c>
      <c r="BF154" s="147">
        <f>IF(N154="snížená",J154,0)</f>
        <v>0</v>
      </c>
      <c r="BG154" s="147">
        <f>IF(N154="zákl. přenesená",J154,0)</f>
        <v>0</v>
      </c>
      <c r="BH154" s="147">
        <f>IF(N154="sníž. přenesená",J154,0)</f>
        <v>0</v>
      </c>
      <c r="BI154" s="147">
        <f>IF(N154="nulová",J154,0)</f>
        <v>0</v>
      </c>
      <c r="BJ154" s="17" t="s">
        <v>79</v>
      </c>
      <c r="BK154" s="147">
        <f>ROUND(I154*H154,2)</f>
        <v>0</v>
      </c>
      <c r="BL154" s="17" t="s">
        <v>119</v>
      </c>
      <c r="BM154" s="146" t="s">
        <v>239</v>
      </c>
    </row>
    <row r="155" spans="1:65" s="2" customFormat="1" ht="11.25">
      <c r="A155" s="32"/>
      <c r="B155" s="33"/>
      <c r="C155" s="32"/>
      <c r="D155" s="148" t="s">
        <v>121</v>
      </c>
      <c r="E155" s="32"/>
      <c r="F155" s="149" t="s">
        <v>240</v>
      </c>
      <c r="G155" s="32"/>
      <c r="H155" s="32"/>
      <c r="I155" s="150"/>
      <c r="J155" s="32"/>
      <c r="K155" s="32"/>
      <c r="L155" s="33"/>
      <c r="M155" s="151"/>
      <c r="N155" s="152"/>
      <c r="O155" s="53"/>
      <c r="P155" s="53"/>
      <c r="Q155" s="53"/>
      <c r="R155" s="53"/>
      <c r="S155" s="53"/>
      <c r="T155" s="53"/>
      <c r="U155" s="54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121</v>
      </c>
      <c r="AU155" s="17" t="s">
        <v>81</v>
      </c>
    </row>
    <row r="156" spans="1:65" s="2" customFormat="1" ht="48.75">
      <c r="A156" s="32"/>
      <c r="B156" s="33"/>
      <c r="C156" s="32"/>
      <c r="D156" s="148" t="s">
        <v>122</v>
      </c>
      <c r="E156" s="32"/>
      <c r="F156" s="153" t="s">
        <v>241</v>
      </c>
      <c r="G156" s="32"/>
      <c r="H156" s="32"/>
      <c r="I156" s="150"/>
      <c r="J156" s="32"/>
      <c r="K156" s="32"/>
      <c r="L156" s="33"/>
      <c r="M156" s="151"/>
      <c r="N156" s="152"/>
      <c r="O156" s="53"/>
      <c r="P156" s="53"/>
      <c r="Q156" s="53"/>
      <c r="R156" s="53"/>
      <c r="S156" s="53"/>
      <c r="T156" s="53"/>
      <c r="U156" s="54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122</v>
      </c>
      <c r="AU156" s="17" t="s">
        <v>81</v>
      </c>
    </row>
    <row r="157" spans="1:65" s="13" customFormat="1" ht="11.25">
      <c r="B157" s="154"/>
      <c r="D157" s="148" t="s">
        <v>124</v>
      </c>
      <c r="E157" s="155" t="s">
        <v>3</v>
      </c>
      <c r="F157" s="156" t="s">
        <v>242</v>
      </c>
      <c r="H157" s="157">
        <v>3.4729999999999999</v>
      </c>
      <c r="I157" s="158"/>
      <c r="L157" s="154"/>
      <c r="M157" s="159"/>
      <c r="N157" s="160"/>
      <c r="O157" s="160"/>
      <c r="P157" s="160"/>
      <c r="Q157" s="160"/>
      <c r="R157" s="160"/>
      <c r="S157" s="160"/>
      <c r="T157" s="160"/>
      <c r="U157" s="161"/>
      <c r="AT157" s="155" t="s">
        <v>124</v>
      </c>
      <c r="AU157" s="155" t="s">
        <v>81</v>
      </c>
      <c r="AV157" s="13" t="s">
        <v>81</v>
      </c>
      <c r="AW157" s="13" t="s">
        <v>33</v>
      </c>
      <c r="AX157" s="13" t="s">
        <v>79</v>
      </c>
      <c r="AY157" s="155" t="s">
        <v>113</v>
      </c>
    </row>
    <row r="158" spans="1:65" s="2" customFormat="1" ht="16.5" customHeight="1">
      <c r="A158" s="32"/>
      <c r="B158" s="134"/>
      <c r="C158" s="135" t="s">
        <v>243</v>
      </c>
      <c r="D158" s="135" t="s">
        <v>115</v>
      </c>
      <c r="E158" s="136" t="s">
        <v>244</v>
      </c>
      <c r="F158" s="137" t="s">
        <v>245</v>
      </c>
      <c r="G158" s="138" t="s">
        <v>238</v>
      </c>
      <c r="H158" s="139">
        <v>3.125</v>
      </c>
      <c r="I158" s="140"/>
      <c r="J158" s="141">
        <f>ROUND(I158*H158,2)</f>
        <v>0</v>
      </c>
      <c r="K158" s="137" t="s">
        <v>130</v>
      </c>
      <c r="L158" s="33"/>
      <c r="M158" s="142" t="s">
        <v>3</v>
      </c>
      <c r="N158" s="143" t="s">
        <v>42</v>
      </c>
      <c r="O158" s="53"/>
      <c r="P158" s="144">
        <f>O158*H158</f>
        <v>0</v>
      </c>
      <c r="Q158" s="144">
        <v>0</v>
      </c>
      <c r="R158" s="144">
        <f>Q158*H158</f>
        <v>0</v>
      </c>
      <c r="S158" s="144">
        <v>0</v>
      </c>
      <c r="T158" s="144">
        <f>S158*H158</f>
        <v>0</v>
      </c>
      <c r="U158" s="145" t="s">
        <v>3</v>
      </c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46" t="s">
        <v>119</v>
      </c>
      <c r="AT158" s="146" t="s">
        <v>115</v>
      </c>
      <c r="AU158" s="146" t="s">
        <v>81</v>
      </c>
      <c r="AY158" s="17" t="s">
        <v>113</v>
      </c>
      <c r="BE158" s="147">
        <f>IF(N158="základní",J158,0)</f>
        <v>0</v>
      </c>
      <c r="BF158" s="147">
        <f>IF(N158="snížená",J158,0)</f>
        <v>0</v>
      </c>
      <c r="BG158" s="147">
        <f>IF(N158="zákl. přenesená",J158,0)</f>
        <v>0</v>
      </c>
      <c r="BH158" s="147">
        <f>IF(N158="sníž. přenesená",J158,0)</f>
        <v>0</v>
      </c>
      <c r="BI158" s="147">
        <f>IF(N158="nulová",J158,0)</f>
        <v>0</v>
      </c>
      <c r="BJ158" s="17" t="s">
        <v>79</v>
      </c>
      <c r="BK158" s="147">
        <f>ROUND(I158*H158,2)</f>
        <v>0</v>
      </c>
      <c r="BL158" s="17" t="s">
        <v>119</v>
      </c>
      <c r="BM158" s="146" t="s">
        <v>246</v>
      </c>
    </row>
    <row r="159" spans="1:65" s="2" customFormat="1" ht="11.25">
      <c r="A159" s="32"/>
      <c r="B159" s="33"/>
      <c r="C159" s="32"/>
      <c r="D159" s="148" t="s">
        <v>121</v>
      </c>
      <c r="E159" s="32"/>
      <c r="F159" s="149" t="s">
        <v>247</v>
      </c>
      <c r="G159" s="32"/>
      <c r="H159" s="32"/>
      <c r="I159" s="150"/>
      <c r="J159" s="32"/>
      <c r="K159" s="32"/>
      <c r="L159" s="33"/>
      <c r="M159" s="151"/>
      <c r="N159" s="152"/>
      <c r="O159" s="53"/>
      <c r="P159" s="53"/>
      <c r="Q159" s="53"/>
      <c r="R159" s="53"/>
      <c r="S159" s="53"/>
      <c r="T159" s="53"/>
      <c r="U159" s="54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7" t="s">
        <v>121</v>
      </c>
      <c r="AU159" s="17" t="s">
        <v>81</v>
      </c>
    </row>
    <row r="160" spans="1:65" s="2" customFormat="1" ht="11.25">
      <c r="A160" s="32"/>
      <c r="B160" s="33"/>
      <c r="C160" s="32"/>
      <c r="D160" s="164" t="s">
        <v>133</v>
      </c>
      <c r="E160" s="32"/>
      <c r="F160" s="165" t="s">
        <v>248</v>
      </c>
      <c r="G160" s="32"/>
      <c r="H160" s="32"/>
      <c r="I160" s="150"/>
      <c r="J160" s="32"/>
      <c r="K160" s="32"/>
      <c r="L160" s="33"/>
      <c r="M160" s="151"/>
      <c r="N160" s="152"/>
      <c r="O160" s="53"/>
      <c r="P160" s="53"/>
      <c r="Q160" s="53"/>
      <c r="R160" s="53"/>
      <c r="S160" s="53"/>
      <c r="T160" s="53"/>
      <c r="U160" s="54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133</v>
      </c>
      <c r="AU160" s="17" t="s">
        <v>81</v>
      </c>
    </row>
    <row r="161" spans="1:65" s="12" customFormat="1" ht="22.9" customHeight="1">
      <c r="B161" s="123"/>
      <c r="D161" s="124" t="s">
        <v>70</v>
      </c>
      <c r="E161" s="162" t="s">
        <v>79</v>
      </c>
      <c r="F161" s="162" t="s">
        <v>249</v>
      </c>
      <c r="I161" s="126"/>
      <c r="J161" s="163">
        <f>BK161</f>
        <v>0</v>
      </c>
      <c r="L161" s="123"/>
      <c r="M161" s="128"/>
      <c r="N161" s="129"/>
      <c r="O161" s="129"/>
      <c r="P161" s="130">
        <f>SUM(P162:P165)</f>
        <v>0</v>
      </c>
      <c r="Q161" s="129"/>
      <c r="R161" s="130">
        <f>SUM(R162:R165)</f>
        <v>0</v>
      </c>
      <c r="S161" s="129"/>
      <c r="T161" s="130">
        <f>SUM(T162:T165)</f>
        <v>0</v>
      </c>
      <c r="U161" s="131"/>
      <c r="AR161" s="124" t="s">
        <v>79</v>
      </c>
      <c r="AT161" s="132" t="s">
        <v>70</v>
      </c>
      <c r="AU161" s="132" t="s">
        <v>79</v>
      </c>
      <c r="AY161" s="124" t="s">
        <v>113</v>
      </c>
      <c r="BK161" s="133">
        <f>SUM(BK162:BK165)</f>
        <v>0</v>
      </c>
    </row>
    <row r="162" spans="1:65" s="2" customFormat="1" ht="21.75" customHeight="1">
      <c r="A162" s="32"/>
      <c r="B162" s="134"/>
      <c r="C162" s="135" t="s">
        <v>250</v>
      </c>
      <c r="D162" s="135" t="s">
        <v>115</v>
      </c>
      <c r="E162" s="136" t="s">
        <v>251</v>
      </c>
      <c r="F162" s="137" t="s">
        <v>252</v>
      </c>
      <c r="G162" s="138" t="s">
        <v>139</v>
      </c>
      <c r="H162" s="139">
        <v>9</v>
      </c>
      <c r="I162" s="140"/>
      <c r="J162" s="141">
        <f>ROUND(I162*H162,2)</f>
        <v>0</v>
      </c>
      <c r="K162" s="137" t="s">
        <v>130</v>
      </c>
      <c r="L162" s="33"/>
      <c r="M162" s="142" t="s">
        <v>3</v>
      </c>
      <c r="N162" s="143" t="s">
        <v>42</v>
      </c>
      <c r="O162" s="53"/>
      <c r="P162" s="144">
        <f>O162*H162</f>
        <v>0</v>
      </c>
      <c r="Q162" s="144">
        <v>0</v>
      </c>
      <c r="R162" s="144">
        <f>Q162*H162</f>
        <v>0</v>
      </c>
      <c r="S162" s="144">
        <v>0</v>
      </c>
      <c r="T162" s="144">
        <f>S162*H162</f>
        <v>0</v>
      </c>
      <c r="U162" s="145" t="s">
        <v>3</v>
      </c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46" t="s">
        <v>119</v>
      </c>
      <c r="AT162" s="146" t="s">
        <v>115</v>
      </c>
      <c r="AU162" s="146" t="s">
        <v>81</v>
      </c>
      <c r="AY162" s="17" t="s">
        <v>113</v>
      </c>
      <c r="BE162" s="147">
        <f>IF(N162="základní",J162,0)</f>
        <v>0</v>
      </c>
      <c r="BF162" s="147">
        <f>IF(N162="snížená",J162,0)</f>
        <v>0</v>
      </c>
      <c r="BG162" s="147">
        <f>IF(N162="zákl. přenesená",J162,0)</f>
        <v>0</v>
      </c>
      <c r="BH162" s="147">
        <f>IF(N162="sníž. přenesená",J162,0)</f>
        <v>0</v>
      </c>
      <c r="BI162" s="147">
        <f>IF(N162="nulová",J162,0)</f>
        <v>0</v>
      </c>
      <c r="BJ162" s="17" t="s">
        <v>79</v>
      </c>
      <c r="BK162" s="147">
        <f>ROUND(I162*H162,2)</f>
        <v>0</v>
      </c>
      <c r="BL162" s="17" t="s">
        <v>119</v>
      </c>
      <c r="BM162" s="146" t="s">
        <v>253</v>
      </c>
    </row>
    <row r="163" spans="1:65" s="2" customFormat="1" ht="19.5">
      <c r="A163" s="32"/>
      <c r="B163" s="33"/>
      <c r="C163" s="32"/>
      <c r="D163" s="148" t="s">
        <v>121</v>
      </c>
      <c r="E163" s="32"/>
      <c r="F163" s="149" t="s">
        <v>254</v>
      </c>
      <c r="G163" s="32"/>
      <c r="H163" s="32"/>
      <c r="I163" s="150"/>
      <c r="J163" s="32"/>
      <c r="K163" s="32"/>
      <c r="L163" s="33"/>
      <c r="M163" s="151"/>
      <c r="N163" s="152"/>
      <c r="O163" s="53"/>
      <c r="P163" s="53"/>
      <c r="Q163" s="53"/>
      <c r="R163" s="53"/>
      <c r="S163" s="53"/>
      <c r="T163" s="53"/>
      <c r="U163" s="54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7" t="s">
        <v>121</v>
      </c>
      <c r="AU163" s="17" t="s">
        <v>81</v>
      </c>
    </row>
    <row r="164" spans="1:65" s="2" customFormat="1" ht="11.25">
      <c r="A164" s="32"/>
      <c r="B164" s="33"/>
      <c r="C164" s="32"/>
      <c r="D164" s="164" t="s">
        <v>133</v>
      </c>
      <c r="E164" s="32"/>
      <c r="F164" s="165" t="s">
        <v>255</v>
      </c>
      <c r="G164" s="32"/>
      <c r="H164" s="32"/>
      <c r="I164" s="150"/>
      <c r="J164" s="32"/>
      <c r="K164" s="32"/>
      <c r="L164" s="33"/>
      <c r="M164" s="151"/>
      <c r="N164" s="152"/>
      <c r="O164" s="53"/>
      <c r="P164" s="53"/>
      <c r="Q164" s="53"/>
      <c r="R164" s="53"/>
      <c r="S164" s="53"/>
      <c r="T164" s="53"/>
      <c r="U164" s="54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133</v>
      </c>
      <c r="AU164" s="17" t="s">
        <v>81</v>
      </c>
    </row>
    <row r="165" spans="1:65" s="13" customFormat="1" ht="11.25">
      <c r="B165" s="154"/>
      <c r="D165" s="148" t="s">
        <v>124</v>
      </c>
      <c r="E165" s="155" t="s">
        <v>3</v>
      </c>
      <c r="F165" s="156" t="s">
        <v>143</v>
      </c>
      <c r="H165" s="157">
        <v>9</v>
      </c>
      <c r="I165" s="158"/>
      <c r="L165" s="154"/>
      <c r="M165" s="176"/>
      <c r="N165" s="177"/>
      <c r="O165" s="177"/>
      <c r="P165" s="177"/>
      <c r="Q165" s="177"/>
      <c r="R165" s="177"/>
      <c r="S165" s="177"/>
      <c r="T165" s="177"/>
      <c r="U165" s="178"/>
      <c r="AT165" s="155" t="s">
        <v>124</v>
      </c>
      <c r="AU165" s="155" t="s">
        <v>81</v>
      </c>
      <c r="AV165" s="13" t="s">
        <v>81</v>
      </c>
      <c r="AW165" s="13" t="s">
        <v>33</v>
      </c>
      <c r="AX165" s="13" t="s">
        <v>79</v>
      </c>
      <c r="AY165" s="155" t="s">
        <v>113</v>
      </c>
    </row>
    <row r="166" spans="1:65" s="2" customFormat="1" ht="6.95" customHeight="1">
      <c r="A166" s="32"/>
      <c r="B166" s="42"/>
      <c r="C166" s="43"/>
      <c r="D166" s="43"/>
      <c r="E166" s="43"/>
      <c r="F166" s="43"/>
      <c r="G166" s="43"/>
      <c r="H166" s="43"/>
      <c r="I166" s="43"/>
      <c r="J166" s="43"/>
      <c r="K166" s="43"/>
      <c r="L166" s="33"/>
      <c r="M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</row>
  </sheetData>
  <autoFilter ref="C81:K165" xr:uid="{00000000-0009-0000-0000-000001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100-000000000000}"/>
    <hyperlink ref="F96" r:id="rId2" xr:uid="{00000000-0004-0000-0100-000001000000}"/>
    <hyperlink ref="F100" r:id="rId3" xr:uid="{00000000-0004-0000-0100-000002000000}"/>
    <hyperlink ref="F103" r:id="rId4" xr:uid="{00000000-0004-0000-0100-000003000000}"/>
    <hyperlink ref="F108" r:id="rId5" xr:uid="{00000000-0004-0000-0100-000004000000}"/>
    <hyperlink ref="F113" r:id="rId6" xr:uid="{00000000-0004-0000-0100-000005000000}"/>
    <hyperlink ref="F118" r:id="rId7" xr:uid="{00000000-0004-0000-0100-000006000000}"/>
    <hyperlink ref="F124" r:id="rId8" xr:uid="{00000000-0004-0000-0100-000007000000}"/>
    <hyperlink ref="F128" r:id="rId9" xr:uid="{00000000-0004-0000-0100-000008000000}"/>
    <hyperlink ref="F132" r:id="rId10" xr:uid="{00000000-0004-0000-0100-000009000000}"/>
    <hyperlink ref="F137" r:id="rId11" xr:uid="{00000000-0004-0000-0100-00000A000000}"/>
    <hyperlink ref="F141" r:id="rId12" xr:uid="{00000000-0004-0000-0100-00000B000000}"/>
    <hyperlink ref="F145" r:id="rId13" xr:uid="{00000000-0004-0000-0100-00000C000000}"/>
    <hyperlink ref="F149" r:id="rId14" xr:uid="{00000000-0004-0000-0100-00000D000000}"/>
    <hyperlink ref="F160" r:id="rId15" xr:uid="{00000000-0004-0000-0100-00000E000000}"/>
    <hyperlink ref="F164" r:id="rId16" xr:uid="{00000000-0004-0000-0100-00000F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0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1" width="14.16406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3" t="s">
        <v>6</v>
      </c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7" t="s">
        <v>84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1:46" s="1" customFormat="1" ht="24.95" customHeight="1">
      <c r="B4" s="20"/>
      <c r="D4" s="21" t="s">
        <v>85</v>
      </c>
      <c r="L4" s="20"/>
      <c r="M4" s="88" t="s">
        <v>11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17</v>
      </c>
      <c r="L6" s="20"/>
    </row>
    <row r="7" spans="1:46" s="1" customFormat="1" ht="16.5" customHeight="1">
      <c r="B7" s="20"/>
      <c r="E7" s="304" t="str">
        <f>'Rekapitulace stavby'!K6</f>
        <v>údržba HOZ Hvožďany</v>
      </c>
      <c r="F7" s="305"/>
      <c r="G7" s="305"/>
      <c r="H7" s="305"/>
      <c r="L7" s="20"/>
    </row>
    <row r="8" spans="1:46" s="2" customFormat="1" ht="12" customHeight="1">
      <c r="A8" s="32"/>
      <c r="B8" s="33"/>
      <c r="C8" s="32"/>
      <c r="D8" s="27" t="s">
        <v>86</v>
      </c>
      <c r="E8" s="32"/>
      <c r="F8" s="32"/>
      <c r="G8" s="32"/>
      <c r="H8" s="32"/>
      <c r="I8" s="32"/>
      <c r="J8" s="32"/>
      <c r="K8" s="32"/>
      <c r="L8" s="8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85" t="s">
        <v>256</v>
      </c>
      <c r="F9" s="306"/>
      <c r="G9" s="306"/>
      <c r="H9" s="306"/>
      <c r="I9" s="32"/>
      <c r="J9" s="32"/>
      <c r="K9" s="32"/>
      <c r="L9" s="8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8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19</v>
      </c>
      <c r="E11" s="32"/>
      <c r="F11" s="25" t="s">
        <v>3</v>
      </c>
      <c r="G11" s="32"/>
      <c r="H11" s="32"/>
      <c r="I11" s="27" t="s">
        <v>20</v>
      </c>
      <c r="J11" s="25" t="s">
        <v>3</v>
      </c>
      <c r="K11" s="32"/>
      <c r="L11" s="8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21</v>
      </c>
      <c r="E12" s="32"/>
      <c r="F12" s="25" t="s">
        <v>257</v>
      </c>
      <c r="G12" s="32"/>
      <c r="H12" s="32"/>
      <c r="I12" s="27" t="s">
        <v>23</v>
      </c>
      <c r="J12" s="50" t="str">
        <f>'Rekapitulace stavby'!AN8</f>
        <v>Vyplň údaj</v>
      </c>
      <c r="K12" s="32"/>
      <c r="L12" s="8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8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>01312774</v>
      </c>
      <c r="K14" s="32"/>
      <c r="L14" s="8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>Státní pozemkový úřad</v>
      </c>
      <c r="F15" s="32"/>
      <c r="G15" s="32"/>
      <c r="H15" s="32"/>
      <c r="I15" s="27" t="s">
        <v>28</v>
      </c>
      <c r="J15" s="25" t="str">
        <f>IF('Rekapitulace stavby'!AN11="","",'Rekapitulace stavby'!AN11)</f>
        <v/>
      </c>
      <c r="K15" s="32"/>
      <c r="L15" s="8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8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29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8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307" t="str">
        <f>'Rekapitulace stavby'!E14</f>
        <v>Vyplň údaj</v>
      </c>
      <c r="F18" s="269"/>
      <c r="G18" s="269"/>
      <c r="H18" s="269"/>
      <c r="I18" s="27" t="s">
        <v>28</v>
      </c>
      <c r="J18" s="28" t="str">
        <f>'Rekapitulace stavby'!AN14</f>
        <v>Vyplň údaj</v>
      </c>
      <c r="K18" s="32"/>
      <c r="L18" s="8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8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31</v>
      </c>
      <c r="E20" s="32"/>
      <c r="F20" s="32"/>
      <c r="G20" s="32"/>
      <c r="H20" s="32"/>
      <c r="I20" s="27" t="s">
        <v>25</v>
      </c>
      <c r="J20" s="25" t="s">
        <v>3</v>
      </c>
      <c r="K20" s="32"/>
      <c r="L20" s="8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89</v>
      </c>
      <c r="F21" s="32"/>
      <c r="G21" s="32"/>
      <c r="H21" s="32"/>
      <c r="I21" s="27" t="s">
        <v>28</v>
      </c>
      <c r="J21" s="25" t="s">
        <v>3</v>
      </c>
      <c r="K21" s="32"/>
      <c r="L21" s="8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8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8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>Státní pozemkový úřad</v>
      </c>
      <c r="F24" s="32"/>
      <c r="G24" s="32"/>
      <c r="H24" s="32"/>
      <c r="I24" s="27" t="s">
        <v>28</v>
      </c>
      <c r="J24" s="25" t="str">
        <f>IF('Rekapitulace stavby'!AN20="","",'Rekapitulace stavby'!AN20)</f>
        <v/>
      </c>
      <c r="K24" s="32"/>
      <c r="L24" s="8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8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32"/>
      <c r="J26" s="32"/>
      <c r="K26" s="32"/>
      <c r="L26" s="8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0"/>
      <c r="B27" s="91"/>
      <c r="C27" s="90"/>
      <c r="D27" s="90"/>
      <c r="E27" s="274" t="s">
        <v>3</v>
      </c>
      <c r="F27" s="274"/>
      <c r="G27" s="274"/>
      <c r="H27" s="274"/>
      <c r="I27" s="90"/>
      <c r="J27" s="90"/>
      <c r="K27" s="90"/>
      <c r="L27" s="92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8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1"/>
      <c r="E29" s="61"/>
      <c r="F29" s="61"/>
      <c r="G29" s="61"/>
      <c r="H29" s="61"/>
      <c r="I29" s="61"/>
      <c r="J29" s="61"/>
      <c r="K29" s="61"/>
      <c r="L29" s="8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3" t="s">
        <v>37</v>
      </c>
      <c r="E30" s="32"/>
      <c r="F30" s="32"/>
      <c r="G30" s="32"/>
      <c r="H30" s="32"/>
      <c r="I30" s="32"/>
      <c r="J30" s="66">
        <f>ROUND(J81, 2)</f>
        <v>0</v>
      </c>
      <c r="K30" s="32"/>
      <c r="L30" s="8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1"/>
      <c r="E31" s="61"/>
      <c r="F31" s="61"/>
      <c r="G31" s="61"/>
      <c r="H31" s="61"/>
      <c r="I31" s="61"/>
      <c r="J31" s="61"/>
      <c r="K31" s="61"/>
      <c r="L31" s="8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36" t="s">
        <v>38</v>
      </c>
      <c r="J32" s="36" t="s">
        <v>40</v>
      </c>
      <c r="K32" s="32"/>
      <c r="L32" s="8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4" t="s">
        <v>41</v>
      </c>
      <c r="E33" s="27" t="s">
        <v>42</v>
      </c>
      <c r="F33" s="95">
        <f>ROUND((SUM(BE81:BE100)),  2)</f>
        <v>0</v>
      </c>
      <c r="G33" s="32"/>
      <c r="H33" s="32"/>
      <c r="I33" s="96">
        <v>0.21</v>
      </c>
      <c r="J33" s="95">
        <f>ROUND(((SUM(BE81:BE100))*I33),  2)</f>
        <v>0</v>
      </c>
      <c r="K33" s="32"/>
      <c r="L33" s="8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95">
        <f>ROUND((SUM(BF81:BF100)),  2)</f>
        <v>0</v>
      </c>
      <c r="G34" s="32"/>
      <c r="H34" s="32"/>
      <c r="I34" s="96">
        <v>0.12</v>
      </c>
      <c r="J34" s="95">
        <f>ROUND(((SUM(BF81:BF100))*I34),  2)</f>
        <v>0</v>
      </c>
      <c r="K34" s="32"/>
      <c r="L34" s="8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95">
        <f>ROUND((SUM(BG81:BG100)),  2)</f>
        <v>0</v>
      </c>
      <c r="G35" s="32"/>
      <c r="H35" s="32"/>
      <c r="I35" s="96">
        <v>0.21</v>
      </c>
      <c r="J35" s="95">
        <f>0</f>
        <v>0</v>
      </c>
      <c r="K35" s="32"/>
      <c r="L35" s="8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95">
        <f>ROUND((SUM(BH81:BH100)),  2)</f>
        <v>0</v>
      </c>
      <c r="G36" s="32"/>
      <c r="H36" s="32"/>
      <c r="I36" s="96">
        <v>0.12</v>
      </c>
      <c r="J36" s="95">
        <f>0</f>
        <v>0</v>
      </c>
      <c r="K36" s="32"/>
      <c r="L36" s="8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95">
        <f>ROUND((SUM(BI81:BI100)),  2)</f>
        <v>0</v>
      </c>
      <c r="G37" s="32"/>
      <c r="H37" s="32"/>
      <c r="I37" s="96">
        <v>0</v>
      </c>
      <c r="J37" s="95">
        <f>0</f>
        <v>0</v>
      </c>
      <c r="K37" s="32"/>
      <c r="L37" s="8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8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97"/>
      <c r="D39" s="98" t="s">
        <v>47</v>
      </c>
      <c r="E39" s="55"/>
      <c r="F39" s="55"/>
      <c r="G39" s="99" t="s">
        <v>48</v>
      </c>
      <c r="H39" s="100" t="s">
        <v>49</v>
      </c>
      <c r="I39" s="55"/>
      <c r="J39" s="101">
        <f>SUM(J30:J37)</f>
        <v>0</v>
      </c>
      <c r="K39" s="102"/>
      <c r="L39" s="8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8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5" customHeight="1">
      <c r="A44" s="32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89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>
      <c r="A45" s="32"/>
      <c r="B45" s="33"/>
      <c r="C45" s="21" t="s">
        <v>90</v>
      </c>
      <c r="D45" s="32"/>
      <c r="E45" s="32"/>
      <c r="F45" s="32"/>
      <c r="G45" s="32"/>
      <c r="H45" s="32"/>
      <c r="I45" s="32"/>
      <c r="J45" s="32"/>
      <c r="K45" s="32"/>
      <c r="L45" s="89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>
      <c r="A46" s="32"/>
      <c r="B46" s="33"/>
      <c r="C46" s="32"/>
      <c r="D46" s="32"/>
      <c r="E46" s="32"/>
      <c r="F46" s="32"/>
      <c r="G46" s="32"/>
      <c r="H46" s="32"/>
      <c r="I46" s="32"/>
      <c r="J46" s="32"/>
      <c r="K46" s="32"/>
      <c r="L46" s="89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>
      <c r="A47" s="32"/>
      <c r="B47" s="33"/>
      <c r="C47" s="27" t="s">
        <v>17</v>
      </c>
      <c r="D47" s="32"/>
      <c r="E47" s="32"/>
      <c r="F47" s="32"/>
      <c r="G47" s="32"/>
      <c r="H47" s="32"/>
      <c r="I47" s="32"/>
      <c r="J47" s="32"/>
      <c r="K47" s="32"/>
      <c r="L47" s="89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>
      <c r="A48" s="32"/>
      <c r="B48" s="33"/>
      <c r="C48" s="32"/>
      <c r="D48" s="32"/>
      <c r="E48" s="304" t="str">
        <f>E7</f>
        <v>údržba HOZ Hvožďany</v>
      </c>
      <c r="F48" s="305"/>
      <c r="G48" s="305"/>
      <c r="H48" s="305"/>
      <c r="I48" s="32"/>
      <c r="J48" s="32"/>
      <c r="K48" s="32"/>
      <c r="L48" s="89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>
      <c r="A49" s="32"/>
      <c r="B49" s="33"/>
      <c r="C49" s="27" t="s">
        <v>86</v>
      </c>
      <c r="D49" s="32"/>
      <c r="E49" s="32"/>
      <c r="F49" s="32"/>
      <c r="G49" s="32"/>
      <c r="H49" s="32"/>
      <c r="I49" s="32"/>
      <c r="J49" s="32"/>
      <c r="K49" s="32"/>
      <c r="L49" s="89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>
      <c r="A50" s="32"/>
      <c r="B50" s="33"/>
      <c r="C50" s="32"/>
      <c r="D50" s="32"/>
      <c r="E50" s="285" t="str">
        <f>E9</f>
        <v>220_143 - SO 02</v>
      </c>
      <c r="F50" s="306"/>
      <c r="G50" s="306"/>
      <c r="H50" s="306"/>
      <c r="I50" s="32"/>
      <c r="J50" s="32"/>
      <c r="K50" s="32"/>
      <c r="L50" s="89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>
      <c r="A51" s="32"/>
      <c r="B51" s="33"/>
      <c r="C51" s="32"/>
      <c r="D51" s="32"/>
      <c r="E51" s="32"/>
      <c r="F51" s="32"/>
      <c r="G51" s="32"/>
      <c r="H51" s="32"/>
      <c r="I51" s="32"/>
      <c r="J51" s="32"/>
      <c r="K51" s="32"/>
      <c r="L51" s="89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>
      <c r="A52" s="32"/>
      <c r="B52" s="33"/>
      <c r="C52" s="27" t="s">
        <v>21</v>
      </c>
      <c r="D52" s="32"/>
      <c r="E52" s="32"/>
      <c r="F52" s="25" t="str">
        <f>F12</f>
        <v>otevřené HOZ</v>
      </c>
      <c r="G52" s="32"/>
      <c r="H52" s="32"/>
      <c r="I52" s="27" t="s">
        <v>23</v>
      </c>
      <c r="J52" s="50" t="str">
        <f>IF(J12="","",J12)</f>
        <v>Vyplň údaj</v>
      </c>
      <c r="K52" s="32"/>
      <c r="L52" s="89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>
      <c r="A53" s="32"/>
      <c r="B53" s="33"/>
      <c r="C53" s="32"/>
      <c r="D53" s="32"/>
      <c r="E53" s="32"/>
      <c r="F53" s="32"/>
      <c r="G53" s="32"/>
      <c r="H53" s="32"/>
      <c r="I53" s="32"/>
      <c r="J53" s="32"/>
      <c r="K53" s="32"/>
      <c r="L53" s="89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5.2" customHeight="1">
      <c r="A54" s="32"/>
      <c r="B54" s="33"/>
      <c r="C54" s="27" t="s">
        <v>24</v>
      </c>
      <c r="D54" s="32"/>
      <c r="E54" s="32"/>
      <c r="F54" s="25" t="str">
        <f>E15</f>
        <v>Státní pozemkový úřad</v>
      </c>
      <c r="G54" s="32"/>
      <c r="H54" s="32"/>
      <c r="I54" s="27" t="s">
        <v>31</v>
      </c>
      <c r="J54" s="30" t="str">
        <f>E21</f>
        <v>SPÚ</v>
      </c>
      <c r="K54" s="32"/>
      <c r="L54" s="89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25.7" customHeight="1">
      <c r="A55" s="32"/>
      <c r="B55" s="33"/>
      <c r="C55" s="27" t="s">
        <v>29</v>
      </c>
      <c r="D55" s="32"/>
      <c r="E55" s="32"/>
      <c r="F55" s="25" t="str">
        <f>IF(E18="","",E18)</f>
        <v>Vyplň údaj</v>
      </c>
      <c r="G55" s="32"/>
      <c r="H55" s="32"/>
      <c r="I55" s="27" t="s">
        <v>34</v>
      </c>
      <c r="J55" s="30" t="str">
        <f>E24</f>
        <v>Státní pozemkový úřad</v>
      </c>
      <c r="K55" s="32"/>
      <c r="L55" s="89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>
      <c r="A56" s="32"/>
      <c r="B56" s="33"/>
      <c r="C56" s="32"/>
      <c r="D56" s="32"/>
      <c r="E56" s="32"/>
      <c r="F56" s="32"/>
      <c r="G56" s="32"/>
      <c r="H56" s="32"/>
      <c r="I56" s="32"/>
      <c r="J56" s="32"/>
      <c r="K56" s="32"/>
      <c r="L56" s="89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>
      <c r="A57" s="32"/>
      <c r="B57" s="33"/>
      <c r="C57" s="103" t="s">
        <v>91</v>
      </c>
      <c r="D57" s="97"/>
      <c r="E57" s="97"/>
      <c r="F57" s="97"/>
      <c r="G57" s="97"/>
      <c r="H57" s="97"/>
      <c r="I57" s="97"/>
      <c r="J57" s="104" t="s">
        <v>92</v>
      </c>
      <c r="K57" s="97"/>
      <c r="L57" s="89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89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>
      <c r="A59" s="32"/>
      <c r="B59" s="33"/>
      <c r="C59" s="105" t="s">
        <v>69</v>
      </c>
      <c r="D59" s="32"/>
      <c r="E59" s="32"/>
      <c r="F59" s="32"/>
      <c r="G59" s="32"/>
      <c r="H59" s="32"/>
      <c r="I59" s="32"/>
      <c r="J59" s="66">
        <f>J81</f>
        <v>0</v>
      </c>
      <c r="K59" s="32"/>
      <c r="L59" s="89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7" t="s">
        <v>93</v>
      </c>
    </row>
    <row r="60" spans="1:47" s="9" customFormat="1" ht="24.95" customHeight="1">
      <c r="B60" s="106"/>
      <c r="D60" s="107" t="s">
        <v>94</v>
      </c>
      <c r="E60" s="108"/>
      <c r="F60" s="108"/>
      <c r="G60" s="108"/>
      <c r="H60" s="108"/>
      <c r="I60" s="108"/>
      <c r="J60" s="109">
        <f>J82</f>
        <v>0</v>
      </c>
      <c r="L60" s="106"/>
    </row>
    <row r="61" spans="1:47" s="10" customFormat="1" ht="19.899999999999999" customHeight="1">
      <c r="B61" s="110"/>
      <c r="D61" s="111" t="s">
        <v>96</v>
      </c>
      <c r="E61" s="112"/>
      <c r="F61" s="112"/>
      <c r="G61" s="112"/>
      <c r="H61" s="112"/>
      <c r="I61" s="112"/>
      <c r="J61" s="113">
        <f>J96</f>
        <v>0</v>
      </c>
      <c r="L61" s="110"/>
    </row>
    <row r="62" spans="1:47" s="2" customFormat="1" ht="21.75" customHeight="1">
      <c r="A62" s="32"/>
      <c r="B62" s="33"/>
      <c r="C62" s="32"/>
      <c r="D62" s="32"/>
      <c r="E62" s="32"/>
      <c r="F62" s="32"/>
      <c r="G62" s="32"/>
      <c r="H62" s="32"/>
      <c r="I62" s="32"/>
      <c r="J62" s="32"/>
      <c r="K62" s="32"/>
      <c r="L62" s="89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6.95" customHeight="1">
      <c r="A63" s="32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89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7" spans="1:31" s="2" customFormat="1" ht="6.95" customHeight="1">
      <c r="A67" s="32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89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31" s="2" customFormat="1" ht="24.95" customHeight="1">
      <c r="A68" s="32"/>
      <c r="B68" s="33"/>
      <c r="C68" s="21" t="s">
        <v>97</v>
      </c>
      <c r="D68" s="32"/>
      <c r="E68" s="32"/>
      <c r="F68" s="32"/>
      <c r="G68" s="32"/>
      <c r="H68" s="32"/>
      <c r="I68" s="32"/>
      <c r="J68" s="32"/>
      <c r="K68" s="32"/>
      <c r="L68" s="89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31" s="2" customFormat="1" ht="6.95" customHeight="1">
      <c r="A69" s="32"/>
      <c r="B69" s="33"/>
      <c r="C69" s="32"/>
      <c r="D69" s="32"/>
      <c r="E69" s="32"/>
      <c r="F69" s="32"/>
      <c r="G69" s="32"/>
      <c r="H69" s="32"/>
      <c r="I69" s="32"/>
      <c r="J69" s="32"/>
      <c r="K69" s="32"/>
      <c r="L69" s="89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12" customHeight="1">
      <c r="A70" s="32"/>
      <c r="B70" s="33"/>
      <c r="C70" s="27" t="s">
        <v>17</v>
      </c>
      <c r="D70" s="32"/>
      <c r="E70" s="32"/>
      <c r="F70" s="32"/>
      <c r="G70" s="32"/>
      <c r="H70" s="32"/>
      <c r="I70" s="32"/>
      <c r="J70" s="32"/>
      <c r="K70" s="32"/>
      <c r="L70" s="89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16.5" customHeight="1">
      <c r="A71" s="32"/>
      <c r="B71" s="33"/>
      <c r="C71" s="32"/>
      <c r="D71" s="32"/>
      <c r="E71" s="304" t="str">
        <f>E7</f>
        <v>údržba HOZ Hvožďany</v>
      </c>
      <c r="F71" s="305"/>
      <c r="G71" s="305"/>
      <c r="H71" s="305"/>
      <c r="I71" s="32"/>
      <c r="J71" s="32"/>
      <c r="K71" s="32"/>
      <c r="L71" s="89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12" customHeight="1">
      <c r="A72" s="32"/>
      <c r="B72" s="33"/>
      <c r="C72" s="27" t="s">
        <v>86</v>
      </c>
      <c r="D72" s="32"/>
      <c r="E72" s="32"/>
      <c r="F72" s="32"/>
      <c r="G72" s="32"/>
      <c r="H72" s="32"/>
      <c r="I72" s="32"/>
      <c r="J72" s="32"/>
      <c r="K72" s="32"/>
      <c r="L72" s="89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6.5" customHeight="1">
      <c r="A73" s="32"/>
      <c r="B73" s="33"/>
      <c r="C73" s="32"/>
      <c r="D73" s="32"/>
      <c r="E73" s="285" t="str">
        <f>E9</f>
        <v>220_143 - SO 02</v>
      </c>
      <c r="F73" s="306"/>
      <c r="G73" s="306"/>
      <c r="H73" s="306"/>
      <c r="I73" s="32"/>
      <c r="J73" s="32"/>
      <c r="K73" s="32"/>
      <c r="L73" s="89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6.95" customHeight="1">
      <c r="A74" s="32"/>
      <c r="B74" s="33"/>
      <c r="C74" s="32"/>
      <c r="D74" s="32"/>
      <c r="E74" s="32"/>
      <c r="F74" s="32"/>
      <c r="G74" s="32"/>
      <c r="H74" s="32"/>
      <c r="I74" s="32"/>
      <c r="J74" s="32"/>
      <c r="K74" s="32"/>
      <c r="L74" s="89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2" customHeight="1">
      <c r="A75" s="32"/>
      <c r="B75" s="33"/>
      <c r="C75" s="27" t="s">
        <v>21</v>
      </c>
      <c r="D75" s="32"/>
      <c r="E75" s="32"/>
      <c r="F75" s="25" t="str">
        <f>F12</f>
        <v>otevřené HOZ</v>
      </c>
      <c r="G75" s="32"/>
      <c r="H75" s="32"/>
      <c r="I75" s="27" t="s">
        <v>23</v>
      </c>
      <c r="J75" s="50" t="str">
        <f>IF(J12="","",J12)</f>
        <v>Vyplň údaj</v>
      </c>
      <c r="K75" s="32"/>
      <c r="L75" s="89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6.95" customHeigh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8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5.2" customHeight="1">
      <c r="A77" s="32"/>
      <c r="B77" s="33"/>
      <c r="C77" s="27" t="s">
        <v>24</v>
      </c>
      <c r="D77" s="32"/>
      <c r="E77" s="32"/>
      <c r="F77" s="25" t="str">
        <f>E15</f>
        <v>Státní pozemkový úřad</v>
      </c>
      <c r="G77" s="32"/>
      <c r="H77" s="32"/>
      <c r="I77" s="27" t="s">
        <v>31</v>
      </c>
      <c r="J77" s="30" t="str">
        <f>E21</f>
        <v>SPÚ</v>
      </c>
      <c r="K77" s="32"/>
      <c r="L77" s="8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25.7" customHeight="1">
      <c r="A78" s="32"/>
      <c r="B78" s="33"/>
      <c r="C78" s="27" t="s">
        <v>29</v>
      </c>
      <c r="D78" s="32"/>
      <c r="E78" s="32"/>
      <c r="F78" s="25" t="str">
        <f>IF(E18="","",E18)</f>
        <v>Vyplň údaj</v>
      </c>
      <c r="G78" s="32"/>
      <c r="H78" s="32"/>
      <c r="I78" s="27" t="s">
        <v>34</v>
      </c>
      <c r="J78" s="30" t="str">
        <f>E24</f>
        <v>Státní pozemkový úřad</v>
      </c>
      <c r="K78" s="32"/>
      <c r="L78" s="89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0.35" customHeight="1">
      <c r="A79" s="32"/>
      <c r="B79" s="33"/>
      <c r="C79" s="32"/>
      <c r="D79" s="32"/>
      <c r="E79" s="32"/>
      <c r="F79" s="32"/>
      <c r="G79" s="32"/>
      <c r="H79" s="32"/>
      <c r="I79" s="32"/>
      <c r="J79" s="32"/>
      <c r="K79" s="32"/>
      <c r="L79" s="89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11" customFormat="1" ht="29.25" customHeight="1">
      <c r="A80" s="114"/>
      <c r="B80" s="115"/>
      <c r="C80" s="116" t="s">
        <v>98</v>
      </c>
      <c r="D80" s="117" t="s">
        <v>56</v>
      </c>
      <c r="E80" s="117" t="s">
        <v>52</v>
      </c>
      <c r="F80" s="117" t="s">
        <v>53</v>
      </c>
      <c r="G80" s="117" t="s">
        <v>99</v>
      </c>
      <c r="H80" s="117" t="s">
        <v>100</v>
      </c>
      <c r="I80" s="117" t="s">
        <v>101</v>
      </c>
      <c r="J80" s="117" t="s">
        <v>92</v>
      </c>
      <c r="K80" s="118" t="s">
        <v>102</v>
      </c>
      <c r="L80" s="119"/>
      <c r="M80" s="57" t="s">
        <v>3</v>
      </c>
      <c r="N80" s="58" t="s">
        <v>41</v>
      </c>
      <c r="O80" s="58" t="s">
        <v>103</v>
      </c>
      <c r="P80" s="58" t="s">
        <v>104</v>
      </c>
      <c r="Q80" s="58" t="s">
        <v>105</v>
      </c>
      <c r="R80" s="58" t="s">
        <v>106</v>
      </c>
      <c r="S80" s="58" t="s">
        <v>107</v>
      </c>
      <c r="T80" s="58" t="s">
        <v>108</v>
      </c>
      <c r="U80" s="59" t="s">
        <v>109</v>
      </c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</row>
    <row r="81" spans="1:65" s="2" customFormat="1" ht="22.9" customHeight="1">
      <c r="A81" s="32"/>
      <c r="B81" s="33"/>
      <c r="C81" s="64" t="s">
        <v>110</v>
      </c>
      <c r="D81" s="32"/>
      <c r="E81" s="32"/>
      <c r="F81" s="32"/>
      <c r="G81" s="32"/>
      <c r="H81" s="32"/>
      <c r="I81" s="32"/>
      <c r="J81" s="120">
        <f>BK81</f>
        <v>0</v>
      </c>
      <c r="K81" s="32"/>
      <c r="L81" s="33"/>
      <c r="M81" s="60"/>
      <c r="N81" s="51"/>
      <c r="O81" s="61"/>
      <c r="P81" s="121">
        <f>P82</f>
        <v>0</v>
      </c>
      <c r="Q81" s="61"/>
      <c r="R81" s="121">
        <f>R82</f>
        <v>0</v>
      </c>
      <c r="S81" s="61"/>
      <c r="T81" s="121">
        <f>T82</f>
        <v>0</v>
      </c>
      <c r="U81" s="6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T81" s="17" t="s">
        <v>70</v>
      </c>
      <c r="AU81" s="17" t="s">
        <v>93</v>
      </c>
      <c r="BK81" s="122">
        <f>BK82</f>
        <v>0</v>
      </c>
    </row>
    <row r="82" spans="1:65" s="12" customFormat="1" ht="25.9" customHeight="1">
      <c r="B82" s="123"/>
      <c r="D82" s="124" t="s">
        <v>70</v>
      </c>
      <c r="E82" s="125" t="s">
        <v>111</v>
      </c>
      <c r="F82" s="125" t="s">
        <v>112</v>
      </c>
      <c r="I82" s="126"/>
      <c r="J82" s="127">
        <f>BK82</f>
        <v>0</v>
      </c>
      <c r="L82" s="123"/>
      <c r="M82" s="128"/>
      <c r="N82" s="129"/>
      <c r="O82" s="129"/>
      <c r="P82" s="130">
        <f>P83+SUM(P84:P96)</f>
        <v>0</v>
      </c>
      <c r="Q82" s="129"/>
      <c r="R82" s="130">
        <f>R83+SUM(R84:R96)</f>
        <v>0</v>
      </c>
      <c r="S82" s="129"/>
      <c r="T82" s="130">
        <f>T83+SUM(T84:T96)</f>
        <v>0</v>
      </c>
      <c r="U82" s="131"/>
      <c r="AR82" s="124" t="s">
        <v>79</v>
      </c>
      <c r="AT82" s="132" t="s">
        <v>70</v>
      </c>
      <c r="AU82" s="132" t="s">
        <v>71</v>
      </c>
      <c r="AY82" s="124" t="s">
        <v>113</v>
      </c>
      <c r="BK82" s="133">
        <f>BK83+SUM(BK84:BK96)</f>
        <v>0</v>
      </c>
    </row>
    <row r="83" spans="1:65" s="2" customFormat="1" ht="16.5" customHeight="1">
      <c r="A83" s="32"/>
      <c r="B83" s="134"/>
      <c r="C83" s="135" t="s">
        <v>81</v>
      </c>
      <c r="D83" s="135" t="s">
        <v>115</v>
      </c>
      <c r="E83" s="136" t="s">
        <v>258</v>
      </c>
      <c r="F83" s="137" t="s">
        <v>259</v>
      </c>
      <c r="G83" s="138" t="s">
        <v>260</v>
      </c>
      <c r="H83" s="139">
        <v>2.5999999999999999E-2</v>
      </c>
      <c r="I83" s="140"/>
      <c r="J83" s="141">
        <f>ROUND(I83*H83,2)</f>
        <v>0</v>
      </c>
      <c r="K83" s="137" t="s">
        <v>130</v>
      </c>
      <c r="L83" s="33"/>
      <c r="M83" s="142" t="s">
        <v>3</v>
      </c>
      <c r="N83" s="143" t="s">
        <v>42</v>
      </c>
      <c r="O83" s="53"/>
      <c r="P83" s="144">
        <f>O83*H83</f>
        <v>0</v>
      </c>
      <c r="Q83" s="144">
        <v>0</v>
      </c>
      <c r="R83" s="144">
        <f>Q83*H83</f>
        <v>0</v>
      </c>
      <c r="S83" s="144">
        <v>0</v>
      </c>
      <c r="T83" s="144">
        <f>S83*H83</f>
        <v>0</v>
      </c>
      <c r="U83" s="145" t="s">
        <v>3</v>
      </c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R83" s="146" t="s">
        <v>119</v>
      </c>
      <c r="AT83" s="146" t="s">
        <v>115</v>
      </c>
      <c r="AU83" s="146" t="s">
        <v>79</v>
      </c>
      <c r="AY83" s="17" t="s">
        <v>113</v>
      </c>
      <c r="BE83" s="147">
        <f>IF(N83="základní",J83,0)</f>
        <v>0</v>
      </c>
      <c r="BF83" s="147">
        <f>IF(N83="snížená",J83,0)</f>
        <v>0</v>
      </c>
      <c r="BG83" s="147">
        <f>IF(N83="zákl. přenesená",J83,0)</f>
        <v>0</v>
      </c>
      <c r="BH83" s="147">
        <f>IF(N83="sníž. přenesená",J83,0)</f>
        <v>0</v>
      </c>
      <c r="BI83" s="147">
        <f>IF(N83="nulová",J83,0)</f>
        <v>0</v>
      </c>
      <c r="BJ83" s="17" t="s">
        <v>79</v>
      </c>
      <c r="BK83" s="147">
        <f>ROUND(I83*H83,2)</f>
        <v>0</v>
      </c>
      <c r="BL83" s="17" t="s">
        <v>119</v>
      </c>
      <c r="BM83" s="146" t="s">
        <v>261</v>
      </c>
    </row>
    <row r="84" spans="1:65" s="2" customFormat="1" ht="11.25">
      <c r="A84" s="32"/>
      <c r="B84" s="33"/>
      <c r="C84" s="32"/>
      <c r="D84" s="148" t="s">
        <v>121</v>
      </c>
      <c r="E84" s="32"/>
      <c r="F84" s="149" t="s">
        <v>262</v>
      </c>
      <c r="G84" s="32"/>
      <c r="H84" s="32"/>
      <c r="I84" s="150"/>
      <c r="J84" s="32"/>
      <c r="K84" s="32"/>
      <c r="L84" s="33"/>
      <c r="M84" s="151"/>
      <c r="N84" s="152"/>
      <c r="O84" s="53"/>
      <c r="P84" s="53"/>
      <c r="Q84" s="53"/>
      <c r="R84" s="53"/>
      <c r="S84" s="53"/>
      <c r="T84" s="53"/>
      <c r="U84" s="54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T84" s="17" t="s">
        <v>121</v>
      </c>
      <c r="AU84" s="17" t="s">
        <v>79</v>
      </c>
    </row>
    <row r="85" spans="1:65" s="2" customFormat="1" ht="11.25">
      <c r="A85" s="32"/>
      <c r="B85" s="33"/>
      <c r="C85" s="32"/>
      <c r="D85" s="164" t="s">
        <v>133</v>
      </c>
      <c r="E85" s="32"/>
      <c r="F85" s="165" t="s">
        <v>263</v>
      </c>
      <c r="G85" s="32"/>
      <c r="H85" s="32"/>
      <c r="I85" s="150"/>
      <c r="J85" s="32"/>
      <c r="K85" s="32"/>
      <c r="L85" s="33"/>
      <c r="M85" s="151"/>
      <c r="N85" s="152"/>
      <c r="O85" s="53"/>
      <c r="P85" s="53"/>
      <c r="Q85" s="53"/>
      <c r="R85" s="53"/>
      <c r="S85" s="53"/>
      <c r="T85" s="53"/>
      <c r="U85" s="54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T85" s="17" t="s">
        <v>133</v>
      </c>
      <c r="AU85" s="17" t="s">
        <v>79</v>
      </c>
    </row>
    <row r="86" spans="1:65" s="2" customFormat="1" ht="19.5">
      <c r="A86" s="32"/>
      <c r="B86" s="33"/>
      <c r="C86" s="32"/>
      <c r="D86" s="148" t="s">
        <v>122</v>
      </c>
      <c r="E86" s="32"/>
      <c r="F86" s="153" t="s">
        <v>264</v>
      </c>
      <c r="G86" s="32"/>
      <c r="H86" s="32"/>
      <c r="I86" s="150"/>
      <c r="J86" s="32"/>
      <c r="K86" s="32"/>
      <c r="L86" s="33"/>
      <c r="M86" s="151"/>
      <c r="N86" s="152"/>
      <c r="O86" s="53"/>
      <c r="P86" s="53"/>
      <c r="Q86" s="53"/>
      <c r="R86" s="53"/>
      <c r="S86" s="53"/>
      <c r="T86" s="53"/>
      <c r="U86" s="54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T86" s="17" t="s">
        <v>122</v>
      </c>
      <c r="AU86" s="17" t="s">
        <v>79</v>
      </c>
    </row>
    <row r="87" spans="1:65" s="13" customFormat="1" ht="11.25">
      <c r="B87" s="154"/>
      <c r="D87" s="148" t="s">
        <v>124</v>
      </c>
      <c r="E87" s="155" t="s">
        <v>3</v>
      </c>
      <c r="F87" s="156" t="s">
        <v>265</v>
      </c>
      <c r="H87" s="157">
        <v>2.5999999999999999E-2</v>
      </c>
      <c r="I87" s="158"/>
      <c r="L87" s="154"/>
      <c r="M87" s="159"/>
      <c r="N87" s="160"/>
      <c r="O87" s="160"/>
      <c r="P87" s="160"/>
      <c r="Q87" s="160"/>
      <c r="R87" s="160"/>
      <c r="S87" s="160"/>
      <c r="T87" s="160"/>
      <c r="U87" s="161"/>
      <c r="AT87" s="155" t="s">
        <v>124</v>
      </c>
      <c r="AU87" s="155" t="s">
        <v>79</v>
      </c>
      <c r="AV87" s="13" t="s">
        <v>81</v>
      </c>
      <c r="AW87" s="13" t="s">
        <v>33</v>
      </c>
      <c r="AX87" s="13" t="s">
        <v>79</v>
      </c>
      <c r="AY87" s="155" t="s">
        <v>113</v>
      </c>
    </row>
    <row r="88" spans="1:65" s="2" customFormat="1" ht="16.5" customHeight="1">
      <c r="A88" s="32"/>
      <c r="B88" s="134"/>
      <c r="C88" s="135" t="s">
        <v>250</v>
      </c>
      <c r="D88" s="135" t="s">
        <v>115</v>
      </c>
      <c r="E88" s="136" t="s">
        <v>266</v>
      </c>
      <c r="F88" s="137" t="s">
        <v>267</v>
      </c>
      <c r="G88" s="138" t="s">
        <v>260</v>
      </c>
      <c r="H88" s="139">
        <v>2.5999999999999999E-2</v>
      </c>
      <c r="I88" s="140"/>
      <c r="J88" s="141">
        <f>ROUND(I88*H88,2)</f>
        <v>0</v>
      </c>
      <c r="K88" s="137" t="s">
        <v>130</v>
      </c>
      <c r="L88" s="33"/>
      <c r="M88" s="142" t="s">
        <v>3</v>
      </c>
      <c r="N88" s="143" t="s">
        <v>42</v>
      </c>
      <c r="O88" s="53"/>
      <c r="P88" s="144">
        <f>O88*H88</f>
        <v>0</v>
      </c>
      <c r="Q88" s="144">
        <v>0</v>
      </c>
      <c r="R88" s="144">
        <f>Q88*H88</f>
        <v>0</v>
      </c>
      <c r="S88" s="144">
        <v>0</v>
      </c>
      <c r="T88" s="144">
        <f>S88*H88</f>
        <v>0</v>
      </c>
      <c r="U88" s="145" t="s">
        <v>3</v>
      </c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R88" s="146" t="s">
        <v>119</v>
      </c>
      <c r="AT88" s="146" t="s">
        <v>115</v>
      </c>
      <c r="AU88" s="146" t="s">
        <v>79</v>
      </c>
      <c r="AY88" s="17" t="s">
        <v>113</v>
      </c>
      <c r="BE88" s="147">
        <f>IF(N88="základní",J88,0)</f>
        <v>0</v>
      </c>
      <c r="BF88" s="147">
        <f>IF(N88="snížená",J88,0)</f>
        <v>0</v>
      </c>
      <c r="BG88" s="147">
        <f>IF(N88="zákl. přenesená",J88,0)</f>
        <v>0</v>
      </c>
      <c r="BH88" s="147">
        <f>IF(N88="sníž. přenesená",J88,0)</f>
        <v>0</v>
      </c>
      <c r="BI88" s="147">
        <f>IF(N88="nulová",J88,0)</f>
        <v>0</v>
      </c>
      <c r="BJ88" s="17" t="s">
        <v>79</v>
      </c>
      <c r="BK88" s="147">
        <f>ROUND(I88*H88,2)</f>
        <v>0</v>
      </c>
      <c r="BL88" s="17" t="s">
        <v>119</v>
      </c>
      <c r="BM88" s="146" t="s">
        <v>268</v>
      </c>
    </row>
    <row r="89" spans="1:65" s="2" customFormat="1" ht="11.25">
      <c r="A89" s="32"/>
      <c r="B89" s="33"/>
      <c r="C89" s="32"/>
      <c r="D89" s="148" t="s">
        <v>121</v>
      </c>
      <c r="E89" s="32"/>
      <c r="F89" s="149" t="s">
        <v>269</v>
      </c>
      <c r="G89" s="32"/>
      <c r="H89" s="32"/>
      <c r="I89" s="150"/>
      <c r="J89" s="32"/>
      <c r="K89" s="32"/>
      <c r="L89" s="33"/>
      <c r="M89" s="151"/>
      <c r="N89" s="152"/>
      <c r="O89" s="53"/>
      <c r="P89" s="53"/>
      <c r="Q89" s="53"/>
      <c r="R89" s="53"/>
      <c r="S89" s="53"/>
      <c r="T89" s="53"/>
      <c r="U89" s="54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T89" s="17" t="s">
        <v>121</v>
      </c>
      <c r="AU89" s="17" t="s">
        <v>79</v>
      </c>
    </row>
    <row r="90" spans="1:65" s="2" customFormat="1" ht="11.25">
      <c r="A90" s="32"/>
      <c r="B90" s="33"/>
      <c r="C90" s="32"/>
      <c r="D90" s="164" t="s">
        <v>133</v>
      </c>
      <c r="E90" s="32"/>
      <c r="F90" s="165" t="s">
        <v>270</v>
      </c>
      <c r="G90" s="32"/>
      <c r="H90" s="32"/>
      <c r="I90" s="150"/>
      <c r="J90" s="32"/>
      <c r="K90" s="32"/>
      <c r="L90" s="33"/>
      <c r="M90" s="151"/>
      <c r="N90" s="152"/>
      <c r="O90" s="53"/>
      <c r="P90" s="53"/>
      <c r="Q90" s="53"/>
      <c r="R90" s="53"/>
      <c r="S90" s="53"/>
      <c r="T90" s="53"/>
      <c r="U90" s="54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T90" s="17" t="s">
        <v>133</v>
      </c>
      <c r="AU90" s="17" t="s">
        <v>79</v>
      </c>
    </row>
    <row r="91" spans="1:65" s="13" customFormat="1" ht="11.25">
      <c r="B91" s="154"/>
      <c r="D91" s="148" t="s">
        <v>124</v>
      </c>
      <c r="E91" s="155" t="s">
        <v>3</v>
      </c>
      <c r="F91" s="156" t="s">
        <v>271</v>
      </c>
      <c r="H91" s="157">
        <v>2.5999999999999999E-2</v>
      </c>
      <c r="I91" s="158"/>
      <c r="L91" s="154"/>
      <c r="M91" s="159"/>
      <c r="N91" s="160"/>
      <c r="O91" s="160"/>
      <c r="P91" s="160"/>
      <c r="Q91" s="160"/>
      <c r="R91" s="160"/>
      <c r="S91" s="160"/>
      <c r="T91" s="160"/>
      <c r="U91" s="161"/>
      <c r="AT91" s="155" t="s">
        <v>124</v>
      </c>
      <c r="AU91" s="155" t="s">
        <v>79</v>
      </c>
      <c r="AV91" s="13" t="s">
        <v>81</v>
      </c>
      <c r="AW91" s="13" t="s">
        <v>33</v>
      </c>
      <c r="AX91" s="13" t="s">
        <v>79</v>
      </c>
      <c r="AY91" s="155" t="s">
        <v>113</v>
      </c>
    </row>
    <row r="92" spans="1:65" s="2" customFormat="1" ht="21.75" customHeight="1">
      <c r="A92" s="32"/>
      <c r="B92" s="134"/>
      <c r="C92" s="135" t="s">
        <v>119</v>
      </c>
      <c r="D92" s="135" t="s">
        <v>115</v>
      </c>
      <c r="E92" s="136" t="s">
        <v>272</v>
      </c>
      <c r="F92" s="137" t="s">
        <v>273</v>
      </c>
      <c r="G92" s="138" t="s">
        <v>260</v>
      </c>
      <c r="H92" s="139">
        <v>2.5999999999999999E-2</v>
      </c>
      <c r="I92" s="140"/>
      <c r="J92" s="141">
        <f>ROUND(I92*H92,2)</f>
        <v>0</v>
      </c>
      <c r="K92" s="137" t="s">
        <v>3</v>
      </c>
      <c r="L92" s="33"/>
      <c r="M92" s="142" t="s">
        <v>3</v>
      </c>
      <c r="N92" s="143" t="s">
        <v>42</v>
      </c>
      <c r="O92" s="53"/>
      <c r="P92" s="144">
        <f>O92*H92</f>
        <v>0</v>
      </c>
      <c r="Q92" s="144">
        <v>0</v>
      </c>
      <c r="R92" s="144">
        <f>Q92*H92</f>
        <v>0</v>
      </c>
      <c r="S92" s="144">
        <v>0</v>
      </c>
      <c r="T92" s="144">
        <f>S92*H92</f>
        <v>0</v>
      </c>
      <c r="U92" s="145" t="s">
        <v>3</v>
      </c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R92" s="146" t="s">
        <v>119</v>
      </c>
      <c r="AT92" s="146" t="s">
        <v>115</v>
      </c>
      <c r="AU92" s="146" t="s">
        <v>79</v>
      </c>
      <c r="AY92" s="17" t="s">
        <v>113</v>
      </c>
      <c r="BE92" s="147">
        <f>IF(N92="základní",J92,0)</f>
        <v>0</v>
      </c>
      <c r="BF92" s="147">
        <f>IF(N92="snížená",J92,0)</f>
        <v>0</v>
      </c>
      <c r="BG92" s="147">
        <f>IF(N92="zákl. přenesená",J92,0)</f>
        <v>0</v>
      </c>
      <c r="BH92" s="147">
        <f>IF(N92="sníž. přenesená",J92,0)</f>
        <v>0</v>
      </c>
      <c r="BI92" s="147">
        <f>IF(N92="nulová",J92,0)</f>
        <v>0</v>
      </c>
      <c r="BJ92" s="17" t="s">
        <v>79</v>
      </c>
      <c r="BK92" s="147">
        <f>ROUND(I92*H92,2)</f>
        <v>0</v>
      </c>
      <c r="BL92" s="17" t="s">
        <v>119</v>
      </c>
      <c r="BM92" s="146" t="s">
        <v>274</v>
      </c>
    </row>
    <row r="93" spans="1:65" s="2" customFormat="1" ht="11.25">
      <c r="A93" s="32"/>
      <c r="B93" s="33"/>
      <c r="C93" s="32"/>
      <c r="D93" s="148" t="s">
        <v>121</v>
      </c>
      <c r="E93" s="32"/>
      <c r="F93" s="149" t="s">
        <v>275</v>
      </c>
      <c r="G93" s="32"/>
      <c r="H93" s="32"/>
      <c r="I93" s="150"/>
      <c r="J93" s="32"/>
      <c r="K93" s="32"/>
      <c r="L93" s="33"/>
      <c r="M93" s="151"/>
      <c r="N93" s="152"/>
      <c r="O93" s="53"/>
      <c r="P93" s="53"/>
      <c r="Q93" s="53"/>
      <c r="R93" s="53"/>
      <c r="S93" s="53"/>
      <c r="T93" s="53"/>
      <c r="U93" s="54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T93" s="17" t="s">
        <v>121</v>
      </c>
      <c r="AU93" s="17" t="s">
        <v>79</v>
      </c>
    </row>
    <row r="94" spans="1:65" s="2" customFormat="1" ht="29.25">
      <c r="A94" s="32"/>
      <c r="B94" s="33"/>
      <c r="C94" s="32"/>
      <c r="D94" s="148" t="s">
        <v>122</v>
      </c>
      <c r="E94" s="32"/>
      <c r="F94" s="153" t="s">
        <v>276</v>
      </c>
      <c r="G94" s="32"/>
      <c r="H94" s="32"/>
      <c r="I94" s="150"/>
      <c r="J94" s="32"/>
      <c r="K94" s="32"/>
      <c r="L94" s="33"/>
      <c r="M94" s="151"/>
      <c r="N94" s="152"/>
      <c r="O94" s="53"/>
      <c r="P94" s="53"/>
      <c r="Q94" s="53"/>
      <c r="R94" s="53"/>
      <c r="S94" s="53"/>
      <c r="T94" s="53"/>
      <c r="U94" s="54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T94" s="17" t="s">
        <v>122</v>
      </c>
      <c r="AU94" s="17" t="s">
        <v>79</v>
      </c>
    </row>
    <row r="95" spans="1:65" s="13" customFormat="1" ht="11.25">
      <c r="B95" s="154"/>
      <c r="D95" s="148" t="s">
        <v>124</v>
      </c>
      <c r="E95" s="155" t="s">
        <v>3</v>
      </c>
      <c r="F95" s="156" t="s">
        <v>271</v>
      </c>
      <c r="H95" s="157">
        <v>2.5999999999999999E-2</v>
      </c>
      <c r="I95" s="158"/>
      <c r="L95" s="154"/>
      <c r="M95" s="159"/>
      <c r="N95" s="160"/>
      <c r="O95" s="160"/>
      <c r="P95" s="160"/>
      <c r="Q95" s="160"/>
      <c r="R95" s="160"/>
      <c r="S95" s="160"/>
      <c r="T95" s="160"/>
      <c r="U95" s="161"/>
      <c r="AT95" s="155" t="s">
        <v>124</v>
      </c>
      <c r="AU95" s="155" t="s">
        <v>79</v>
      </c>
      <c r="AV95" s="13" t="s">
        <v>81</v>
      </c>
      <c r="AW95" s="13" t="s">
        <v>33</v>
      </c>
      <c r="AX95" s="13" t="s">
        <v>79</v>
      </c>
      <c r="AY95" s="155" t="s">
        <v>113</v>
      </c>
    </row>
    <row r="96" spans="1:65" s="12" customFormat="1" ht="22.9" customHeight="1">
      <c r="B96" s="123"/>
      <c r="D96" s="124" t="s">
        <v>70</v>
      </c>
      <c r="E96" s="162" t="s">
        <v>79</v>
      </c>
      <c r="F96" s="162" t="s">
        <v>249</v>
      </c>
      <c r="I96" s="126"/>
      <c r="J96" s="163">
        <f>BK96</f>
        <v>0</v>
      </c>
      <c r="L96" s="123"/>
      <c r="M96" s="128"/>
      <c r="N96" s="129"/>
      <c r="O96" s="129"/>
      <c r="P96" s="130">
        <f>SUM(P97:P100)</f>
        <v>0</v>
      </c>
      <c r="Q96" s="129"/>
      <c r="R96" s="130">
        <f>SUM(R97:R100)</f>
        <v>0</v>
      </c>
      <c r="S96" s="129"/>
      <c r="T96" s="130">
        <f>SUM(T97:T100)</f>
        <v>0</v>
      </c>
      <c r="U96" s="131"/>
      <c r="AR96" s="124" t="s">
        <v>79</v>
      </c>
      <c r="AT96" s="132" t="s">
        <v>70</v>
      </c>
      <c r="AU96" s="132" t="s">
        <v>79</v>
      </c>
      <c r="AY96" s="124" t="s">
        <v>113</v>
      </c>
      <c r="BK96" s="133">
        <f>SUM(BK97:BK100)</f>
        <v>0</v>
      </c>
    </row>
    <row r="97" spans="1:65" s="2" customFormat="1" ht="24.2" customHeight="1">
      <c r="A97" s="32"/>
      <c r="B97" s="134"/>
      <c r="C97" s="135" t="s">
        <v>79</v>
      </c>
      <c r="D97" s="135" t="s">
        <v>115</v>
      </c>
      <c r="E97" s="136" t="s">
        <v>277</v>
      </c>
      <c r="F97" s="137" t="s">
        <v>278</v>
      </c>
      <c r="G97" s="138" t="s">
        <v>139</v>
      </c>
      <c r="H97" s="139">
        <v>184</v>
      </c>
      <c r="I97" s="140"/>
      <c r="J97" s="141">
        <f>ROUND(I97*H97,2)</f>
        <v>0</v>
      </c>
      <c r="K97" s="137" t="s">
        <v>3</v>
      </c>
      <c r="L97" s="33"/>
      <c r="M97" s="142" t="s">
        <v>3</v>
      </c>
      <c r="N97" s="143" t="s">
        <v>42</v>
      </c>
      <c r="O97" s="53"/>
      <c r="P97" s="144">
        <f>O97*H97</f>
        <v>0</v>
      </c>
      <c r="Q97" s="144">
        <v>0</v>
      </c>
      <c r="R97" s="144">
        <f>Q97*H97</f>
        <v>0</v>
      </c>
      <c r="S97" s="144">
        <v>0</v>
      </c>
      <c r="T97" s="144">
        <f>S97*H97</f>
        <v>0</v>
      </c>
      <c r="U97" s="145" t="s">
        <v>3</v>
      </c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R97" s="146" t="s">
        <v>119</v>
      </c>
      <c r="AT97" s="146" t="s">
        <v>115</v>
      </c>
      <c r="AU97" s="146" t="s">
        <v>81</v>
      </c>
      <c r="AY97" s="17" t="s">
        <v>113</v>
      </c>
      <c r="BE97" s="147">
        <f>IF(N97="základní",J97,0)</f>
        <v>0</v>
      </c>
      <c r="BF97" s="147">
        <f>IF(N97="snížená",J97,0)</f>
        <v>0</v>
      </c>
      <c r="BG97" s="147">
        <f>IF(N97="zákl. přenesená",J97,0)</f>
        <v>0</v>
      </c>
      <c r="BH97" s="147">
        <f>IF(N97="sníž. přenesená",J97,0)</f>
        <v>0</v>
      </c>
      <c r="BI97" s="147">
        <f>IF(N97="nulová",J97,0)</f>
        <v>0</v>
      </c>
      <c r="BJ97" s="17" t="s">
        <v>79</v>
      </c>
      <c r="BK97" s="147">
        <f>ROUND(I97*H97,2)</f>
        <v>0</v>
      </c>
      <c r="BL97" s="17" t="s">
        <v>119</v>
      </c>
      <c r="BM97" s="146" t="s">
        <v>279</v>
      </c>
    </row>
    <row r="98" spans="1:65" s="2" customFormat="1" ht="19.5">
      <c r="A98" s="32"/>
      <c r="B98" s="33"/>
      <c r="C98" s="32"/>
      <c r="D98" s="148" t="s">
        <v>121</v>
      </c>
      <c r="E98" s="32"/>
      <c r="F98" s="149" t="s">
        <v>280</v>
      </c>
      <c r="G98" s="32"/>
      <c r="H98" s="32"/>
      <c r="I98" s="150"/>
      <c r="J98" s="32"/>
      <c r="K98" s="32"/>
      <c r="L98" s="33"/>
      <c r="M98" s="151"/>
      <c r="N98" s="152"/>
      <c r="O98" s="53"/>
      <c r="P98" s="53"/>
      <c r="Q98" s="53"/>
      <c r="R98" s="53"/>
      <c r="S98" s="53"/>
      <c r="T98" s="53"/>
      <c r="U98" s="54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T98" s="17" t="s">
        <v>121</v>
      </c>
      <c r="AU98" s="17" t="s">
        <v>81</v>
      </c>
    </row>
    <row r="99" spans="1:65" s="2" customFormat="1" ht="39">
      <c r="A99" s="32"/>
      <c r="B99" s="33"/>
      <c r="C99" s="32"/>
      <c r="D99" s="148" t="s">
        <v>122</v>
      </c>
      <c r="E99" s="32"/>
      <c r="F99" s="153" t="s">
        <v>281</v>
      </c>
      <c r="G99" s="32"/>
      <c r="H99" s="32"/>
      <c r="I99" s="150"/>
      <c r="J99" s="32"/>
      <c r="K99" s="32"/>
      <c r="L99" s="33"/>
      <c r="M99" s="151"/>
      <c r="N99" s="152"/>
      <c r="O99" s="53"/>
      <c r="P99" s="53"/>
      <c r="Q99" s="53"/>
      <c r="R99" s="53"/>
      <c r="S99" s="53"/>
      <c r="T99" s="53"/>
      <c r="U99" s="54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T99" s="17" t="s">
        <v>122</v>
      </c>
      <c r="AU99" s="17" t="s">
        <v>81</v>
      </c>
    </row>
    <row r="100" spans="1:65" s="13" customFormat="1" ht="11.25">
      <c r="B100" s="154"/>
      <c r="D100" s="148" t="s">
        <v>124</v>
      </c>
      <c r="E100" s="155" t="s">
        <v>3</v>
      </c>
      <c r="F100" s="156" t="s">
        <v>282</v>
      </c>
      <c r="H100" s="157">
        <v>184</v>
      </c>
      <c r="I100" s="158"/>
      <c r="L100" s="154"/>
      <c r="M100" s="176"/>
      <c r="N100" s="177"/>
      <c r="O100" s="177"/>
      <c r="P100" s="177"/>
      <c r="Q100" s="177"/>
      <c r="R100" s="177"/>
      <c r="S100" s="177"/>
      <c r="T100" s="177"/>
      <c r="U100" s="178"/>
      <c r="AT100" s="155" t="s">
        <v>124</v>
      </c>
      <c r="AU100" s="155" t="s">
        <v>81</v>
      </c>
      <c r="AV100" s="13" t="s">
        <v>81</v>
      </c>
      <c r="AW100" s="13" t="s">
        <v>33</v>
      </c>
      <c r="AX100" s="13" t="s">
        <v>79</v>
      </c>
      <c r="AY100" s="155" t="s">
        <v>113</v>
      </c>
    </row>
    <row r="101" spans="1:65" s="2" customFormat="1" ht="6.95" customHeight="1">
      <c r="A101" s="32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33"/>
      <c r="M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</sheetData>
  <autoFilter ref="C80:K100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5" r:id="rId1" xr:uid="{00000000-0004-0000-0200-000000000000}"/>
    <hyperlink ref="F90" r:id="rId2" xr:uid="{00000000-0004-0000-02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179" customWidth="1"/>
    <col min="2" max="2" width="1.6640625" style="179" customWidth="1"/>
    <col min="3" max="4" width="5" style="179" customWidth="1"/>
    <col min="5" max="5" width="11.6640625" style="179" customWidth="1"/>
    <col min="6" max="6" width="9.1640625" style="179" customWidth="1"/>
    <col min="7" max="7" width="5" style="179" customWidth="1"/>
    <col min="8" max="8" width="77.83203125" style="179" customWidth="1"/>
    <col min="9" max="10" width="20" style="179" customWidth="1"/>
    <col min="11" max="11" width="1.6640625" style="179" customWidth="1"/>
  </cols>
  <sheetData>
    <row r="1" spans="2:11" s="1" customFormat="1" ht="37.5" customHeight="1"/>
    <row r="2" spans="2:11" s="1" customFormat="1" ht="7.5" customHeight="1">
      <c r="B2" s="180"/>
      <c r="C2" s="181"/>
      <c r="D2" s="181"/>
      <c r="E2" s="181"/>
      <c r="F2" s="181"/>
      <c r="G2" s="181"/>
      <c r="H2" s="181"/>
      <c r="I2" s="181"/>
      <c r="J2" s="181"/>
      <c r="K2" s="182"/>
    </row>
    <row r="3" spans="2:11" s="14" customFormat="1" ht="45" customHeight="1">
      <c r="B3" s="183"/>
      <c r="C3" s="310" t="s">
        <v>283</v>
      </c>
      <c r="D3" s="310"/>
      <c r="E3" s="310"/>
      <c r="F3" s="310"/>
      <c r="G3" s="310"/>
      <c r="H3" s="310"/>
      <c r="I3" s="310"/>
      <c r="J3" s="310"/>
      <c r="K3" s="184"/>
    </row>
    <row r="4" spans="2:11" s="1" customFormat="1" ht="25.5" customHeight="1">
      <c r="B4" s="185"/>
      <c r="C4" s="309" t="s">
        <v>284</v>
      </c>
      <c r="D4" s="309"/>
      <c r="E4" s="309"/>
      <c r="F4" s="309"/>
      <c r="G4" s="309"/>
      <c r="H4" s="309"/>
      <c r="I4" s="309"/>
      <c r="J4" s="309"/>
      <c r="K4" s="186"/>
    </row>
    <row r="5" spans="2:11" s="1" customFormat="1" ht="5.25" customHeight="1">
      <c r="B5" s="185"/>
      <c r="C5" s="187"/>
      <c r="D5" s="187"/>
      <c r="E5" s="187"/>
      <c r="F5" s="187"/>
      <c r="G5" s="187"/>
      <c r="H5" s="187"/>
      <c r="I5" s="187"/>
      <c r="J5" s="187"/>
      <c r="K5" s="186"/>
    </row>
    <row r="6" spans="2:11" s="1" customFormat="1" ht="15" customHeight="1">
      <c r="B6" s="185"/>
      <c r="C6" s="308" t="s">
        <v>285</v>
      </c>
      <c r="D6" s="308"/>
      <c r="E6" s="308"/>
      <c r="F6" s="308"/>
      <c r="G6" s="308"/>
      <c r="H6" s="308"/>
      <c r="I6" s="308"/>
      <c r="J6" s="308"/>
      <c r="K6" s="186"/>
    </row>
    <row r="7" spans="2:11" s="1" customFormat="1" ht="15" customHeight="1">
      <c r="B7" s="189"/>
      <c r="C7" s="308" t="s">
        <v>286</v>
      </c>
      <c r="D7" s="308"/>
      <c r="E7" s="308"/>
      <c r="F7" s="308"/>
      <c r="G7" s="308"/>
      <c r="H7" s="308"/>
      <c r="I7" s="308"/>
      <c r="J7" s="308"/>
      <c r="K7" s="186"/>
    </row>
    <row r="8" spans="2:11" s="1" customFormat="1" ht="12.75" customHeight="1">
      <c r="B8" s="189"/>
      <c r="C8" s="188"/>
      <c r="D8" s="188"/>
      <c r="E8" s="188"/>
      <c r="F8" s="188"/>
      <c r="G8" s="188"/>
      <c r="H8" s="188"/>
      <c r="I8" s="188"/>
      <c r="J8" s="188"/>
      <c r="K8" s="186"/>
    </row>
    <row r="9" spans="2:11" s="1" customFormat="1" ht="15" customHeight="1">
      <c r="B9" s="189"/>
      <c r="C9" s="308" t="s">
        <v>287</v>
      </c>
      <c r="D9" s="308"/>
      <c r="E9" s="308"/>
      <c r="F9" s="308"/>
      <c r="G9" s="308"/>
      <c r="H9" s="308"/>
      <c r="I9" s="308"/>
      <c r="J9" s="308"/>
      <c r="K9" s="186"/>
    </row>
    <row r="10" spans="2:11" s="1" customFormat="1" ht="15" customHeight="1">
      <c r="B10" s="189"/>
      <c r="C10" s="188"/>
      <c r="D10" s="308" t="s">
        <v>288</v>
      </c>
      <c r="E10" s="308"/>
      <c r="F10" s="308"/>
      <c r="G10" s="308"/>
      <c r="H10" s="308"/>
      <c r="I10" s="308"/>
      <c r="J10" s="308"/>
      <c r="K10" s="186"/>
    </row>
    <row r="11" spans="2:11" s="1" customFormat="1" ht="15" customHeight="1">
      <c r="B11" s="189"/>
      <c r="C11" s="190"/>
      <c r="D11" s="308" t="s">
        <v>289</v>
      </c>
      <c r="E11" s="308"/>
      <c r="F11" s="308"/>
      <c r="G11" s="308"/>
      <c r="H11" s="308"/>
      <c r="I11" s="308"/>
      <c r="J11" s="308"/>
      <c r="K11" s="186"/>
    </row>
    <row r="12" spans="2:11" s="1" customFormat="1" ht="15" customHeight="1">
      <c r="B12" s="189"/>
      <c r="C12" s="190"/>
      <c r="D12" s="188"/>
      <c r="E12" s="188"/>
      <c r="F12" s="188"/>
      <c r="G12" s="188"/>
      <c r="H12" s="188"/>
      <c r="I12" s="188"/>
      <c r="J12" s="188"/>
      <c r="K12" s="186"/>
    </row>
    <row r="13" spans="2:11" s="1" customFormat="1" ht="15" customHeight="1">
      <c r="B13" s="189"/>
      <c r="C13" s="190"/>
      <c r="D13" s="191" t="s">
        <v>290</v>
      </c>
      <c r="E13" s="188"/>
      <c r="F13" s="188"/>
      <c r="G13" s="188"/>
      <c r="H13" s="188"/>
      <c r="I13" s="188"/>
      <c r="J13" s="188"/>
      <c r="K13" s="186"/>
    </row>
    <row r="14" spans="2:11" s="1" customFormat="1" ht="12.75" customHeight="1">
      <c r="B14" s="189"/>
      <c r="C14" s="190"/>
      <c r="D14" s="190"/>
      <c r="E14" s="190"/>
      <c r="F14" s="190"/>
      <c r="G14" s="190"/>
      <c r="H14" s="190"/>
      <c r="I14" s="190"/>
      <c r="J14" s="190"/>
      <c r="K14" s="186"/>
    </row>
    <row r="15" spans="2:11" s="1" customFormat="1" ht="15" customHeight="1">
      <c r="B15" s="189"/>
      <c r="C15" s="190"/>
      <c r="D15" s="308" t="s">
        <v>291</v>
      </c>
      <c r="E15" s="308"/>
      <c r="F15" s="308"/>
      <c r="G15" s="308"/>
      <c r="H15" s="308"/>
      <c r="I15" s="308"/>
      <c r="J15" s="308"/>
      <c r="K15" s="186"/>
    </row>
    <row r="16" spans="2:11" s="1" customFormat="1" ht="15" customHeight="1">
      <c r="B16" s="189"/>
      <c r="C16" s="190"/>
      <c r="D16" s="308" t="s">
        <v>292</v>
      </c>
      <c r="E16" s="308"/>
      <c r="F16" s="308"/>
      <c r="G16" s="308"/>
      <c r="H16" s="308"/>
      <c r="I16" s="308"/>
      <c r="J16" s="308"/>
      <c r="K16" s="186"/>
    </row>
    <row r="17" spans="2:11" s="1" customFormat="1" ht="15" customHeight="1">
      <c r="B17" s="189"/>
      <c r="C17" s="190"/>
      <c r="D17" s="308" t="s">
        <v>293</v>
      </c>
      <c r="E17" s="308"/>
      <c r="F17" s="308"/>
      <c r="G17" s="308"/>
      <c r="H17" s="308"/>
      <c r="I17" s="308"/>
      <c r="J17" s="308"/>
      <c r="K17" s="186"/>
    </row>
    <row r="18" spans="2:11" s="1" customFormat="1" ht="15" customHeight="1">
      <c r="B18" s="189"/>
      <c r="C18" s="190"/>
      <c r="D18" s="190"/>
      <c r="E18" s="192" t="s">
        <v>78</v>
      </c>
      <c r="F18" s="308" t="s">
        <v>294</v>
      </c>
      <c r="G18" s="308"/>
      <c r="H18" s="308"/>
      <c r="I18" s="308"/>
      <c r="J18" s="308"/>
      <c r="K18" s="186"/>
    </row>
    <row r="19" spans="2:11" s="1" customFormat="1" ht="15" customHeight="1">
      <c r="B19" s="189"/>
      <c r="C19" s="190"/>
      <c r="D19" s="190"/>
      <c r="E19" s="192" t="s">
        <v>295</v>
      </c>
      <c r="F19" s="308" t="s">
        <v>296</v>
      </c>
      <c r="G19" s="308"/>
      <c r="H19" s="308"/>
      <c r="I19" s="308"/>
      <c r="J19" s="308"/>
      <c r="K19" s="186"/>
    </row>
    <row r="20" spans="2:11" s="1" customFormat="1" ht="15" customHeight="1">
      <c r="B20" s="189"/>
      <c r="C20" s="190"/>
      <c r="D20" s="190"/>
      <c r="E20" s="192" t="s">
        <v>297</v>
      </c>
      <c r="F20" s="308" t="s">
        <v>298</v>
      </c>
      <c r="G20" s="308"/>
      <c r="H20" s="308"/>
      <c r="I20" s="308"/>
      <c r="J20" s="308"/>
      <c r="K20" s="186"/>
    </row>
    <row r="21" spans="2:11" s="1" customFormat="1" ht="15" customHeight="1">
      <c r="B21" s="189"/>
      <c r="C21" s="190"/>
      <c r="D21" s="190"/>
      <c r="E21" s="192" t="s">
        <v>299</v>
      </c>
      <c r="F21" s="308" t="s">
        <v>300</v>
      </c>
      <c r="G21" s="308"/>
      <c r="H21" s="308"/>
      <c r="I21" s="308"/>
      <c r="J21" s="308"/>
      <c r="K21" s="186"/>
    </row>
    <row r="22" spans="2:11" s="1" customFormat="1" ht="15" customHeight="1">
      <c r="B22" s="189"/>
      <c r="C22" s="190"/>
      <c r="D22" s="190"/>
      <c r="E22" s="192" t="s">
        <v>301</v>
      </c>
      <c r="F22" s="308" t="s">
        <v>302</v>
      </c>
      <c r="G22" s="308"/>
      <c r="H22" s="308"/>
      <c r="I22" s="308"/>
      <c r="J22" s="308"/>
      <c r="K22" s="186"/>
    </row>
    <row r="23" spans="2:11" s="1" customFormat="1" ht="15" customHeight="1">
      <c r="B23" s="189"/>
      <c r="C23" s="190"/>
      <c r="D23" s="190"/>
      <c r="E23" s="192" t="s">
        <v>303</v>
      </c>
      <c r="F23" s="308" t="s">
        <v>304</v>
      </c>
      <c r="G23" s="308"/>
      <c r="H23" s="308"/>
      <c r="I23" s="308"/>
      <c r="J23" s="308"/>
      <c r="K23" s="186"/>
    </row>
    <row r="24" spans="2:11" s="1" customFormat="1" ht="12.75" customHeight="1">
      <c r="B24" s="189"/>
      <c r="C24" s="190"/>
      <c r="D24" s="190"/>
      <c r="E24" s="190"/>
      <c r="F24" s="190"/>
      <c r="G24" s="190"/>
      <c r="H24" s="190"/>
      <c r="I24" s="190"/>
      <c r="J24" s="190"/>
      <c r="K24" s="186"/>
    </row>
    <row r="25" spans="2:11" s="1" customFormat="1" ht="15" customHeight="1">
      <c r="B25" s="189"/>
      <c r="C25" s="308" t="s">
        <v>305</v>
      </c>
      <c r="D25" s="308"/>
      <c r="E25" s="308"/>
      <c r="F25" s="308"/>
      <c r="G25" s="308"/>
      <c r="H25" s="308"/>
      <c r="I25" s="308"/>
      <c r="J25" s="308"/>
      <c r="K25" s="186"/>
    </row>
    <row r="26" spans="2:11" s="1" customFormat="1" ht="15" customHeight="1">
      <c r="B26" s="189"/>
      <c r="C26" s="308" t="s">
        <v>306</v>
      </c>
      <c r="D26" s="308"/>
      <c r="E26" s="308"/>
      <c r="F26" s="308"/>
      <c r="G26" s="308"/>
      <c r="H26" s="308"/>
      <c r="I26" s="308"/>
      <c r="J26" s="308"/>
      <c r="K26" s="186"/>
    </row>
    <row r="27" spans="2:11" s="1" customFormat="1" ht="15" customHeight="1">
      <c r="B27" s="189"/>
      <c r="C27" s="188"/>
      <c r="D27" s="308" t="s">
        <v>307</v>
      </c>
      <c r="E27" s="308"/>
      <c r="F27" s="308"/>
      <c r="G27" s="308"/>
      <c r="H27" s="308"/>
      <c r="I27" s="308"/>
      <c r="J27" s="308"/>
      <c r="K27" s="186"/>
    </row>
    <row r="28" spans="2:11" s="1" customFormat="1" ht="15" customHeight="1">
      <c r="B28" s="189"/>
      <c r="C28" s="190"/>
      <c r="D28" s="308" t="s">
        <v>308</v>
      </c>
      <c r="E28" s="308"/>
      <c r="F28" s="308"/>
      <c r="G28" s="308"/>
      <c r="H28" s="308"/>
      <c r="I28" s="308"/>
      <c r="J28" s="308"/>
      <c r="K28" s="186"/>
    </row>
    <row r="29" spans="2:11" s="1" customFormat="1" ht="12.75" customHeight="1">
      <c r="B29" s="189"/>
      <c r="C29" s="190"/>
      <c r="D29" s="190"/>
      <c r="E29" s="190"/>
      <c r="F29" s="190"/>
      <c r="G29" s="190"/>
      <c r="H29" s="190"/>
      <c r="I29" s="190"/>
      <c r="J29" s="190"/>
      <c r="K29" s="186"/>
    </row>
    <row r="30" spans="2:11" s="1" customFormat="1" ht="15" customHeight="1">
      <c r="B30" s="189"/>
      <c r="C30" s="190"/>
      <c r="D30" s="308" t="s">
        <v>309</v>
      </c>
      <c r="E30" s="308"/>
      <c r="F30" s="308"/>
      <c r="G30" s="308"/>
      <c r="H30" s="308"/>
      <c r="I30" s="308"/>
      <c r="J30" s="308"/>
      <c r="K30" s="186"/>
    </row>
    <row r="31" spans="2:11" s="1" customFormat="1" ht="15" customHeight="1">
      <c r="B31" s="189"/>
      <c r="C31" s="190"/>
      <c r="D31" s="308" t="s">
        <v>310</v>
      </c>
      <c r="E31" s="308"/>
      <c r="F31" s="308"/>
      <c r="G31" s="308"/>
      <c r="H31" s="308"/>
      <c r="I31" s="308"/>
      <c r="J31" s="308"/>
      <c r="K31" s="186"/>
    </row>
    <row r="32" spans="2:11" s="1" customFormat="1" ht="12.75" customHeight="1">
      <c r="B32" s="189"/>
      <c r="C32" s="190"/>
      <c r="D32" s="190"/>
      <c r="E32" s="190"/>
      <c r="F32" s="190"/>
      <c r="G32" s="190"/>
      <c r="H32" s="190"/>
      <c r="I32" s="190"/>
      <c r="J32" s="190"/>
      <c r="K32" s="186"/>
    </row>
    <row r="33" spans="2:11" s="1" customFormat="1" ht="15" customHeight="1">
      <c r="B33" s="189"/>
      <c r="C33" s="190"/>
      <c r="D33" s="308" t="s">
        <v>311</v>
      </c>
      <c r="E33" s="308"/>
      <c r="F33" s="308"/>
      <c r="G33" s="308"/>
      <c r="H33" s="308"/>
      <c r="I33" s="308"/>
      <c r="J33" s="308"/>
      <c r="K33" s="186"/>
    </row>
    <row r="34" spans="2:11" s="1" customFormat="1" ht="15" customHeight="1">
      <c r="B34" s="189"/>
      <c r="C34" s="190"/>
      <c r="D34" s="308" t="s">
        <v>312</v>
      </c>
      <c r="E34" s="308"/>
      <c r="F34" s="308"/>
      <c r="G34" s="308"/>
      <c r="H34" s="308"/>
      <c r="I34" s="308"/>
      <c r="J34" s="308"/>
      <c r="K34" s="186"/>
    </row>
    <row r="35" spans="2:11" s="1" customFormat="1" ht="15" customHeight="1">
      <c r="B35" s="189"/>
      <c r="C35" s="190"/>
      <c r="D35" s="308" t="s">
        <v>313</v>
      </c>
      <c r="E35" s="308"/>
      <c r="F35" s="308"/>
      <c r="G35" s="308"/>
      <c r="H35" s="308"/>
      <c r="I35" s="308"/>
      <c r="J35" s="308"/>
      <c r="K35" s="186"/>
    </row>
    <row r="36" spans="2:11" s="1" customFormat="1" ht="15" customHeight="1">
      <c r="B36" s="189"/>
      <c r="C36" s="190"/>
      <c r="D36" s="188"/>
      <c r="E36" s="191" t="s">
        <v>98</v>
      </c>
      <c r="F36" s="188"/>
      <c r="G36" s="308" t="s">
        <v>314</v>
      </c>
      <c r="H36" s="308"/>
      <c r="I36" s="308"/>
      <c r="J36" s="308"/>
      <c r="K36" s="186"/>
    </row>
    <row r="37" spans="2:11" s="1" customFormat="1" ht="30.75" customHeight="1">
      <c r="B37" s="189"/>
      <c r="C37" s="190"/>
      <c r="D37" s="188"/>
      <c r="E37" s="191" t="s">
        <v>315</v>
      </c>
      <c r="F37" s="188"/>
      <c r="G37" s="308" t="s">
        <v>316</v>
      </c>
      <c r="H37" s="308"/>
      <c r="I37" s="308"/>
      <c r="J37" s="308"/>
      <c r="K37" s="186"/>
    </row>
    <row r="38" spans="2:11" s="1" customFormat="1" ht="15" customHeight="1">
      <c r="B38" s="189"/>
      <c r="C38" s="190"/>
      <c r="D38" s="188"/>
      <c r="E38" s="191" t="s">
        <v>52</v>
      </c>
      <c r="F38" s="188"/>
      <c r="G38" s="308" t="s">
        <v>317</v>
      </c>
      <c r="H38" s="308"/>
      <c r="I38" s="308"/>
      <c r="J38" s="308"/>
      <c r="K38" s="186"/>
    </row>
    <row r="39" spans="2:11" s="1" customFormat="1" ht="15" customHeight="1">
      <c r="B39" s="189"/>
      <c r="C39" s="190"/>
      <c r="D39" s="188"/>
      <c r="E39" s="191" t="s">
        <v>53</v>
      </c>
      <c r="F39" s="188"/>
      <c r="G39" s="308" t="s">
        <v>318</v>
      </c>
      <c r="H39" s="308"/>
      <c r="I39" s="308"/>
      <c r="J39" s="308"/>
      <c r="K39" s="186"/>
    </row>
    <row r="40" spans="2:11" s="1" customFormat="1" ht="15" customHeight="1">
      <c r="B40" s="189"/>
      <c r="C40" s="190"/>
      <c r="D40" s="188"/>
      <c r="E40" s="191" t="s">
        <v>99</v>
      </c>
      <c r="F40" s="188"/>
      <c r="G40" s="308" t="s">
        <v>319</v>
      </c>
      <c r="H40" s="308"/>
      <c r="I40" s="308"/>
      <c r="J40" s="308"/>
      <c r="K40" s="186"/>
    </row>
    <row r="41" spans="2:11" s="1" customFormat="1" ht="15" customHeight="1">
      <c r="B41" s="189"/>
      <c r="C41" s="190"/>
      <c r="D41" s="188"/>
      <c r="E41" s="191" t="s">
        <v>100</v>
      </c>
      <c r="F41" s="188"/>
      <c r="G41" s="308" t="s">
        <v>320</v>
      </c>
      <c r="H41" s="308"/>
      <c r="I41" s="308"/>
      <c r="J41" s="308"/>
      <c r="K41" s="186"/>
    </row>
    <row r="42" spans="2:11" s="1" customFormat="1" ht="15" customHeight="1">
      <c r="B42" s="189"/>
      <c r="C42" s="190"/>
      <c r="D42" s="188"/>
      <c r="E42" s="191" t="s">
        <v>321</v>
      </c>
      <c r="F42" s="188"/>
      <c r="G42" s="308" t="s">
        <v>322</v>
      </c>
      <c r="H42" s="308"/>
      <c r="I42" s="308"/>
      <c r="J42" s="308"/>
      <c r="K42" s="186"/>
    </row>
    <row r="43" spans="2:11" s="1" customFormat="1" ht="15" customHeight="1">
      <c r="B43" s="189"/>
      <c r="C43" s="190"/>
      <c r="D43" s="188"/>
      <c r="E43" s="191"/>
      <c r="F43" s="188"/>
      <c r="G43" s="308" t="s">
        <v>323</v>
      </c>
      <c r="H43" s="308"/>
      <c r="I43" s="308"/>
      <c r="J43" s="308"/>
      <c r="K43" s="186"/>
    </row>
    <row r="44" spans="2:11" s="1" customFormat="1" ht="15" customHeight="1">
      <c r="B44" s="189"/>
      <c r="C44" s="190"/>
      <c r="D44" s="188"/>
      <c r="E44" s="191" t="s">
        <v>324</v>
      </c>
      <c r="F44" s="188"/>
      <c r="G44" s="308" t="s">
        <v>325</v>
      </c>
      <c r="H44" s="308"/>
      <c r="I44" s="308"/>
      <c r="J44" s="308"/>
      <c r="K44" s="186"/>
    </row>
    <row r="45" spans="2:11" s="1" customFormat="1" ht="15" customHeight="1">
      <c r="B45" s="189"/>
      <c r="C45" s="190"/>
      <c r="D45" s="188"/>
      <c r="E45" s="191" t="s">
        <v>102</v>
      </c>
      <c r="F45" s="188"/>
      <c r="G45" s="308" t="s">
        <v>326</v>
      </c>
      <c r="H45" s="308"/>
      <c r="I45" s="308"/>
      <c r="J45" s="308"/>
      <c r="K45" s="186"/>
    </row>
    <row r="46" spans="2:11" s="1" customFormat="1" ht="12.75" customHeight="1">
      <c r="B46" s="189"/>
      <c r="C46" s="190"/>
      <c r="D46" s="188"/>
      <c r="E46" s="188"/>
      <c r="F46" s="188"/>
      <c r="G46" s="188"/>
      <c r="H46" s="188"/>
      <c r="I46" s="188"/>
      <c r="J46" s="188"/>
      <c r="K46" s="186"/>
    </row>
    <row r="47" spans="2:11" s="1" customFormat="1" ht="15" customHeight="1">
      <c r="B47" s="189"/>
      <c r="C47" s="190"/>
      <c r="D47" s="308" t="s">
        <v>327</v>
      </c>
      <c r="E47" s="308"/>
      <c r="F47" s="308"/>
      <c r="G47" s="308"/>
      <c r="H47" s="308"/>
      <c r="I47" s="308"/>
      <c r="J47" s="308"/>
      <c r="K47" s="186"/>
    </row>
    <row r="48" spans="2:11" s="1" customFormat="1" ht="15" customHeight="1">
      <c r="B48" s="189"/>
      <c r="C48" s="190"/>
      <c r="D48" s="190"/>
      <c r="E48" s="308" t="s">
        <v>328</v>
      </c>
      <c r="F48" s="308"/>
      <c r="G48" s="308"/>
      <c r="H48" s="308"/>
      <c r="I48" s="308"/>
      <c r="J48" s="308"/>
      <c r="K48" s="186"/>
    </row>
    <row r="49" spans="2:11" s="1" customFormat="1" ht="15" customHeight="1">
      <c r="B49" s="189"/>
      <c r="C49" s="190"/>
      <c r="D49" s="190"/>
      <c r="E49" s="308" t="s">
        <v>329</v>
      </c>
      <c r="F49" s="308"/>
      <c r="G49" s="308"/>
      <c r="H49" s="308"/>
      <c r="I49" s="308"/>
      <c r="J49" s="308"/>
      <c r="K49" s="186"/>
    </row>
    <row r="50" spans="2:11" s="1" customFormat="1" ht="15" customHeight="1">
      <c r="B50" s="189"/>
      <c r="C50" s="190"/>
      <c r="D50" s="190"/>
      <c r="E50" s="308" t="s">
        <v>330</v>
      </c>
      <c r="F50" s="308"/>
      <c r="G50" s="308"/>
      <c r="H50" s="308"/>
      <c r="I50" s="308"/>
      <c r="J50" s="308"/>
      <c r="K50" s="186"/>
    </row>
    <row r="51" spans="2:11" s="1" customFormat="1" ht="15" customHeight="1">
      <c r="B51" s="189"/>
      <c r="C51" s="190"/>
      <c r="D51" s="308" t="s">
        <v>331</v>
      </c>
      <c r="E51" s="308"/>
      <c r="F51" s="308"/>
      <c r="G51" s="308"/>
      <c r="H51" s="308"/>
      <c r="I51" s="308"/>
      <c r="J51" s="308"/>
      <c r="K51" s="186"/>
    </row>
    <row r="52" spans="2:11" s="1" customFormat="1" ht="25.5" customHeight="1">
      <c r="B52" s="185"/>
      <c r="C52" s="309" t="s">
        <v>332</v>
      </c>
      <c r="D52" s="309"/>
      <c r="E52" s="309"/>
      <c r="F52" s="309"/>
      <c r="G52" s="309"/>
      <c r="H52" s="309"/>
      <c r="I52" s="309"/>
      <c r="J52" s="309"/>
      <c r="K52" s="186"/>
    </row>
    <row r="53" spans="2:11" s="1" customFormat="1" ht="5.25" customHeight="1">
      <c r="B53" s="185"/>
      <c r="C53" s="187"/>
      <c r="D53" s="187"/>
      <c r="E53" s="187"/>
      <c r="F53" s="187"/>
      <c r="G53" s="187"/>
      <c r="H53" s="187"/>
      <c r="I53" s="187"/>
      <c r="J53" s="187"/>
      <c r="K53" s="186"/>
    </row>
    <row r="54" spans="2:11" s="1" customFormat="1" ht="15" customHeight="1">
      <c r="B54" s="185"/>
      <c r="C54" s="308" t="s">
        <v>333</v>
      </c>
      <c r="D54" s="308"/>
      <c r="E54" s="308"/>
      <c r="F54" s="308"/>
      <c r="G54" s="308"/>
      <c r="H54" s="308"/>
      <c r="I54" s="308"/>
      <c r="J54" s="308"/>
      <c r="K54" s="186"/>
    </row>
    <row r="55" spans="2:11" s="1" customFormat="1" ht="15" customHeight="1">
      <c r="B55" s="185"/>
      <c r="C55" s="308" t="s">
        <v>334</v>
      </c>
      <c r="D55" s="308"/>
      <c r="E55" s="308"/>
      <c r="F55" s="308"/>
      <c r="G55" s="308"/>
      <c r="H55" s="308"/>
      <c r="I55" s="308"/>
      <c r="J55" s="308"/>
      <c r="K55" s="186"/>
    </row>
    <row r="56" spans="2:11" s="1" customFormat="1" ht="12.75" customHeight="1">
      <c r="B56" s="185"/>
      <c r="C56" s="188"/>
      <c r="D56" s="188"/>
      <c r="E56" s="188"/>
      <c r="F56" s="188"/>
      <c r="G56" s="188"/>
      <c r="H56" s="188"/>
      <c r="I56" s="188"/>
      <c r="J56" s="188"/>
      <c r="K56" s="186"/>
    </row>
    <row r="57" spans="2:11" s="1" customFormat="1" ht="15" customHeight="1">
      <c r="B57" s="185"/>
      <c r="C57" s="308" t="s">
        <v>335</v>
      </c>
      <c r="D57" s="308"/>
      <c r="E57" s="308"/>
      <c r="F57" s="308"/>
      <c r="G57" s="308"/>
      <c r="H57" s="308"/>
      <c r="I57" s="308"/>
      <c r="J57" s="308"/>
      <c r="K57" s="186"/>
    </row>
    <row r="58" spans="2:11" s="1" customFormat="1" ht="15" customHeight="1">
      <c r="B58" s="185"/>
      <c r="C58" s="190"/>
      <c r="D58" s="308" t="s">
        <v>336</v>
      </c>
      <c r="E58" s="308"/>
      <c r="F58" s="308"/>
      <c r="G58" s="308"/>
      <c r="H58" s="308"/>
      <c r="I58" s="308"/>
      <c r="J58" s="308"/>
      <c r="K58" s="186"/>
    </row>
    <row r="59" spans="2:11" s="1" customFormat="1" ht="15" customHeight="1">
      <c r="B59" s="185"/>
      <c r="C59" s="190"/>
      <c r="D59" s="308" t="s">
        <v>337</v>
      </c>
      <c r="E59" s="308"/>
      <c r="F59" s="308"/>
      <c r="G59" s="308"/>
      <c r="H59" s="308"/>
      <c r="I59" s="308"/>
      <c r="J59" s="308"/>
      <c r="K59" s="186"/>
    </row>
    <row r="60" spans="2:11" s="1" customFormat="1" ht="15" customHeight="1">
      <c r="B60" s="185"/>
      <c r="C60" s="190"/>
      <c r="D60" s="308" t="s">
        <v>338</v>
      </c>
      <c r="E60" s="308"/>
      <c r="F60" s="308"/>
      <c r="G60" s="308"/>
      <c r="H60" s="308"/>
      <c r="I60" s="308"/>
      <c r="J60" s="308"/>
      <c r="K60" s="186"/>
    </row>
    <row r="61" spans="2:11" s="1" customFormat="1" ht="15" customHeight="1">
      <c r="B61" s="185"/>
      <c r="C61" s="190"/>
      <c r="D61" s="308" t="s">
        <v>339</v>
      </c>
      <c r="E61" s="308"/>
      <c r="F61" s="308"/>
      <c r="G61" s="308"/>
      <c r="H61" s="308"/>
      <c r="I61" s="308"/>
      <c r="J61" s="308"/>
      <c r="K61" s="186"/>
    </row>
    <row r="62" spans="2:11" s="1" customFormat="1" ht="15" customHeight="1">
      <c r="B62" s="185"/>
      <c r="C62" s="190"/>
      <c r="D62" s="311" t="s">
        <v>340</v>
      </c>
      <c r="E62" s="311"/>
      <c r="F62" s="311"/>
      <c r="G62" s="311"/>
      <c r="H62" s="311"/>
      <c r="I62" s="311"/>
      <c r="J62" s="311"/>
      <c r="K62" s="186"/>
    </row>
    <row r="63" spans="2:11" s="1" customFormat="1" ht="15" customHeight="1">
      <c r="B63" s="185"/>
      <c r="C63" s="190"/>
      <c r="D63" s="308" t="s">
        <v>341</v>
      </c>
      <c r="E63" s="308"/>
      <c r="F63" s="308"/>
      <c r="G63" s="308"/>
      <c r="H63" s="308"/>
      <c r="I63" s="308"/>
      <c r="J63" s="308"/>
      <c r="K63" s="186"/>
    </row>
    <row r="64" spans="2:11" s="1" customFormat="1" ht="12.75" customHeight="1">
      <c r="B64" s="185"/>
      <c r="C64" s="190"/>
      <c r="D64" s="190"/>
      <c r="E64" s="193"/>
      <c r="F64" s="190"/>
      <c r="G64" s="190"/>
      <c r="H64" s="190"/>
      <c r="I64" s="190"/>
      <c r="J64" s="190"/>
      <c r="K64" s="186"/>
    </row>
    <row r="65" spans="2:11" s="1" customFormat="1" ht="15" customHeight="1">
      <c r="B65" s="185"/>
      <c r="C65" s="190"/>
      <c r="D65" s="308" t="s">
        <v>342</v>
      </c>
      <c r="E65" s="308"/>
      <c r="F65" s="308"/>
      <c r="G65" s="308"/>
      <c r="H65" s="308"/>
      <c r="I65" s="308"/>
      <c r="J65" s="308"/>
      <c r="K65" s="186"/>
    </row>
    <row r="66" spans="2:11" s="1" customFormat="1" ht="15" customHeight="1">
      <c r="B66" s="185"/>
      <c r="C66" s="190"/>
      <c r="D66" s="311" t="s">
        <v>343</v>
      </c>
      <c r="E66" s="311"/>
      <c r="F66" s="311"/>
      <c r="G66" s="311"/>
      <c r="H66" s="311"/>
      <c r="I66" s="311"/>
      <c r="J66" s="311"/>
      <c r="K66" s="186"/>
    </row>
    <row r="67" spans="2:11" s="1" customFormat="1" ht="15" customHeight="1">
      <c r="B67" s="185"/>
      <c r="C67" s="190"/>
      <c r="D67" s="308" t="s">
        <v>344</v>
      </c>
      <c r="E67" s="308"/>
      <c r="F67" s="308"/>
      <c r="G67" s="308"/>
      <c r="H67" s="308"/>
      <c r="I67" s="308"/>
      <c r="J67" s="308"/>
      <c r="K67" s="186"/>
    </row>
    <row r="68" spans="2:11" s="1" customFormat="1" ht="15" customHeight="1">
      <c r="B68" s="185"/>
      <c r="C68" s="190"/>
      <c r="D68" s="308" t="s">
        <v>345</v>
      </c>
      <c r="E68" s="308"/>
      <c r="F68" s="308"/>
      <c r="G68" s="308"/>
      <c r="H68" s="308"/>
      <c r="I68" s="308"/>
      <c r="J68" s="308"/>
      <c r="K68" s="186"/>
    </row>
    <row r="69" spans="2:11" s="1" customFormat="1" ht="15" customHeight="1">
      <c r="B69" s="185"/>
      <c r="C69" s="190"/>
      <c r="D69" s="308" t="s">
        <v>346</v>
      </c>
      <c r="E69" s="308"/>
      <c r="F69" s="308"/>
      <c r="G69" s="308"/>
      <c r="H69" s="308"/>
      <c r="I69" s="308"/>
      <c r="J69" s="308"/>
      <c r="K69" s="186"/>
    </row>
    <row r="70" spans="2:11" s="1" customFormat="1" ht="15" customHeight="1">
      <c r="B70" s="185"/>
      <c r="C70" s="190"/>
      <c r="D70" s="308" t="s">
        <v>347</v>
      </c>
      <c r="E70" s="308"/>
      <c r="F70" s="308"/>
      <c r="G70" s="308"/>
      <c r="H70" s="308"/>
      <c r="I70" s="308"/>
      <c r="J70" s="308"/>
      <c r="K70" s="186"/>
    </row>
    <row r="71" spans="2:11" s="1" customFormat="1" ht="12.75" customHeight="1">
      <c r="B71" s="194"/>
      <c r="C71" s="195"/>
      <c r="D71" s="195"/>
      <c r="E71" s="195"/>
      <c r="F71" s="195"/>
      <c r="G71" s="195"/>
      <c r="H71" s="195"/>
      <c r="I71" s="195"/>
      <c r="J71" s="195"/>
      <c r="K71" s="196"/>
    </row>
    <row r="72" spans="2:11" s="1" customFormat="1" ht="18.75" customHeight="1">
      <c r="B72" s="197"/>
      <c r="C72" s="197"/>
      <c r="D72" s="197"/>
      <c r="E72" s="197"/>
      <c r="F72" s="197"/>
      <c r="G72" s="197"/>
      <c r="H72" s="197"/>
      <c r="I72" s="197"/>
      <c r="J72" s="197"/>
      <c r="K72" s="198"/>
    </row>
    <row r="73" spans="2:11" s="1" customFormat="1" ht="18.75" customHeight="1">
      <c r="B73" s="198"/>
      <c r="C73" s="198"/>
      <c r="D73" s="198"/>
      <c r="E73" s="198"/>
      <c r="F73" s="198"/>
      <c r="G73" s="198"/>
      <c r="H73" s="198"/>
      <c r="I73" s="198"/>
      <c r="J73" s="198"/>
      <c r="K73" s="198"/>
    </row>
    <row r="74" spans="2:11" s="1" customFormat="1" ht="7.5" customHeight="1">
      <c r="B74" s="199"/>
      <c r="C74" s="200"/>
      <c r="D74" s="200"/>
      <c r="E74" s="200"/>
      <c r="F74" s="200"/>
      <c r="G74" s="200"/>
      <c r="H74" s="200"/>
      <c r="I74" s="200"/>
      <c r="J74" s="200"/>
      <c r="K74" s="201"/>
    </row>
    <row r="75" spans="2:11" s="1" customFormat="1" ht="45" customHeight="1">
      <c r="B75" s="202"/>
      <c r="C75" s="312" t="s">
        <v>348</v>
      </c>
      <c r="D75" s="312"/>
      <c r="E75" s="312"/>
      <c r="F75" s="312"/>
      <c r="G75" s="312"/>
      <c r="H75" s="312"/>
      <c r="I75" s="312"/>
      <c r="J75" s="312"/>
      <c r="K75" s="203"/>
    </row>
    <row r="76" spans="2:11" s="1" customFormat="1" ht="17.25" customHeight="1">
      <c r="B76" s="202"/>
      <c r="C76" s="204" t="s">
        <v>349</v>
      </c>
      <c r="D76" s="204"/>
      <c r="E76" s="204"/>
      <c r="F76" s="204" t="s">
        <v>350</v>
      </c>
      <c r="G76" s="205"/>
      <c r="H76" s="204" t="s">
        <v>53</v>
      </c>
      <c r="I76" s="204" t="s">
        <v>56</v>
      </c>
      <c r="J76" s="204" t="s">
        <v>351</v>
      </c>
      <c r="K76" s="203"/>
    </row>
    <row r="77" spans="2:11" s="1" customFormat="1" ht="17.25" customHeight="1">
      <c r="B77" s="202"/>
      <c r="C77" s="206" t="s">
        <v>352</v>
      </c>
      <c r="D77" s="206"/>
      <c r="E77" s="206"/>
      <c r="F77" s="207" t="s">
        <v>353</v>
      </c>
      <c r="G77" s="208"/>
      <c r="H77" s="206"/>
      <c r="I77" s="206"/>
      <c r="J77" s="206" t="s">
        <v>354</v>
      </c>
      <c r="K77" s="203"/>
    </row>
    <row r="78" spans="2:11" s="1" customFormat="1" ht="5.25" customHeight="1">
      <c r="B78" s="202"/>
      <c r="C78" s="209"/>
      <c r="D78" s="209"/>
      <c r="E78" s="209"/>
      <c r="F78" s="209"/>
      <c r="G78" s="210"/>
      <c r="H78" s="209"/>
      <c r="I78" s="209"/>
      <c r="J78" s="209"/>
      <c r="K78" s="203"/>
    </row>
    <row r="79" spans="2:11" s="1" customFormat="1" ht="15" customHeight="1">
      <c r="B79" s="202"/>
      <c r="C79" s="191" t="s">
        <v>52</v>
      </c>
      <c r="D79" s="211"/>
      <c r="E79" s="211"/>
      <c r="F79" s="212" t="s">
        <v>355</v>
      </c>
      <c r="G79" s="213"/>
      <c r="H79" s="191" t="s">
        <v>356</v>
      </c>
      <c r="I79" s="191" t="s">
        <v>357</v>
      </c>
      <c r="J79" s="191">
        <v>20</v>
      </c>
      <c r="K79" s="203"/>
    </row>
    <row r="80" spans="2:11" s="1" customFormat="1" ht="15" customHeight="1">
      <c r="B80" s="202"/>
      <c r="C80" s="191" t="s">
        <v>358</v>
      </c>
      <c r="D80" s="191"/>
      <c r="E80" s="191"/>
      <c r="F80" s="212" t="s">
        <v>355</v>
      </c>
      <c r="G80" s="213"/>
      <c r="H80" s="191" t="s">
        <v>359</v>
      </c>
      <c r="I80" s="191" t="s">
        <v>357</v>
      </c>
      <c r="J80" s="191">
        <v>120</v>
      </c>
      <c r="K80" s="203"/>
    </row>
    <row r="81" spans="2:11" s="1" customFormat="1" ht="15" customHeight="1">
      <c r="B81" s="214"/>
      <c r="C81" s="191" t="s">
        <v>360</v>
      </c>
      <c r="D81" s="191"/>
      <c r="E81" s="191"/>
      <c r="F81" s="212" t="s">
        <v>361</v>
      </c>
      <c r="G81" s="213"/>
      <c r="H81" s="191" t="s">
        <v>362</v>
      </c>
      <c r="I81" s="191" t="s">
        <v>357</v>
      </c>
      <c r="J81" s="191">
        <v>50</v>
      </c>
      <c r="K81" s="203"/>
    </row>
    <row r="82" spans="2:11" s="1" customFormat="1" ht="15" customHeight="1">
      <c r="B82" s="214"/>
      <c r="C82" s="191" t="s">
        <v>363</v>
      </c>
      <c r="D82" s="191"/>
      <c r="E82" s="191"/>
      <c r="F82" s="212" t="s">
        <v>355</v>
      </c>
      <c r="G82" s="213"/>
      <c r="H82" s="191" t="s">
        <v>364</v>
      </c>
      <c r="I82" s="191" t="s">
        <v>365</v>
      </c>
      <c r="J82" s="191"/>
      <c r="K82" s="203"/>
    </row>
    <row r="83" spans="2:11" s="1" customFormat="1" ht="15" customHeight="1">
      <c r="B83" s="214"/>
      <c r="C83" s="215" t="s">
        <v>366</v>
      </c>
      <c r="D83" s="215"/>
      <c r="E83" s="215"/>
      <c r="F83" s="216" t="s">
        <v>361</v>
      </c>
      <c r="G83" s="215"/>
      <c r="H83" s="215" t="s">
        <v>367</v>
      </c>
      <c r="I83" s="215" t="s">
        <v>357</v>
      </c>
      <c r="J83" s="215">
        <v>15</v>
      </c>
      <c r="K83" s="203"/>
    </row>
    <row r="84" spans="2:11" s="1" customFormat="1" ht="15" customHeight="1">
      <c r="B84" s="214"/>
      <c r="C84" s="215" t="s">
        <v>368</v>
      </c>
      <c r="D84" s="215"/>
      <c r="E84" s="215"/>
      <c r="F84" s="216" t="s">
        <v>361</v>
      </c>
      <c r="G84" s="215"/>
      <c r="H84" s="215" t="s">
        <v>369</v>
      </c>
      <c r="I84" s="215" t="s">
        <v>357</v>
      </c>
      <c r="J84" s="215">
        <v>15</v>
      </c>
      <c r="K84" s="203"/>
    </row>
    <row r="85" spans="2:11" s="1" customFormat="1" ht="15" customHeight="1">
      <c r="B85" s="214"/>
      <c r="C85" s="215" t="s">
        <v>370</v>
      </c>
      <c r="D85" s="215"/>
      <c r="E85" s="215"/>
      <c r="F85" s="216" t="s">
        <v>361</v>
      </c>
      <c r="G85" s="215"/>
      <c r="H85" s="215" t="s">
        <v>371</v>
      </c>
      <c r="I85" s="215" t="s">
        <v>357</v>
      </c>
      <c r="J85" s="215">
        <v>20</v>
      </c>
      <c r="K85" s="203"/>
    </row>
    <row r="86" spans="2:11" s="1" customFormat="1" ht="15" customHeight="1">
      <c r="B86" s="214"/>
      <c r="C86" s="215" t="s">
        <v>372</v>
      </c>
      <c r="D86" s="215"/>
      <c r="E86" s="215"/>
      <c r="F86" s="216" t="s">
        <v>361</v>
      </c>
      <c r="G86" s="215"/>
      <c r="H86" s="215" t="s">
        <v>373</v>
      </c>
      <c r="I86" s="215" t="s">
        <v>357</v>
      </c>
      <c r="J86" s="215">
        <v>20</v>
      </c>
      <c r="K86" s="203"/>
    </row>
    <row r="87" spans="2:11" s="1" customFormat="1" ht="15" customHeight="1">
      <c r="B87" s="214"/>
      <c r="C87" s="191" t="s">
        <v>374</v>
      </c>
      <c r="D87" s="191"/>
      <c r="E87" s="191"/>
      <c r="F87" s="212" t="s">
        <v>361</v>
      </c>
      <c r="G87" s="213"/>
      <c r="H87" s="191" t="s">
        <v>375</v>
      </c>
      <c r="I87" s="191" t="s">
        <v>357</v>
      </c>
      <c r="J87" s="191">
        <v>50</v>
      </c>
      <c r="K87" s="203"/>
    </row>
    <row r="88" spans="2:11" s="1" customFormat="1" ht="15" customHeight="1">
      <c r="B88" s="214"/>
      <c r="C88" s="191" t="s">
        <v>376</v>
      </c>
      <c r="D88" s="191"/>
      <c r="E88" s="191"/>
      <c r="F88" s="212" t="s">
        <v>361</v>
      </c>
      <c r="G88" s="213"/>
      <c r="H88" s="191" t="s">
        <v>377</v>
      </c>
      <c r="I88" s="191" t="s">
        <v>357</v>
      </c>
      <c r="J88" s="191">
        <v>20</v>
      </c>
      <c r="K88" s="203"/>
    </row>
    <row r="89" spans="2:11" s="1" customFormat="1" ht="15" customHeight="1">
      <c r="B89" s="214"/>
      <c r="C89" s="191" t="s">
        <v>378</v>
      </c>
      <c r="D89" s="191"/>
      <c r="E89" s="191"/>
      <c r="F89" s="212" t="s">
        <v>361</v>
      </c>
      <c r="G89" s="213"/>
      <c r="H89" s="191" t="s">
        <v>379</v>
      </c>
      <c r="I89" s="191" t="s">
        <v>357</v>
      </c>
      <c r="J89" s="191">
        <v>20</v>
      </c>
      <c r="K89" s="203"/>
    </row>
    <row r="90" spans="2:11" s="1" customFormat="1" ht="15" customHeight="1">
      <c r="B90" s="214"/>
      <c r="C90" s="191" t="s">
        <v>380</v>
      </c>
      <c r="D90" s="191"/>
      <c r="E90" s="191"/>
      <c r="F90" s="212" t="s">
        <v>361</v>
      </c>
      <c r="G90" s="213"/>
      <c r="H90" s="191" t="s">
        <v>381</v>
      </c>
      <c r="I90" s="191" t="s">
        <v>357</v>
      </c>
      <c r="J90" s="191">
        <v>50</v>
      </c>
      <c r="K90" s="203"/>
    </row>
    <row r="91" spans="2:11" s="1" customFormat="1" ht="15" customHeight="1">
      <c r="B91" s="214"/>
      <c r="C91" s="191" t="s">
        <v>382</v>
      </c>
      <c r="D91" s="191"/>
      <c r="E91" s="191"/>
      <c r="F91" s="212" t="s">
        <v>361</v>
      </c>
      <c r="G91" s="213"/>
      <c r="H91" s="191" t="s">
        <v>382</v>
      </c>
      <c r="I91" s="191" t="s">
        <v>357</v>
      </c>
      <c r="J91" s="191">
        <v>50</v>
      </c>
      <c r="K91" s="203"/>
    </row>
    <row r="92" spans="2:11" s="1" customFormat="1" ht="15" customHeight="1">
      <c r="B92" s="214"/>
      <c r="C92" s="191" t="s">
        <v>383</v>
      </c>
      <c r="D92" s="191"/>
      <c r="E92" s="191"/>
      <c r="F92" s="212" t="s">
        <v>361</v>
      </c>
      <c r="G92" s="213"/>
      <c r="H92" s="191" t="s">
        <v>384</v>
      </c>
      <c r="I92" s="191" t="s">
        <v>357</v>
      </c>
      <c r="J92" s="191">
        <v>255</v>
      </c>
      <c r="K92" s="203"/>
    </row>
    <row r="93" spans="2:11" s="1" customFormat="1" ht="15" customHeight="1">
      <c r="B93" s="214"/>
      <c r="C93" s="191" t="s">
        <v>385</v>
      </c>
      <c r="D93" s="191"/>
      <c r="E93" s="191"/>
      <c r="F93" s="212" t="s">
        <v>355</v>
      </c>
      <c r="G93" s="213"/>
      <c r="H93" s="191" t="s">
        <v>386</v>
      </c>
      <c r="I93" s="191" t="s">
        <v>387</v>
      </c>
      <c r="J93" s="191"/>
      <c r="K93" s="203"/>
    </row>
    <row r="94" spans="2:11" s="1" customFormat="1" ht="15" customHeight="1">
      <c r="B94" s="214"/>
      <c r="C94" s="191" t="s">
        <v>388</v>
      </c>
      <c r="D94" s="191"/>
      <c r="E94" s="191"/>
      <c r="F94" s="212" t="s">
        <v>355</v>
      </c>
      <c r="G94" s="213"/>
      <c r="H94" s="191" t="s">
        <v>389</v>
      </c>
      <c r="I94" s="191" t="s">
        <v>390</v>
      </c>
      <c r="J94" s="191"/>
      <c r="K94" s="203"/>
    </row>
    <row r="95" spans="2:11" s="1" customFormat="1" ht="15" customHeight="1">
      <c r="B95" s="214"/>
      <c r="C95" s="191" t="s">
        <v>391</v>
      </c>
      <c r="D95" s="191"/>
      <c r="E95" s="191"/>
      <c r="F95" s="212" t="s">
        <v>355</v>
      </c>
      <c r="G95" s="213"/>
      <c r="H95" s="191" t="s">
        <v>391</v>
      </c>
      <c r="I95" s="191" t="s">
        <v>390</v>
      </c>
      <c r="J95" s="191"/>
      <c r="K95" s="203"/>
    </row>
    <row r="96" spans="2:11" s="1" customFormat="1" ht="15" customHeight="1">
      <c r="B96" s="214"/>
      <c r="C96" s="191" t="s">
        <v>37</v>
      </c>
      <c r="D96" s="191"/>
      <c r="E96" s="191"/>
      <c r="F96" s="212" t="s">
        <v>355</v>
      </c>
      <c r="G96" s="213"/>
      <c r="H96" s="191" t="s">
        <v>392</v>
      </c>
      <c r="I96" s="191" t="s">
        <v>390</v>
      </c>
      <c r="J96" s="191"/>
      <c r="K96" s="203"/>
    </row>
    <row r="97" spans="2:11" s="1" customFormat="1" ht="15" customHeight="1">
      <c r="B97" s="214"/>
      <c r="C97" s="191" t="s">
        <v>47</v>
      </c>
      <c r="D97" s="191"/>
      <c r="E97" s="191"/>
      <c r="F97" s="212" t="s">
        <v>355</v>
      </c>
      <c r="G97" s="213"/>
      <c r="H97" s="191" t="s">
        <v>393</v>
      </c>
      <c r="I97" s="191" t="s">
        <v>390</v>
      </c>
      <c r="J97" s="191"/>
      <c r="K97" s="203"/>
    </row>
    <row r="98" spans="2:11" s="1" customFormat="1" ht="15" customHeight="1">
      <c r="B98" s="217"/>
      <c r="C98" s="218"/>
      <c r="D98" s="218"/>
      <c r="E98" s="218"/>
      <c r="F98" s="218"/>
      <c r="G98" s="218"/>
      <c r="H98" s="218"/>
      <c r="I98" s="218"/>
      <c r="J98" s="218"/>
      <c r="K98" s="219"/>
    </row>
    <row r="99" spans="2:11" s="1" customFormat="1" ht="18.75" customHeight="1">
      <c r="B99" s="220"/>
      <c r="C99" s="221"/>
      <c r="D99" s="221"/>
      <c r="E99" s="221"/>
      <c r="F99" s="221"/>
      <c r="G99" s="221"/>
      <c r="H99" s="221"/>
      <c r="I99" s="221"/>
      <c r="J99" s="221"/>
      <c r="K99" s="220"/>
    </row>
    <row r="100" spans="2:11" s="1" customFormat="1" ht="18.75" customHeight="1">
      <c r="B100" s="198"/>
      <c r="C100" s="198"/>
      <c r="D100" s="198"/>
      <c r="E100" s="198"/>
      <c r="F100" s="198"/>
      <c r="G100" s="198"/>
      <c r="H100" s="198"/>
      <c r="I100" s="198"/>
      <c r="J100" s="198"/>
      <c r="K100" s="198"/>
    </row>
    <row r="101" spans="2:11" s="1" customFormat="1" ht="7.5" customHeight="1">
      <c r="B101" s="199"/>
      <c r="C101" s="200"/>
      <c r="D101" s="200"/>
      <c r="E101" s="200"/>
      <c r="F101" s="200"/>
      <c r="G101" s="200"/>
      <c r="H101" s="200"/>
      <c r="I101" s="200"/>
      <c r="J101" s="200"/>
      <c r="K101" s="201"/>
    </row>
    <row r="102" spans="2:11" s="1" customFormat="1" ht="45" customHeight="1">
      <c r="B102" s="202"/>
      <c r="C102" s="312" t="s">
        <v>394</v>
      </c>
      <c r="D102" s="312"/>
      <c r="E102" s="312"/>
      <c r="F102" s="312"/>
      <c r="G102" s="312"/>
      <c r="H102" s="312"/>
      <c r="I102" s="312"/>
      <c r="J102" s="312"/>
      <c r="K102" s="203"/>
    </row>
    <row r="103" spans="2:11" s="1" customFormat="1" ht="17.25" customHeight="1">
      <c r="B103" s="202"/>
      <c r="C103" s="204" t="s">
        <v>349</v>
      </c>
      <c r="D103" s="204"/>
      <c r="E103" s="204"/>
      <c r="F103" s="204" t="s">
        <v>350</v>
      </c>
      <c r="G103" s="205"/>
      <c r="H103" s="204" t="s">
        <v>53</v>
      </c>
      <c r="I103" s="204" t="s">
        <v>56</v>
      </c>
      <c r="J103" s="204" t="s">
        <v>351</v>
      </c>
      <c r="K103" s="203"/>
    </row>
    <row r="104" spans="2:11" s="1" customFormat="1" ht="17.25" customHeight="1">
      <c r="B104" s="202"/>
      <c r="C104" s="206" t="s">
        <v>352</v>
      </c>
      <c r="D104" s="206"/>
      <c r="E104" s="206"/>
      <c r="F104" s="207" t="s">
        <v>353</v>
      </c>
      <c r="G104" s="208"/>
      <c r="H104" s="206"/>
      <c r="I104" s="206"/>
      <c r="J104" s="206" t="s">
        <v>354</v>
      </c>
      <c r="K104" s="203"/>
    </row>
    <row r="105" spans="2:11" s="1" customFormat="1" ht="5.25" customHeight="1">
      <c r="B105" s="202"/>
      <c r="C105" s="204"/>
      <c r="D105" s="204"/>
      <c r="E105" s="204"/>
      <c r="F105" s="204"/>
      <c r="G105" s="222"/>
      <c r="H105" s="204"/>
      <c r="I105" s="204"/>
      <c r="J105" s="204"/>
      <c r="K105" s="203"/>
    </row>
    <row r="106" spans="2:11" s="1" customFormat="1" ht="15" customHeight="1">
      <c r="B106" s="202"/>
      <c r="C106" s="191" t="s">
        <v>52</v>
      </c>
      <c r="D106" s="211"/>
      <c r="E106" s="211"/>
      <c r="F106" s="212" t="s">
        <v>355</v>
      </c>
      <c r="G106" s="191"/>
      <c r="H106" s="191" t="s">
        <v>395</v>
      </c>
      <c r="I106" s="191" t="s">
        <v>357</v>
      </c>
      <c r="J106" s="191">
        <v>20</v>
      </c>
      <c r="K106" s="203"/>
    </row>
    <row r="107" spans="2:11" s="1" customFormat="1" ht="15" customHeight="1">
      <c r="B107" s="202"/>
      <c r="C107" s="191" t="s">
        <v>358</v>
      </c>
      <c r="D107" s="191"/>
      <c r="E107" s="191"/>
      <c r="F107" s="212" t="s">
        <v>355</v>
      </c>
      <c r="G107" s="191"/>
      <c r="H107" s="191" t="s">
        <v>395</v>
      </c>
      <c r="I107" s="191" t="s">
        <v>357</v>
      </c>
      <c r="J107" s="191">
        <v>120</v>
      </c>
      <c r="K107" s="203"/>
    </row>
    <row r="108" spans="2:11" s="1" customFormat="1" ht="15" customHeight="1">
      <c r="B108" s="214"/>
      <c r="C108" s="191" t="s">
        <v>360</v>
      </c>
      <c r="D108" s="191"/>
      <c r="E108" s="191"/>
      <c r="F108" s="212" t="s">
        <v>361</v>
      </c>
      <c r="G108" s="191"/>
      <c r="H108" s="191" t="s">
        <v>395</v>
      </c>
      <c r="I108" s="191" t="s">
        <v>357</v>
      </c>
      <c r="J108" s="191">
        <v>50</v>
      </c>
      <c r="K108" s="203"/>
    </row>
    <row r="109" spans="2:11" s="1" customFormat="1" ht="15" customHeight="1">
      <c r="B109" s="214"/>
      <c r="C109" s="191" t="s">
        <v>363</v>
      </c>
      <c r="D109" s="191"/>
      <c r="E109" s="191"/>
      <c r="F109" s="212" t="s">
        <v>355</v>
      </c>
      <c r="G109" s="191"/>
      <c r="H109" s="191" t="s">
        <v>395</v>
      </c>
      <c r="I109" s="191" t="s">
        <v>365</v>
      </c>
      <c r="J109" s="191"/>
      <c r="K109" s="203"/>
    </row>
    <row r="110" spans="2:11" s="1" customFormat="1" ht="15" customHeight="1">
      <c r="B110" s="214"/>
      <c r="C110" s="191" t="s">
        <v>374</v>
      </c>
      <c r="D110" s="191"/>
      <c r="E110" s="191"/>
      <c r="F110" s="212" t="s">
        <v>361</v>
      </c>
      <c r="G110" s="191"/>
      <c r="H110" s="191" t="s">
        <v>395</v>
      </c>
      <c r="I110" s="191" t="s">
        <v>357</v>
      </c>
      <c r="J110" s="191">
        <v>50</v>
      </c>
      <c r="K110" s="203"/>
    </row>
    <row r="111" spans="2:11" s="1" customFormat="1" ht="15" customHeight="1">
      <c r="B111" s="214"/>
      <c r="C111" s="191" t="s">
        <v>382</v>
      </c>
      <c r="D111" s="191"/>
      <c r="E111" s="191"/>
      <c r="F111" s="212" t="s">
        <v>361</v>
      </c>
      <c r="G111" s="191"/>
      <c r="H111" s="191" t="s">
        <v>395</v>
      </c>
      <c r="I111" s="191" t="s">
        <v>357</v>
      </c>
      <c r="J111" s="191">
        <v>50</v>
      </c>
      <c r="K111" s="203"/>
    </row>
    <row r="112" spans="2:11" s="1" customFormat="1" ht="15" customHeight="1">
      <c r="B112" s="214"/>
      <c r="C112" s="191" t="s">
        <v>380</v>
      </c>
      <c r="D112" s="191"/>
      <c r="E112" s="191"/>
      <c r="F112" s="212" t="s">
        <v>361</v>
      </c>
      <c r="G112" s="191"/>
      <c r="H112" s="191" t="s">
        <v>395</v>
      </c>
      <c r="I112" s="191" t="s">
        <v>357</v>
      </c>
      <c r="J112" s="191">
        <v>50</v>
      </c>
      <c r="K112" s="203"/>
    </row>
    <row r="113" spans="2:11" s="1" customFormat="1" ht="15" customHeight="1">
      <c r="B113" s="214"/>
      <c r="C113" s="191" t="s">
        <v>52</v>
      </c>
      <c r="D113" s="191"/>
      <c r="E113" s="191"/>
      <c r="F113" s="212" t="s">
        <v>355</v>
      </c>
      <c r="G113" s="191"/>
      <c r="H113" s="191" t="s">
        <v>396</v>
      </c>
      <c r="I113" s="191" t="s">
        <v>357</v>
      </c>
      <c r="J113" s="191">
        <v>20</v>
      </c>
      <c r="K113" s="203"/>
    </row>
    <row r="114" spans="2:11" s="1" customFormat="1" ht="15" customHeight="1">
      <c r="B114" s="214"/>
      <c r="C114" s="191" t="s">
        <v>397</v>
      </c>
      <c r="D114" s="191"/>
      <c r="E114" s="191"/>
      <c r="F114" s="212" t="s">
        <v>355</v>
      </c>
      <c r="G114" s="191"/>
      <c r="H114" s="191" t="s">
        <v>398</v>
      </c>
      <c r="I114" s="191" t="s">
        <v>357</v>
      </c>
      <c r="J114" s="191">
        <v>120</v>
      </c>
      <c r="K114" s="203"/>
    </row>
    <row r="115" spans="2:11" s="1" customFormat="1" ht="15" customHeight="1">
      <c r="B115" s="214"/>
      <c r="C115" s="191" t="s">
        <v>37</v>
      </c>
      <c r="D115" s="191"/>
      <c r="E115" s="191"/>
      <c r="F115" s="212" t="s">
        <v>355</v>
      </c>
      <c r="G115" s="191"/>
      <c r="H115" s="191" t="s">
        <v>399</v>
      </c>
      <c r="I115" s="191" t="s">
        <v>390</v>
      </c>
      <c r="J115" s="191"/>
      <c r="K115" s="203"/>
    </row>
    <row r="116" spans="2:11" s="1" customFormat="1" ht="15" customHeight="1">
      <c r="B116" s="214"/>
      <c r="C116" s="191" t="s">
        <v>47</v>
      </c>
      <c r="D116" s="191"/>
      <c r="E116" s="191"/>
      <c r="F116" s="212" t="s">
        <v>355</v>
      </c>
      <c r="G116" s="191"/>
      <c r="H116" s="191" t="s">
        <v>400</v>
      </c>
      <c r="I116" s="191" t="s">
        <v>390</v>
      </c>
      <c r="J116" s="191"/>
      <c r="K116" s="203"/>
    </row>
    <row r="117" spans="2:11" s="1" customFormat="1" ht="15" customHeight="1">
      <c r="B117" s="214"/>
      <c r="C117" s="191" t="s">
        <v>56</v>
      </c>
      <c r="D117" s="191"/>
      <c r="E117" s="191"/>
      <c r="F117" s="212" t="s">
        <v>355</v>
      </c>
      <c r="G117" s="191"/>
      <c r="H117" s="191" t="s">
        <v>401</v>
      </c>
      <c r="I117" s="191" t="s">
        <v>402</v>
      </c>
      <c r="J117" s="191"/>
      <c r="K117" s="203"/>
    </row>
    <row r="118" spans="2:11" s="1" customFormat="1" ht="15" customHeight="1">
      <c r="B118" s="217"/>
      <c r="C118" s="223"/>
      <c r="D118" s="223"/>
      <c r="E118" s="223"/>
      <c r="F118" s="223"/>
      <c r="G118" s="223"/>
      <c r="H118" s="223"/>
      <c r="I118" s="223"/>
      <c r="J118" s="223"/>
      <c r="K118" s="219"/>
    </row>
    <row r="119" spans="2:11" s="1" customFormat="1" ht="18.75" customHeight="1">
      <c r="B119" s="224"/>
      <c r="C119" s="225"/>
      <c r="D119" s="225"/>
      <c r="E119" s="225"/>
      <c r="F119" s="226"/>
      <c r="G119" s="225"/>
      <c r="H119" s="225"/>
      <c r="I119" s="225"/>
      <c r="J119" s="225"/>
      <c r="K119" s="224"/>
    </row>
    <row r="120" spans="2:11" s="1" customFormat="1" ht="18.75" customHeight="1">
      <c r="B120" s="198"/>
      <c r="C120" s="198"/>
      <c r="D120" s="198"/>
      <c r="E120" s="198"/>
      <c r="F120" s="198"/>
      <c r="G120" s="198"/>
      <c r="H120" s="198"/>
      <c r="I120" s="198"/>
      <c r="J120" s="198"/>
      <c r="K120" s="198"/>
    </row>
    <row r="121" spans="2:11" s="1" customFormat="1" ht="7.5" customHeight="1">
      <c r="B121" s="227"/>
      <c r="C121" s="228"/>
      <c r="D121" s="228"/>
      <c r="E121" s="228"/>
      <c r="F121" s="228"/>
      <c r="G121" s="228"/>
      <c r="H121" s="228"/>
      <c r="I121" s="228"/>
      <c r="J121" s="228"/>
      <c r="K121" s="229"/>
    </row>
    <row r="122" spans="2:11" s="1" customFormat="1" ht="45" customHeight="1">
      <c r="B122" s="230"/>
      <c r="C122" s="310" t="s">
        <v>403</v>
      </c>
      <c r="D122" s="310"/>
      <c r="E122" s="310"/>
      <c r="F122" s="310"/>
      <c r="G122" s="310"/>
      <c r="H122" s="310"/>
      <c r="I122" s="310"/>
      <c r="J122" s="310"/>
      <c r="K122" s="231"/>
    </row>
    <row r="123" spans="2:11" s="1" customFormat="1" ht="17.25" customHeight="1">
      <c r="B123" s="232"/>
      <c r="C123" s="204" t="s">
        <v>349</v>
      </c>
      <c r="D123" s="204"/>
      <c r="E123" s="204"/>
      <c r="F123" s="204" t="s">
        <v>350</v>
      </c>
      <c r="G123" s="205"/>
      <c r="H123" s="204" t="s">
        <v>53</v>
      </c>
      <c r="I123" s="204" t="s">
        <v>56</v>
      </c>
      <c r="J123" s="204" t="s">
        <v>351</v>
      </c>
      <c r="K123" s="233"/>
    </row>
    <row r="124" spans="2:11" s="1" customFormat="1" ht="17.25" customHeight="1">
      <c r="B124" s="232"/>
      <c r="C124" s="206" t="s">
        <v>352</v>
      </c>
      <c r="D124" s="206"/>
      <c r="E124" s="206"/>
      <c r="F124" s="207" t="s">
        <v>353</v>
      </c>
      <c r="G124" s="208"/>
      <c r="H124" s="206"/>
      <c r="I124" s="206"/>
      <c r="J124" s="206" t="s">
        <v>354</v>
      </c>
      <c r="K124" s="233"/>
    </row>
    <row r="125" spans="2:11" s="1" customFormat="1" ht="5.25" customHeight="1">
      <c r="B125" s="234"/>
      <c r="C125" s="209"/>
      <c r="D125" s="209"/>
      <c r="E125" s="209"/>
      <c r="F125" s="209"/>
      <c r="G125" s="235"/>
      <c r="H125" s="209"/>
      <c r="I125" s="209"/>
      <c r="J125" s="209"/>
      <c r="K125" s="236"/>
    </row>
    <row r="126" spans="2:11" s="1" customFormat="1" ht="15" customHeight="1">
      <c r="B126" s="234"/>
      <c r="C126" s="191" t="s">
        <v>358</v>
      </c>
      <c r="D126" s="211"/>
      <c r="E126" s="211"/>
      <c r="F126" s="212" t="s">
        <v>355</v>
      </c>
      <c r="G126" s="191"/>
      <c r="H126" s="191" t="s">
        <v>395</v>
      </c>
      <c r="I126" s="191" t="s">
        <v>357</v>
      </c>
      <c r="J126" s="191">
        <v>120</v>
      </c>
      <c r="K126" s="237"/>
    </row>
    <row r="127" spans="2:11" s="1" customFormat="1" ht="15" customHeight="1">
      <c r="B127" s="234"/>
      <c r="C127" s="191" t="s">
        <v>404</v>
      </c>
      <c r="D127" s="191"/>
      <c r="E127" s="191"/>
      <c r="F127" s="212" t="s">
        <v>355</v>
      </c>
      <c r="G127" s="191"/>
      <c r="H127" s="191" t="s">
        <v>405</v>
      </c>
      <c r="I127" s="191" t="s">
        <v>357</v>
      </c>
      <c r="J127" s="191" t="s">
        <v>406</v>
      </c>
      <c r="K127" s="237"/>
    </row>
    <row r="128" spans="2:11" s="1" customFormat="1" ht="15" customHeight="1">
      <c r="B128" s="234"/>
      <c r="C128" s="191" t="s">
        <v>303</v>
      </c>
      <c r="D128" s="191"/>
      <c r="E128" s="191"/>
      <c r="F128" s="212" t="s">
        <v>355</v>
      </c>
      <c r="G128" s="191"/>
      <c r="H128" s="191" t="s">
        <v>407</v>
      </c>
      <c r="I128" s="191" t="s">
        <v>357</v>
      </c>
      <c r="J128" s="191" t="s">
        <v>406</v>
      </c>
      <c r="K128" s="237"/>
    </row>
    <row r="129" spans="2:11" s="1" customFormat="1" ht="15" customHeight="1">
      <c r="B129" s="234"/>
      <c r="C129" s="191" t="s">
        <v>366</v>
      </c>
      <c r="D129" s="191"/>
      <c r="E129" s="191"/>
      <c r="F129" s="212" t="s">
        <v>361</v>
      </c>
      <c r="G129" s="191"/>
      <c r="H129" s="191" t="s">
        <v>367</v>
      </c>
      <c r="I129" s="191" t="s">
        <v>357</v>
      </c>
      <c r="J129" s="191">
        <v>15</v>
      </c>
      <c r="K129" s="237"/>
    </row>
    <row r="130" spans="2:11" s="1" customFormat="1" ht="15" customHeight="1">
      <c r="B130" s="234"/>
      <c r="C130" s="215" t="s">
        <v>368</v>
      </c>
      <c r="D130" s="215"/>
      <c r="E130" s="215"/>
      <c r="F130" s="216" t="s">
        <v>361</v>
      </c>
      <c r="G130" s="215"/>
      <c r="H130" s="215" t="s">
        <v>369</v>
      </c>
      <c r="I130" s="215" t="s">
        <v>357</v>
      </c>
      <c r="J130" s="215">
        <v>15</v>
      </c>
      <c r="K130" s="237"/>
    </row>
    <row r="131" spans="2:11" s="1" customFormat="1" ht="15" customHeight="1">
      <c r="B131" s="234"/>
      <c r="C131" s="215" t="s">
        <v>370</v>
      </c>
      <c r="D131" s="215"/>
      <c r="E131" s="215"/>
      <c r="F131" s="216" t="s">
        <v>361</v>
      </c>
      <c r="G131" s="215"/>
      <c r="H131" s="215" t="s">
        <v>371</v>
      </c>
      <c r="I131" s="215" t="s">
        <v>357</v>
      </c>
      <c r="J131" s="215">
        <v>20</v>
      </c>
      <c r="K131" s="237"/>
    </row>
    <row r="132" spans="2:11" s="1" customFormat="1" ht="15" customHeight="1">
      <c r="B132" s="234"/>
      <c r="C132" s="215" t="s">
        <v>372</v>
      </c>
      <c r="D132" s="215"/>
      <c r="E132" s="215"/>
      <c r="F132" s="216" t="s">
        <v>361</v>
      </c>
      <c r="G132" s="215"/>
      <c r="H132" s="215" t="s">
        <v>373</v>
      </c>
      <c r="I132" s="215" t="s">
        <v>357</v>
      </c>
      <c r="J132" s="215">
        <v>20</v>
      </c>
      <c r="K132" s="237"/>
    </row>
    <row r="133" spans="2:11" s="1" customFormat="1" ht="15" customHeight="1">
      <c r="B133" s="234"/>
      <c r="C133" s="191" t="s">
        <v>360</v>
      </c>
      <c r="D133" s="191"/>
      <c r="E133" s="191"/>
      <c r="F133" s="212" t="s">
        <v>361</v>
      </c>
      <c r="G133" s="191"/>
      <c r="H133" s="191" t="s">
        <v>395</v>
      </c>
      <c r="I133" s="191" t="s">
        <v>357</v>
      </c>
      <c r="J133" s="191">
        <v>50</v>
      </c>
      <c r="K133" s="237"/>
    </row>
    <row r="134" spans="2:11" s="1" customFormat="1" ht="15" customHeight="1">
      <c r="B134" s="234"/>
      <c r="C134" s="191" t="s">
        <v>374</v>
      </c>
      <c r="D134" s="191"/>
      <c r="E134" s="191"/>
      <c r="F134" s="212" t="s">
        <v>361</v>
      </c>
      <c r="G134" s="191"/>
      <c r="H134" s="191" t="s">
        <v>395</v>
      </c>
      <c r="I134" s="191" t="s">
        <v>357</v>
      </c>
      <c r="J134" s="191">
        <v>50</v>
      </c>
      <c r="K134" s="237"/>
    </row>
    <row r="135" spans="2:11" s="1" customFormat="1" ht="15" customHeight="1">
      <c r="B135" s="234"/>
      <c r="C135" s="191" t="s">
        <v>380</v>
      </c>
      <c r="D135" s="191"/>
      <c r="E135" s="191"/>
      <c r="F135" s="212" t="s">
        <v>361</v>
      </c>
      <c r="G135" s="191"/>
      <c r="H135" s="191" t="s">
        <v>395</v>
      </c>
      <c r="I135" s="191" t="s">
        <v>357</v>
      </c>
      <c r="J135" s="191">
        <v>50</v>
      </c>
      <c r="K135" s="237"/>
    </row>
    <row r="136" spans="2:11" s="1" customFormat="1" ht="15" customHeight="1">
      <c r="B136" s="234"/>
      <c r="C136" s="191" t="s">
        <v>382</v>
      </c>
      <c r="D136" s="191"/>
      <c r="E136" s="191"/>
      <c r="F136" s="212" t="s">
        <v>361</v>
      </c>
      <c r="G136" s="191"/>
      <c r="H136" s="191" t="s">
        <v>395</v>
      </c>
      <c r="I136" s="191" t="s">
        <v>357</v>
      </c>
      <c r="J136" s="191">
        <v>50</v>
      </c>
      <c r="K136" s="237"/>
    </row>
    <row r="137" spans="2:11" s="1" customFormat="1" ht="15" customHeight="1">
      <c r="B137" s="234"/>
      <c r="C137" s="191" t="s">
        <v>383</v>
      </c>
      <c r="D137" s="191"/>
      <c r="E137" s="191"/>
      <c r="F137" s="212" t="s">
        <v>361</v>
      </c>
      <c r="G137" s="191"/>
      <c r="H137" s="191" t="s">
        <v>408</v>
      </c>
      <c r="I137" s="191" t="s">
        <v>357</v>
      </c>
      <c r="J137" s="191">
        <v>255</v>
      </c>
      <c r="K137" s="237"/>
    </row>
    <row r="138" spans="2:11" s="1" customFormat="1" ht="15" customHeight="1">
      <c r="B138" s="234"/>
      <c r="C138" s="191" t="s">
        <v>385</v>
      </c>
      <c r="D138" s="191"/>
      <c r="E138" s="191"/>
      <c r="F138" s="212" t="s">
        <v>355</v>
      </c>
      <c r="G138" s="191"/>
      <c r="H138" s="191" t="s">
        <v>409</v>
      </c>
      <c r="I138" s="191" t="s">
        <v>387</v>
      </c>
      <c r="J138" s="191"/>
      <c r="K138" s="237"/>
    </row>
    <row r="139" spans="2:11" s="1" customFormat="1" ht="15" customHeight="1">
      <c r="B139" s="234"/>
      <c r="C139" s="191" t="s">
        <v>388</v>
      </c>
      <c r="D139" s="191"/>
      <c r="E139" s="191"/>
      <c r="F139" s="212" t="s">
        <v>355</v>
      </c>
      <c r="G139" s="191"/>
      <c r="H139" s="191" t="s">
        <v>410</v>
      </c>
      <c r="I139" s="191" t="s">
        <v>390</v>
      </c>
      <c r="J139" s="191"/>
      <c r="K139" s="237"/>
    </row>
    <row r="140" spans="2:11" s="1" customFormat="1" ht="15" customHeight="1">
      <c r="B140" s="234"/>
      <c r="C140" s="191" t="s">
        <v>391</v>
      </c>
      <c r="D140" s="191"/>
      <c r="E140" s="191"/>
      <c r="F140" s="212" t="s">
        <v>355</v>
      </c>
      <c r="G140" s="191"/>
      <c r="H140" s="191" t="s">
        <v>391</v>
      </c>
      <c r="I140" s="191" t="s">
        <v>390</v>
      </c>
      <c r="J140" s="191"/>
      <c r="K140" s="237"/>
    </row>
    <row r="141" spans="2:11" s="1" customFormat="1" ht="15" customHeight="1">
      <c r="B141" s="234"/>
      <c r="C141" s="191" t="s">
        <v>37</v>
      </c>
      <c r="D141" s="191"/>
      <c r="E141" s="191"/>
      <c r="F141" s="212" t="s">
        <v>355</v>
      </c>
      <c r="G141" s="191"/>
      <c r="H141" s="191" t="s">
        <v>411</v>
      </c>
      <c r="I141" s="191" t="s">
        <v>390</v>
      </c>
      <c r="J141" s="191"/>
      <c r="K141" s="237"/>
    </row>
    <row r="142" spans="2:11" s="1" customFormat="1" ht="15" customHeight="1">
      <c r="B142" s="234"/>
      <c r="C142" s="191" t="s">
        <v>412</v>
      </c>
      <c r="D142" s="191"/>
      <c r="E142" s="191"/>
      <c r="F142" s="212" t="s">
        <v>355</v>
      </c>
      <c r="G142" s="191"/>
      <c r="H142" s="191" t="s">
        <v>413</v>
      </c>
      <c r="I142" s="191" t="s">
        <v>390</v>
      </c>
      <c r="J142" s="191"/>
      <c r="K142" s="237"/>
    </row>
    <row r="143" spans="2:11" s="1" customFormat="1" ht="15" customHeight="1">
      <c r="B143" s="238"/>
      <c r="C143" s="239"/>
      <c r="D143" s="239"/>
      <c r="E143" s="239"/>
      <c r="F143" s="239"/>
      <c r="G143" s="239"/>
      <c r="H143" s="239"/>
      <c r="I143" s="239"/>
      <c r="J143" s="239"/>
      <c r="K143" s="240"/>
    </row>
    <row r="144" spans="2:11" s="1" customFormat="1" ht="18.75" customHeight="1">
      <c r="B144" s="225"/>
      <c r="C144" s="225"/>
      <c r="D144" s="225"/>
      <c r="E144" s="225"/>
      <c r="F144" s="226"/>
      <c r="G144" s="225"/>
      <c r="H144" s="225"/>
      <c r="I144" s="225"/>
      <c r="J144" s="225"/>
      <c r="K144" s="225"/>
    </row>
    <row r="145" spans="2:11" s="1" customFormat="1" ht="18.75" customHeight="1">
      <c r="B145" s="198"/>
      <c r="C145" s="198"/>
      <c r="D145" s="198"/>
      <c r="E145" s="198"/>
      <c r="F145" s="198"/>
      <c r="G145" s="198"/>
      <c r="H145" s="198"/>
      <c r="I145" s="198"/>
      <c r="J145" s="198"/>
      <c r="K145" s="198"/>
    </row>
    <row r="146" spans="2:11" s="1" customFormat="1" ht="7.5" customHeight="1">
      <c r="B146" s="199"/>
      <c r="C146" s="200"/>
      <c r="D146" s="200"/>
      <c r="E146" s="200"/>
      <c r="F146" s="200"/>
      <c r="G146" s="200"/>
      <c r="H146" s="200"/>
      <c r="I146" s="200"/>
      <c r="J146" s="200"/>
      <c r="K146" s="201"/>
    </row>
    <row r="147" spans="2:11" s="1" customFormat="1" ht="45" customHeight="1">
      <c r="B147" s="202"/>
      <c r="C147" s="312" t="s">
        <v>414</v>
      </c>
      <c r="D147" s="312"/>
      <c r="E147" s="312"/>
      <c r="F147" s="312"/>
      <c r="G147" s="312"/>
      <c r="H147" s="312"/>
      <c r="I147" s="312"/>
      <c r="J147" s="312"/>
      <c r="K147" s="203"/>
    </row>
    <row r="148" spans="2:11" s="1" customFormat="1" ht="17.25" customHeight="1">
      <c r="B148" s="202"/>
      <c r="C148" s="204" t="s">
        <v>349</v>
      </c>
      <c r="D148" s="204"/>
      <c r="E148" s="204"/>
      <c r="F148" s="204" t="s">
        <v>350</v>
      </c>
      <c r="G148" s="205"/>
      <c r="H148" s="204" t="s">
        <v>53</v>
      </c>
      <c r="I148" s="204" t="s">
        <v>56</v>
      </c>
      <c r="J148" s="204" t="s">
        <v>351</v>
      </c>
      <c r="K148" s="203"/>
    </row>
    <row r="149" spans="2:11" s="1" customFormat="1" ht="17.25" customHeight="1">
      <c r="B149" s="202"/>
      <c r="C149" s="206" t="s">
        <v>352</v>
      </c>
      <c r="D149" s="206"/>
      <c r="E149" s="206"/>
      <c r="F149" s="207" t="s">
        <v>353</v>
      </c>
      <c r="G149" s="208"/>
      <c r="H149" s="206"/>
      <c r="I149" s="206"/>
      <c r="J149" s="206" t="s">
        <v>354</v>
      </c>
      <c r="K149" s="203"/>
    </row>
    <row r="150" spans="2:11" s="1" customFormat="1" ht="5.25" customHeight="1">
      <c r="B150" s="214"/>
      <c r="C150" s="209"/>
      <c r="D150" s="209"/>
      <c r="E150" s="209"/>
      <c r="F150" s="209"/>
      <c r="G150" s="210"/>
      <c r="H150" s="209"/>
      <c r="I150" s="209"/>
      <c r="J150" s="209"/>
      <c r="K150" s="237"/>
    </row>
    <row r="151" spans="2:11" s="1" customFormat="1" ht="15" customHeight="1">
      <c r="B151" s="214"/>
      <c r="C151" s="241" t="s">
        <v>358</v>
      </c>
      <c r="D151" s="191"/>
      <c r="E151" s="191"/>
      <c r="F151" s="242" t="s">
        <v>355</v>
      </c>
      <c r="G151" s="191"/>
      <c r="H151" s="241" t="s">
        <v>395</v>
      </c>
      <c r="I151" s="241" t="s">
        <v>357</v>
      </c>
      <c r="J151" s="241">
        <v>120</v>
      </c>
      <c r="K151" s="237"/>
    </row>
    <row r="152" spans="2:11" s="1" customFormat="1" ht="15" customHeight="1">
      <c r="B152" s="214"/>
      <c r="C152" s="241" t="s">
        <v>404</v>
      </c>
      <c r="D152" s="191"/>
      <c r="E152" s="191"/>
      <c r="F152" s="242" t="s">
        <v>355</v>
      </c>
      <c r="G152" s="191"/>
      <c r="H152" s="241" t="s">
        <v>415</v>
      </c>
      <c r="I152" s="241" t="s">
        <v>357</v>
      </c>
      <c r="J152" s="241" t="s">
        <v>406</v>
      </c>
      <c r="K152" s="237"/>
    </row>
    <row r="153" spans="2:11" s="1" customFormat="1" ht="15" customHeight="1">
      <c r="B153" s="214"/>
      <c r="C153" s="241" t="s">
        <v>303</v>
      </c>
      <c r="D153" s="191"/>
      <c r="E153" s="191"/>
      <c r="F153" s="242" t="s">
        <v>355</v>
      </c>
      <c r="G153" s="191"/>
      <c r="H153" s="241" t="s">
        <v>416</v>
      </c>
      <c r="I153" s="241" t="s">
        <v>357</v>
      </c>
      <c r="J153" s="241" t="s">
        <v>406</v>
      </c>
      <c r="K153" s="237"/>
    </row>
    <row r="154" spans="2:11" s="1" customFormat="1" ht="15" customHeight="1">
      <c r="B154" s="214"/>
      <c r="C154" s="241" t="s">
        <v>360</v>
      </c>
      <c r="D154" s="191"/>
      <c r="E154" s="191"/>
      <c r="F154" s="242" t="s">
        <v>361</v>
      </c>
      <c r="G154" s="191"/>
      <c r="H154" s="241" t="s">
        <v>395</v>
      </c>
      <c r="I154" s="241" t="s">
        <v>357</v>
      </c>
      <c r="J154" s="241">
        <v>50</v>
      </c>
      <c r="K154" s="237"/>
    </row>
    <row r="155" spans="2:11" s="1" customFormat="1" ht="15" customHeight="1">
      <c r="B155" s="214"/>
      <c r="C155" s="241" t="s">
        <v>363</v>
      </c>
      <c r="D155" s="191"/>
      <c r="E155" s="191"/>
      <c r="F155" s="242" t="s">
        <v>355</v>
      </c>
      <c r="G155" s="191"/>
      <c r="H155" s="241" t="s">
        <v>395</v>
      </c>
      <c r="I155" s="241" t="s">
        <v>365</v>
      </c>
      <c r="J155" s="241"/>
      <c r="K155" s="237"/>
    </row>
    <row r="156" spans="2:11" s="1" customFormat="1" ht="15" customHeight="1">
      <c r="B156" s="214"/>
      <c r="C156" s="241" t="s">
        <v>374</v>
      </c>
      <c r="D156" s="191"/>
      <c r="E156" s="191"/>
      <c r="F156" s="242" t="s">
        <v>361</v>
      </c>
      <c r="G156" s="191"/>
      <c r="H156" s="241" t="s">
        <v>395</v>
      </c>
      <c r="I156" s="241" t="s">
        <v>357</v>
      </c>
      <c r="J156" s="241">
        <v>50</v>
      </c>
      <c r="K156" s="237"/>
    </row>
    <row r="157" spans="2:11" s="1" customFormat="1" ht="15" customHeight="1">
      <c r="B157" s="214"/>
      <c r="C157" s="241" t="s">
        <v>382</v>
      </c>
      <c r="D157" s="191"/>
      <c r="E157" s="191"/>
      <c r="F157" s="242" t="s">
        <v>361</v>
      </c>
      <c r="G157" s="191"/>
      <c r="H157" s="241" t="s">
        <v>395</v>
      </c>
      <c r="I157" s="241" t="s">
        <v>357</v>
      </c>
      <c r="J157" s="241">
        <v>50</v>
      </c>
      <c r="K157" s="237"/>
    </row>
    <row r="158" spans="2:11" s="1" customFormat="1" ht="15" customHeight="1">
      <c r="B158" s="214"/>
      <c r="C158" s="241" t="s">
        <v>380</v>
      </c>
      <c r="D158" s="191"/>
      <c r="E158" s="191"/>
      <c r="F158" s="242" t="s">
        <v>361</v>
      </c>
      <c r="G158" s="191"/>
      <c r="H158" s="241" t="s">
        <v>395</v>
      </c>
      <c r="I158" s="241" t="s">
        <v>357</v>
      </c>
      <c r="J158" s="241">
        <v>50</v>
      </c>
      <c r="K158" s="237"/>
    </row>
    <row r="159" spans="2:11" s="1" customFormat="1" ht="15" customHeight="1">
      <c r="B159" s="214"/>
      <c r="C159" s="241" t="s">
        <v>91</v>
      </c>
      <c r="D159" s="191"/>
      <c r="E159" s="191"/>
      <c r="F159" s="242" t="s">
        <v>355</v>
      </c>
      <c r="G159" s="191"/>
      <c r="H159" s="241" t="s">
        <v>417</v>
      </c>
      <c r="I159" s="241" t="s">
        <v>357</v>
      </c>
      <c r="J159" s="241" t="s">
        <v>418</v>
      </c>
      <c r="K159" s="237"/>
    </row>
    <row r="160" spans="2:11" s="1" customFormat="1" ht="15" customHeight="1">
      <c r="B160" s="214"/>
      <c r="C160" s="241" t="s">
        <v>419</v>
      </c>
      <c r="D160" s="191"/>
      <c r="E160" s="191"/>
      <c r="F160" s="242" t="s">
        <v>355</v>
      </c>
      <c r="G160" s="191"/>
      <c r="H160" s="241" t="s">
        <v>420</v>
      </c>
      <c r="I160" s="241" t="s">
        <v>390</v>
      </c>
      <c r="J160" s="241"/>
      <c r="K160" s="237"/>
    </row>
    <row r="161" spans="2:11" s="1" customFormat="1" ht="15" customHeight="1">
      <c r="B161" s="243"/>
      <c r="C161" s="223"/>
      <c r="D161" s="223"/>
      <c r="E161" s="223"/>
      <c r="F161" s="223"/>
      <c r="G161" s="223"/>
      <c r="H161" s="223"/>
      <c r="I161" s="223"/>
      <c r="J161" s="223"/>
      <c r="K161" s="244"/>
    </row>
    <row r="162" spans="2:11" s="1" customFormat="1" ht="18.75" customHeight="1">
      <c r="B162" s="225"/>
      <c r="C162" s="235"/>
      <c r="D162" s="235"/>
      <c r="E162" s="235"/>
      <c r="F162" s="245"/>
      <c r="G162" s="235"/>
      <c r="H162" s="235"/>
      <c r="I162" s="235"/>
      <c r="J162" s="235"/>
      <c r="K162" s="225"/>
    </row>
    <row r="163" spans="2:11" s="1" customFormat="1" ht="18.75" customHeight="1">
      <c r="B163" s="198"/>
      <c r="C163" s="198"/>
      <c r="D163" s="198"/>
      <c r="E163" s="198"/>
      <c r="F163" s="198"/>
      <c r="G163" s="198"/>
      <c r="H163" s="198"/>
      <c r="I163" s="198"/>
      <c r="J163" s="198"/>
      <c r="K163" s="198"/>
    </row>
    <row r="164" spans="2:11" s="1" customFormat="1" ht="7.5" customHeight="1">
      <c r="B164" s="180"/>
      <c r="C164" s="181"/>
      <c r="D164" s="181"/>
      <c r="E164" s="181"/>
      <c r="F164" s="181"/>
      <c r="G164" s="181"/>
      <c r="H164" s="181"/>
      <c r="I164" s="181"/>
      <c r="J164" s="181"/>
      <c r="K164" s="182"/>
    </row>
    <row r="165" spans="2:11" s="1" customFormat="1" ht="45" customHeight="1">
      <c r="B165" s="183"/>
      <c r="C165" s="310" t="s">
        <v>421</v>
      </c>
      <c r="D165" s="310"/>
      <c r="E165" s="310"/>
      <c r="F165" s="310"/>
      <c r="G165" s="310"/>
      <c r="H165" s="310"/>
      <c r="I165" s="310"/>
      <c r="J165" s="310"/>
      <c r="K165" s="184"/>
    </row>
    <row r="166" spans="2:11" s="1" customFormat="1" ht="17.25" customHeight="1">
      <c r="B166" s="183"/>
      <c r="C166" s="204" t="s">
        <v>349</v>
      </c>
      <c r="D166" s="204"/>
      <c r="E166" s="204"/>
      <c r="F166" s="204" t="s">
        <v>350</v>
      </c>
      <c r="G166" s="246"/>
      <c r="H166" s="247" t="s">
        <v>53</v>
      </c>
      <c r="I166" s="247" t="s">
        <v>56</v>
      </c>
      <c r="J166" s="204" t="s">
        <v>351</v>
      </c>
      <c r="K166" s="184"/>
    </row>
    <row r="167" spans="2:11" s="1" customFormat="1" ht="17.25" customHeight="1">
      <c r="B167" s="185"/>
      <c r="C167" s="206" t="s">
        <v>352</v>
      </c>
      <c r="D167" s="206"/>
      <c r="E167" s="206"/>
      <c r="F167" s="207" t="s">
        <v>353</v>
      </c>
      <c r="G167" s="248"/>
      <c r="H167" s="249"/>
      <c r="I167" s="249"/>
      <c r="J167" s="206" t="s">
        <v>354</v>
      </c>
      <c r="K167" s="186"/>
    </row>
    <row r="168" spans="2:11" s="1" customFormat="1" ht="5.25" customHeight="1">
      <c r="B168" s="214"/>
      <c r="C168" s="209"/>
      <c r="D168" s="209"/>
      <c r="E168" s="209"/>
      <c r="F168" s="209"/>
      <c r="G168" s="210"/>
      <c r="H168" s="209"/>
      <c r="I168" s="209"/>
      <c r="J168" s="209"/>
      <c r="K168" s="237"/>
    </row>
    <row r="169" spans="2:11" s="1" customFormat="1" ht="15" customHeight="1">
      <c r="B169" s="214"/>
      <c r="C169" s="191" t="s">
        <v>358</v>
      </c>
      <c r="D169" s="191"/>
      <c r="E169" s="191"/>
      <c r="F169" s="212" t="s">
        <v>355</v>
      </c>
      <c r="G169" s="191"/>
      <c r="H169" s="191" t="s">
        <v>395</v>
      </c>
      <c r="I169" s="191" t="s">
        <v>357</v>
      </c>
      <c r="J169" s="191">
        <v>120</v>
      </c>
      <c r="K169" s="237"/>
    </row>
    <row r="170" spans="2:11" s="1" customFormat="1" ht="15" customHeight="1">
      <c r="B170" s="214"/>
      <c r="C170" s="191" t="s">
        <v>404</v>
      </c>
      <c r="D170" s="191"/>
      <c r="E170" s="191"/>
      <c r="F170" s="212" t="s">
        <v>355</v>
      </c>
      <c r="G170" s="191"/>
      <c r="H170" s="191" t="s">
        <v>405</v>
      </c>
      <c r="I170" s="191" t="s">
        <v>357</v>
      </c>
      <c r="J170" s="191" t="s">
        <v>406</v>
      </c>
      <c r="K170" s="237"/>
    </row>
    <row r="171" spans="2:11" s="1" customFormat="1" ht="15" customHeight="1">
      <c r="B171" s="214"/>
      <c r="C171" s="191" t="s">
        <v>303</v>
      </c>
      <c r="D171" s="191"/>
      <c r="E171" s="191"/>
      <c r="F171" s="212" t="s">
        <v>355</v>
      </c>
      <c r="G171" s="191"/>
      <c r="H171" s="191" t="s">
        <v>422</v>
      </c>
      <c r="I171" s="191" t="s">
        <v>357</v>
      </c>
      <c r="J171" s="191" t="s">
        <v>406</v>
      </c>
      <c r="K171" s="237"/>
    </row>
    <row r="172" spans="2:11" s="1" customFormat="1" ht="15" customHeight="1">
      <c r="B172" s="214"/>
      <c r="C172" s="191" t="s">
        <v>360</v>
      </c>
      <c r="D172" s="191"/>
      <c r="E172" s="191"/>
      <c r="F172" s="212" t="s">
        <v>361</v>
      </c>
      <c r="G172" s="191"/>
      <c r="H172" s="191" t="s">
        <v>422</v>
      </c>
      <c r="I172" s="191" t="s">
        <v>357</v>
      </c>
      <c r="J172" s="191">
        <v>50</v>
      </c>
      <c r="K172" s="237"/>
    </row>
    <row r="173" spans="2:11" s="1" customFormat="1" ht="15" customHeight="1">
      <c r="B173" s="214"/>
      <c r="C173" s="191" t="s">
        <v>363</v>
      </c>
      <c r="D173" s="191"/>
      <c r="E173" s="191"/>
      <c r="F173" s="212" t="s">
        <v>355</v>
      </c>
      <c r="G173" s="191"/>
      <c r="H173" s="191" t="s">
        <v>422</v>
      </c>
      <c r="I173" s="191" t="s">
        <v>365</v>
      </c>
      <c r="J173" s="191"/>
      <c r="K173" s="237"/>
    </row>
    <row r="174" spans="2:11" s="1" customFormat="1" ht="15" customHeight="1">
      <c r="B174" s="214"/>
      <c r="C174" s="191" t="s">
        <v>374</v>
      </c>
      <c r="D174" s="191"/>
      <c r="E174" s="191"/>
      <c r="F174" s="212" t="s">
        <v>361</v>
      </c>
      <c r="G174" s="191"/>
      <c r="H174" s="191" t="s">
        <v>422</v>
      </c>
      <c r="I174" s="191" t="s">
        <v>357</v>
      </c>
      <c r="J174" s="191">
        <v>50</v>
      </c>
      <c r="K174" s="237"/>
    </row>
    <row r="175" spans="2:11" s="1" customFormat="1" ht="15" customHeight="1">
      <c r="B175" s="214"/>
      <c r="C175" s="191" t="s">
        <v>382</v>
      </c>
      <c r="D175" s="191"/>
      <c r="E175" s="191"/>
      <c r="F175" s="212" t="s">
        <v>361</v>
      </c>
      <c r="G175" s="191"/>
      <c r="H175" s="191" t="s">
        <v>422</v>
      </c>
      <c r="I175" s="191" t="s">
        <v>357</v>
      </c>
      <c r="J175" s="191">
        <v>50</v>
      </c>
      <c r="K175" s="237"/>
    </row>
    <row r="176" spans="2:11" s="1" customFormat="1" ht="15" customHeight="1">
      <c r="B176" s="214"/>
      <c r="C176" s="191" t="s">
        <v>380</v>
      </c>
      <c r="D176" s="191"/>
      <c r="E176" s="191"/>
      <c r="F176" s="212" t="s">
        <v>361</v>
      </c>
      <c r="G176" s="191"/>
      <c r="H176" s="191" t="s">
        <v>422</v>
      </c>
      <c r="I176" s="191" t="s">
        <v>357</v>
      </c>
      <c r="J176" s="191">
        <v>50</v>
      </c>
      <c r="K176" s="237"/>
    </row>
    <row r="177" spans="2:11" s="1" customFormat="1" ht="15" customHeight="1">
      <c r="B177" s="214"/>
      <c r="C177" s="191" t="s">
        <v>98</v>
      </c>
      <c r="D177" s="191"/>
      <c r="E177" s="191"/>
      <c r="F177" s="212" t="s">
        <v>355</v>
      </c>
      <c r="G177" s="191"/>
      <c r="H177" s="191" t="s">
        <v>423</v>
      </c>
      <c r="I177" s="191" t="s">
        <v>424</v>
      </c>
      <c r="J177" s="191"/>
      <c r="K177" s="237"/>
    </row>
    <row r="178" spans="2:11" s="1" customFormat="1" ht="15" customHeight="1">
      <c r="B178" s="214"/>
      <c r="C178" s="191" t="s">
        <v>56</v>
      </c>
      <c r="D178" s="191"/>
      <c r="E178" s="191"/>
      <c r="F178" s="212" t="s">
        <v>355</v>
      </c>
      <c r="G178" s="191"/>
      <c r="H178" s="191" t="s">
        <v>425</v>
      </c>
      <c r="I178" s="191" t="s">
        <v>426</v>
      </c>
      <c r="J178" s="191">
        <v>1</v>
      </c>
      <c r="K178" s="237"/>
    </row>
    <row r="179" spans="2:11" s="1" customFormat="1" ht="15" customHeight="1">
      <c r="B179" s="214"/>
      <c r="C179" s="191" t="s">
        <v>52</v>
      </c>
      <c r="D179" s="191"/>
      <c r="E179" s="191"/>
      <c r="F179" s="212" t="s">
        <v>355</v>
      </c>
      <c r="G179" s="191"/>
      <c r="H179" s="191" t="s">
        <v>427</v>
      </c>
      <c r="I179" s="191" t="s">
        <v>357</v>
      </c>
      <c r="J179" s="191">
        <v>20</v>
      </c>
      <c r="K179" s="237"/>
    </row>
    <row r="180" spans="2:11" s="1" customFormat="1" ht="15" customHeight="1">
      <c r="B180" s="214"/>
      <c r="C180" s="191" t="s">
        <v>53</v>
      </c>
      <c r="D180" s="191"/>
      <c r="E180" s="191"/>
      <c r="F180" s="212" t="s">
        <v>355</v>
      </c>
      <c r="G180" s="191"/>
      <c r="H180" s="191" t="s">
        <v>428</v>
      </c>
      <c r="I180" s="191" t="s">
        <v>357</v>
      </c>
      <c r="J180" s="191">
        <v>255</v>
      </c>
      <c r="K180" s="237"/>
    </row>
    <row r="181" spans="2:11" s="1" customFormat="1" ht="15" customHeight="1">
      <c r="B181" s="214"/>
      <c r="C181" s="191" t="s">
        <v>99</v>
      </c>
      <c r="D181" s="191"/>
      <c r="E181" s="191"/>
      <c r="F181" s="212" t="s">
        <v>355</v>
      </c>
      <c r="G181" s="191"/>
      <c r="H181" s="191" t="s">
        <v>319</v>
      </c>
      <c r="I181" s="191" t="s">
        <v>357</v>
      </c>
      <c r="J181" s="191">
        <v>10</v>
      </c>
      <c r="K181" s="237"/>
    </row>
    <row r="182" spans="2:11" s="1" customFormat="1" ht="15" customHeight="1">
      <c r="B182" s="214"/>
      <c r="C182" s="191" t="s">
        <v>100</v>
      </c>
      <c r="D182" s="191"/>
      <c r="E182" s="191"/>
      <c r="F182" s="212" t="s">
        <v>355</v>
      </c>
      <c r="G182" s="191"/>
      <c r="H182" s="191" t="s">
        <v>429</v>
      </c>
      <c r="I182" s="191" t="s">
        <v>390</v>
      </c>
      <c r="J182" s="191"/>
      <c r="K182" s="237"/>
    </row>
    <row r="183" spans="2:11" s="1" customFormat="1" ht="15" customHeight="1">
      <c r="B183" s="214"/>
      <c r="C183" s="191" t="s">
        <v>430</v>
      </c>
      <c r="D183" s="191"/>
      <c r="E183" s="191"/>
      <c r="F183" s="212" t="s">
        <v>355</v>
      </c>
      <c r="G183" s="191"/>
      <c r="H183" s="191" t="s">
        <v>431</v>
      </c>
      <c r="I183" s="191" t="s">
        <v>390</v>
      </c>
      <c r="J183" s="191"/>
      <c r="K183" s="237"/>
    </row>
    <row r="184" spans="2:11" s="1" customFormat="1" ht="15" customHeight="1">
      <c r="B184" s="214"/>
      <c r="C184" s="191" t="s">
        <v>419</v>
      </c>
      <c r="D184" s="191"/>
      <c r="E184" s="191"/>
      <c r="F184" s="212" t="s">
        <v>355</v>
      </c>
      <c r="G184" s="191"/>
      <c r="H184" s="191" t="s">
        <v>432</v>
      </c>
      <c r="I184" s="191" t="s">
        <v>390</v>
      </c>
      <c r="J184" s="191"/>
      <c r="K184" s="237"/>
    </row>
    <row r="185" spans="2:11" s="1" customFormat="1" ht="15" customHeight="1">
      <c r="B185" s="214"/>
      <c r="C185" s="191" t="s">
        <v>102</v>
      </c>
      <c r="D185" s="191"/>
      <c r="E185" s="191"/>
      <c r="F185" s="212" t="s">
        <v>361</v>
      </c>
      <c r="G185" s="191"/>
      <c r="H185" s="191" t="s">
        <v>433</v>
      </c>
      <c r="I185" s="191" t="s">
        <v>357</v>
      </c>
      <c r="J185" s="191">
        <v>50</v>
      </c>
      <c r="K185" s="237"/>
    </row>
    <row r="186" spans="2:11" s="1" customFormat="1" ht="15" customHeight="1">
      <c r="B186" s="214"/>
      <c r="C186" s="191" t="s">
        <v>434</v>
      </c>
      <c r="D186" s="191"/>
      <c r="E186" s="191"/>
      <c r="F186" s="212" t="s">
        <v>361</v>
      </c>
      <c r="G186" s="191"/>
      <c r="H186" s="191" t="s">
        <v>435</v>
      </c>
      <c r="I186" s="191" t="s">
        <v>436</v>
      </c>
      <c r="J186" s="191"/>
      <c r="K186" s="237"/>
    </row>
    <row r="187" spans="2:11" s="1" customFormat="1" ht="15" customHeight="1">
      <c r="B187" s="214"/>
      <c r="C187" s="191" t="s">
        <v>437</v>
      </c>
      <c r="D187" s="191"/>
      <c r="E187" s="191"/>
      <c r="F187" s="212" t="s">
        <v>361</v>
      </c>
      <c r="G187" s="191"/>
      <c r="H187" s="191" t="s">
        <v>438</v>
      </c>
      <c r="I187" s="191" t="s">
        <v>436</v>
      </c>
      <c r="J187" s="191"/>
      <c r="K187" s="237"/>
    </row>
    <row r="188" spans="2:11" s="1" customFormat="1" ht="15" customHeight="1">
      <c r="B188" s="214"/>
      <c r="C188" s="191" t="s">
        <v>439</v>
      </c>
      <c r="D188" s="191"/>
      <c r="E188" s="191"/>
      <c r="F188" s="212" t="s">
        <v>361</v>
      </c>
      <c r="G188" s="191"/>
      <c r="H188" s="191" t="s">
        <v>440</v>
      </c>
      <c r="I188" s="191" t="s">
        <v>436</v>
      </c>
      <c r="J188" s="191"/>
      <c r="K188" s="237"/>
    </row>
    <row r="189" spans="2:11" s="1" customFormat="1" ht="15" customHeight="1">
      <c r="B189" s="214"/>
      <c r="C189" s="250" t="s">
        <v>441</v>
      </c>
      <c r="D189" s="191"/>
      <c r="E189" s="191"/>
      <c r="F189" s="212" t="s">
        <v>361</v>
      </c>
      <c r="G189" s="191"/>
      <c r="H189" s="191" t="s">
        <v>442</v>
      </c>
      <c r="I189" s="191" t="s">
        <v>443</v>
      </c>
      <c r="J189" s="251" t="s">
        <v>444</v>
      </c>
      <c r="K189" s="237"/>
    </row>
    <row r="190" spans="2:11" s="15" customFormat="1" ht="15" customHeight="1">
      <c r="B190" s="252"/>
      <c r="C190" s="253" t="s">
        <v>445</v>
      </c>
      <c r="D190" s="254"/>
      <c r="E190" s="254"/>
      <c r="F190" s="255" t="s">
        <v>361</v>
      </c>
      <c r="G190" s="254"/>
      <c r="H190" s="254" t="s">
        <v>446</v>
      </c>
      <c r="I190" s="254" t="s">
        <v>443</v>
      </c>
      <c r="J190" s="256" t="s">
        <v>444</v>
      </c>
      <c r="K190" s="257"/>
    </row>
    <row r="191" spans="2:11" s="1" customFormat="1" ht="15" customHeight="1">
      <c r="B191" s="214"/>
      <c r="C191" s="250" t="s">
        <v>41</v>
      </c>
      <c r="D191" s="191"/>
      <c r="E191" s="191"/>
      <c r="F191" s="212" t="s">
        <v>355</v>
      </c>
      <c r="G191" s="191"/>
      <c r="H191" s="188" t="s">
        <v>447</v>
      </c>
      <c r="I191" s="191" t="s">
        <v>448</v>
      </c>
      <c r="J191" s="191"/>
      <c r="K191" s="237"/>
    </row>
    <row r="192" spans="2:11" s="1" customFormat="1" ht="15" customHeight="1">
      <c r="B192" s="214"/>
      <c r="C192" s="250" t="s">
        <v>449</v>
      </c>
      <c r="D192" s="191"/>
      <c r="E192" s="191"/>
      <c r="F192" s="212" t="s">
        <v>355</v>
      </c>
      <c r="G192" s="191"/>
      <c r="H192" s="191" t="s">
        <v>450</v>
      </c>
      <c r="I192" s="191" t="s">
        <v>390</v>
      </c>
      <c r="J192" s="191"/>
      <c r="K192" s="237"/>
    </row>
    <row r="193" spans="2:11" s="1" customFormat="1" ht="15" customHeight="1">
      <c r="B193" s="214"/>
      <c r="C193" s="250" t="s">
        <v>451</v>
      </c>
      <c r="D193" s="191"/>
      <c r="E193" s="191"/>
      <c r="F193" s="212" t="s">
        <v>355</v>
      </c>
      <c r="G193" s="191"/>
      <c r="H193" s="191" t="s">
        <v>452</v>
      </c>
      <c r="I193" s="191" t="s">
        <v>390</v>
      </c>
      <c r="J193" s="191"/>
      <c r="K193" s="237"/>
    </row>
    <row r="194" spans="2:11" s="1" customFormat="1" ht="15" customHeight="1">
      <c r="B194" s="214"/>
      <c r="C194" s="250" t="s">
        <v>453</v>
      </c>
      <c r="D194" s="191"/>
      <c r="E194" s="191"/>
      <c r="F194" s="212" t="s">
        <v>361</v>
      </c>
      <c r="G194" s="191"/>
      <c r="H194" s="191" t="s">
        <v>454</v>
      </c>
      <c r="I194" s="191" t="s">
        <v>390</v>
      </c>
      <c r="J194" s="191"/>
      <c r="K194" s="237"/>
    </row>
    <row r="195" spans="2:11" s="1" customFormat="1" ht="15" customHeight="1">
      <c r="B195" s="243"/>
      <c r="C195" s="258"/>
      <c r="D195" s="223"/>
      <c r="E195" s="223"/>
      <c r="F195" s="223"/>
      <c r="G195" s="223"/>
      <c r="H195" s="223"/>
      <c r="I195" s="223"/>
      <c r="J195" s="223"/>
      <c r="K195" s="244"/>
    </row>
    <row r="196" spans="2:11" s="1" customFormat="1" ht="18.75" customHeight="1">
      <c r="B196" s="225"/>
      <c r="C196" s="235"/>
      <c r="D196" s="235"/>
      <c r="E196" s="235"/>
      <c r="F196" s="245"/>
      <c r="G196" s="235"/>
      <c r="H196" s="235"/>
      <c r="I196" s="235"/>
      <c r="J196" s="235"/>
      <c r="K196" s="225"/>
    </row>
    <row r="197" spans="2:11" s="1" customFormat="1" ht="18.75" customHeight="1">
      <c r="B197" s="225"/>
      <c r="C197" s="235"/>
      <c r="D197" s="235"/>
      <c r="E197" s="235"/>
      <c r="F197" s="245"/>
      <c r="G197" s="235"/>
      <c r="H197" s="235"/>
      <c r="I197" s="235"/>
      <c r="J197" s="235"/>
      <c r="K197" s="225"/>
    </row>
    <row r="198" spans="2:11" s="1" customFormat="1" ht="18.75" customHeight="1">
      <c r="B198" s="198"/>
      <c r="C198" s="198"/>
      <c r="D198" s="198"/>
      <c r="E198" s="198"/>
      <c r="F198" s="198"/>
      <c r="G198" s="198"/>
      <c r="H198" s="198"/>
      <c r="I198" s="198"/>
      <c r="J198" s="198"/>
      <c r="K198" s="198"/>
    </row>
    <row r="199" spans="2:11" s="1" customFormat="1" ht="13.5">
      <c r="B199" s="180"/>
      <c r="C199" s="181"/>
      <c r="D199" s="181"/>
      <c r="E199" s="181"/>
      <c r="F199" s="181"/>
      <c r="G199" s="181"/>
      <c r="H199" s="181"/>
      <c r="I199" s="181"/>
      <c r="J199" s="181"/>
      <c r="K199" s="182"/>
    </row>
    <row r="200" spans="2:11" s="1" customFormat="1" ht="21">
      <c r="B200" s="183"/>
      <c r="C200" s="310" t="s">
        <v>455</v>
      </c>
      <c r="D200" s="310"/>
      <c r="E200" s="310"/>
      <c r="F200" s="310"/>
      <c r="G200" s="310"/>
      <c r="H200" s="310"/>
      <c r="I200" s="310"/>
      <c r="J200" s="310"/>
      <c r="K200" s="184"/>
    </row>
    <row r="201" spans="2:11" s="1" customFormat="1" ht="25.5" customHeight="1">
      <c r="B201" s="183"/>
      <c r="C201" s="259" t="s">
        <v>456</v>
      </c>
      <c r="D201" s="259"/>
      <c r="E201" s="259"/>
      <c r="F201" s="259" t="s">
        <v>457</v>
      </c>
      <c r="G201" s="260"/>
      <c r="H201" s="313" t="s">
        <v>458</v>
      </c>
      <c r="I201" s="313"/>
      <c r="J201" s="313"/>
      <c r="K201" s="184"/>
    </row>
    <row r="202" spans="2:11" s="1" customFormat="1" ht="5.25" customHeight="1">
      <c r="B202" s="214"/>
      <c r="C202" s="209"/>
      <c r="D202" s="209"/>
      <c r="E202" s="209"/>
      <c r="F202" s="209"/>
      <c r="G202" s="235"/>
      <c r="H202" s="209"/>
      <c r="I202" s="209"/>
      <c r="J202" s="209"/>
      <c r="K202" s="237"/>
    </row>
    <row r="203" spans="2:11" s="1" customFormat="1" ht="15" customHeight="1">
      <c r="B203" s="214"/>
      <c r="C203" s="191" t="s">
        <v>448</v>
      </c>
      <c r="D203" s="191"/>
      <c r="E203" s="191"/>
      <c r="F203" s="212" t="s">
        <v>42</v>
      </c>
      <c r="G203" s="191"/>
      <c r="H203" s="314" t="s">
        <v>459</v>
      </c>
      <c r="I203" s="314"/>
      <c r="J203" s="314"/>
      <c r="K203" s="237"/>
    </row>
    <row r="204" spans="2:11" s="1" customFormat="1" ht="15" customHeight="1">
      <c r="B204" s="214"/>
      <c r="C204" s="191"/>
      <c r="D204" s="191"/>
      <c r="E204" s="191"/>
      <c r="F204" s="212" t="s">
        <v>43</v>
      </c>
      <c r="G204" s="191"/>
      <c r="H204" s="314" t="s">
        <v>460</v>
      </c>
      <c r="I204" s="314"/>
      <c r="J204" s="314"/>
      <c r="K204" s="237"/>
    </row>
    <row r="205" spans="2:11" s="1" customFormat="1" ht="15" customHeight="1">
      <c r="B205" s="214"/>
      <c r="C205" s="191"/>
      <c r="D205" s="191"/>
      <c r="E205" s="191"/>
      <c r="F205" s="212" t="s">
        <v>46</v>
      </c>
      <c r="G205" s="191"/>
      <c r="H205" s="314" t="s">
        <v>461</v>
      </c>
      <c r="I205" s="314"/>
      <c r="J205" s="314"/>
      <c r="K205" s="237"/>
    </row>
    <row r="206" spans="2:11" s="1" customFormat="1" ht="15" customHeight="1">
      <c r="B206" s="214"/>
      <c r="C206" s="191"/>
      <c r="D206" s="191"/>
      <c r="E206" s="191"/>
      <c r="F206" s="212" t="s">
        <v>44</v>
      </c>
      <c r="G206" s="191"/>
      <c r="H206" s="314" t="s">
        <v>462</v>
      </c>
      <c r="I206" s="314"/>
      <c r="J206" s="314"/>
      <c r="K206" s="237"/>
    </row>
    <row r="207" spans="2:11" s="1" customFormat="1" ht="15" customHeight="1">
      <c r="B207" s="214"/>
      <c r="C207" s="191"/>
      <c r="D207" s="191"/>
      <c r="E207" s="191"/>
      <c r="F207" s="212" t="s">
        <v>45</v>
      </c>
      <c r="G207" s="191"/>
      <c r="H207" s="314" t="s">
        <v>463</v>
      </c>
      <c r="I207" s="314"/>
      <c r="J207" s="314"/>
      <c r="K207" s="237"/>
    </row>
    <row r="208" spans="2:11" s="1" customFormat="1" ht="15" customHeight="1">
      <c r="B208" s="214"/>
      <c r="C208" s="191"/>
      <c r="D208" s="191"/>
      <c r="E208" s="191"/>
      <c r="F208" s="212"/>
      <c r="G208" s="191"/>
      <c r="H208" s="191"/>
      <c r="I208" s="191"/>
      <c r="J208" s="191"/>
      <c r="K208" s="237"/>
    </row>
    <row r="209" spans="2:11" s="1" customFormat="1" ht="15" customHeight="1">
      <c r="B209" s="214"/>
      <c r="C209" s="191" t="s">
        <v>402</v>
      </c>
      <c r="D209" s="191"/>
      <c r="E209" s="191"/>
      <c r="F209" s="212" t="s">
        <v>78</v>
      </c>
      <c r="G209" s="191"/>
      <c r="H209" s="314" t="s">
        <v>464</v>
      </c>
      <c r="I209" s="314"/>
      <c r="J209" s="314"/>
      <c r="K209" s="237"/>
    </row>
    <row r="210" spans="2:11" s="1" customFormat="1" ht="15" customHeight="1">
      <c r="B210" s="214"/>
      <c r="C210" s="191"/>
      <c r="D210" s="191"/>
      <c r="E210" s="191"/>
      <c r="F210" s="212" t="s">
        <v>297</v>
      </c>
      <c r="G210" s="191"/>
      <c r="H210" s="314" t="s">
        <v>298</v>
      </c>
      <c r="I210" s="314"/>
      <c r="J210" s="314"/>
      <c r="K210" s="237"/>
    </row>
    <row r="211" spans="2:11" s="1" customFormat="1" ht="15" customHeight="1">
      <c r="B211" s="214"/>
      <c r="C211" s="191"/>
      <c r="D211" s="191"/>
      <c r="E211" s="191"/>
      <c r="F211" s="212" t="s">
        <v>295</v>
      </c>
      <c r="G211" s="191"/>
      <c r="H211" s="314" t="s">
        <v>465</v>
      </c>
      <c r="I211" s="314"/>
      <c r="J211" s="314"/>
      <c r="K211" s="237"/>
    </row>
    <row r="212" spans="2:11" s="1" customFormat="1" ht="15" customHeight="1">
      <c r="B212" s="261"/>
      <c r="C212" s="191"/>
      <c r="D212" s="191"/>
      <c r="E212" s="191"/>
      <c r="F212" s="212" t="s">
        <v>299</v>
      </c>
      <c r="G212" s="250"/>
      <c r="H212" s="315" t="s">
        <v>300</v>
      </c>
      <c r="I212" s="315"/>
      <c r="J212" s="315"/>
      <c r="K212" s="262"/>
    </row>
    <row r="213" spans="2:11" s="1" customFormat="1" ht="15" customHeight="1">
      <c r="B213" s="261"/>
      <c r="C213" s="191"/>
      <c r="D213" s="191"/>
      <c r="E213" s="191"/>
      <c r="F213" s="212" t="s">
        <v>301</v>
      </c>
      <c r="G213" s="250"/>
      <c r="H213" s="315" t="s">
        <v>466</v>
      </c>
      <c r="I213" s="315"/>
      <c r="J213" s="315"/>
      <c r="K213" s="262"/>
    </row>
    <row r="214" spans="2:11" s="1" customFormat="1" ht="15" customHeight="1">
      <c r="B214" s="261"/>
      <c r="C214" s="191"/>
      <c r="D214" s="191"/>
      <c r="E214" s="191"/>
      <c r="F214" s="212"/>
      <c r="G214" s="250"/>
      <c r="H214" s="241"/>
      <c r="I214" s="241"/>
      <c r="J214" s="241"/>
      <c r="K214" s="262"/>
    </row>
    <row r="215" spans="2:11" s="1" customFormat="1" ht="15" customHeight="1">
      <c r="B215" s="261"/>
      <c r="C215" s="191" t="s">
        <v>426</v>
      </c>
      <c r="D215" s="191"/>
      <c r="E215" s="191"/>
      <c r="F215" s="212">
        <v>1</v>
      </c>
      <c r="G215" s="250"/>
      <c r="H215" s="315" t="s">
        <v>467</v>
      </c>
      <c r="I215" s="315"/>
      <c r="J215" s="315"/>
      <c r="K215" s="262"/>
    </row>
    <row r="216" spans="2:11" s="1" customFormat="1" ht="15" customHeight="1">
      <c r="B216" s="261"/>
      <c r="C216" s="191"/>
      <c r="D216" s="191"/>
      <c r="E216" s="191"/>
      <c r="F216" s="212">
        <v>2</v>
      </c>
      <c r="G216" s="250"/>
      <c r="H216" s="315" t="s">
        <v>468</v>
      </c>
      <c r="I216" s="315"/>
      <c r="J216" s="315"/>
      <c r="K216" s="262"/>
    </row>
    <row r="217" spans="2:11" s="1" customFormat="1" ht="15" customHeight="1">
      <c r="B217" s="261"/>
      <c r="C217" s="191"/>
      <c r="D217" s="191"/>
      <c r="E217" s="191"/>
      <c r="F217" s="212">
        <v>3</v>
      </c>
      <c r="G217" s="250"/>
      <c r="H217" s="315" t="s">
        <v>469</v>
      </c>
      <c r="I217" s="315"/>
      <c r="J217" s="315"/>
      <c r="K217" s="262"/>
    </row>
    <row r="218" spans="2:11" s="1" customFormat="1" ht="15" customHeight="1">
      <c r="B218" s="261"/>
      <c r="C218" s="191"/>
      <c r="D218" s="191"/>
      <c r="E218" s="191"/>
      <c r="F218" s="212">
        <v>4</v>
      </c>
      <c r="G218" s="250"/>
      <c r="H218" s="315" t="s">
        <v>470</v>
      </c>
      <c r="I218" s="315"/>
      <c r="J218" s="315"/>
      <c r="K218" s="262"/>
    </row>
    <row r="219" spans="2:11" s="1" customFormat="1" ht="12.75" customHeight="1">
      <c r="B219" s="263"/>
      <c r="C219" s="264"/>
      <c r="D219" s="264"/>
      <c r="E219" s="264"/>
      <c r="F219" s="264"/>
      <c r="G219" s="264"/>
      <c r="H219" s="264"/>
      <c r="I219" s="264"/>
      <c r="J219" s="264"/>
      <c r="K219" s="265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220_144 - SO 01</vt:lpstr>
      <vt:lpstr>220_143 - SO 02</vt:lpstr>
      <vt:lpstr>Pokyny pro vyplnění</vt:lpstr>
      <vt:lpstr>'220_143 - SO 02'!Názvy_tisku</vt:lpstr>
      <vt:lpstr>'220_144 - SO 01'!Názvy_tisku</vt:lpstr>
      <vt:lpstr>'Rekapitulace stavby'!Názvy_tisku</vt:lpstr>
      <vt:lpstr>'220_143 - SO 02'!Oblast_tisku</vt:lpstr>
      <vt:lpstr>'220_144 - SO 01'!Oblast_tisku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Pejzlová Markéta Ing.</dc:creator>
  <cp:lastModifiedBy>Novotná Blanka</cp:lastModifiedBy>
  <dcterms:created xsi:type="dcterms:W3CDTF">2025-06-18T07:33:18Z</dcterms:created>
  <dcterms:modified xsi:type="dcterms:W3CDTF">2025-07-03T10:28:02Z</dcterms:modified>
</cp:coreProperties>
</file>