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rojní část - 1.1. Pol" sheetId="2" r:id="rId2"/>
    <sheet name="Ústřední topení - 1.2. Pol" sheetId="3" r:id="rId3"/>
    <sheet name="MaR - 2.2. Pol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'Strojní část - 1.1. Pol'!$C$140:$K$329</definedName>
    <definedName name="_xlnm.Print_Area" localSheetId="1">'Strojní část - 1.1. Pol'!$C$4:$J$76,'Strojní část - 1.1. Pol'!$C$82:$J$120,'Strojní část - 1.1. Pol'!$C$126:$K$329</definedName>
    <definedName name="_xlnm.Print_Titles" localSheetId="1">'Strojní část - 1.1. Pol'!$140:$140</definedName>
    <definedName name="_xlnm._FilterDatabase" localSheetId="2" hidden="1">'Ústřední topení - 1.2. Pol'!$C$138:$K$316</definedName>
    <definedName name="_xlnm.Print_Area" localSheetId="2">'Ústřední topení - 1.2. Pol'!$C$4:$J$76,'Ústřední topení - 1.2. Pol'!$C$82:$J$118,'Ústřední topení - 1.2. Pol'!$C$124:$K$316</definedName>
    <definedName name="_xlnm.Print_Titles" localSheetId="2">'Ústřední topení - 1.2. Pol'!$138:$138</definedName>
    <definedName name="_xlnm._FilterDatabase" localSheetId="3" hidden="1">'MaR - 2.2. Pol'!$C$124:$K$194</definedName>
    <definedName name="_xlnm.Print_Area" localSheetId="3">'MaR - 2.2. Pol'!$C$4:$J$76,'MaR - 2.2. Pol'!$C$82:$J$104,'MaR - 2.2. Pol'!$C$110:$K$194</definedName>
    <definedName name="_xlnm.Print_Titles" localSheetId="3">'MaR - 2.2. Pol'!$124:$124</definedName>
  </definedNames>
  <calcPr/>
</workbook>
</file>

<file path=xl/calcChain.xml><?xml version="1.0" encoding="utf-8"?>
<calcChain xmlns="http://schemas.openxmlformats.org/spreadsheetml/2006/main">
  <c i="4" l="1" r="J39"/>
  <c r="J38"/>
  <c i="1" r="AY100"/>
  <c i="4" r="J37"/>
  <c i="1" r="AX100"/>
  <c i="4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93"/>
  <c r="J16"/>
  <c r="J14"/>
  <c r="J119"/>
  <c r="E7"/>
  <c r="E113"/>
  <c i="3" r="J39"/>
  <c r="J38"/>
  <c i="1" r="AY98"/>
  <c i="3" r="J37"/>
  <c i="1" r="AX98"/>
  <c i="3"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T306"/>
  <c r="T305"/>
  <c r="R307"/>
  <c r="R306"/>
  <c r="R305"/>
  <c r="P307"/>
  <c r="P306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F133"/>
  <c r="E131"/>
  <c r="F91"/>
  <c r="E89"/>
  <c r="J26"/>
  <c r="E26"/>
  <c r="J136"/>
  <c r="J25"/>
  <c r="J23"/>
  <c r="E23"/>
  <c r="J93"/>
  <c r="J22"/>
  <c r="J20"/>
  <c r="E20"/>
  <c r="F136"/>
  <c r="J19"/>
  <c r="J17"/>
  <c r="E17"/>
  <c r="F135"/>
  <c r="J16"/>
  <c r="J14"/>
  <c r="J133"/>
  <c r="E7"/>
  <c r="E85"/>
  <c i="2" r="J39"/>
  <c r="J38"/>
  <c i="1" r="AY96"/>
  <c i="2" r="J37"/>
  <c i="1" r="AX96"/>
  <c i="2" r="BI328"/>
  <c r="BH328"/>
  <c r="BG328"/>
  <c r="BF328"/>
  <c r="T328"/>
  <c r="T327"/>
  <c r="T326"/>
  <c r="R328"/>
  <c r="R327"/>
  <c r="R326"/>
  <c r="P328"/>
  <c r="P327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T315"/>
  <c r="T314"/>
  <c r="R316"/>
  <c r="R315"/>
  <c r="R314"/>
  <c r="P316"/>
  <c r="P315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F135"/>
  <c r="E133"/>
  <c r="F91"/>
  <c r="E89"/>
  <c r="J26"/>
  <c r="E26"/>
  <c r="J94"/>
  <c r="J25"/>
  <c r="J23"/>
  <c r="E23"/>
  <c r="J137"/>
  <c r="J22"/>
  <c r="J20"/>
  <c r="E20"/>
  <c r="F94"/>
  <c r="J19"/>
  <c r="J17"/>
  <c r="E17"/>
  <c r="F137"/>
  <c r="J16"/>
  <c r="J14"/>
  <c r="J91"/>
  <c r="E7"/>
  <c r="E85"/>
  <c i="1" r="L90"/>
  <c r="AM90"/>
  <c r="AM89"/>
  <c r="L89"/>
  <c r="AM87"/>
  <c r="L87"/>
  <c r="L85"/>
  <c r="L84"/>
  <c i="2" r="BK298"/>
  <c r="J269"/>
  <c r="J206"/>
  <c r="J145"/>
  <c r="BK297"/>
  <c r="J242"/>
  <c r="J205"/>
  <c r="J181"/>
  <c r="BK149"/>
  <c r="BK299"/>
  <c r="J267"/>
  <c r="BK239"/>
  <c r="J184"/>
  <c r="BK325"/>
  <c r="BK277"/>
  <c r="BK218"/>
  <c r="BK195"/>
  <c r="BK312"/>
  <c r="J281"/>
  <c r="J239"/>
  <c r="BK176"/>
  <c r="BK284"/>
  <c r="BK220"/>
  <c r="J195"/>
  <c r="BK168"/>
  <c r="BK147"/>
  <c r="BK301"/>
  <c r="J274"/>
  <c r="J200"/>
  <c r="J170"/>
  <c r="BK278"/>
  <c r="J233"/>
  <c r="J213"/>
  <c r="J193"/>
  <c r="BK165"/>
  <c i="3" r="BK275"/>
  <c r="BK258"/>
  <c r="J217"/>
  <c r="BK165"/>
  <c r="J144"/>
  <c r="BK277"/>
  <c r="J260"/>
  <c r="BK232"/>
  <c r="BK192"/>
  <c r="J157"/>
  <c r="J261"/>
  <c r="J151"/>
  <c r="BK283"/>
  <c r="BK214"/>
  <c r="BK295"/>
  <c r="BK260"/>
  <c r="J224"/>
  <c r="J142"/>
  <c r="BK253"/>
  <c r="BK216"/>
  <c r="J155"/>
  <c r="J277"/>
  <c r="J249"/>
  <c r="J208"/>
  <c r="J153"/>
  <c r="BK279"/>
  <c r="BK251"/>
  <c r="J209"/>
  <c r="J178"/>
  <c r="BK145"/>
  <c i="4" r="BK157"/>
  <c r="BK135"/>
  <c r="BK161"/>
  <c r="BK140"/>
  <c r="J130"/>
  <c r="BK182"/>
  <c r="J166"/>
  <c r="BK131"/>
  <c r="BK155"/>
  <c r="BK183"/>
  <c r="BK167"/>
  <c r="BK128"/>
  <c r="J131"/>
  <c r="J187"/>
  <c r="BK173"/>
  <c i="2" r="J313"/>
  <c r="BK285"/>
  <c r="BK228"/>
  <c r="BK171"/>
  <c r="J303"/>
  <c r="J273"/>
  <c r="BK214"/>
  <c r="BK180"/>
  <c r="J322"/>
  <c r="BK282"/>
  <c r="J246"/>
  <c r="J219"/>
  <c r="BK144"/>
  <c r="BK294"/>
  <c r="J245"/>
  <c r="J208"/>
  <c r="J186"/>
  <c i="1" r="AS99"/>
  <c i="2" r="BK287"/>
  <c r="J250"/>
  <c r="J165"/>
  <c r="J221"/>
  <c r="BK185"/>
  <c r="BK148"/>
  <c r="J316"/>
  <c r="J282"/>
  <c r="J253"/>
  <c r="BK223"/>
  <c r="J177"/>
  <c r="J280"/>
  <c r="J244"/>
  <c r="BK205"/>
  <c r="BK183"/>
  <c i="3" r="J291"/>
  <c r="J266"/>
  <c r="BK244"/>
  <c r="BK222"/>
  <c r="BK180"/>
  <c r="BK276"/>
  <c r="BK265"/>
  <c r="J253"/>
  <c r="BK223"/>
  <c r="BK172"/>
  <c r="J276"/>
  <c r="J187"/>
  <c r="J294"/>
  <c r="BK266"/>
  <c r="J316"/>
  <c r="BK294"/>
  <c r="BK256"/>
  <c r="BK211"/>
  <c r="J152"/>
  <c r="J232"/>
  <c r="J206"/>
  <c r="J269"/>
  <c r="J245"/>
  <c r="BK169"/>
  <c r="J283"/>
  <c r="BK259"/>
  <c r="J229"/>
  <c r="BK203"/>
  <c r="BK152"/>
  <c i="4" r="J165"/>
  <c r="BK162"/>
  <c r="BK146"/>
  <c r="J134"/>
  <c r="BK181"/>
  <c r="BK154"/>
  <c r="BK193"/>
  <c r="J135"/>
  <c r="J169"/>
  <c r="BK142"/>
  <c r="BK137"/>
  <c r="J177"/>
  <c r="J143"/>
  <c i="2" r="J312"/>
  <c r="BK300"/>
  <c r="J289"/>
  <c r="BK233"/>
  <c r="BK219"/>
  <c r="BK190"/>
  <c r="BK159"/>
  <c r="BK306"/>
  <c r="BK283"/>
  <c r="J237"/>
  <c r="J201"/>
  <c r="BK187"/>
  <c r="BK170"/>
  <c r="J324"/>
  <c r="J306"/>
  <c r="BK270"/>
  <c r="J241"/>
  <c r="BK211"/>
  <c r="BK328"/>
  <c r="J304"/>
  <c r="J288"/>
  <c r="J254"/>
  <c r="BK230"/>
  <c r="BK207"/>
  <c r="BK188"/>
  <c r="J154"/>
  <c r="BK302"/>
  <c r="J277"/>
  <c r="J229"/>
  <c r="BK189"/>
  <c r="J147"/>
  <c r="BK269"/>
  <c r="BK213"/>
  <c r="BK200"/>
  <c r="BK179"/>
  <c r="J166"/>
  <c r="BK145"/>
  <c r="BK322"/>
  <c r="J297"/>
  <c r="J276"/>
  <c r="J268"/>
  <c r="BK225"/>
  <c r="BK182"/>
  <c i="1" r="AS97"/>
  <c i="2" r="BK274"/>
  <c r="BK245"/>
  <c r="BK232"/>
  <c r="BK209"/>
  <c r="BK196"/>
  <c r="J180"/>
  <c r="BK164"/>
  <c i="3" r="BK278"/>
  <c r="J265"/>
  <c r="J259"/>
  <c r="J228"/>
  <c r="BK212"/>
  <c r="BK190"/>
  <c r="J163"/>
  <c r="J145"/>
  <c r="J273"/>
  <c r="BK263"/>
  <c r="J251"/>
  <c r="J238"/>
  <c r="BK228"/>
  <c r="BK193"/>
  <c r="J161"/>
  <c r="BK267"/>
  <c r="J192"/>
  <c r="J314"/>
  <c r="J295"/>
  <c r="BK272"/>
  <c r="J190"/>
  <c r="BK307"/>
  <c r="J297"/>
  <c r="J278"/>
  <c r="J258"/>
  <c r="BK225"/>
  <c r="BK175"/>
  <c r="J298"/>
  <c r="J242"/>
  <c r="BK220"/>
  <c r="J205"/>
  <c r="BK144"/>
  <c r="J280"/>
  <c r="J252"/>
  <c r="BK224"/>
  <c r="J189"/>
  <c r="BK156"/>
  <c r="J274"/>
  <c r="BK241"/>
  <c r="J227"/>
  <c r="BK206"/>
  <c r="J172"/>
  <c i="4" r="J189"/>
  <c r="BK153"/>
  <c r="J138"/>
  <c r="J185"/>
  <c r="BK160"/>
  <c r="J132"/>
  <c r="J170"/>
  <c r="BK127"/>
  <c r="BK174"/>
  <c r="J162"/>
  <c r="J144"/>
  <c r="BK194"/>
  <c r="J157"/>
  <c r="BK145"/>
  <c r="BK179"/>
  <c r="J164"/>
  <c r="J152"/>
  <c r="J186"/>
  <c r="BK134"/>
  <c r="J193"/>
  <c r="J182"/>
  <c r="BK156"/>
  <c r="J147"/>
  <c i="2" r="J310"/>
  <c r="J293"/>
  <c r="J232"/>
  <c r="J203"/>
  <c r="BK324"/>
  <c r="J291"/>
  <c r="BK236"/>
  <c r="J175"/>
  <c r="BK313"/>
  <c r="BK259"/>
  <c r="J224"/>
  <c r="BK172"/>
  <c r="J309"/>
  <c r="BK279"/>
  <c r="J227"/>
  <c r="BK197"/>
  <c r="BK169"/>
  <c r="J308"/>
  <c r="J271"/>
  <c r="J226"/>
  <c r="J169"/>
  <c r="J270"/>
  <c r="J187"/>
  <c r="J149"/>
  <c r="J321"/>
  <c r="J294"/>
  <c r="BK273"/>
  <c r="J240"/>
  <c r="BK193"/>
  <c r="BK157"/>
  <c r="J259"/>
  <c r="J238"/>
  <c r="J211"/>
  <c r="J191"/>
  <c i="3" r="BK281"/>
  <c r="BK262"/>
  <c r="BK250"/>
  <c r="J215"/>
  <c r="BK155"/>
  <c r="BK287"/>
  <c r="J262"/>
  <c r="BK248"/>
  <c r="BK229"/>
  <c r="BK178"/>
  <c r="J304"/>
  <c r="BK197"/>
  <c r="J309"/>
  <c r="BK289"/>
  <c r="BK151"/>
  <c r="BK291"/>
  <c r="BK246"/>
  <c r="BK217"/>
  <c r="J166"/>
  <c r="J250"/>
  <c r="J211"/>
  <c r="BK299"/>
  <c r="J257"/>
  <c r="BK218"/>
  <c r="BK163"/>
  <c r="BK273"/>
  <c r="J244"/>
  <c r="J212"/>
  <c r="J182"/>
  <c i="4" r="J190"/>
  <c r="J142"/>
  <c r="BK180"/>
  <c r="BK148"/>
  <c r="BK187"/>
  <c r="J184"/>
  <c r="J161"/>
  <c r="BK129"/>
  <c r="J167"/>
  <c r="BK133"/>
  <c r="J160"/>
  <c r="BK139"/>
  <c r="J151"/>
  <c r="J179"/>
  <c r="J140"/>
  <c i="2" r="J307"/>
  <c r="BK280"/>
  <c r="J207"/>
  <c r="J157"/>
  <c r="J284"/>
  <c r="J228"/>
  <c r="J183"/>
  <c r="J150"/>
  <c r="BK293"/>
  <c r="BK242"/>
  <c r="J182"/>
  <c r="J302"/>
  <c r="BK234"/>
  <c r="BK192"/>
  <c r="J168"/>
  <c r="J299"/>
  <c r="BK238"/>
  <c r="J290"/>
  <c r="BK202"/>
  <c r="J176"/>
  <c i="1" r="AS95"/>
  <c i="2" r="J300"/>
  <c r="BK275"/>
  <c r="BK241"/>
  <c r="J209"/>
  <c r="J144"/>
  <c r="BK253"/>
  <c r="J223"/>
  <c r="BK181"/>
  <c i="3" r="BK293"/>
  <c r="BK261"/>
  <c r="J235"/>
  <c r="J194"/>
  <c r="J149"/>
  <c r="BK288"/>
  <c r="J267"/>
  <c r="BK242"/>
  <c r="BK194"/>
  <c r="J275"/>
  <c r="J315"/>
  <c r="BK282"/>
  <c r="BK309"/>
  <c r="J284"/>
  <c r="BK240"/>
  <c r="BK149"/>
  <c r="J246"/>
  <c r="J175"/>
  <c r="BK285"/>
  <c r="BK215"/>
  <c r="BK314"/>
  <c r="J270"/>
  <c r="J230"/>
  <c r="J180"/>
  <c i="4" r="BK150"/>
  <c r="J163"/>
  <c r="BK143"/>
  <c r="BK164"/>
  <c r="J183"/>
  <c r="J133"/>
  <c r="J174"/>
  <c r="J128"/>
  <c r="BK159"/>
  <c r="BK170"/>
  <c r="BK189"/>
  <c r="J154"/>
  <c r="BK132"/>
  <c i="2" r="BK321"/>
  <c r="J275"/>
  <c r="BK210"/>
  <c r="BK175"/>
  <c r="BK309"/>
  <c r="BK268"/>
  <c r="J189"/>
  <c r="BK160"/>
  <c r="BK320"/>
  <c r="BK281"/>
  <c r="J236"/>
  <c r="J196"/>
  <c r="BK319"/>
  <c r="BK276"/>
  <c r="J231"/>
  <c r="BK201"/>
  <c r="J185"/>
  <c r="BK307"/>
  <c r="BK249"/>
  <c r="J218"/>
  <c r="J148"/>
  <c r="BK267"/>
  <c r="BK184"/>
  <c r="J162"/>
  <c r="J319"/>
  <c r="J295"/>
  <c r="BK263"/>
  <c r="J197"/>
  <c r="BK162"/>
  <c r="BK289"/>
  <c r="BK240"/>
  <c r="BK229"/>
  <c r="J204"/>
  <c r="BK166"/>
  <c i="3" r="BK270"/>
  <c r="BK255"/>
  <c r="J220"/>
  <c r="BK187"/>
  <c r="BK290"/>
  <c r="J272"/>
  <c r="BK249"/>
  <c r="J231"/>
  <c r="BK199"/>
  <c r="J307"/>
  <c r="BK189"/>
  <c r="BK304"/>
  <c r="J285"/>
  <c r="BK227"/>
  <c r="J303"/>
  <c r="J287"/>
  <c r="BK231"/>
  <c r="BK205"/>
  <c r="BK254"/>
  <c r="J199"/>
  <c r="BK298"/>
  <c r="BK264"/>
  <c r="BK201"/>
  <c r="BK316"/>
  <c r="J254"/>
  <c r="BK235"/>
  <c r="BK208"/>
  <c r="J164"/>
  <c i="4" r="BK188"/>
  <c r="J139"/>
  <c r="BK184"/>
  <c r="J150"/>
  <c r="J171"/>
  <c r="BK171"/>
  <c r="BK152"/>
  <c r="J181"/>
  <c r="BK151"/>
  <c r="BK175"/>
  <c r="J155"/>
  <c r="BK178"/>
  <c r="J192"/>
  <c r="BK163"/>
  <c r="BK130"/>
  <c i="2" r="BK304"/>
  <c r="J279"/>
  <c r="BK178"/>
  <c r="BK316"/>
  <c r="J292"/>
  <c r="J202"/>
  <c r="J171"/>
  <c r="J318"/>
  <c r="J263"/>
  <c r="J235"/>
  <c r="J155"/>
  <c r="BK291"/>
  <c r="BK246"/>
  <c r="J214"/>
  <c r="J179"/>
  <c r="BK310"/>
  <c r="BK235"/>
  <c r="J278"/>
  <c r="BK208"/>
  <c r="J164"/>
  <c r="J325"/>
  <c r="BK290"/>
  <c r="J248"/>
  <c r="J210"/>
  <c r="J172"/>
  <c r="BK248"/>
  <c r="BK224"/>
  <c r="BK203"/>
  <c i="3" r="BK300"/>
  <c r="J268"/>
  <c r="J240"/>
  <c r="J201"/>
  <c r="BK161"/>
  <c r="J289"/>
  <c r="BK269"/>
  <c r="J256"/>
  <c r="J218"/>
  <c r="J300"/>
  <c r="BK297"/>
  <c r="J281"/>
  <c r="J169"/>
  <c r="BK280"/>
  <c r="BK226"/>
  <c r="J193"/>
  <c r="BK286"/>
  <c r="J223"/>
  <c r="J293"/>
  <c r="BK230"/>
  <c r="BK182"/>
  <c r="J282"/>
  <c r="J248"/>
  <c r="J222"/>
  <c r="BK157"/>
  <c i="4" r="BK185"/>
  <c r="J137"/>
  <c r="J156"/>
  <c r="J188"/>
  <c r="BK190"/>
  <c r="J145"/>
  <c r="J146"/>
  <c r="BK177"/>
  <c r="BK165"/>
  <c r="J194"/>
  <c r="BK166"/>
  <c i="2" r="J323"/>
  <c r="BK296"/>
  <c r="BK244"/>
  <c r="J220"/>
  <c r="BK198"/>
  <c r="BK150"/>
  <c r="BK308"/>
  <c r="J296"/>
  <c r="BK247"/>
  <c r="J230"/>
  <c r="BK191"/>
  <c r="J178"/>
  <c r="BK154"/>
  <c r="BK323"/>
  <c r="J301"/>
  <c r="J283"/>
  <c r="J249"/>
  <c r="BK226"/>
  <c r="BK177"/>
  <c r="J320"/>
  <c r="J298"/>
  <c r="J285"/>
  <c r="BK250"/>
  <c r="BK221"/>
  <c r="J198"/>
  <c r="J190"/>
  <c r="J159"/>
  <c r="BK292"/>
  <c r="BK254"/>
  <c r="BK227"/>
  <c r="BK186"/>
  <c r="J160"/>
  <c r="BK318"/>
  <c r="BK231"/>
  <c r="BK204"/>
  <c r="J173"/>
  <c r="BK155"/>
  <c r="J328"/>
  <c r="BK303"/>
  <c r="J287"/>
  <c r="BK271"/>
  <c r="J247"/>
  <c r="J234"/>
  <c r="J188"/>
  <c r="BK295"/>
  <c r="BK288"/>
  <c r="BK237"/>
  <c r="J225"/>
  <c r="BK206"/>
  <c r="J192"/>
  <c r="BK173"/>
  <c i="3" r="J299"/>
  <c r="BK274"/>
  <c r="J264"/>
  <c r="BK252"/>
  <c r="J225"/>
  <c r="J203"/>
  <c r="BK184"/>
  <c r="J154"/>
  <c r="BK315"/>
  <c r="J279"/>
  <c r="BK268"/>
  <c r="BK257"/>
  <c r="J241"/>
  <c r="BK213"/>
  <c r="BK166"/>
  <c r="BK303"/>
  <c r="BK209"/>
  <c r="J156"/>
  <c r="BK301"/>
  <c r="J286"/>
  <c r="BK243"/>
  <c r="J165"/>
  <c r="J301"/>
  <c r="J290"/>
  <c r="BK271"/>
  <c r="BK238"/>
  <c r="J216"/>
  <c r="BK153"/>
  <c r="J271"/>
  <c r="J226"/>
  <c r="J213"/>
  <c r="BK164"/>
  <c r="BK284"/>
  <c r="J255"/>
  <c r="J243"/>
  <c r="J184"/>
  <c r="J288"/>
  <c r="J263"/>
  <c r="BK245"/>
  <c r="J214"/>
  <c r="J197"/>
  <c r="BK154"/>
  <c r="BK142"/>
  <c i="4" r="J141"/>
  <c r="J129"/>
  <c r="J173"/>
  <c r="BK147"/>
  <c r="BK192"/>
  <c r="J159"/>
  <c r="BK191"/>
  <c r="BK169"/>
  <c r="J168"/>
  <c r="J136"/>
  <c r="J191"/>
  <c r="J153"/>
  <c r="BK144"/>
  <c r="J178"/>
  <c r="BK168"/>
  <c r="BK141"/>
  <c r="J180"/>
  <c r="BK136"/>
  <c r="J127"/>
  <c r="BK186"/>
  <c r="J175"/>
  <c r="J148"/>
  <c r="BK138"/>
  <c i="2" l="1" r="T143"/>
  <c r="BK167"/>
  <c r="J167"/>
  <c r="J104"/>
  <c r="P199"/>
  <c r="R212"/>
  <c r="P286"/>
  <c r="P317"/>
  <c i="3" r="BK174"/>
  <c r="J174"/>
  <c r="J106"/>
  <c r="BK247"/>
  <c r="J247"/>
  <c r="J111"/>
  <c r="R292"/>
  <c r="T302"/>
  <c i="4" r="BK149"/>
  <c r="J149"/>
  <c r="J100"/>
  <c i="2" r="P153"/>
  <c r="P167"/>
  <c r="P194"/>
  <c r="R222"/>
  <c r="P272"/>
  <c r="R305"/>
  <c i="3" r="R143"/>
  <c r="R140"/>
  <c i="4" r="P149"/>
  <c r="BK172"/>
  <c r="J172"/>
  <c r="J102"/>
  <c i="2" r="R143"/>
  <c r="BK174"/>
  <c r="J174"/>
  <c r="J105"/>
  <c r="BK194"/>
  <c r="J194"/>
  <c r="J106"/>
  <c r="T222"/>
  <c r="BK272"/>
  <c r="J272"/>
  <c r="J111"/>
  <c r="P305"/>
  <c r="T317"/>
  <c i="3" r="P143"/>
  <c r="P140"/>
  <c r="P174"/>
  <c r="T210"/>
  <c r="T221"/>
  <c r="T239"/>
  <c r="R302"/>
  <c i="4" r="P126"/>
  <c r="T158"/>
  <c r="R172"/>
  <c i="2" r="P146"/>
  <c r="BK153"/>
  <c r="J153"/>
  <c r="J103"/>
  <c r="P174"/>
  <c r="R199"/>
  <c r="BK222"/>
  <c r="J222"/>
  <c r="J109"/>
  <c r="R243"/>
  <c r="T286"/>
  <c r="T305"/>
  <c r="R317"/>
  <c i="3" r="BK143"/>
  <c r="J143"/>
  <c r="J101"/>
  <c r="P150"/>
  <c r="BK162"/>
  <c r="J162"/>
  <c r="J103"/>
  <c r="T162"/>
  <c r="BK210"/>
  <c r="J210"/>
  <c r="J107"/>
  <c r="R247"/>
  <c r="BK296"/>
  <c r="J296"/>
  <c r="J113"/>
  <c r="P302"/>
  <c r="P308"/>
  <c i="4" r="BK126"/>
  <c r="T149"/>
  <c r="BK176"/>
  <c r="J176"/>
  <c r="J103"/>
  <c i="2" r="BK143"/>
  <c r="R146"/>
  <c r="R174"/>
  <c r="R194"/>
  <c r="BK212"/>
  <c r="J212"/>
  <c r="J108"/>
  <c r="P243"/>
  <c r="R286"/>
  <c r="P311"/>
  <c r="BK317"/>
  <c r="J317"/>
  <c r="J117"/>
  <c i="3" r="R150"/>
  <c r="P162"/>
  <c r="P210"/>
  <c r="T247"/>
  <c r="T296"/>
  <c i="4" r="R149"/>
  <c r="P172"/>
  <c r="T172"/>
  <c i="2" r="BK146"/>
  <c r="J146"/>
  <c r="J101"/>
  <c r="T153"/>
  <c r="T174"/>
  <c r="T194"/>
  <c r="T199"/>
  <c r="T212"/>
  <c r="T243"/>
  <c r="T272"/>
  <c r="BK305"/>
  <c r="J305"/>
  <c r="J113"/>
  <c r="T311"/>
  <c i="3" r="BK150"/>
  <c r="J150"/>
  <c r="J102"/>
  <c r="R174"/>
  <c r="R210"/>
  <c r="P247"/>
  <c r="T292"/>
  <c r="BK302"/>
  <c r="J302"/>
  <c r="J114"/>
  <c r="BK308"/>
  <c r="J308"/>
  <c r="J117"/>
  <c i="4" r="T126"/>
  <c r="R158"/>
  <c r="R176"/>
  <c i="2" r="P143"/>
  <c r="P142"/>
  <c r="R153"/>
  <c r="R167"/>
  <c r="BK199"/>
  <c r="J199"/>
  <c r="J107"/>
  <c r="P212"/>
  <c r="BK243"/>
  <c r="J243"/>
  <c r="J110"/>
  <c r="BK286"/>
  <c r="J286"/>
  <c r="J112"/>
  <c r="BK311"/>
  <c r="J311"/>
  <c r="J114"/>
  <c i="3" r="T143"/>
  <c r="T140"/>
  <c r="T139"/>
  <c r="T174"/>
  <c r="T173"/>
  <c r="P221"/>
  <c r="BK239"/>
  <c r="J239"/>
  <c r="J110"/>
  <c r="R239"/>
  <c r="P292"/>
  <c r="P296"/>
  <c r="R308"/>
  <c i="4" r="R126"/>
  <c r="P158"/>
  <c r="P176"/>
  <c i="2" r="T146"/>
  <c r="T167"/>
  <c r="P222"/>
  <c r="R272"/>
  <c r="R311"/>
  <c i="3" r="T150"/>
  <c r="R162"/>
  <c r="BK221"/>
  <c r="J221"/>
  <c r="J109"/>
  <c r="R221"/>
  <c r="P239"/>
  <c r="BK292"/>
  <c r="J292"/>
  <c r="J112"/>
  <c r="R296"/>
  <c r="T308"/>
  <c i="4" r="BK158"/>
  <c r="J158"/>
  <c r="J101"/>
  <c r="T176"/>
  <c i="3" r="BK141"/>
  <c r="J141"/>
  <c r="J100"/>
  <c r="BK219"/>
  <c r="J219"/>
  <c r="J108"/>
  <c r="BK171"/>
  <c r="J171"/>
  <c r="J104"/>
  <c r="BK306"/>
  <c r="J306"/>
  <c r="J116"/>
  <c i="2" r="BK315"/>
  <c r="J315"/>
  <c r="J116"/>
  <c r="BK327"/>
  <c r="J327"/>
  <c r="J119"/>
  <c i="4" r="E85"/>
  <c r="F94"/>
  <c r="BE127"/>
  <c r="BE131"/>
  <c r="BE139"/>
  <c r="BE145"/>
  <c r="BE150"/>
  <c r="BE153"/>
  <c r="BE157"/>
  <c r="BE162"/>
  <c r="BE165"/>
  <c r="BE174"/>
  <c r="BE180"/>
  <c r="BE181"/>
  <c r="BE183"/>
  <c r="BE185"/>
  <c i="3" r="BK173"/>
  <c r="J173"/>
  <c r="J105"/>
  <c i="4" r="BE135"/>
  <c r="BE143"/>
  <c r="BE147"/>
  <c r="BE148"/>
  <c r="BE154"/>
  <c r="BE161"/>
  <c r="BE166"/>
  <c r="BE132"/>
  <c r="BE184"/>
  <c r="BE186"/>
  <c r="BE188"/>
  <c r="J91"/>
  <c r="F121"/>
  <c r="BE136"/>
  <c r="BE138"/>
  <c r="BE140"/>
  <c r="BE159"/>
  <c r="BE179"/>
  <c r="J93"/>
  <c r="BE128"/>
  <c r="BE134"/>
  <c r="BE155"/>
  <c r="BE156"/>
  <c r="BE167"/>
  <c r="BE170"/>
  <c r="BE189"/>
  <c r="BE192"/>
  <c r="BE193"/>
  <c r="BE194"/>
  <c r="J94"/>
  <c r="BE141"/>
  <c r="BE142"/>
  <c r="BE146"/>
  <c r="BE152"/>
  <c r="BE173"/>
  <c r="BE178"/>
  <c r="BE129"/>
  <c r="BE137"/>
  <c r="BE144"/>
  <c r="BE151"/>
  <c r="BE164"/>
  <c r="BE168"/>
  <c r="BE169"/>
  <c r="BE187"/>
  <c r="BE190"/>
  <c r="BE130"/>
  <c r="BE133"/>
  <c r="BE160"/>
  <c r="BE163"/>
  <c r="BE171"/>
  <c r="BE175"/>
  <c r="BE177"/>
  <c r="BE182"/>
  <c r="BE191"/>
  <c i="3" r="J91"/>
  <c r="E127"/>
  <c r="BE156"/>
  <c r="BE166"/>
  <c r="BE169"/>
  <c r="BE205"/>
  <c r="BE213"/>
  <c r="BE226"/>
  <c r="BE240"/>
  <c r="BE265"/>
  <c r="BE266"/>
  <c r="BE271"/>
  <c r="BE278"/>
  <c r="BE289"/>
  <c r="BE300"/>
  <c r="J94"/>
  <c r="J135"/>
  <c r="BE212"/>
  <c r="BE216"/>
  <c r="BE217"/>
  <c r="BE229"/>
  <c r="BE253"/>
  <c r="BE260"/>
  <c r="BE263"/>
  <c r="BE281"/>
  <c r="BE290"/>
  <c i="2" r="J143"/>
  <c r="J100"/>
  <c i="3" r="F93"/>
  <c r="BE149"/>
  <c r="BE151"/>
  <c r="BE152"/>
  <c r="BE172"/>
  <c r="BE187"/>
  <c r="BE189"/>
  <c r="BE215"/>
  <c r="BE218"/>
  <c r="BE231"/>
  <c r="BE238"/>
  <c r="BE275"/>
  <c r="BE299"/>
  <c r="F94"/>
  <c r="BE161"/>
  <c r="BE163"/>
  <c r="BE178"/>
  <c r="BE180"/>
  <c r="BE184"/>
  <c r="BE194"/>
  <c r="BE197"/>
  <c r="BE199"/>
  <c r="BE201"/>
  <c r="BE208"/>
  <c r="BE220"/>
  <c r="BE227"/>
  <c r="BE241"/>
  <c r="BE244"/>
  <c r="BE248"/>
  <c r="BE249"/>
  <c r="BE267"/>
  <c r="BE268"/>
  <c r="BE273"/>
  <c r="BE274"/>
  <c r="BE276"/>
  <c r="BE277"/>
  <c r="BE282"/>
  <c r="BE298"/>
  <c r="BE314"/>
  <c i="2" r="BK152"/>
  <c r="J152"/>
  <c r="J102"/>
  <c i="3" r="BE145"/>
  <c r="BE155"/>
  <c r="BE175"/>
  <c r="BE203"/>
  <c r="BE209"/>
  <c r="BE222"/>
  <c r="BE252"/>
  <c r="BE270"/>
  <c r="BE280"/>
  <c r="BE287"/>
  <c r="BE288"/>
  <c r="BE294"/>
  <c r="BE309"/>
  <c r="BE316"/>
  <c r="BE144"/>
  <c r="BE154"/>
  <c r="BE223"/>
  <c r="BE225"/>
  <c r="BE228"/>
  <c r="BE232"/>
  <c r="BE256"/>
  <c r="BE262"/>
  <c r="BE272"/>
  <c r="BE279"/>
  <c r="BE283"/>
  <c r="BE293"/>
  <c r="BE297"/>
  <c r="BE301"/>
  <c r="BE165"/>
  <c r="BE190"/>
  <c r="BE230"/>
  <c r="BE235"/>
  <c r="BE245"/>
  <c r="BE250"/>
  <c r="BE255"/>
  <c r="BE258"/>
  <c r="BE259"/>
  <c r="BE264"/>
  <c r="BE285"/>
  <c r="BE291"/>
  <c r="BE303"/>
  <c r="BE304"/>
  <c r="BE307"/>
  <c r="BE142"/>
  <c r="BE153"/>
  <c r="BE157"/>
  <c r="BE164"/>
  <c r="BE182"/>
  <c r="BE192"/>
  <c r="BE193"/>
  <c r="BE206"/>
  <c r="BE211"/>
  <c r="BE214"/>
  <c r="BE224"/>
  <c r="BE242"/>
  <c r="BE243"/>
  <c r="BE246"/>
  <c r="BE251"/>
  <c r="BE254"/>
  <c r="BE257"/>
  <c r="BE261"/>
  <c r="BE269"/>
  <c r="BE284"/>
  <c r="BE286"/>
  <c r="BE295"/>
  <c r="BE315"/>
  <c i="2" r="E129"/>
  <c r="F138"/>
  <c r="BE149"/>
  <c r="BE159"/>
  <c r="BE169"/>
  <c r="BE170"/>
  <c r="BE171"/>
  <c r="BE176"/>
  <c r="BE200"/>
  <c r="BE201"/>
  <c r="BE226"/>
  <c r="BE239"/>
  <c r="BE269"/>
  <c r="BE270"/>
  <c r="BE271"/>
  <c r="BE277"/>
  <c r="BE283"/>
  <c r="BE285"/>
  <c r="BE145"/>
  <c r="BE148"/>
  <c r="BE179"/>
  <c r="BE185"/>
  <c r="BE186"/>
  <c r="BE203"/>
  <c r="BE214"/>
  <c r="BE219"/>
  <c r="BE220"/>
  <c r="BE224"/>
  <c r="BE230"/>
  <c r="BE231"/>
  <c r="BE235"/>
  <c r="BE238"/>
  <c r="BE242"/>
  <c r="BE245"/>
  <c r="BE249"/>
  <c r="BE279"/>
  <c r="BE284"/>
  <c r="BE292"/>
  <c r="BE298"/>
  <c r="BE299"/>
  <c r="BE325"/>
  <c r="BE328"/>
  <c r="F93"/>
  <c r="J135"/>
  <c r="J138"/>
  <c r="BE144"/>
  <c r="BE178"/>
  <c r="BE182"/>
  <c r="BE188"/>
  <c r="BE189"/>
  <c r="BE190"/>
  <c r="BE197"/>
  <c r="BE198"/>
  <c r="BE223"/>
  <c r="BE263"/>
  <c r="BE287"/>
  <c r="BE304"/>
  <c r="J93"/>
  <c r="BE154"/>
  <c r="BE157"/>
  <c r="BE172"/>
  <c r="BE175"/>
  <c r="BE177"/>
  <c r="BE181"/>
  <c r="BE191"/>
  <c r="BE204"/>
  <c r="BE206"/>
  <c r="BE207"/>
  <c r="BE241"/>
  <c r="BE246"/>
  <c r="BE259"/>
  <c r="BE275"/>
  <c r="BE290"/>
  <c r="BE300"/>
  <c r="BE319"/>
  <c r="BE320"/>
  <c r="BE322"/>
  <c r="BE324"/>
  <c r="BE150"/>
  <c r="BE184"/>
  <c r="BE195"/>
  <c r="BE196"/>
  <c r="BE211"/>
  <c r="BE227"/>
  <c r="BE229"/>
  <c r="BE232"/>
  <c r="BE233"/>
  <c r="BE248"/>
  <c r="BE253"/>
  <c r="BE267"/>
  <c r="BE280"/>
  <c r="BE281"/>
  <c r="BE282"/>
  <c r="BE293"/>
  <c r="BE296"/>
  <c r="BE297"/>
  <c r="BE301"/>
  <c r="BE302"/>
  <c r="BE303"/>
  <c r="BE306"/>
  <c r="BE307"/>
  <c r="BE310"/>
  <c r="BE312"/>
  <c r="BE318"/>
  <c r="BE321"/>
  <c r="BE323"/>
  <c r="BE164"/>
  <c r="BE168"/>
  <c r="BE173"/>
  <c r="BE180"/>
  <c r="BE187"/>
  <c r="BE193"/>
  <c r="BE202"/>
  <c r="BE205"/>
  <c r="BE225"/>
  <c r="BE228"/>
  <c r="BE237"/>
  <c r="BE244"/>
  <c r="BE268"/>
  <c r="BE274"/>
  <c r="BE276"/>
  <c r="BE278"/>
  <c r="BE288"/>
  <c r="BE289"/>
  <c r="BE295"/>
  <c r="BE309"/>
  <c r="BE316"/>
  <c r="BE155"/>
  <c r="BE162"/>
  <c r="BE165"/>
  <c r="BE209"/>
  <c r="BE210"/>
  <c r="BE218"/>
  <c r="BE313"/>
  <c r="BE147"/>
  <c r="BE160"/>
  <c r="BE166"/>
  <c r="BE183"/>
  <c r="BE192"/>
  <c r="BE208"/>
  <c r="BE213"/>
  <c r="BE221"/>
  <c r="BE234"/>
  <c r="BE236"/>
  <c r="BE240"/>
  <c r="BE247"/>
  <c r="BE250"/>
  <c r="BE254"/>
  <c r="BE273"/>
  <c r="BE291"/>
  <c r="BE294"/>
  <c r="BE308"/>
  <c i="1" r="AS94"/>
  <c i="3" r="J36"/>
  <c i="1" r="AW98"/>
  <c i="3" r="F38"/>
  <c i="1" r="BC98"/>
  <c r="BC97"/>
  <c r="AY97"/>
  <c i="3" r="F39"/>
  <c i="1" r="BD98"/>
  <c r="BD97"/>
  <c i="4" r="F39"/>
  <c i="1" r="BD100"/>
  <c r="BD99"/>
  <c i="3" r="F36"/>
  <c i="1" r="BA98"/>
  <c r="BA97"/>
  <c r="AW97"/>
  <c i="3" r="F37"/>
  <c i="1" r="BB98"/>
  <c r="BB97"/>
  <c r="AX97"/>
  <c i="2" r="J36"/>
  <c i="1" r="AW96"/>
  <c i="4" r="J36"/>
  <c i="1" r="AW100"/>
  <c i="2" r="F38"/>
  <c i="1" r="BC96"/>
  <c r="BC95"/>
  <c r="AY95"/>
  <c i="4" r="F37"/>
  <c i="1" r="BB100"/>
  <c r="BB99"/>
  <c r="AX99"/>
  <c i="2" r="F36"/>
  <c i="1" r="BA96"/>
  <c r="BA95"/>
  <c i="4" r="F36"/>
  <c i="1" r="BA100"/>
  <c r="BA99"/>
  <c r="AW99"/>
  <c i="2" r="F39"/>
  <c i="1" r="BD96"/>
  <c r="BD95"/>
  <c i="2" r="F37"/>
  <c i="1" r="BB96"/>
  <c r="BB95"/>
  <c r="AX95"/>
  <c i="4" r="F38"/>
  <c i="1" r="BC100"/>
  <c r="BC99"/>
  <c r="AY99"/>
  <c i="4" l="1" r="R125"/>
  <c i="2" r="R152"/>
  <c i="3" r="R173"/>
  <c r="R139"/>
  <c i="2" r="T152"/>
  <c i="3" r="P173"/>
  <c r="P139"/>
  <c i="1" r="AU98"/>
  <c i="2" r="BK142"/>
  <c r="J142"/>
  <c r="J99"/>
  <c r="R142"/>
  <c r="R141"/>
  <c i="4" r="BK125"/>
  <c r="J125"/>
  <c r="J98"/>
  <c r="T125"/>
  <c r="P125"/>
  <c i="1" r="AU100"/>
  <c i="2" r="P152"/>
  <c r="P141"/>
  <c i="1" r="AU96"/>
  <c i="2" r="T142"/>
  <c r="T141"/>
  <c i="4" r="J126"/>
  <c r="J99"/>
  <c i="2" r="BK314"/>
  <c r="J314"/>
  <c r="J115"/>
  <c r="BK326"/>
  <c r="J326"/>
  <c r="J118"/>
  <c i="3" r="BK305"/>
  <c r="J305"/>
  <c r="J115"/>
  <c r="BK140"/>
  <c r="J140"/>
  <c r="J99"/>
  <c r="BK139"/>
  <c r="J139"/>
  <c i="2" r="BK141"/>
  <c r="J141"/>
  <c r="J98"/>
  <c i="1" r="AU97"/>
  <c r="AU95"/>
  <c i="2" r="F35"/>
  <c i="1" r="AZ96"/>
  <c r="AZ95"/>
  <c r="AU99"/>
  <c r="AW95"/>
  <c i="2" r="J35"/>
  <c i="1" r="AV96"/>
  <c r="AT96"/>
  <c i="3" r="F35"/>
  <c i="1" r="AZ98"/>
  <c r="AZ97"/>
  <c r="AV97"/>
  <c r="AT97"/>
  <c i="3" r="J35"/>
  <c i="1" r="AV98"/>
  <c r="AT98"/>
  <c r="BA94"/>
  <c r="W30"/>
  <c i="4" r="F35"/>
  <c i="1" r="AZ100"/>
  <c r="AZ99"/>
  <c r="AV99"/>
  <c r="AT99"/>
  <c i="3" r="J32"/>
  <c i="1" r="AG98"/>
  <c r="AG97"/>
  <c r="BC94"/>
  <c r="W32"/>
  <c i="4" r="J35"/>
  <c i="1" r="AV100"/>
  <c r="AT100"/>
  <c r="BB94"/>
  <c r="W31"/>
  <c r="BD94"/>
  <c r="W33"/>
  <c l="1" r="AN97"/>
  <c r="AN98"/>
  <c i="3" r="J98"/>
  <c r="J41"/>
  <c i="1" r="AU94"/>
  <c i="4" r="J32"/>
  <c i="1" r="AG100"/>
  <c r="AG99"/>
  <c r="AV95"/>
  <c r="AT95"/>
  <c i="2" r="J32"/>
  <c i="1" r="AG96"/>
  <c r="AG95"/>
  <c r="AG94"/>
  <c r="AK26"/>
  <c r="AY94"/>
  <c r="AX94"/>
  <c r="AW94"/>
  <c r="AK30"/>
  <c r="AZ94"/>
  <c r="W29"/>
  <c i="4" l="1" r="J41"/>
  <c i="1" r="AN95"/>
  <c i="2" r="J41"/>
  <c i="1" r="AN96"/>
  <c r="AN99"/>
  <c r="AN100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<sst xmlns="http://schemas.openxmlformats.org/spreadsheetml/2006/main">
  <si>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</si>
  <si>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</si>
  <si>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</si>
  <si>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</si>
  <si>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{52197849-9567-4de6-b613-eb3b6ce1cc0a}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</si>
  <si>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</si>
  <si>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</si>
  <si>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</si>
  <si>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</si>
  <si>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</si>
  <si>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</si>
  <si>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</si>
  <si>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</si>
  <si>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</si>
  <si>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235Z083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</si>
  <si>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</si>
  <si>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</si>
  <si>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Libušina 8, Ostrava</t>
  </si>
  <si>
    <t>KSO:</t>
  </si>
  <si>
    <t>CC-CZ:</t>
  </si>
  <si>
    <t>Místo:</t>
  </si>
  <si>
    <t xml:space="preserve"> </t>
  </si>
  <si>
    <t>Datum:</t>
  </si>
  <si>
    <t>31. 1. 2024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</si>
  <si>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</si>
  <si>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</si>
  <si>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</si>
  <si>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</si>
  <si>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</si>
  <si>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</si>
  <si>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</si>
  <si>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</si>
  <si>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</si>
  <si>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</si>
  <si>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</si>
  <si>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</si>
  <si>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</si>
  <si>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</si>
  <si>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</si>
  <si>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</si>
  <si>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</si>
  <si>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</si>
  <si>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</si>
  <si>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</si>
  <si>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</si>
  <si>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</si>
  <si>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</si>
  <si>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</si>
  <si>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</si>
  <si>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</si>
  <si>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</si>
  <si>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</si>
  <si>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</si>
  <si>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</si>
  <si>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</si>
  <si>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</si>
  <si>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</si>
  <si>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</si>
  <si>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</si>
  <si>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</si>
  <si>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</si>
  <si>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</si>
  <si>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</si>
  <si>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</si>
  <si>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</si>
  <si>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</si>
  <si>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</si>
  <si>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</si>
  <si>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</si>
  <si>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</si>
  <si>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</si>
  <si>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</si>
  <si>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</si>
  <si>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</si>
  <si>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</si>
  <si>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</si>
  <si>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</si>
  <si>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</si>
  <si>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Strojní část</t>
  </si>
  <si>
    <t>STA</t>
  </si>
  <si>
    <t>{887732bb-86fa-421a-8433-e6cfa2954cb8}</t>
  </si>
  <si>
    <t>2</t>
  </si>
  <si>
    <t>/</t>
  </si>
  <si>
    <t>1.1. Pol</t>
  </si>
  <si>
    <t>Soupis</t>
  </si>
  <si>
    <t>{0af2b4e4-0ea3-4099-904e-7af4643fd32f}</t>
  </si>
  <si>
    <t>Ústřední topení</t>
  </si>
  <si>
    <t>{8048323a-2e35-4d27-844c-d1b481d688c1}</t>
  </si>
  <si>
    <t>1.2. Pol</t>
  </si>
  <si>
    <t>{1149607d-c720-46a9-a9d4-52ee43d81182}</t>
  </si>
  <si>
    <t>3</t>
  </si>
  <si>
    <t>MaR</t>
  </si>
  <si>
    <t>{efa8851b-5204-48aa-90d2-cb08bc72e218}</t>
  </si>
  <si>
    <t>2.2. Pol</t>
  </si>
  <si>
    <t>{910f5c06-be0a-4a8d-be0b-b3b635fe70c3}</t>
  </si>
  <si>
    <t>KRYCÍ LIST SOUPISU PRACÍ</t>
  </si>
  <si>
    <t>Objekt:</t>
  </si>
  <si>
    <t>1 - Strojní část</t>
  </si>
  <si>
    <t>Soupis:</t>
  </si>
  <si>
    <t>Strojní část - 1.1. Pol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</si>
  <si>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</si>
  <si>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</si>
  <si>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</si>
  <si>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</si>
  <si>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</si>
  <si>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</si>
  <si>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</si>
  <si>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</si>
  <si>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</si>
  <si>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</si>
  <si>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</si>
  <si>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</si>
  <si>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</si>
  <si>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</si>
  <si>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</si>
  <si>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731.1 - Kouřovody a komíny</t>
  </si>
  <si>
    <t xml:space="preserve">    732 -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</si>
  <si>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</si>
  <si>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</si>
  <si>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</si>
  <si>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Nátěry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</si>
  <si>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</si>
  <si>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</si>
  <si>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</si>
  <si>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</si>
  <si>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</si>
  <si>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</si>
  <si>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</si>
  <si>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</si>
  <si>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</si>
  <si>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</si>
  <si>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</si>
  <si>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</si>
  <si>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</si>
  <si>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</si>
  <si>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</si>
  <si>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</si>
  <si>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</si>
  <si>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</si>
  <si>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</si>
  <si>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</si>
  <si>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</si>
  <si>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</si>
  <si>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</si>
  <si>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</si>
  <si>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</si>
  <si>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</si>
  <si>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</si>
  <si>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</si>
  <si>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</si>
  <si>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-986300587</t>
  </si>
  <si>
    <t>952901111</t>
  </si>
  <si>
    <t>Vyčištění budov bytové a občanské výstavby při výšce podlaží do 4 m</t>
  </si>
  <si>
    <t>-1819154529</t>
  </si>
  <si>
    <t>997</t>
  </si>
  <si>
    <t>Přesun sutě</t>
  </si>
  <si>
    <t>997013213</t>
  </si>
  <si>
    <t>Vnitrostaveništní doprava suti a vybouraných hmot pro budovy v přes 9 do 12 m ručně</t>
  </si>
  <si>
    <t>t</t>
  </si>
  <si>
    <t>1860132646</t>
  </si>
  <si>
    <t>997013501</t>
  </si>
  <si>
    <t>Odvoz suti a vybouraných hmot na skládku nebo meziskládku do 1 km se složením</t>
  </si>
  <si>
    <t>279693509</t>
  </si>
  <si>
    <t>5</t>
  </si>
  <si>
    <t>997013509</t>
  </si>
  <si>
    <t>Příplatek k odvozu suti a vybouraných hmot na skládku ZKD 1 km přes 1 km</t>
  </si>
  <si>
    <t>1282183815</t>
  </si>
  <si>
    <t>6</t>
  </si>
  <si>
    <t>997013656R</t>
  </si>
  <si>
    <t>Poplatek za uložení na skládce (skládkovné) železného šrotu</t>
  </si>
  <si>
    <t>1792026847</t>
  </si>
  <si>
    <t>P</t>
  </si>
  <si>
    <t>Poznámka k položce:_x000d_
Pro vyjádření výnosu ve prospěch zhotovitele je nutné jednotkovou cenu uvést se záporným znaménkem. (Získaná částka ponižuje náklad stavby.)</t>
  </si>
  <si>
    <t>PSV</t>
  </si>
  <si>
    <t>Práce a dodávky PSV</t>
  </si>
  <si>
    <t>713</t>
  </si>
  <si>
    <t>Izolace tepelné</t>
  </si>
  <si>
    <t>7</t>
  </si>
  <si>
    <t>713463211</t>
  </si>
  <si>
    <t>Montáž izolace tepelné potrubí potrubními pouzdry s Al fólií staženými Al páskou 1x D do 50 mm</t>
  </si>
  <si>
    <t>m</t>
  </si>
  <si>
    <t>16</t>
  </si>
  <si>
    <t>1504872535</t>
  </si>
  <si>
    <t>8</t>
  </si>
  <si>
    <t>M</t>
  </si>
  <si>
    <t>63154572</t>
  </si>
  <si>
    <t>pouzdro izolační potrubní z minerální vlny s Al fólií max. 250/100°C 35/40mm</t>
  </si>
  <si>
    <t>32</t>
  </si>
  <si>
    <t>1842018550</t>
  </si>
  <si>
    <t>VV</t>
  </si>
  <si>
    <t>4,90196078431373*1,02 'Přepočtené koeficientem množství</t>
  </si>
  <si>
    <t>63154573</t>
  </si>
  <si>
    <t>pouzdro izolační potrubní z minerální vlny s Al fólií max. 250/100°C 42/40mm</t>
  </si>
  <si>
    <t>1976148249</t>
  </si>
  <si>
    <t>2,45098039215686*1,02 'Přepočtené koeficientem množství</t>
  </si>
  <si>
    <t>10</t>
  </si>
  <si>
    <t>713463212</t>
  </si>
  <si>
    <t>Montáž izolace tepelné potrubí potrubními pouzdry s Al fólií staženými Al páskou 1x D přes 50 do 100 mm</t>
  </si>
  <si>
    <t>1890729203</t>
  </si>
  <si>
    <t>11</t>
  </si>
  <si>
    <t>63154022</t>
  </si>
  <si>
    <t>pouzdro izolační potrubní z minerální vlny s Al fólií max. 250/100°C 54/50mm</t>
  </si>
  <si>
    <t>-320179499</t>
  </si>
  <si>
    <t>63154605</t>
  </si>
  <si>
    <t>pouzdro izolační potrubní z minerální vlny s Al fólií max. 250/100°C 60/50mm</t>
  </si>
  <si>
    <t>1490843069</t>
  </si>
  <si>
    <t>13</t>
  </si>
  <si>
    <t>63154607</t>
  </si>
  <si>
    <t>pouzdro izolační potrubní z minerální vlny s Al fólií max. 250/100°C 76/50mm</t>
  </si>
  <si>
    <t>-208847937</t>
  </si>
  <si>
    <t>14</t>
  </si>
  <si>
    <t>713480811</t>
  </si>
  <si>
    <t>Odstranění izolace tepelné potrubí izolačním provazcem stažená drátem jednovrstvá</t>
  </si>
  <si>
    <t>1512535435</t>
  </si>
  <si>
    <t>15</t>
  </si>
  <si>
    <t>998713102</t>
  </si>
  <si>
    <t>Přesun hmot tonážní pro izolace tepelné v objektech v přes 6 do 12 m</t>
  </si>
  <si>
    <t>-568636373</t>
  </si>
  <si>
    <t>721</t>
  </si>
  <si>
    <t>Vnitřní kanalizace</t>
  </si>
  <si>
    <t>721171902</t>
  </si>
  <si>
    <t>Potrubí z PP vsazení odbočky do hrdla DN 40</t>
  </si>
  <si>
    <t>kus</t>
  </si>
  <si>
    <t>1282840881</t>
  </si>
  <si>
    <t>17</t>
  </si>
  <si>
    <t>721174041</t>
  </si>
  <si>
    <t>Potrubí kanalizační z PP připojovací DN 32</t>
  </si>
  <si>
    <t>328112807</t>
  </si>
  <si>
    <t>18</t>
  </si>
  <si>
    <t>721174042</t>
  </si>
  <si>
    <t>Potrubí kanalizační z PP připojovací DN 40</t>
  </si>
  <si>
    <t>-891259295</t>
  </si>
  <si>
    <t>19</t>
  </si>
  <si>
    <t>721290111</t>
  </si>
  <si>
    <t>Zkouška těsnosti potrubí kanalizace vodou DN do 125</t>
  </si>
  <si>
    <t>1655754200</t>
  </si>
  <si>
    <t>20</t>
  </si>
  <si>
    <t>ZT1.2</t>
  </si>
  <si>
    <t>Neutralizační box pro výkon kotelny do 350kW, včetně náplně</t>
  </si>
  <si>
    <t>ks</t>
  </si>
  <si>
    <t>894627310</t>
  </si>
  <si>
    <t>998721102</t>
  </si>
  <si>
    <t>Přesun hmot tonážní pro vnitřní kanalizaci v objektech v přes 6 do 12 m</t>
  </si>
  <si>
    <t>-817037024</t>
  </si>
  <si>
    <t>722</t>
  </si>
  <si>
    <t>Zdravotechnika - vnitřní vodovod</t>
  </si>
  <si>
    <t>22</t>
  </si>
  <si>
    <t>722130916</t>
  </si>
  <si>
    <t>Potrubí pozinkované závitové přeřezání ocelové trubky DN od 25 do 50</t>
  </si>
  <si>
    <t>-1878157151</t>
  </si>
  <si>
    <t>23</t>
  </si>
  <si>
    <t>722175002</t>
  </si>
  <si>
    <t>Potrubí vodovodní plastové PP-RCT svar polyfúze D 20x2,8 mm</t>
  </si>
  <si>
    <t>-1315905265</t>
  </si>
  <si>
    <t>24</t>
  </si>
  <si>
    <t>722175004</t>
  </si>
  <si>
    <t>Potrubí vodovodní plastové PP-RCT svar polyfúze D 32x4,4 mm</t>
  </si>
  <si>
    <t>1119869017</t>
  </si>
  <si>
    <t>25</t>
  </si>
  <si>
    <t>722190401</t>
  </si>
  <si>
    <t>Vyvedení a upevnění výpustku DN do 25</t>
  </si>
  <si>
    <t>-1064964603</t>
  </si>
  <si>
    <t>26</t>
  </si>
  <si>
    <t>722190901</t>
  </si>
  <si>
    <t>Uzavření nebo otevření vodovodního potrubí při opravách</t>
  </si>
  <si>
    <t>-961129482</t>
  </si>
  <si>
    <t>27</t>
  </si>
  <si>
    <t>722224115</t>
  </si>
  <si>
    <t>Kohout plnicí nebo vypouštěcí G 1/2" PN 10 s jedním závitem</t>
  </si>
  <si>
    <t>547297154</t>
  </si>
  <si>
    <t>28</t>
  </si>
  <si>
    <t>-2064194346</t>
  </si>
  <si>
    <t>29</t>
  </si>
  <si>
    <t>722232043</t>
  </si>
  <si>
    <t>Kohout kulový přímý G 1/2" PN 42 do 185°C vnitřní závit</t>
  </si>
  <si>
    <t>-1332369997</t>
  </si>
  <si>
    <t>30</t>
  </si>
  <si>
    <t>2059905523</t>
  </si>
  <si>
    <t>31</t>
  </si>
  <si>
    <t>722232044</t>
  </si>
  <si>
    <t>Kohout kulový přímý G 3/4" PN 42 do 185°C vnitřní závit</t>
  </si>
  <si>
    <t>1516565399</t>
  </si>
  <si>
    <t>722232046</t>
  </si>
  <si>
    <t>Kohout kulový přímý G 5/4" PN 42 do 185°C vnitřní závit</t>
  </si>
  <si>
    <t>-1114615595</t>
  </si>
  <si>
    <t>33</t>
  </si>
  <si>
    <t>722232047</t>
  </si>
  <si>
    <t>Kohout kulový přímý G 6/4" PN 42 do 185°C vnitřní závit</t>
  </si>
  <si>
    <t>968169023</t>
  </si>
  <si>
    <t>34</t>
  </si>
  <si>
    <t>722232048</t>
  </si>
  <si>
    <t>Kohout kulový přímý G 2" PN 42 do 185°C vnitřní závit</t>
  </si>
  <si>
    <t>-13264728</t>
  </si>
  <si>
    <t>35</t>
  </si>
  <si>
    <t>1277147784</t>
  </si>
  <si>
    <t>36</t>
  </si>
  <si>
    <t>722234266</t>
  </si>
  <si>
    <t>Filtr mosazný G 5/4" PN 20 do 80°C s 2x vnitřním závitem</t>
  </si>
  <si>
    <t>1567530961</t>
  </si>
  <si>
    <t>37</t>
  </si>
  <si>
    <t>722234268</t>
  </si>
  <si>
    <t>Filtr mosazný G 2" PN 20 do 80°C s 2x vnitřním závitem</t>
  </si>
  <si>
    <t>1238245425</t>
  </si>
  <si>
    <t>38</t>
  </si>
  <si>
    <t>722239101</t>
  </si>
  <si>
    <t>Montáž armatur vodovodních se dvěma závity G 1/2"</t>
  </si>
  <si>
    <t>1606638831</t>
  </si>
  <si>
    <t>39</t>
  </si>
  <si>
    <t>722262211</t>
  </si>
  <si>
    <t>Vodoměr závitový jednovtokový suchoběžný do 40°C G 1/2"x 80 mm Qn 1,5 m3/h horizontální</t>
  </si>
  <si>
    <t>1798220859</t>
  </si>
  <si>
    <t>40</t>
  </si>
  <si>
    <t>998722102</t>
  </si>
  <si>
    <t>Přesun hmot tonážní pro vnitřní vodovod v objektech v přes 6 do 12 m</t>
  </si>
  <si>
    <t>1684840590</t>
  </si>
  <si>
    <t>723</t>
  </si>
  <si>
    <t>Zdravotechnika - vnitřní plynovod</t>
  </si>
  <si>
    <t>41</t>
  </si>
  <si>
    <t>723150312</t>
  </si>
  <si>
    <t>Potrubí ocelové hladké černé bezešvé spojované svařováním tvářené za tepla D 57x3,2 mm</t>
  </si>
  <si>
    <t>-197619680</t>
  </si>
  <si>
    <t>42</t>
  </si>
  <si>
    <t>723180113</t>
  </si>
  <si>
    <t>Potrubí plynové nerezové EUROGW, PN 0,5 DN 20</t>
  </si>
  <si>
    <t>-1903413082</t>
  </si>
  <si>
    <t>43</t>
  </si>
  <si>
    <t>723221304</t>
  </si>
  <si>
    <t>Ventil vzorkovací rohový G 1/2" PN 5 s vnitřním závitem</t>
  </si>
  <si>
    <t>-184358068</t>
  </si>
  <si>
    <t>44</t>
  </si>
  <si>
    <t>998723102</t>
  </si>
  <si>
    <t>Přesun hmot tonážní pro vnitřní plynovod v objektech v přes 6 do 12 m</t>
  </si>
  <si>
    <t>565297983</t>
  </si>
  <si>
    <t>724</t>
  </si>
  <si>
    <t>Zdravotechnika - strojní vybavení</t>
  </si>
  <si>
    <t>45</t>
  </si>
  <si>
    <t>724231128</t>
  </si>
  <si>
    <t>Příslušenství domovních vodáren měřící tlakoměr deformační</t>
  </si>
  <si>
    <t>soubor</t>
  </si>
  <si>
    <t>-177162782</t>
  </si>
  <si>
    <t>46</t>
  </si>
  <si>
    <t>-1794128411</t>
  </si>
  <si>
    <t>47</t>
  </si>
  <si>
    <t>724249214</t>
  </si>
  <si>
    <t>Montáž filtr dávkovací proporcionální do G 2" ostatní typ</t>
  </si>
  <si>
    <t>837590855</t>
  </si>
  <si>
    <t>48</t>
  </si>
  <si>
    <t>724UPN1</t>
  </si>
  <si>
    <t>Prvotní náplň systému přes externí demi jednotku</t>
  </si>
  <si>
    <t>-56131618</t>
  </si>
  <si>
    <t>49</t>
  </si>
  <si>
    <t>IK100</t>
  </si>
  <si>
    <t>Inhibitor koroze</t>
  </si>
  <si>
    <t>l</t>
  </si>
  <si>
    <t>1744867959</t>
  </si>
  <si>
    <t>50</t>
  </si>
  <si>
    <t>ZT1.5</t>
  </si>
  <si>
    <t>Digitální vodoměr pro kontrolu změkčovacích zařízení, Rp 1/2"</t>
  </si>
  <si>
    <t>1823944416</t>
  </si>
  <si>
    <t>51</t>
  </si>
  <si>
    <t>ZT1.6</t>
  </si>
  <si>
    <t>Elektromagnetický ventil EV 250B 12BD G12E NC - 1/2" s cívkou, diferenční tlak: 0 ÷ 10 bar,</t>
  </si>
  <si>
    <t>-1005606412</t>
  </si>
  <si>
    <t>52</t>
  </si>
  <si>
    <t>43633010F</t>
  </si>
  <si>
    <t xml:space="preserve">Vodní filtr FF06  1/2"F , nerez vložka, studená voda,PN 6, nerez vložka 90 mikron</t>
  </si>
  <si>
    <t>-1274300399</t>
  </si>
  <si>
    <t>53</t>
  </si>
  <si>
    <t>5512001891F</t>
  </si>
  <si>
    <t>Sada pro měření tvrdosti</t>
  </si>
  <si>
    <t>959894677</t>
  </si>
  <si>
    <t>54</t>
  </si>
  <si>
    <t>ZT1.3</t>
  </si>
  <si>
    <t xml:space="preserve">Systémový oddělovač  BA DN15, kategorie 4</t>
  </si>
  <si>
    <t>480099825</t>
  </si>
  <si>
    <t>55</t>
  </si>
  <si>
    <t>ZT1.4</t>
  </si>
  <si>
    <t>Změkčovací zařízení se dvěma patronamI, Rp 1/2", kapacita změkčení 6000 lx dH</t>
  </si>
  <si>
    <t>1469541599</t>
  </si>
  <si>
    <t>56</t>
  </si>
  <si>
    <t>998724102</t>
  </si>
  <si>
    <t>Přesun hmot tonážní pro strojní vybavení v objektech v přes 6 do 12 m</t>
  </si>
  <si>
    <t>1014667505</t>
  </si>
  <si>
    <t>731</t>
  </si>
  <si>
    <t>Ústřední vytápění - kotelny</t>
  </si>
  <si>
    <t>57</t>
  </si>
  <si>
    <t>731200826</t>
  </si>
  <si>
    <t>Demontáž kotle ocelového na plynná nebo kapalná paliva výkon přes 40 do 60 kW</t>
  </si>
  <si>
    <t>-1977056839</t>
  </si>
  <si>
    <t>58</t>
  </si>
  <si>
    <t>731244010</t>
  </si>
  <si>
    <t>Kotel ocelový závěsný na plyn kondenzační o výkonu 6,6-49,9 kW pro vytápění</t>
  </si>
  <si>
    <t>1180835263</t>
  </si>
  <si>
    <t>Poznámka k položce:_x000d_
Kaskáda kotlů 2x45kW vč. regulačních prvků kaskády</t>
  </si>
  <si>
    <t>"STR 1.1" 2</t>
  </si>
  <si>
    <t>Součet</t>
  </si>
  <si>
    <t>59</t>
  </si>
  <si>
    <t>STR1.1a</t>
  </si>
  <si>
    <t>Tepl.čidlo příložné</t>
  </si>
  <si>
    <t>-117918903</t>
  </si>
  <si>
    <t>60</t>
  </si>
  <si>
    <t>KO1</t>
  </si>
  <si>
    <t>Přenosný hasící přístroj CO2 s min. hasící schopností 55B</t>
  </si>
  <si>
    <t>-386331356</t>
  </si>
  <si>
    <t>61</t>
  </si>
  <si>
    <t>KO2</t>
  </si>
  <si>
    <t>Práškový přenosný hasící přístroj s min. hasící schopností 21A, 5kg</t>
  </si>
  <si>
    <t>1512321228</t>
  </si>
  <si>
    <t>62</t>
  </si>
  <si>
    <t>998731102</t>
  </si>
  <si>
    <t>Přesun hmot tonážní pro kotelny v objektech v přes 6 do 12 m</t>
  </si>
  <si>
    <t>-325303501</t>
  </si>
  <si>
    <t>731.1</t>
  </si>
  <si>
    <t>Kouřovody a komíny</t>
  </si>
  <si>
    <t>63</t>
  </si>
  <si>
    <t>1.1</t>
  </si>
  <si>
    <t>Zpětná klapka DN 80, vkládací plast</t>
  </si>
  <si>
    <t>1723026258</t>
  </si>
  <si>
    <t>64</t>
  </si>
  <si>
    <t>1.10</t>
  </si>
  <si>
    <t>Prodloužení 430 mm DN 110/160, Plast/Nerez, kouřovod</t>
  </si>
  <si>
    <t>-493517278</t>
  </si>
  <si>
    <t>65</t>
  </si>
  <si>
    <t>1.11</t>
  </si>
  <si>
    <t>T-kus DN 110/160 s revizním otvorem, Plast/Nerez, kouřovod</t>
  </si>
  <si>
    <t>-1802829271</t>
  </si>
  <si>
    <t>66</t>
  </si>
  <si>
    <t>1.12</t>
  </si>
  <si>
    <t>Koleno revizní 87° DN 110/160, Plast/Nerez, kouřovod</t>
  </si>
  <si>
    <t>418144265</t>
  </si>
  <si>
    <t>67</t>
  </si>
  <si>
    <t>1.13</t>
  </si>
  <si>
    <t>Koleno 87,5° DN 110/160, Plast/Nerez</t>
  </si>
  <si>
    <t>-498752353</t>
  </si>
  <si>
    <t>68</t>
  </si>
  <si>
    <t>1.14</t>
  </si>
  <si>
    <t>Prodloužení 930 mm DN 110/160, Plast/Nerez</t>
  </si>
  <si>
    <t>1213079348</t>
  </si>
  <si>
    <t>69</t>
  </si>
  <si>
    <t>1.15</t>
  </si>
  <si>
    <t>Ukončení pro přisávání DN 110/160, nerez</t>
  </si>
  <si>
    <t>-1285416233</t>
  </si>
  <si>
    <t>70</t>
  </si>
  <si>
    <t>1.16</t>
  </si>
  <si>
    <t>Objímka SW DN 160</t>
  </si>
  <si>
    <t>-1265201762</t>
  </si>
  <si>
    <t>71</t>
  </si>
  <si>
    <t>1.19</t>
  </si>
  <si>
    <t>Nerezové konzole pro kaskádu a komín</t>
  </si>
  <si>
    <t>693075769</t>
  </si>
  <si>
    <t>72</t>
  </si>
  <si>
    <t>1.2</t>
  </si>
  <si>
    <t>Koleno revizní 87° DN80/125, pro kouřovod, Plast/Nerez</t>
  </si>
  <si>
    <t>1074280285</t>
  </si>
  <si>
    <t>73</t>
  </si>
  <si>
    <t>1.20</t>
  </si>
  <si>
    <t>Prostup střechou</t>
  </si>
  <si>
    <t>-1897685987</t>
  </si>
  <si>
    <t>74</t>
  </si>
  <si>
    <t>1.21</t>
  </si>
  <si>
    <t>Montáž spalinové cesty</t>
  </si>
  <si>
    <t>404377481</t>
  </si>
  <si>
    <t>75</t>
  </si>
  <si>
    <t>1.3</t>
  </si>
  <si>
    <t>Prodloužení 430 mm DN 80/125, pro kouřovod, Plast/Nerez</t>
  </si>
  <si>
    <t>298825919</t>
  </si>
  <si>
    <t>76</t>
  </si>
  <si>
    <t>1.4</t>
  </si>
  <si>
    <t>T-kus DN 110/160 redukovaný na DN 80/125, Plast/Nerez</t>
  </si>
  <si>
    <t>-593222567</t>
  </si>
  <si>
    <t>77</t>
  </si>
  <si>
    <t>1.5</t>
  </si>
  <si>
    <t>T-kus 90° DN 110/160 pro kouřovod, s odtokem, Plast/Nerez</t>
  </si>
  <si>
    <t>733015846</t>
  </si>
  <si>
    <t>78</t>
  </si>
  <si>
    <t>1.6</t>
  </si>
  <si>
    <t>Dýnko s odtokem DN 110/160, pro kouřovod, Plast/Nerez</t>
  </si>
  <si>
    <t>1307271694</t>
  </si>
  <si>
    <t>79</t>
  </si>
  <si>
    <t>1.7</t>
  </si>
  <si>
    <t>Zátka revizní s odtokem kondenzátu DN 110, plast, na kaskádu</t>
  </si>
  <si>
    <t>1733040785</t>
  </si>
  <si>
    <t>80</t>
  </si>
  <si>
    <t>1.8</t>
  </si>
  <si>
    <t>PN dynko s plným dnem DN160</t>
  </si>
  <si>
    <t>-1850261843</t>
  </si>
  <si>
    <t>81</t>
  </si>
  <si>
    <t>1.9</t>
  </si>
  <si>
    <t>Prodloužení 930 mm DN 110/160, Plast/Nerez, mezi kotle</t>
  </si>
  <si>
    <t>-784253103</t>
  </si>
  <si>
    <t>82</t>
  </si>
  <si>
    <t>998731102R</t>
  </si>
  <si>
    <t>Přesun hmot tonážní pro kouřovody a komíny v objektech v přes 6 do 12 m</t>
  </si>
  <si>
    <t>kpl</t>
  </si>
  <si>
    <t>1703814426</t>
  </si>
  <si>
    <t>732</t>
  </si>
  <si>
    <t>Strojovny</t>
  </si>
  <si>
    <t>83</t>
  </si>
  <si>
    <t>732110812</t>
  </si>
  <si>
    <t>Demontáž rozdělovače nebo sběrače DN přes 100 do 200</t>
  </si>
  <si>
    <t>-1350175122</t>
  </si>
  <si>
    <t>84</t>
  </si>
  <si>
    <t>732199100</t>
  </si>
  <si>
    <t>Montáž orientačních štítků</t>
  </si>
  <si>
    <t>1461925302</t>
  </si>
  <si>
    <t>85</t>
  </si>
  <si>
    <t>732219315</t>
  </si>
  <si>
    <t>Montáž ohříváku vody stojatého PN 0,6/0,6,PN 1,6/0,6 o obsahu 1000 litrů</t>
  </si>
  <si>
    <t>-1520836598</t>
  </si>
  <si>
    <t>86</t>
  </si>
  <si>
    <t>ZT1.1</t>
  </si>
  <si>
    <t>Zásobníkový ohřívač TV s 1 výměníkem, V=299 l</t>
  </si>
  <si>
    <t>-404425268</t>
  </si>
  <si>
    <t>87</t>
  </si>
  <si>
    <t>732349102R00</t>
  </si>
  <si>
    <t>Nádoby válcové tlakové Montáž anuloidu II - průtok 8 m3/hod</t>
  </si>
  <si>
    <t>-210016930</t>
  </si>
  <si>
    <t>88</t>
  </si>
  <si>
    <t>STR1.3</t>
  </si>
  <si>
    <t>Hydraulický vyrovnávač dyn.tlaků HVDT 2, svařenec</t>
  </si>
  <si>
    <t>-945511696</t>
  </si>
  <si>
    <t>89</t>
  </si>
  <si>
    <t>732331113</t>
  </si>
  <si>
    <t>Nádoba tlaková expanzní pro solární, topnou a chladící soustavu s membránou závitové připojení PN 1,0 o objemu 300 l</t>
  </si>
  <si>
    <t>-1821407152</t>
  </si>
  <si>
    <t>Poznámka k položce:_x000d_
STR1.2	Nádoba expanzní membránová N 250</t>
  </si>
  <si>
    <t>"STR 1.2" 1</t>
  </si>
  <si>
    <t>90</t>
  </si>
  <si>
    <t>732420812</t>
  </si>
  <si>
    <t>Demontáž čerpadla oběhového spirálního DN 40</t>
  </si>
  <si>
    <t>-365858627</t>
  </si>
  <si>
    <t>91</t>
  </si>
  <si>
    <t>732421202</t>
  </si>
  <si>
    <t>Čerpadlo teplovodní mokroběžné závitové cirkulační DN 25 výtlak do 4,0 m průtok 2,20 m3/h pro TUV</t>
  </si>
  <si>
    <t>861819461</t>
  </si>
  <si>
    <t>Poznámka k položce:_x000d_
STR 1.6	Oběhové čerpadlo, elektronické oběhové čerpadlo s plynulým přednastavením otáček, 230 V, H=25 kPa, Q=1,5 m3/h_x000d_
_x000d_
STR1.9	Oběhové čerpadlo, elektronické oběhové čerpadlo s plynulým přednastavením otáček, 230 V, H=2 m, Q=1,8 m3/h</t>
  </si>
  <si>
    <t>"STR 1.6" 1</t>
  </si>
  <si>
    <t>"STR 1.9" 1</t>
  </si>
  <si>
    <t>92</t>
  </si>
  <si>
    <t>732421203</t>
  </si>
  <si>
    <t>Čerpadlo teplovodní mokroběžné závitové cirkulační DN 25 výtlak do 6,0 m průtok 3,0 m3/h pro TUV</t>
  </si>
  <si>
    <t>-1567162059</t>
  </si>
  <si>
    <t>Poznámka k položce:_x000d_
STR1.8	Oběhové čerpadlo, elektronické oběhové čerpadlo s plynulým přednastavením otáček, 230 V, H=25 kPa, Q=2,5 m3/h</t>
  </si>
  <si>
    <t>"STR 1.8" 1</t>
  </si>
  <si>
    <t>93</t>
  </si>
  <si>
    <t>732421204</t>
  </si>
  <si>
    <t>Čerpadlo teplovodní mokroběžné závitové cirkulační DN 25 výtlak do 6,0 m průtok 9,0 m3/h pro TUV</t>
  </si>
  <si>
    <t>-1689080420</t>
  </si>
  <si>
    <t>Poznámka k položce:_x000d_
STR1.7	Oběhové čerpadlo, elektronické oběhové čerpadlo s plynulým přednastavením otáček, 230 V, H=25 kPa, Q=3,5 m3/h</t>
  </si>
  <si>
    <t>"STR 1.7" 1</t>
  </si>
  <si>
    <t>94</t>
  </si>
  <si>
    <t>732511417</t>
  </si>
  <si>
    <t>Nálevka vypouštěcí G 5/4" F odkapů pojistných ventilů</t>
  </si>
  <si>
    <t>1445307023</t>
  </si>
  <si>
    <t>95</t>
  </si>
  <si>
    <t>STR1.4</t>
  </si>
  <si>
    <t>Kombinovaný rozdělovač a sběrač, MODUL 100, PN 6, Tmax= 105 °C, l = 2850 mm, m=86,8 kg</t>
  </si>
  <si>
    <t>209121624</t>
  </si>
  <si>
    <t>96</t>
  </si>
  <si>
    <t>STR1.4.a</t>
  </si>
  <si>
    <t>Příslušenství rozdělovače - nástěnná konzola 65 - 125</t>
  </si>
  <si>
    <t>272583921</t>
  </si>
  <si>
    <t>97</t>
  </si>
  <si>
    <t>STR1.4.b</t>
  </si>
  <si>
    <t>Příslušenství rozdělovače - PUR izolace M 100</t>
  </si>
  <si>
    <t>949545499</t>
  </si>
  <si>
    <t>98</t>
  </si>
  <si>
    <t>998732102</t>
  </si>
  <si>
    <t>Přesun hmot tonážní pro strojovny v objektech v přes 6 do 12 m</t>
  </si>
  <si>
    <t>1521272523</t>
  </si>
  <si>
    <t>733</t>
  </si>
  <si>
    <t>Ústřední vytápění - rozvodné potrubí</t>
  </si>
  <si>
    <t>99</t>
  </si>
  <si>
    <t>733110806</t>
  </si>
  <si>
    <t>Demontáž potrubí ocelového závitového DN přes 15 do 32</t>
  </si>
  <si>
    <t>-1760151649</t>
  </si>
  <si>
    <t>100</t>
  </si>
  <si>
    <t>733110808</t>
  </si>
  <si>
    <t>Demontáž potrubí ocelového závitového DN přes 32 do 50</t>
  </si>
  <si>
    <t>1502955127</t>
  </si>
  <si>
    <t>101</t>
  </si>
  <si>
    <t>733111315</t>
  </si>
  <si>
    <t>Potrubí ocelové závitové černé svařované běžné v kotelnách nebo strojovnách DN 25</t>
  </si>
  <si>
    <t>436928789</t>
  </si>
  <si>
    <t>102</t>
  </si>
  <si>
    <t>733121118</t>
  </si>
  <si>
    <t>Potrubí ocelové hladké bezešvé nízkotlaké spojované svařováním D 57x3,2 mm</t>
  </si>
  <si>
    <t>-1271671857</t>
  </si>
  <si>
    <t>103</t>
  </si>
  <si>
    <t>733121219</t>
  </si>
  <si>
    <t>Potrubí ocelové hladké bezešvé v kotelnách nebo strojovnách spojované svařováním D 60,3x4,0 mm</t>
  </si>
  <si>
    <t>1120534771</t>
  </si>
  <si>
    <t>104</t>
  </si>
  <si>
    <t>733121224</t>
  </si>
  <si>
    <t>Potrubí ocelové hladké bezešvé v kotelnách nebo strojovnách spojované svařováním D 76x3,6 mm</t>
  </si>
  <si>
    <t>1554039684</t>
  </si>
  <si>
    <t>105</t>
  </si>
  <si>
    <t>733123118</t>
  </si>
  <si>
    <t>Příplatek k potrubí ocelovému hladkému za zhotovení přípojky z trubek ocelových hladkých D 57x2,9 mm</t>
  </si>
  <si>
    <t>-1679722471</t>
  </si>
  <si>
    <t>106</t>
  </si>
  <si>
    <t>733223106</t>
  </si>
  <si>
    <t>Potrubí měděné tvrdé spojované měkkým pájením D 35x1,5 mm</t>
  </si>
  <si>
    <t>-1108451461</t>
  </si>
  <si>
    <t>107</t>
  </si>
  <si>
    <t>733223108</t>
  </si>
  <si>
    <t>Potrubí měděné tvrdé spojované měkkým pájením D 54x2 mm</t>
  </si>
  <si>
    <t>42119354</t>
  </si>
  <si>
    <t>108</t>
  </si>
  <si>
    <t>733291101</t>
  </si>
  <si>
    <t>Zkouška těsnosti potrubí měděné D do 35x1,5</t>
  </si>
  <si>
    <t>941249117</t>
  </si>
  <si>
    <t>109</t>
  </si>
  <si>
    <t>733291102</t>
  </si>
  <si>
    <t>Zkouška těsnosti potrubí měděné D přes 35x1,5 do 64x2</t>
  </si>
  <si>
    <t>408068787</t>
  </si>
  <si>
    <t>110</t>
  </si>
  <si>
    <t>733291103</t>
  </si>
  <si>
    <t>Zkouška těsnosti potrubí měděné D přes 64x2 do 108x2,5</t>
  </si>
  <si>
    <t>-518722274</t>
  </si>
  <si>
    <t>111</t>
  </si>
  <si>
    <t>998733102</t>
  </si>
  <si>
    <t>Přesun hmot tonážní pro rozvody potrubí v objektech v přes 6 do 12 m</t>
  </si>
  <si>
    <t>653442121</t>
  </si>
  <si>
    <t>734</t>
  </si>
  <si>
    <t>Ústřední vytápění - armatury</t>
  </si>
  <si>
    <t>112</t>
  </si>
  <si>
    <t>734100812</t>
  </si>
  <si>
    <t>Demontáž armatury přírubové se dvěma přírubami DN přes 50 do 100</t>
  </si>
  <si>
    <t>158225169</t>
  </si>
  <si>
    <t>113</t>
  </si>
  <si>
    <t>734173216</t>
  </si>
  <si>
    <t>Spoj přírubový PN 6/I do 200°C DN 65</t>
  </si>
  <si>
    <t>740812568</t>
  </si>
  <si>
    <t>114</t>
  </si>
  <si>
    <t>734211120</t>
  </si>
  <si>
    <t>Ventil závitový odvzdušňovací G 1/2 PN 14 do 120°C automatický</t>
  </si>
  <si>
    <t>264965557</t>
  </si>
  <si>
    <t>115</t>
  </si>
  <si>
    <t>734242415</t>
  </si>
  <si>
    <t>Ventil závitový zpětný přímý G 5/4 PN 16 do 110°C</t>
  </si>
  <si>
    <t>856711308</t>
  </si>
  <si>
    <t>116</t>
  </si>
  <si>
    <t>734242417</t>
  </si>
  <si>
    <t>Ventil závitový zpětný přímý G 2 PN 16 do 110°C</t>
  </si>
  <si>
    <t>49614574</t>
  </si>
  <si>
    <t>117</t>
  </si>
  <si>
    <t>734251211</t>
  </si>
  <si>
    <t>Ventil závitový pojistný rohový G 1/2 provozní tlak od 2,5 do 6 barů</t>
  </si>
  <si>
    <t>1283833864</t>
  </si>
  <si>
    <t>118</t>
  </si>
  <si>
    <t>734261236</t>
  </si>
  <si>
    <t>Šroubení topenářské přímé G 5/4 PN 16 do 120°C</t>
  </si>
  <si>
    <t>117129172</t>
  </si>
  <si>
    <t>119</t>
  </si>
  <si>
    <t>734291123</t>
  </si>
  <si>
    <t>Kohout plnící a vypouštěcí G 1/2 PN 10 do 90°C závitový</t>
  </si>
  <si>
    <t>-1152084700</t>
  </si>
  <si>
    <t>120</t>
  </si>
  <si>
    <t>734411113</t>
  </si>
  <si>
    <t>Teploměr technický s pevným stonkem a jímkou zadní připojení průměr 80 mm délky 50 mm</t>
  </si>
  <si>
    <t>1824113589</t>
  </si>
  <si>
    <t>121</t>
  </si>
  <si>
    <t>734494213</t>
  </si>
  <si>
    <t>Návarek s trubkovým závitem G 1/2</t>
  </si>
  <si>
    <t>1457634328</t>
  </si>
  <si>
    <t>122</t>
  </si>
  <si>
    <t>STR1.10</t>
  </si>
  <si>
    <t>3-cestný směšovací ventil, DN20, Kvs 4,0 m3/h</t>
  </si>
  <si>
    <t>-2062373786</t>
  </si>
  <si>
    <t>123</t>
  </si>
  <si>
    <t>STR1.11</t>
  </si>
  <si>
    <t>3-cestný směšovací ventil, DN25, Kvs 10,0 m3/h</t>
  </si>
  <si>
    <t>-838289820</t>
  </si>
  <si>
    <t>124</t>
  </si>
  <si>
    <t>STR1.12</t>
  </si>
  <si>
    <t>3-cestný směšovací ventil, DN25, Kvs 6,3 m3/h</t>
  </si>
  <si>
    <t>867527432</t>
  </si>
  <si>
    <t>125</t>
  </si>
  <si>
    <t>STR1.5</t>
  </si>
  <si>
    <t>Magnetický mechanický filtr s rotačním připojením, 5/4”</t>
  </si>
  <si>
    <t>-1992373725</t>
  </si>
  <si>
    <t>126</t>
  </si>
  <si>
    <t>STR4</t>
  </si>
  <si>
    <t>Servopohon pro 3-cest. ventil, 24V, spojité ovl.</t>
  </si>
  <si>
    <t>1264948706</t>
  </si>
  <si>
    <t>127</t>
  </si>
  <si>
    <t>42285514R</t>
  </si>
  <si>
    <t>klapka mezipřírubová uzavírací; pro topení, pro vodovod, pro klimatizace, pro protipožární aplikace; materiál tělesa GGG 40 litina, disk litina GGG40, vložka EPDM,O-kroužek NBR; médium voda; DN 65; L = 46 mm; provozní tlak PN 16</t>
  </si>
  <si>
    <t>-356313819</t>
  </si>
  <si>
    <t>128</t>
  </si>
  <si>
    <t>STR1.2.a</t>
  </si>
  <si>
    <t>Příslušenství exp. nádoby - kulový kohout se zajištěním 1"</t>
  </si>
  <si>
    <t>1251713713</t>
  </si>
  <si>
    <t>129</t>
  </si>
  <si>
    <t>998734102</t>
  </si>
  <si>
    <t>Přesun hmot tonážní pro armatury v objektech v přes 6 do 12 m</t>
  </si>
  <si>
    <t>-2015863250</t>
  </si>
  <si>
    <t>767</t>
  </si>
  <si>
    <t>Konstrukce zámečnické</t>
  </si>
  <si>
    <t>130</t>
  </si>
  <si>
    <t>767995111</t>
  </si>
  <si>
    <t>Montáž atypických zámečnických konstrukcí hm do 5 kg</t>
  </si>
  <si>
    <t>kg</t>
  </si>
  <si>
    <t>-1803486719</t>
  </si>
  <si>
    <t>131</t>
  </si>
  <si>
    <t>55399994R</t>
  </si>
  <si>
    <t>výrobek kovový zámečnický, atypický</t>
  </si>
  <si>
    <t>1701434816</t>
  </si>
  <si>
    <t>132</t>
  </si>
  <si>
    <t>767995112</t>
  </si>
  <si>
    <t>Montáž atypických zámečnických konstrukcí hm přes 5 do 10 kg</t>
  </si>
  <si>
    <t>-1337230711</t>
  </si>
  <si>
    <t>133</t>
  </si>
  <si>
    <t>55399999R</t>
  </si>
  <si>
    <t>-1495319170</t>
  </si>
  <si>
    <t>134</t>
  </si>
  <si>
    <t>998767102R00</t>
  </si>
  <si>
    <t>Přesun hmot tonážní pro zámečnické konstrukce v objektech v přes 6 do 12 m</t>
  </si>
  <si>
    <t>-1228666417</t>
  </si>
  <si>
    <t>783</t>
  </si>
  <si>
    <t>Nátěry</t>
  </si>
  <si>
    <t>135</t>
  </si>
  <si>
    <t>783614551</t>
  </si>
  <si>
    <t>Základní jednonásobný syntetický nátěr potrubí DN do 50 mm</t>
  </si>
  <si>
    <t>444821512</t>
  </si>
  <si>
    <t>136</t>
  </si>
  <si>
    <t>783617611</t>
  </si>
  <si>
    <t>Krycí dvojnásobný syntetický nátěr potrubí DN do 50 mm</t>
  </si>
  <si>
    <t>-988370989</t>
  </si>
  <si>
    <t>Práce a dodávky M</t>
  </si>
  <si>
    <t>21-M</t>
  </si>
  <si>
    <t>Elektromontáže</t>
  </si>
  <si>
    <t>137</t>
  </si>
  <si>
    <t>210290841</t>
  </si>
  <si>
    <t>Demontáž a montáž krytu na oceloplechovém rozvaděči šířky do 70 cm</t>
  </si>
  <si>
    <t>329092010</t>
  </si>
  <si>
    <t>HZS</t>
  </si>
  <si>
    <t>Hodinové zúčtovací sazby</t>
  </si>
  <si>
    <t>138</t>
  </si>
  <si>
    <t>HZS4211</t>
  </si>
  <si>
    <t>Hodinová zúčtovací sazba revizní technik</t>
  </si>
  <si>
    <t>hod</t>
  </si>
  <si>
    <t>512</t>
  </si>
  <si>
    <t>143189930</t>
  </si>
  <si>
    <t>139</t>
  </si>
  <si>
    <t>R03</t>
  </si>
  <si>
    <t>Servis - uvedení kotlů do provozu, zaškolení obsluhy</t>
  </si>
  <si>
    <t>1264812517</t>
  </si>
  <si>
    <t>140</t>
  </si>
  <si>
    <t>RT31b</t>
  </si>
  <si>
    <t>Zapůjčení externí úpravny vody pro prvotní nápň soustavy (1000l)</t>
  </si>
  <si>
    <t>1739454240</t>
  </si>
  <si>
    <t>141</t>
  </si>
  <si>
    <t>RV1</t>
  </si>
  <si>
    <t>Revize plynu F,G</t>
  </si>
  <si>
    <t>-1305291856</t>
  </si>
  <si>
    <t>142</t>
  </si>
  <si>
    <t>HZS1292</t>
  </si>
  <si>
    <t>Hodinová zúčtovací sazba stavební dělník</t>
  </si>
  <si>
    <t>-261501398</t>
  </si>
  <si>
    <t>143</t>
  </si>
  <si>
    <t>HZS2211</t>
  </si>
  <si>
    <t>Hodinová zúčtovací sazba instalatér</t>
  </si>
  <si>
    <t>1025639846</t>
  </si>
  <si>
    <t>144</t>
  </si>
  <si>
    <t>HZS2212</t>
  </si>
  <si>
    <t>Hodinová zúčtovací sazba instalatér odborný</t>
  </si>
  <si>
    <t>31467601</t>
  </si>
  <si>
    <t>145</t>
  </si>
  <si>
    <t>HZS2221</t>
  </si>
  <si>
    <t>Hodinová zúčtovací sazba topenář</t>
  </si>
  <si>
    <t>-6796677</t>
  </si>
  <si>
    <t>VRN</t>
  </si>
  <si>
    <t>Vedlejší rozpočtové náklady</t>
  </si>
  <si>
    <t>VRN4</t>
  </si>
  <si>
    <t>Inženýrská činnost</t>
  </si>
  <si>
    <t>146</t>
  </si>
  <si>
    <t>044002000</t>
  </si>
  <si>
    <t>Revize</t>
  </si>
  <si>
    <t>1024</t>
  </si>
  <si>
    <t>-1588097398</t>
  </si>
  <si>
    <t>Poznámka k položce:_x000d_
Nádoby expanzní tlakové Zkoušky a revize revize expanzní tlakové nádoby do 500 l</t>
  </si>
  <si>
    <t>2 - Ústřední topení</t>
  </si>
  <si>
    <t>Ústřední topení - 1.2. Pol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</si>
  <si>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</si>
  <si>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</si>
  <si>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</si>
  <si>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725 - Zdravotechnika - zařizovací předměty</t>
  </si>
  <si>
    <t xml:space="preserve">    734 - Armatury</t>
  </si>
  <si>
    <t xml:space="preserve">    735 - Otopná tělesa</t>
  </si>
  <si>
    <t xml:space="preserve">    763 - Konstrukce suché výstavby</t>
  </si>
  <si>
    <t xml:space="preserve">    784 - Dokončovací práce - malby a tapety</t>
  </si>
  <si>
    <t>Vodorovné konstrukce</t>
  </si>
  <si>
    <t>411388621</t>
  </si>
  <si>
    <t>Zabetonování otvorů tl do 150 mm ze suchých směsí pl do 0,25 m2 ve stropech</t>
  </si>
  <si>
    <t>-729580439</t>
  </si>
  <si>
    <t>Úpravy povrchů, podlahy a osazování výplní</t>
  </si>
  <si>
    <t>611315222</t>
  </si>
  <si>
    <t>Vápenná štuková omítka malých ploch přes 0,09 do 0,25 m2 na stropech</t>
  </si>
  <si>
    <t>1174462439</t>
  </si>
  <si>
    <t>612135101</t>
  </si>
  <si>
    <t>Hrubá výplň rýh ve stěnách maltou jakékoli šířky rýhy</t>
  </si>
  <si>
    <t>228533996</t>
  </si>
  <si>
    <t>119*0,15*1,2</t>
  </si>
  <si>
    <t>164*0,3*1,2</t>
  </si>
  <si>
    <t>612315122</t>
  </si>
  <si>
    <t>Vápenná štuková omítka rýh ve stěnách š přes 150 do 300 mm</t>
  </si>
  <si>
    <t>-504951237</t>
  </si>
  <si>
    <t>-1928443135</t>
  </si>
  <si>
    <t>-1710874735</t>
  </si>
  <si>
    <t>952902021</t>
  </si>
  <si>
    <t>Čištění budov zametení hladkých podlah</t>
  </si>
  <si>
    <t>57261901</t>
  </si>
  <si>
    <t>972033261</t>
  </si>
  <si>
    <t>Vybourání otvorů v klenbách z cihel pl do 0,09 m2 tl do 300 mm</t>
  </si>
  <si>
    <t>92014260</t>
  </si>
  <si>
    <t>974031164</t>
  </si>
  <si>
    <t>Vysekání rýh ve zdivu cihelném hl do 150 mm š do 150 mm</t>
  </si>
  <si>
    <t>-472614808</t>
  </si>
  <si>
    <t>974031167</t>
  </si>
  <si>
    <t>Vysekání rýh ve zdivu cihelném hl do 150 mm š do 300 mm</t>
  </si>
  <si>
    <t>-1875501909</t>
  </si>
  <si>
    <t>974031169</t>
  </si>
  <si>
    <t>Příplatek k vysekání rýh ve zdivu cihelném hl do 150 mm ZKD 100 mm š rýhy</t>
  </si>
  <si>
    <t>1530547111</t>
  </si>
  <si>
    <t>119,4</t>
  </si>
  <si>
    <t>169,0</t>
  </si>
  <si>
    <t>974031267</t>
  </si>
  <si>
    <t>Vysekání rýh ve zdivu cihelném u stropu hl do 150 mm š do 300 mm</t>
  </si>
  <si>
    <t>-566958479</t>
  </si>
  <si>
    <t>164592636</t>
  </si>
  <si>
    <t>1001822908</t>
  </si>
  <si>
    <t>-1121641892</t>
  </si>
  <si>
    <t>997013603</t>
  </si>
  <si>
    <t>Poplatek za uložení na skládce (skládkovné) stavebního odpadu cihelného kód odpadu 17 01 02</t>
  </si>
  <si>
    <t>-1258403837</t>
  </si>
  <si>
    <t>37,914-6,992</t>
  </si>
  <si>
    <t>1029708375</t>
  </si>
  <si>
    <t>998</t>
  </si>
  <si>
    <t>Přesun hmot</t>
  </si>
  <si>
    <t>998011002</t>
  </si>
  <si>
    <t>Přesun hmot pro budovy zděné v přes 6 do 12 m</t>
  </si>
  <si>
    <t>279416085</t>
  </si>
  <si>
    <t>713463131</t>
  </si>
  <si>
    <t>Montáž izolace tepelné potrubí potrubními pouzdry bez úpravy slepenými 1x tl izolace do 25 mm</t>
  </si>
  <si>
    <t>-1514981082</t>
  </si>
  <si>
    <t>131+180+145</t>
  </si>
  <si>
    <t>28377095</t>
  </si>
  <si>
    <t>pouzdro izolační potrubní z pěnového polyetylenu 15/13mm</t>
  </si>
  <si>
    <t>1467564633</t>
  </si>
  <si>
    <t>128,43137254902*1,02 'Přepočtené koeficientem množství</t>
  </si>
  <si>
    <t>28377105</t>
  </si>
  <si>
    <t>pouzdro izolační potrubní z pěnového polyetylenu 18/13mm</t>
  </si>
  <si>
    <t>-576271032</t>
  </si>
  <si>
    <t>176,470588235294*1,02 'Přepočtené koeficientem množství</t>
  </si>
  <si>
    <t>28377104</t>
  </si>
  <si>
    <t>pouzdro izolační potrubní z pěnového polyetylenu 22/13mm</t>
  </si>
  <si>
    <t>-617386163</t>
  </si>
  <si>
    <t>142,156862745098*1,02 'Přepočtené koeficientem množství</t>
  </si>
  <si>
    <t>713463132</t>
  </si>
  <si>
    <t>Montáž izolace tepelné potrubí potrubními pouzdry bez úpravy slepenými 1x tl izolace přes 25 do 50 mm</t>
  </si>
  <si>
    <t>-701806145</t>
  </si>
  <si>
    <t>37+56+7</t>
  </si>
  <si>
    <t>28377056</t>
  </si>
  <si>
    <t>pouzdro izolační potrubní z pěnového polyetylenu 35/25mm</t>
  </si>
  <si>
    <t>1265860880</t>
  </si>
  <si>
    <t>36,2745098039216*1,02 'Přepočtené koeficientem množství</t>
  </si>
  <si>
    <t>28377112</t>
  </si>
  <si>
    <t>pouzdro izolační potrubní z pěnového polyetylenu 28/13mm</t>
  </si>
  <si>
    <t>515621770</t>
  </si>
  <si>
    <t>28377060</t>
  </si>
  <si>
    <t>pouzdro izolační potrubní z pěnového polyetylenu 40/25mm</t>
  </si>
  <si>
    <t>-1386632929</t>
  </si>
  <si>
    <t>6,86274509803922*1,02 'Přepočtené koeficientem množství</t>
  </si>
  <si>
    <t>713463133</t>
  </si>
  <si>
    <t>Montáž izolace tepelné potrubí potrubními pouzdry bez úpravy slepenými 1x tl izolace přes 50 do 100 mm</t>
  </si>
  <si>
    <t>-991684700</t>
  </si>
  <si>
    <t>28377065</t>
  </si>
  <si>
    <t>pouzdro izolační potrubní z pěnového polyetylenu 54/25mm</t>
  </si>
  <si>
    <t>1516035183</t>
  </si>
  <si>
    <t>713463311</t>
  </si>
  <si>
    <t>Montáž izolace tepelné potrubí potrubními pouzdry s Al fólií s přesahem Al páskou 1x D do 50 mm</t>
  </si>
  <si>
    <t>364327301</t>
  </si>
  <si>
    <t>12+10+11+12</t>
  </si>
  <si>
    <t>63154530</t>
  </si>
  <si>
    <t>pouzdro izolační potrubní z minerální vlny s Al fólií max. 250/100°C 22/30mm</t>
  </si>
  <si>
    <t>1276948696</t>
  </si>
  <si>
    <t>11,7647058823529*1,02 'Přepočtené koeficientem množství</t>
  </si>
  <si>
    <t>63154531</t>
  </si>
  <si>
    <t>pouzdro izolační potrubní z minerální vlny s Al fólií max. 250/100°C 28/30mm</t>
  </si>
  <si>
    <t>-1920938102</t>
  </si>
  <si>
    <t>9,80392156862745*1,02 'Přepočtené koeficientem množství</t>
  </si>
  <si>
    <t>-1697236858</t>
  </si>
  <si>
    <t>10,7843137254902*1,02 'Přepočtené koeficientem množství</t>
  </si>
  <si>
    <t>-332757224</t>
  </si>
  <si>
    <t>713463312</t>
  </si>
  <si>
    <t>Montáž izolace tepelné potrubí potrubními pouzdry s Al fólií s přesahem Al páskou 1x D přes 50 do 100 mm</t>
  </si>
  <si>
    <t>1016840711</t>
  </si>
  <si>
    <t>514565476</t>
  </si>
  <si>
    <t>9*1,02 'Přepočtené koeficientem množství</t>
  </si>
  <si>
    <t>1158787433</t>
  </si>
  <si>
    <t>-1223096749</t>
  </si>
  <si>
    <t>898536650</t>
  </si>
  <si>
    <t>1038856948</t>
  </si>
  <si>
    <t>799614278</t>
  </si>
  <si>
    <t>-122984679</t>
  </si>
  <si>
    <t>722232045</t>
  </si>
  <si>
    <t>Kohout kulový přímý G 1" PN 42 do 185°C vnitřní závit</t>
  </si>
  <si>
    <t>833599790</t>
  </si>
  <si>
    <t>-1122405744</t>
  </si>
  <si>
    <t>-2031376760</t>
  </si>
  <si>
    <t>382012545</t>
  </si>
  <si>
    <t>725</t>
  </si>
  <si>
    <t>Zdravotechnika - zařizovací předměty</t>
  </si>
  <si>
    <t>725510802</t>
  </si>
  <si>
    <t>Demontáž ohřívač zásobníkový plynový cirkulační do 500 l</t>
  </si>
  <si>
    <t>251113497</t>
  </si>
  <si>
    <t>-1119731270</t>
  </si>
  <si>
    <t>-1194443027</t>
  </si>
  <si>
    <t>733113113</t>
  </si>
  <si>
    <t>Příplatek k potrubí z trubek ocelových černých závitových za zhotovení závitové ocelové přípojky DN 15</t>
  </si>
  <si>
    <t>1786588929</t>
  </si>
  <si>
    <t>733221102</t>
  </si>
  <si>
    <t>Potrubí měděné měkké spojované měkkým pájením D 15x1 mm</t>
  </si>
  <si>
    <t>1480501575</t>
  </si>
  <si>
    <t>733221103</t>
  </si>
  <si>
    <t>Potrubí měděné měkké spojované měkkým pájením D 18x1 mm</t>
  </si>
  <si>
    <t>759589038</t>
  </si>
  <si>
    <t>733221104</t>
  </si>
  <si>
    <t>Potrubí měděné měkké spojované měkkým pájením D 22x1 mm</t>
  </si>
  <si>
    <t>641625481</t>
  </si>
  <si>
    <t>733223105</t>
  </si>
  <si>
    <t>Potrubí měděné tvrdé spojované měkkým pájením D 28x1,5 mm</t>
  </si>
  <si>
    <t>1005093236</t>
  </si>
  <si>
    <t>-268633494</t>
  </si>
  <si>
    <t>733223107</t>
  </si>
  <si>
    <t>Potrubí měděné tvrdé spojované měkkým pájením D 42x1,5 mm</t>
  </si>
  <si>
    <t>134183041</t>
  </si>
  <si>
    <t>1814194885</t>
  </si>
  <si>
    <t>703284869</t>
  </si>
  <si>
    <t>610+180+155+66+48</t>
  </si>
  <si>
    <t>1746321882</t>
  </si>
  <si>
    <t>19+37</t>
  </si>
  <si>
    <t>-340510993</t>
  </si>
  <si>
    <t>Armatury</t>
  </si>
  <si>
    <t>734209113</t>
  </si>
  <si>
    <t>Montáž armatury závitové s dvěma závity G 1/2</t>
  </si>
  <si>
    <t>1368991291</t>
  </si>
  <si>
    <t>551300084R</t>
  </si>
  <si>
    <t>šroubení svěrné; 15 mm; PN do 10 bar; teplota do 110 °C; typ závit G</t>
  </si>
  <si>
    <t>-78514275</t>
  </si>
  <si>
    <t>55121100134R</t>
  </si>
  <si>
    <t>ventil radiátorový pro topné a chladicí systémy; s přednastavením omezení průtoku, s odečítatelnými hodnotami přednastavení; přímý; DN 15 mm; 1/2"; PN 1,00 MPa; ovládání manuální; pracovní teplota -10 až 120 ° C; k VS = 0,73 m3/h</t>
  </si>
  <si>
    <t>1206081574</t>
  </si>
  <si>
    <t>734221682</t>
  </si>
  <si>
    <t>Termostatická hlavice kapalinová PN 10 do 110°C otopných těles VK</t>
  </si>
  <si>
    <t>-303464549</t>
  </si>
  <si>
    <t>734261418</t>
  </si>
  <si>
    <t>Šroubení regulační radiátorové rohové G 3/4 s vypouštěním</t>
  </si>
  <si>
    <t>1172936581</t>
  </si>
  <si>
    <t>734261717</t>
  </si>
  <si>
    <t>Šroubení regulační radiátorové přímé G 1/2 s vypouštěním</t>
  </si>
  <si>
    <t>-1050861925</t>
  </si>
  <si>
    <t>734291951</t>
  </si>
  <si>
    <t>Zpětná montáž hlavice ručního a termostatického ovládání</t>
  </si>
  <si>
    <t>-790813032</t>
  </si>
  <si>
    <t>735</t>
  </si>
  <si>
    <t>Otopná tělesa</t>
  </si>
  <si>
    <t>735000912</t>
  </si>
  <si>
    <t>Vyregulování ventilu nebo kohoutu dvojregulačního s termostatickým ovládáním</t>
  </si>
  <si>
    <t>-780682356</t>
  </si>
  <si>
    <t>735121810</t>
  </si>
  <si>
    <t>Demontáž otopného tělesa ocelového článkového</t>
  </si>
  <si>
    <t>-214923926</t>
  </si>
  <si>
    <t>735151811</t>
  </si>
  <si>
    <t>Demontáž otopného tělesa panelového jednořadého dl do 1500 mm</t>
  </si>
  <si>
    <t>1857042049</t>
  </si>
  <si>
    <t>735159110</t>
  </si>
  <si>
    <t>Montáž otopných těles panelových jednořadých dl do 1500 mm</t>
  </si>
  <si>
    <t>1625820336</t>
  </si>
  <si>
    <t>48452945</t>
  </si>
  <si>
    <t>těleso otopné panelové 1 deskové bez přídavné přestupní plochy v 500mm dl 400mm 206W</t>
  </si>
  <si>
    <t>-2075211297</t>
  </si>
  <si>
    <t>735159210</t>
  </si>
  <si>
    <t>Montáž otopných těles panelových dvouřadých dl do 1140 mm</t>
  </si>
  <si>
    <t>2006750365</t>
  </si>
  <si>
    <t>48457232</t>
  </si>
  <si>
    <t>těleso otopné panelové 2 deskové 1 přídavná přestupní plocha v 500mm dl 500mm 559W</t>
  </si>
  <si>
    <t>1968644141</t>
  </si>
  <si>
    <t>48457200</t>
  </si>
  <si>
    <t>těleso otopné panelové 2 deskové 1 přídavná přestupní plocha v 600mm dl 500mm 644W</t>
  </si>
  <si>
    <t>-1574730368</t>
  </si>
  <si>
    <t>48457192</t>
  </si>
  <si>
    <t>těleso otopné panelové 2 deskové 1 přídavná přestupní plocha v 900mm dl 500mm 877W</t>
  </si>
  <si>
    <t>315377087</t>
  </si>
  <si>
    <t>48457216</t>
  </si>
  <si>
    <t>těleso otopné panelové 2 deskové 2 přídavné přestupní plochy v 600mm dl 500mm 840W</t>
  </si>
  <si>
    <t>1919050896</t>
  </si>
  <si>
    <t>48457201</t>
  </si>
  <si>
    <t>těleso otopné panelové 2 deskové 1 přídavná přestupní plocha v 600mm dl 600mm 773W</t>
  </si>
  <si>
    <t>-902584699</t>
  </si>
  <si>
    <t>48457217</t>
  </si>
  <si>
    <t>těleso otopné panelové 2 deskové 2 přídavné přestupní plochy v 600mm dl 600mm 1007W</t>
  </si>
  <si>
    <t>-114843703</t>
  </si>
  <si>
    <t>48457218</t>
  </si>
  <si>
    <t>těleso otopné panelové 2 deskové 2 přídavné přestupní plochy v 600mm dl 700mm 1175W</t>
  </si>
  <si>
    <t>1398538440</t>
  </si>
  <si>
    <t>48457219</t>
  </si>
  <si>
    <t>těleso otopné panelové 2 deskové 2 přídavné přestupní plochy v 600mm dl 800mm 1343W</t>
  </si>
  <si>
    <t>-6093770</t>
  </si>
  <si>
    <t>48457220</t>
  </si>
  <si>
    <t>těleso otopné panelové 2 deskové 2 přídavné přestupní plochy v 600mm dl 900mm 1511W</t>
  </si>
  <si>
    <t>106715228</t>
  </si>
  <si>
    <t>48457221</t>
  </si>
  <si>
    <t>těleso otopné panelové 2 deskové 2 přídavné přestupní plochy v 600mm dl 1000mm 1679W</t>
  </si>
  <si>
    <t>601206974</t>
  </si>
  <si>
    <t>48457222</t>
  </si>
  <si>
    <t>těleso otopné panelové 2 deskové 2 přídavné přestupní plochy v 600mm dl 1100mm 1847W</t>
  </si>
  <si>
    <t>961659694</t>
  </si>
  <si>
    <t>48457292</t>
  </si>
  <si>
    <t>těleso otopné panelové 2 deskové 2 přídavné přestupní plochy v 900mm dl 500mm 1157W</t>
  </si>
  <si>
    <t>1865624212</t>
  </si>
  <si>
    <t>48457293</t>
  </si>
  <si>
    <t>těleso otopné panelové 2 deskové 2 přídavné přestupní plochy v 900mm dl 600mm 1388W</t>
  </si>
  <si>
    <t>-60948018</t>
  </si>
  <si>
    <t>48457294</t>
  </si>
  <si>
    <t>těleso otopné panelové 2 deskové 2 přídavné přestupní plochy v 900mm dl 700mm 1619W</t>
  </si>
  <si>
    <t>1389248665</t>
  </si>
  <si>
    <t>48457295</t>
  </si>
  <si>
    <t>těleso otopné panelové 2 deskové 2 přídavné přestupní plochy v 900mm dl 800mm 1850W</t>
  </si>
  <si>
    <t>-965257303</t>
  </si>
  <si>
    <t>48457297</t>
  </si>
  <si>
    <t>těleso otopné panelové 2 deskové 2 přídavné přestupní plochy v 900mm dl 1000mm 2313W</t>
  </si>
  <si>
    <t>-426277447</t>
  </si>
  <si>
    <t>735159220</t>
  </si>
  <si>
    <t>Montáž otopných těles panelových dvouřadých dl přes 1140 do 1500 mm</t>
  </si>
  <si>
    <t>694382490</t>
  </si>
  <si>
    <t>48457223</t>
  </si>
  <si>
    <t>těleso otopné panelové 2 deskové 2 přídavné přestupní plochy v 600mm dl 1200mm 2015W</t>
  </si>
  <si>
    <t>1979672232</t>
  </si>
  <si>
    <t>48457225</t>
  </si>
  <si>
    <t>těleso otopné panelové 2 deskové 2 přídavné přestupní plochy v 600mm dl 1400mm 2351W</t>
  </si>
  <si>
    <t>-380288676</t>
  </si>
  <si>
    <t>735159230</t>
  </si>
  <si>
    <t>Montáž otopných těles panelových dvouřadých dl přes 1500 do 1980 mm</t>
  </si>
  <si>
    <t>-1913122182</t>
  </si>
  <si>
    <t>48457227</t>
  </si>
  <si>
    <t>těleso otopné panelové 2 deskové 2 přídavné přestupní plochy v 600mm dl 1600mm 2686W</t>
  </si>
  <si>
    <t>-490465816</t>
  </si>
  <si>
    <t>735159240</t>
  </si>
  <si>
    <t>Montáž otopných těles panelových dvouřadých dl přes 1980 do 2820 mm</t>
  </si>
  <si>
    <t>2049936414</t>
  </si>
  <si>
    <t>48457231</t>
  </si>
  <si>
    <t>těleso otopné panelové 2 deskové 2 přídavné přestupní plochy v 600mm dl 2000mm 3358W</t>
  </si>
  <si>
    <t>-143698536</t>
  </si>
  <si>
    <t>735159310</t>
  </si>
  <si>
    <t>Montáž otopných těles panelových třířadých dl do 1140 mm</t>
  </si>
  <si>
    <t>-500203400</t>
  </si>
  <si>
    <t>48457334</t>
  </si>
  <si>
    <t>těleso otopné panelové 3 desková 3 přídavné přestupní plochy v 600mm dl 800mm 1925W</t>
  </si>
  <si>
    <t>1478312492</t>
  </si>
  <si>
    <t>48457335</t>
  </si>
  <si>
    <t>těleso otopné panelové 3 desková 3 přídavné přestupní plochy v 600mm dl 900mm 2165W</t>
  </si>
  <si>
    <t>1533857589</t>
  </si>
  <si>
    <t>48457336</t>
  </si>
  <si>
    <t>těleso otopné panelové 3 desková 3 přídavné přestupní plochy v 600mm dl 1000mm 2406W</t>
  </si>
  <si>
    <t>-724715147</t>
  </si>
  <si>
    <t>48457351</t>
  </si>
  <si>
    <t>těleso otopné panelové 3 desková 3 přídavné přestupní plochy v 600mm dl 1100mm 2647W</t>
  </si>
  <si>
    <t>100655291</t>
  </si>
  <si>
    <t>48457347</t>
  </si>
  <si>
    <t>těleso otopné panelové 3 desková 3 přídavné přestupní plochy v 900mm dl 1000mm 3228W</t>
  </si>
  <si>
    <t>-233428621</t>
  </si>
  <si>
    <t>735159320</t>
  </si>
  <si>
    <t>Montáž otopných těles panelových třířadých dl přes 1140 do 1500 mm</t>
  </si>
  <si>
    <t>-694531396</t>
  </si>
  <si>
    <t>48457337</t>
  </si>
  <si>
    <t>těleso otopné panelové 3 desková 3 přídavné přestupní plochy v 600mm dl 1200mm 2887W</t>
  </si>
  <si>
    <t>503753809</t>
  </si>
  <si>
    <t>48457338</t>
  </si>
  <si>
    <t>těleso otopné panelové 3 desková 3 přídavné přestupní plochy v 600mm dl 1400mm 3368W</t>
  </si>
  <si>
    <t>1011275041</t>
  </si>
  <si>
    <t>48441532R</t>
  </si>
  <si>
    <t>příslušenství k radiátorům konzola kompaktní; pro H 500 mm</t>
  </si>
  <si>
    <t>sada</t>
  </si>
  <si>
    <t>917702462</t>
  </si>
  <si>
    <t>48441533R</t>
  </si>
  <si>
    <t>příslušenství k radiátorům konzola kompaktní; pro H 600 mm</t>
  </si>
  <si>
    <t>57046794</t>
  </si>
  <si>
    <t>48441534R</t>
  </si>
  <si>
    <t>příslušenství k radiátorům konzola kompkatní; pro H 900 mm</t>
  </si>
  <si>
    <t>-1770487160</t>
  </si>
  <si>
    <t>735291800</t>
  </si>
  <si>
    <t>Demontáž konzoly nebo držáku otopných těles, registrů nebo konvektorů do odpadu</t>
  </si>
  <si>
    <t>1779479757</t>
  </si>
  <si>
    <t>735494811</t>
  </si>
  <si>
    <t>Vypuštění vody z otopných těles</t>
  </si>
  <si>
    <t>416684039</t>
  </si>
  <si>
    <t>998735102</t>
  </si>
  <si>
    <t>Přesun hmot tonážní pro otopná tělesa v objektech v přes 6 do 12 m</t>
  </si>
  <si>
    <t>-243748728</t>
  </si>
  <si>
    <t>763</t>
  </si>
  <si>
    <t>Konstrukce suché výstavby</t>
  </si>
  <si>
    <t>763172321</t>
  </si>
  <si>
    <t>Montáž dvířek revizních jednoplášťových SDK kcí vel. 200x200 mm pro příčky a předsazené stěny</t>
  </si>
  <si>
    <t>-1241094238</t>
  </si>
  <si>
    <t>59030710</t>
  </si>
  <si>
    <t>dvířka revizní jednokřídlá s automatickým zámkem 200x200mm</t>
  </si>
  <si>
    <t>331049800</t>
  </si>
  <si>
    <t>998763302</t>
  </si>
  <si>
    <t>Přesun hmot tonážní pro konstrukce montované z desek v objektech v přes 6 do 12 m</t>
  </si>
  <si>
    <t>-1500059405</t>
  </si>
  <si>
    <t>-1490578846</t>
  </si>
  <si>
    <t>160594627</t>
  </si>
  <si>
    <t>680121292</t>
  </si>
  <si>
    <t>-1181706209</t>
  </si>
  <si>
    <t>-70532079</t>
  </si>
  <si>
    <t>784</t>
  </si>
  <si>
    <t>Dokončovací práce - malby a tapety</t>
  </si>
  <si>
    <t>784181121</t>
  </si>
  <si>
    <t>Hloubková jednonásobná bezbarvá penetrace podkladu v místnostech v do 3,80 m</t>
  </si>
  <si>
    <t>-2010427383</t>
  </si>
  <si>
    <t>784221101</t>
  </si>
  <si>
    <t>Dvojnásobné bílé malby ze směsí za sucha dobře otěruvzdorných v místnostech do 3,80 m</t>
  </si>
  <si>
    <t>237181687</t>
  </si>
  <si>
    <t>-1423196661</t>
  </si>
  <si>
    <t>1755117350</t>
  </si>
  <si>
    <t>"nezměřitelné stavební práce a přípomoci" 30</t>
  </si>
  <si>
    <t>"Oprava stěn a příček po prostupech potrubí a demontážích těles" 120</t>
  </si>
  <si>
    <t>"nezměřitelné práce" 120+80</t>
  </si>
  <si>
    <t>1750128254</t>
  </si>
  <si>
    <t>1702924800</t>
  </si>
  <si>
    <t>-2059980956</t>
  </si>
  <si>
    <t>3 - MaR</t>
  </si>
  <si>
    <t>MaR - 2.2. Pol</t>
  </si>
  <si>
    <t>MaR_D - Detektory</t>
  </si>
  <si>
    <t>MaR_HW - Hardware</t>
  </si>
  <si>
    <t>MAR_KT - Kabelové trasy, kabely</t>
  </si>
  <si>
    <t>MaR_SW - Software</t>
  </si>
  <si>
    <t>MAR_OE - Ostatní elektro</t>
  </si>
  <si>
    <t>MaR_D</t>
  </si>
  <si>
    <t>Detektory</t>
  </si>
  <si>
    <t>Pol__0001</t>
  </si>
  <si>
    <t>Teplotní snímač venkovní - dodávka</t>
  </si>
  <si>
    <t>Pol__0002</t>
  </si>
  <si>
    <t>Teplotní snímač venkovní - montáž</t>
  </si>
  <si>
    <t>Pol__0003</t>
  </si>
  <si>
    <t>Teplotní snímač jímkový vč. jímky 100mm - dodávka</t>
  </si>
  <si>
    <t>Pol__0004</t>
  </si>
  <si>
    <t>Teplotní snímač jímkový vč. jímky 100mm - montáž</t>
  </si>
  <si>
    <t>Pol__0005</t>
  </si>
  <si>
    <t>Teplotní snímač vč. jímky 300mm - dodávka</t>
  </si>
  <si>
    <t>Pol__0006</t>
  </si>
  <si>
    <t>Teplotní snímač vč. jímky 300mm - montáž</t>
  </si>
  <si>
    <t>Pol__0007</t>
  </si>
  <si>
    <t>Termostat prostorový - dodávka</t>
  </si>
  <si>
    <t>Pol__0008</t>
  </si>
  <si>
    <t>Termostat prostorový - montáž</t>
  </si>
  <si>
    <t>Pol__0009</t>
  </si>
  <si>
    <t>Snímač zaplavení - dodávka</t>
  </si>
  <si>
    <t>Pol__0010</t>
  </si>
  <si>
    <t>Snímač zaplavení - montáž</t>
  </si>
  <si>
    <t>Pol__0011</t>
  </si>
  <si>
    <t>Snímač tlaku, 0-10bar, 0-10V, M20x1,5 - dodávka</t>
  </si>
  <si>
    <t>Pol__0012</t>
  </si>
  <si>
    <t>Snímač tlaku, 0-10bar, 0-10V, M20x1,5 - montáž</t>
  </si>
  <si>
    <t>Pol__0013</t>
  </si>
  <si>
    <t>3cestný mosazný manometrický kohout, M20x1,5 - dodávka</t>
  </si>
  <si>
    <t>Pol__0014</t>
  </si>
  <si>
    <t>3cestný mosazný manometrický kohout, M20x1,5 - montáž</t>
  </si>
  <si>
    <t>Pol__0015</t>
  </si>
  <si>
    <t>Ústředna pro detektory úniku plynu a CO - dodávka</t>
  </si>
  <si>
    <t>Pol__0016</t>
  </si>
  <si>
    <t>Ústředna pro detektory úniku plynu a CO - montáž</t>
  </si>
  <si>
    <t>Pol__0017</t>
  </si>
  <si>
    <t>Detektor úniku plynu - dodávka</t>
  </si>
  <si>
    <t>Pol__0018</t>
  </si>
  <si>
    <t>Detektor úniku plynu - montáž</t>
  </si>
  <si>
    <t>Pol__0019</t>
  </si>
  <si>
    <t>Detektor koncentrace CO - dodávka</t>
  </si>
  <si>
    <t>Pol__0020</t>
  </si>
  <si>
    <t>Detektor koncentrace CO - montáž</t>
  </si>
  <si>
    <t>Pol__0021</t>
  </si>
  <si>
    <t>Servopohon pro směšovací ventil 24V, 0-10V - dodávka</t>
  </si>
  <si>
    <t>Pol__0022</t>
  </si>
  <si>
    <t>Servopohon pro směšovací ventil 24V, 0-10V - montáž</t>
  </si>
  <si>
    <t>MaR_HW</t>
  </si>
  <si>
    <t>Hardware</t>
  </si>
  <si>
    <t>Pol__0023</t>
  </si>
  <si>
    <t xml:space="preserve">Řídicí systém, PLC  vč. webserveru- dodávka</t>
  </si>
  <si>
    <t>Pol__0024</t>
  </si>
  <si>
    <t>Řídicí systém, PLC vč. webserveru- montáž</t>
  </si>
  <si>
    <t>Pol__0025</t>
  </si>
  <si>
    <t>Barevný display, 7 “ LCD TFT - dodávka</t>
  </si>
  <si>
    <t>Pol__0026</t>
  </si>
  <si>
    <t>Barevný display, 7 “ LCD TFT - montáž</t>
  </si>
  <si>
    <t>Pol__0027</t>
  </si>
  <si>
    <t>SWITCH - dodávka</t>
  </si>
  <si>
    <t>Pol__0028</t>
  </si>
  <si>
    <t>SWITCH - montáž</t>
  </si>
  <si>
    <t>Pol__0029</t>
  </si>
  <si>
    <t>GSM modul - dodávka</t>
  </si>
  <si>
    <t>Pol__0030</t>
  </si>
  <si>
    <t>GSM modul - montáž</t>
  </si>
  <si>
    <t>MAR_KT</t>
  </si>
  <si>
    <t>Kabelové trasy, kabely</t>
  </si>
  <si>
    <t>Pol__0031</t>
  </si>
  <si>
    <t>Kabel sdělovací s Cu jádrem JYTY 2 x 1 mm</t>
  </si>
  <si>
    <t>Pol__0032</t>
  </si>
  <si>
    <t>Kabel sdělovací s Cu jádrem JYTY 4 x 1 mm</t>
  </si>
  <si>
    <t>Pol__0033</t>
  </si>
  <si>
    <t>Kabel silový s Cu jádrem 750 V CYKY 3 x 1,5 mm2</t>
  </si>
  <si>
    <t>Pol__0034</t>
  </si>
  <si>
    <t>Kabel silový s Cu jádrem 750 V CYKY 3 x 2,5 mm2</t>
  </si>
  <si>
    <t>Pol__0035</t>
  </si>
  <si>
    <t>Vodič silový CY zelenožlutý 6,00 mm2 - drát</t>
  </si>
  <si>
    <t>Pol__0036</t>
  </si>
  <si>
    <t>Kabely - instalace</t>
  </si>
  <si>
    <t>Pol__0037</t>
  </si>
  <si>
    <t>Žlab kabelový EC, s integrovanou spojkou</t>
  </si>
  <si>
    <t>Pol__0038</t>
  </si>
  <si>
    <t>Podpěra na stěnu, žárově zinkovaná</t>
  </si>
  <si>
    <t>soub</t>
  </si>
  <si>
    <t>Pol__0039</t>
  </si>
  <si>
    <t>Montáž kabelové trasy</t>
  </si>
  <si>
    <t>Pol__0040</t>
  </si>
  <si>
    <t>Trubka plast 25, vč. příchytek , spojek</t>
  </si>
  <si>
    <t>Pol__0041</t>
  </si>
  <si>
    <t>Trubka plast. tuhá 25 na příchytkách vč.příchytek instalace</t>
  </si>
  <si>
    <t>Pol__0042</t>
  </si>
  <si>
    <t>Vodič nn a vn CYA 6 mm2 uložený volně</t>
  </si>
  <si>
    <t>Pol__0043</t>
  </si>
  <si>
    <t>Ukončení vodičů v rozvaděči + zapojení</t>
  </si>
  <si>
    <t>MaR_SW</t>
  </si>
  <si>
    <t>Software</t>
  </si>
  <si>
    <t>Pol__0044</t>
  </si>
  <si>
    <t>SW pro DDC</t>
  </si>
  <si>
    <t>DB</t>
  </si>
  <si>
    <t>Pol__0045</t>
  </si>
  <si>
    <t>SW pro displej</t>
  </si>
  <si>
    <t>Pol__0046</t>
  </si>
  <si>
    <t>Zpracování Vizualizace webserveru</t>
  </si>
  <si>
    <t>MAR_OE</t>
  </si>
  <si>
    <t>Ostatní elektro</t>
  </si>
  <si>
    <t>Pol__0047</t>
  </si>
  <si>
    <t>Stop tlačítko-hřib, krabice na povrch - dodávka</t>
  </si>
  <si>
    <t>Pol__0048</t>
  </si>
  <si>
    <t>Stop tlačítko-hřib, krabice na povrch - montáž</t>
  </si>
  <si>
    <t>Pol__0049</t>
  </si>
  <si>
    <t>Vypínač na povrch - dodávka</t>
  </si>
  <si>
    <t>Pol__0050</t>
  </si>
  <si>
    <t>Vypínač na povrch - montáž</t>
  </si>
  <si>
    <t>Pol__0051</t>
  </si>
  <si>
    <t>Zásuvka 230V/16A, na povrch - dodávka</t>
  </si>
  <si>
    <t>Pol__0052</t>
  </si>
  <si>
    <t>Zásuvka 230V/16A, na povrch - montáž</t>
  </si>
  <si>
    <t>Pol__0053</t>
  </si>
  <si>
    <t>Svítidlo LED, průmyslové, IP66, široká vyzařovací charakteristika, 1x37, 4850lm,Ra80, 4000K -, dodávka</t>
  </si>
  <si>
    <t>Pol__0054</t>
  </si>
  <si>
    <t>Svítidlo LED, průmyslové, IP66, široká vyzařovací charakteristika, 1x37, 4850lm,Ra80, 4000K - montáž</t>
  </si>
  <si>
    <t>Pol__0055</t>
  </si>
  <si>
    <t>Drobný elektroinstalační a spojovací materiál</t>
  </si>
  <si>
    <t>Pol__0056</t>
  </si>
  <si>
    <t>Doplňující ochranné pospojení</t>
  </si>
  <si>
    <t>Pol__0057</t>
  </si>
  <si>
    <t>Úprava uzemněnní, LPS</t>
  </si>
  <si>
    <t>Pol__0058</t>
  </si>
  <si>
    <t>Nový rozvaděč DT1, práce na místě vč. materiálu</t>
  </si>
  <si>
    <t>Pol__0059</t>
  </si>
  <si>
    <t>Demontáže</t>
  </si>
  <si>
    <t>Pol__0060</t>
  </si>
  <si>
    <t>Pol__0061</t>
  </si>
  <si>
    <t>Dílenská dokumentace</t>
  </si>
  <si>
    <t>Pol__0062</t>
  </si>
  <si>
    <t>Dokumentace skutečného provedení</t>
  </si>
  <si>
    <t>Pol__0063</t>
  </si>
  <si>
    <t>Test 1:1, zaškolení, oživení, nastavení</t>
  </si>
  <si>
    <t>Pol__0064</t>
  </si>
  <si>
    <t>Režiní náklady ostatní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</si>
</sst>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235Z083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Rekonstrukce kotelny Libušina 8, Ostrava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31. 1. 2024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ROUND(AG95+AG97+AG99,2)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ROUND(AS95+AS97+AS99,2)</f>
        <v>0</v>
      </c>
      <c r="AT94" s="97">
        <f>ROUND(SUM(AV94:AW94),2)</f>
        <v>0</v>
      </c>
      <c r="AU94" s="98">
        <f>ROUND(AU95+AU97+AU99,5)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ROUND(AZ95+AZ97+AZ99,2)</f>
        <v>0</v>
      </c>
      <c r="BA94" s="97">
        <f>ROUND(BA95+BA97+BA99,2)</f>
        <v>0</v>
      </c>
      <c r="BB94" s="97">
        <f>ROUND(BB95+BB97+BB99,2)</f>
        <v>0</v>
      </c>
      <c r="BC94" s="97">
        <f>ROUND(BC95+BC97+BC99,2)</f>
        <v>0</v>
      </c>
      <c r="BD94" s="99">
        <f>ROUND(BD95+BD97+BD99,2)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ROUND(AG96,2)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ROUND(AS96,2)</f>
        <v>0</v>
      </c>
      <c r="AT95" s="110">
        <f>ROUND(SUM(AV95:AW95),2)</f>
        <v>0</v>
      </c>
      <c r="AU95" s="111">
        <f>ROUND(AU96,5)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ROUND(AZ96,2)</f>
        <v>0</v>
      </c>
      <c r="BA95" s="110">
        <f>ROUND(BA96,2)</f>
        <v>0</v>
      </c>
      <c r="BB95" s="110">
        <f>ROUND(BB96,2)</f>
        <v>0</v>
      </c>
      <c r="BC95" s="110">
        <f>ROUND(BC96,2)</f>
        <v>0</v>
      </c>
      <c r="BD95" s="112">
        <f>ROUND(BD96,2)</f>
        <v>0</v>
      </c>
      <c r="BE95" s="7"/>
      <c r="BS95" s="113" t="s">
        <v>72</v>
      </c>
      <c r="BT95" s="113" t="s">
        <v>77</v>
      </c>
      <c r="BU95" s="113" t="s">
        <v>74</v>
      </c>
      <c r="BV95" s="113" t="s">
        <v>75</v>
      </c>
      <c r="BW95" s="113" t="s">
        <v>80</v>
      </c>
      <c r="BX95" s="113" t="s">
        <v>4</v>
      </c>
      <c r="CL95" s="113" t="s">
        <v>1</v>
      </c>
      <c r="CM95" s="113" t="s">
        <v>81</v>
      </c>
    </row>
    <row r="96" s="4" customFormat="1" ht="23.25" customHeight="1">
      <c r="A96" s="114" t="s">
        <v>82</v>
      </c>
      <c r="B96" s="62"/>
      <c r="C96" s="10"/>
      <c r="D96" s="10"/>
      <c r="E96" s="115" t="s">
        <v>78</v>
      </c>
      <c r="F96" s="115"/>
      <c r="G96" s="115"/>
      <c r="H96" s="115"/>
      <c r="I96" s="115"/>
      <c r="J96" s="10"/>
      <c r="K96" s="115" t="s">
        <v>83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'Strojní část - 1.1. Pol'!J32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84</v>
      </c>
      <c r="AR96" s="62"/>
      <c r="AS96" s="118">
        <v>0</v>
      </c>
      <c r="AT96" s="119">
        <f>ROUND(SUM(AV96:AW96),2)</f>
        <v>0</v>
      </c>
      <c r="AU96" s="120">
        <f>'Strojní část - 1.1. Pol'!P141</f>
        <v>0</v>
      </c>
      <c r="AV96" s="119">
        <f>'Strojní část - 1.1. Pol'!J35</f>
        <v>0</v>
      </c>
      <c r="AW96" s="119">
        <f>'Strojní část - 1.1. Pol'!J36</f>
        <v>0</v>
      </c>
      <c r="AX96" s="119">
        <f>'Strojní část - 1.1. Pol'!J37</f>
        <v>0</v>
      </c>
      <c r="AY96" s="119">
        <f>'Strojní část - 1.1. Pol'!J38</f>
        <v>0</v>
      </c>
      <c r="AZ96" s="119">
        <f>'Strojní část - 1.1. Pol'!F35</f>
        <v>0</v>
      </c>
      <c r="BA96" s="119">
        <f>'Strojní část - 1.1. Pol'!F36</f>
        <v>0</v>
      </c>
      <c r="BB96" s="119">
        <f>'Strojní část - 1.1. Pol'!F37</f>
        <v>0</v>
      </c>
      <c r="BC96" s="119">
        <f>'Strojní část - 1.1. Pol'!F38</f>
        <v>0</v>
      </c>
      <c r="BD96" s="121">
        <f>'Strojní část - 1.1. Pol'!F39</f>
        <v>0</v>
      </c>
      <c r="BE96" s="4"/>
      <c r="BT96" s="25" t="s">
        <v>81</v>
      </c>
      <c r="BV96" s="25" t="s">
        <v>75</v>
      </c>
      <c r="BW96" s="25" t="s">
        <v>85</v>
      </c>
      <c r="BX96" s="25" t="s">
        <v>80</v>
      </c>
      <c r="CL96" s="25" t="s">
        <v>1</v>
      </c>
    </row>
    <row r="97" s="7" customFormat="1" ht="16.5" customHeight="1">
      <c r="A97" s="7"/>
      <c r="B97" s="102"/>
      <c r="C97" s="103"/>
      <c r="D97" s="104" t="s">
        <v>81</v>
      </c>
      <c r="E97" s="104"/>
      <c r="F97" s="104"/>
      <c r="G97" s="104"/>
      <c r="H97" s="104"/>
      <c r="I97" s="105"/>
      <c r="J97" s="104" t="s">
        <v>86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ROUND(AG98,2)</f>
        <v>0</v>
      </c>
      <c r="AH97" s="105"/>
      <c r="AI97" s="105"/>
      <c r="AJ97" s="105"/>
      <c r="AK97" s="105"/>
      <c r="AL97" s="105"/>
      <c r="AM97" s="105"/>
      <c r="AN97" s="107">
        <f>SUM(AG97,AT97)</f>
        <v>0</v>
      </c>
      <c r="AO97" s="105"/>
      <c r="AP97" s="105"/>
      <c r="AQ97" s="108" t="s">
        <v>79</v>
      </c>
      <c r="AR97" s="102"/>
      <c r="AS97" s="109">
        <f>ROUND(AS98,2)</f>
        <v>0</v>
      </c>
      <c r="AT97" s="110">
        <f>ROUND(SUM(AV97:AW97),2)</f>
        <v>0</v>
      </c>
      <c r="AU97" s="111">
        <f>ROUND(AU98,5)</f>
        <v>0</v>
      </c>
      <c r="AV97" s="110">
        <f>ROUND(AZ97*L29,2)</f>
        <v>0</v>
      </c>
      <c r="AW97" s="110">
        <f>ROUND(BA97*L30,2)</f>
        <v>0</v>
      </c>
      <c r="AX97" s="110">
        <f>ROUND(BB97*L29,2)</f>
        <v>0</v>
      </c>
      <c r="AY97" s="110">
        <f>ROUND(BC97*L30,2)</f>
        <v>0</v>
      </c>
      <c r="AZ97" s="110">
        <f>ROUND(AZ98,2)</f>
        <v>0</v>
      </c>
      <c r="BA97" s="110">
        <f>ROUND(BA98,2)</f>
        <v>0</v>
      </c>
      <c r="BB97" s="110">
        <f>ROUND(BB98,2)</f>
        <v>0</v>
      </c>
      <c r="BC97" s="110">
        <f>ROUND(BC98,2)</f>
        <v>0</v>
      </c>
      <c r="BD97" s="112">
        <f>ROUND(BD98,2)</f>
        <v>0</v>
      </c>
      <c r="BE97" s="7"/>
      <c r="BS97" s="113" t="s">
        <v>72</v>
      </c>
      <c r="BT97" s="113" t="s">
        <v>77</v>
      </c>
      <c r="BU97" s="113" t="s">
        <v>74</v>
      </c>
      <c r="BV97" s="113" t="s">
        <v>75</v>
      </c>
      <c r="BW97" s="113" t="s">
        <v>87</v>
      </c>
      <c r="BX97" s="113" t="s">
        <v>4</v>
      </c>
      <c r="CL97" s="113" t="s">
        <v>1</v>
      </c>
      <c r="CM97" s="113" t="s">
        <v>81</v>
      </c>
    </row>
    <row r="98" s="4" customFormat="1" ht="23.25" customHeight="1">
      <c r="A98" s="114" t="s">
        <v>82</v>
      </c>
      <c r="B98" s="62"/>
      <c r="C98" s="10"/>
      <c r="D98" s="10"/>
      <c r="E98" s="115" t="s">
        <v>86</v>
      </c>
      <c r="F98" s="115"/>
      <c r="G98" s="115"/>
      <c r="H98" s="115"/>
      <c r="I98" s="115"/>
      <c r="J98" s="10"/>
      <c r="K98" s="115" t="s">
        <v>88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'Ústřední topení - 1.2. Pol'!J32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84</v>
      </c>
      <c r="AR98" s="62"/>
      <c r="AS98" s="118">
        <v>0</v>
      </c>
      <c r="AT98" s="119">
        <f>ROUND(SUM(AV98:AW98),2)</f>
        <v>0</v>
      </c>
      <c r="AU98" s="120">
        <f>'Ústřední topení - 1.2. Pol'!P139</f>
        <v>0</v>
      </c>
      <c r="AV98" s="119">
        <f>'Ústřední topení - 1.2. Pol'!J35</f>
        <v>0</v>
      </c>
      <c r="AW98" s="119">
        <f>'Ústřední topení - 1.2. Pol'!J36</f>
        <v>0</v>
      </c>
      <c r="AX98" s="119">
        <f>'Ústřední topení - 1.2. Pol'!J37</f>
        <v>0</v>
      </c>
      <c r="AY98" s="119">
        <f>'Ústřední topení - 1.2. Pol'!J38</f>
        <v>0</v>
      </c>
      <c r="AZ98" s="119">
        <f>'Ústřední topení - 1.2. Pol'!F35</f>
        <v>0</v>
      </c>
      <c r="BA98" s="119">
        <f>'Ústřední topení - 1.2. Pol'!F36</f>
        <v>0</v>
      </c>
      <c r="BB98" s="119">
        <f>'Ústřední topení - 1.2. Pol'!F37</f>
        <v>0</v>
      </c>
      <c r="BC98" s="119">
        <f>'Ústřední topení - 1.2. Pol'!F38</f>
        <v>0</v>
      </c>
      <c r="BD98" s="121">
        <f>'Ústřední topení - 1.2. Pol'!F39</f>
        <v>0</v>
      </c>
      <c r="BE98" s="4"/>
      <c r="BT98" s="25" t="s">
        <v>81</v>
      </c>
      <c r="BV98" s="25" t="s">
        <v>75</v>
      </c>
      <c r="BW98" s="25" t="s">
        <v>89</v>
      </c>
      <c r="BX98" s="25" t="s">
        <v>87</v>
      </c>
      <c r="CL98" s="25" t="s">
        <v>1</v>
      </c>
    </row>
    <row r="99" s="7" customFormat="1" ht="16.5" customHeight="1">
      <c r="A99" s="7"/>
      <c r="B99" s="102"/>
      <c r="C99" s="103"/>
      <c r="D99" s="104" t="s">
        <v>90</v>
      </c>
      <c r="E99" s="104"/>
      <c r="F99" s="104"/>
      <c r="G99" s="104"/>
      <c r="H99" s="104"/>
      <c r="I99" s="105"/>
      <c r="J99" s="104" t="s">
        <v>91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ROUND(AG100,2)</f>
        <v>0</v>
      </c>
      <c r="AH99" s="105"/>
      <c r="AI99" s="105"/>
      <c r="AJ99" s="105"/>
      <c r="AK99" s="105"/>
      <c r="AL99" s="105"/>
      <c r="AM99" s="105"/>
      <c r="AN99" s="107">
        <f>SUM(AG99,AT99)</f>
        <v>0</v>
      </c>
      <c r="AO99" s="105"/>
      <c r="AP99" s="105"/>
      <c r="AQ99" s="108" t="s">
        <v>79</v>
      </c>
      <c r="AR99" s="102"/>
      <c r="AS99" s="109">
        <f>ROUND(AS100,2)</f>
        <v>0</v>
      </c>
      <c r="AT99" s="110">
        <f>ROUND(SUM(AV99:AW99),2)</f>
        <v>0</v>
      </c>
      <c r="AU99" s="111">
        <f>ROUND(AU100,5)</f>
        <v>0</v>
      </c>
      <c r="AV99" s="110">
        <f>ROUND(AZ99*L29,2)</f>
        <v>0</v>
      </c>
      <c r="AW99" s="110">
        <f>ROUND(BA99*L30,2)</f>
        <v>0</v>
      </c>
      <c r="AX99" s="110">
        <f>ROUND(BB99*L29,2)</f>
        <v>0</v>
      </c>
      <c r="AY99" s="110">
        <f>ROUND(BC99*L30,2)</f>
        <v>0</v>
      </c>
      <c r="AZ99" s="110">
        <f>ROUND(AZ100,2)</f>
        <v>0</v>
      </c>
      <c r="BA99" s="110">
        <f>ROUND(BA100,2)</f>
        <v>0</v>
      </c>
      <c r="BB99" s="110">
        <f>ROUND(BB100,2)</f>
        <v>0</v>
      </c>
      <c r="BC99" s="110">
        <f>ROUND(BC100,2)</f>
        <v>0</v>
      </c>
      <c r="BD99" s="112">
        <f>ROUND(BD100,2)</f>
        <v>0</v>
      </c>
      <c r="BE99" s="7"/>
      <c r="BS99" s="113" t="s">
        <v>72</v>
      </c>
      <c r="BT99" s="113" t="s">
        <v>77</v>
      </c>
      <c r="BU99" s="113" t="s">
        <v>74</v>
      </c>
      <c r="BV99" s="113" t="s">
        <v>75</v>
      </c>
      <c r="BW99" s="113" t="s">
        <v>92</v>
      </c>
      <c r="BX99" s="113" t="s">
        <v>4</v>
      </c>
      <c r="CL99" s="113" t="s">
        <v>1</v>
      </c>
      <c r="CM99" s="113" t="s">
        <v>81</v>
      </c>
    </row>
    <row r="100" s="4" customFormat="1" ht="16.5" customHeight="1">
      <c r="A100" s="114" t="s">
        <v>82</v>
      </c>
      <c r="B100" s="62"/>
      <c r="C100" s="10"/>
      <c r="D100" s="10"/>
      <c r="E100" s="115" t="s">
        <v>91</v>
      </c>
      <c r="F100" s="115"/>
      <c r="G100" s="115"/>
      <c r="H100" s="115"/>
      <c r="I100" s="115"/>
      <c r="J100" s="10"/>
      <c r="K100" s="115" t="s">
        <v>93</v>
      </c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'MaR - 2.2. Pol'!J32</f>
        <v>0</v>
      </c>
      <c r="AH100" s="10"/>
      <c r="AI100" s="10"/>
      <c r="AJ100" s="10"/>
      <c r="AK100" s="10"/>
      <c r="AL100" s="10"/>
      <c r="AM100" s="10"/>
      <c r="AN100" s="116">
        <f>SUM(AG100,AT100)</f>
        <v>0</v>
      </c>
      <c r="AO100" s="10"/>
      <c r="AP100" s="10"/>
      <c r="AQ100" s="117" t="s">
        <v>84</v>
      </c>
      <c r="AR100" s="62"/>
      <c r="AS100" s="122">
        <v>0</v>
      </c>
      <c r="AT100" s="123">
        <f>ROUND(SUM(AV100:AW100),2)</f>
        <v>0</v>
      </c>
      <c r="AU100" s="124">
        <f>'MaR - 2.2. Pol'!P125</f>
        <v>0</v>
      </c>
      <c r="AV100" s="123">
        <f>'MaR - 2.2. Pol'!J35</f>
        <v>0</v>
      </c>
      <c r="AW100" s="123">
        <f>'MaR - 2.2. Pol'!J36</f>
        <v>0</v>
      </c>
      <c r="AX100" s="123">
        <f>'MaR - 2.2. Pol'!J37</f>
        <v>0</v>
      </c>
      <c r="AY100" s="123">
        <f>'MaR - 2.2. Pol'!J38</f>
        <v>0</v>
      </c>
      <c r="AZ100" s="123">
        <f>'MaR - 2.2. Pol'!F35</f>
        <v>0</v>
      </c>
      <c r="BA100" s="123">
        <f>'MaR - 2.2. Pol'!F36</f>
        <v>0</v>
      </c>
      <c r="BB100" s="123">
        <f>'MaR - 2.2. Pol'!F37</f>
        <v>0</v>
      </c>
      <c r="BC100" s="123">
        <f>'MaR - 2.2. Pol'!F38</f>
        <v>0</v>
      </c>
      <c r="BD100" s="125">
        <f>'MaR - 2.2. Pol'!F39</f>
        <v>0</v>
      </c>
      <c r="BE100" s="4"/>
      <c r="BT100" s="25" t="s">
        <v>81</v>
      </c>
      <c r="BV100" s="25" t="s">
        <v>75</v>
      </c>
      <c r="BW100" s="25" t="s">
        <v>94</v>
      </c>
      <c r="BX100" s="25" t="s">
        <v>92</v>
      </c>
      <c r="CL100" s="25" t="s">
        <v>1</v>
      </c>
    </row>
    <row r="101" s="2" customFormat="1" ht="30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7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37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Strojní část - 1.1. Pol'!C2" display="/"/>
    <hyperlink ref="A98" location="'Ústřední topení - 1.2. Pol'!C2" display="/"/>
    <hyperlink ref="A100" location="'MaR - 2.2. P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97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31. 1. 2024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ROUND(J141,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ROUND((SUM(BE141:BE329)),  2)</f>
        <v>0</v>
      </c>
      <c r="G35" s="36"/>
      <c r="H35" s="36"/>
      <c r="I35" s="134">
        <v>0.20999999999999999</v>
      </c>
      <c r="J35" s="133">
        <f>ROUND(((SUM(BE141:BE329))*I35),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ROUND((SUM(BF141:BF329)),  2)</f>
        <v>0</v>
      </c>
      <c r="G36" s="36"/>
      <c r="H36" s="36"/>
      <c r="I36" s="134">
        <v>0.12</v>
      </c>
      <c r="J36" s="133">
        <f>ROUND(((SUM(BF141:BF329))*I36),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ROUND((SUM(BG141:BG329)),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ROUND((SUM(BH141:BH329)),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ROUND((SUM(BI141:BI329)),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97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Strojní část - 1.1.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31. 1. 2024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J141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105</v>
      </c>
      <c r="E99" s="148"/>
      <c r="F99" s="148"/>
      <c r="G99" s="148"/>
      <c r="H99" s="148"/>
      <c r="I99" s="148"/>
      <c r="J99" s="149">
        <f>J142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106</v>
      </c>
      <c r="E100" s="152"/>
      <c r="F100" s="152"/>
      <c r="G100" s="152"/>
      <c r="H100" s="152"/>
      <c r="I100" s="152"/>
      <c r="J100" s="153">
        <f>J143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107</v>
      </c>
      <c r="E101" s="152"/>
      <c r="F101" s="152"/>
      <c r="G101" s="152"/>
      <c r="H101" s="152"/>
      <c r="I101" s="152"/>
      <c r="J101" s="153">
        <f>J146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6"/>
      <c r="C102" s="9"/>
      <c r="D102" s="147" t="s">
        <v>108</v>
      </c>
      <c r="E102" s="148"/>
      <c r="F102" s="148"/>
      <c r="G102" s="148"/>
      <c r="H102" s="148"/>
      <c r="I102" s="148"/>
      <c r="J102" s="149">
        <f>J152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0"/>
      <c r="C103" s="10"/>
      <c r="D103" s="151" t="s">
        <v>109</v>
      </c>
      <c r="E103" s="152"/>
      <c r="F103" s="152"/>
      <c r="G103" s="152"/>
      <c r="H103" s="152"/>
      <c r="I103" s="152"/>
      <c r="J103" s="153">
        <f>J153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110</v>
      </c>
      <c r="E104" s="152"/>
      <c r="F104" s="152"/>
      <c r="G104" s="152"/>
      <c r="H104" s="152"/>
      <c r="I104" s="152"/>
      <c r="J104" s="153">
        <f>J167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111</v>
      </c>
      <c r="E105" s="152"/>
      <c r="F105" s="152"/>
      <c r="G105" s="152"/>
      <c r="H105" s="152"/>
      <c r="I105" s="152"/>
      <c r="J105" s="153">
        <f>J174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112</v>
      </c>
      <c r="E106" s="152"/>
      <c r="F106" s="152"/>
      <c r="G106" s="152"/>
      <c r="H106" s="152"/>
      <c r="I106" s="152"/>
      <c r="J106" s="153">
        <f>J194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113</v>
      </c>
      <c r="E107" s="152"/>
      <c r="F107" s="152"/>
      <c r="G107" s="152"/>
      <c r="H107" s="152"/>
      <c r="I107" s="152"/>
      <c r="J107" s="153">
        <f>J199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114</v>
      </c>
      <c r="E108" s="152"/>
      <c r="F108" s="152"/>
      <c r="G108" s="152"/>
      <c r="H108" s="152"/>
      <c r="I108" s="152"/>
      <c r="J108" s="153">
        <f>J212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115</v>
      </c>
      <c r="E109" s="152"/>
      <c r="F109" s="152"/>
      <c r="G109" s="152"/>
      <c r="H109" s="152"/>
      <c r="I109" s="152"/>
      <c r="J109" s="153">
        <f>J222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116</v>
      </c>
      <c r="E110" s="152"/>
      <c r="F110" s="152"/>
      <c r="G110" s="152"/>
      <c r="H110" s="152"/>
      <c r="I110" s="152"/>
      <c r="J110" s="153">
        <f>J243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0"/>
      <c r="C111" s="10"/>
      <c r="D111" s="151" t="s">
        <v>117</v>
      </c>
      <c r="E111" s="152"/>
      <c r="F111" s="152"/>
      <c r="G111" s="152"/>
      <c r="H111" s="152"/>
      <c r="I111" s="152"/>
      <c r="J111" s="153">
        <f>J272</f>
        <v>0</v>
      </c>
      <c r="K111" s="10"/>
      <c r="L111" s="15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0"/>
      <c r="C112" s="10"/>
      <c r="D112" s="151" t="s">
        <v>118</v>
      </c>
      <c r="E112" s="152"/>
      <c r="F112" s="152"/>
      <c r="G112" s="152"/>
      <c r="H112" s="152"/>
      <c r="I112" s="152"/>
      <c r="J112" s="153">
        <f>J286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119</v>
      </c>
      <c r="E113" s="152"/>
      <c r="F113" s="152"/>
      <c r="G113" s="152"/>
      <c r="H113" s="152"/>
      <c r="I113" s="152"/>
      <c r="J113" s="153">
        <f>J305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120</v>
      </c>
      <c r="E114" s="152"/>
      <c r="F114" s="152"/>
      <c r="G114" s="152"/>
      <c r="H114" s="152"/>
      <c r="I114" s="152"/>
      <c r="J114" s="153">
        <f>J311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6"/>
      <c r="C115" s="9"/>
      <c r="D115" s="147" t="s">
        <v>121</v>
      </c>
      <c r="E115" s="148"/>
      <c r="F115" s="148"/>
      <c r="G115" s="148"/>
      <c r="H115" s="148"/>
      <c r="I115" s="148"/>
      <c r="J115" s="149">
        <f>J314</f>
        <v>0</v>
      </c>
      <c r="K115" s="9"/>
      <c r="L115" s="14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50"/>
      <c r="C116" s="10"/>
      <c r="D116" s="151" t="s">
        <v>122</v>
      </c>
      <c r="E116" s="152"/>
      <c r="F116" s="152"/>
      <c r="G116" s="152"/>
      <c r="H116" s="152"/>
      <c r="I116" s="152"/>
      <c r="J116" s="153">
        <f>J315</f>
        <v>0</v>
      </c>
      <c r="K116" s="10"/>
      <c r="L116" s="15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6"/>
      <c r="C117" s="9"/>
      <c r="D117" s="147" t="s">
        <v>123</v>
      </c>
      <c r="E117" s="148"/>
      <c r="F117" s="148"/>
      <c r="G117" s="148"/>
      <c r="H117" s="148"/>
      <c r="I117" s="148"/>
      <c r="J117" s="149">
        <f>J317</f>
        <v>0</v>
      </c>
      <c r="K117" s="9"/>
      <c r="L117" s="14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46"/>
      <c r="C118" s="9"/>
      <c r="D118" s="147" t="s">
        <v>124</v>
      </c>
      <c r="E118" s="148"/>
      <c r="F118" s="148"/>
      <c r="G118" s="148"/>
      <c r="H118" s="148"/>
      <c r="I118" s="148"/>
      <c r="J118" s="149">
        <f>J326</f>
        <v>0</v>
      </c>
      <c r="K118" s="9"/>
      <c r="L118" s="146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50"/>
      <c r="C119" s="10"/>
      <c r="D119" s="151" t="s">
        <v>125</v>
      </c>
      <c r="E119" s="152"/>
      <c r="F119" s="152"/>
      <c r="G119" s="152"/>
      <c r="H119" s="152"/>
      <c r="I119" s="152"/>
      <c r="J119" s="153">
        <f>J327</f>
        <v>0</v>
      </c>
      <c r="K119" s="10"/>
      <c r="L119" s="15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5" s="2" customFormat="1" ht="6.96" customHeight="1">
      <c r="A125" s="36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4.96" customHeight="1">
      <c r="A126" s="36"/>
      <c r="B126" s="37"/>
      <c r="C126" s="21" t="s">
        <v>126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16</v>
      </c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6.5" customHeight="1">
      <c r="A129" s="36"/>
      <c r="B129" s="37"/>
      <c r="C129" s="36"/>
      <c r="D129" s="36"/>
      <c r="E129" s="127" t="str">
        <f>E7</f>
        <v>Rekonstrukce kotelny Libušina 8, Ostrava</v>
      </c>
      <c r="F129" s="30"/>
      <c r="G129" s="30"/>
      <c r="H129" s="30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" customFormat="1" ht="12" customHeight="1">
      <c r="B130" s="20"/>
      <c r="C130" s="30" t="s">
        <v>96</v>
      </c>
      <c r="L130" s="20"/>
    </row>
    <row r="131" s="2" customFormat="1" ht="16.5" customHeight="1">
      <c r="A131" s="36"/>
      <c r="B131" s="37"/>
      <c r="C131" s="36"/>
      <c r="D131" s="36"/>
      <c r="E131" s="127" t="s">
        <v>97</v>
      </c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30" t="s">
        <v>98</v>
      </c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6.5" customHeight="1">
      <c r="A133" s="36"/>
      <c r="B133" s="37"/>
      <c r="C133" s="36"/>
      <c r="D133" s="36"/>
      <c r="E133" s="65" t="str">
        <f>E11</f>
        <v>Strojní část - 1.1. Pol</v>
      </c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2" customHeight="1">
      <c r="A135" s="36"/>
      <c r="B135" s="37"/>
      <c r="C135" s="30" t="s">
        <v>20</v>
      </c>
      <c r="D135" s="36"/>
      <c r="E135" s="36"/>
      <c r="F135" s="25" t="str">
        <f>F14</f>
        <v xml:space="preserve"> </v>
      </c>
      <c r="G135" s="36"/>
      <c r="H135" s="36"/>
      <c r="I135" s="30" t="s">
        <v>22</v>
      </c>
      <c r="J135" s="67" t="str">
        <f>IF(J14="","",J14)</f>
        <v>31. 1. 2024</v>
      </c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6.96" customHeight="1">
      <c r="A136" s="36"/>
      <c r="B136" s="37"/>
      <c r="C136" s="36"/>
      <c r="D136" s="36"/>
      <c r="E136" s="36"/>
      <c r="F136" s="36"/>
      <c r="G136" s="36"/>
      <c r="H136" s="36"/>
      <c r="I136" s="36"/>
      <c r="J136" s="36"/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5.15" customHeight="1">
      <c r="A137" s="36"/>
      <c r="B137" s="37"/>
      <c r="C137" s="30" t="s">
        <v>24</v>
      </c>
      <c r="D137" s="36"/>
      <c r="E137" s="36"/>
      <c r="F137" s="25" t="str">
        <f>E17</f>
        <v xml:space="preserve"> </v>
      </c>
      <c r="G137" s="36"/>
      <c r="H137" s="36"/>
      <c r="I137" s="30" t="s">
        <v>29</v>
      </c>
      <c r="J137" s="34" t="str">
        <f>E23</f>
        <v xml:space="preserve"> </v>
      </c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5.15" customHeight="1">
      <c r="A138" s="36"/>
      <c r="B138" s="37"/>
      <c r="C138" s="30" t="s">
        <v>27</v>
      </c>
      <c r="D138" s="36"/>
      <c r="E138" s="36"/>
      <c r="F138" s="25" t="str">
        <f>IF(E20="","",E20)</f>
        <v>Vyplň údaj</v>
      </c>
      <c r="G138" s="36"/>
      <c r="H138" s="36"/>
      <c r="I138" s="30" t="s">
        <v>31</v>
      </c>
      <c r="J138" s="34" t="str">
        <f>E26</f>
        <v xml:space="preserve"> </v>
      </c>
      <c r="K138" s="36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0.32" customHeight="1">
      <c r="A139" s="36"/>
      <c r="B139" s="37"/>
      <c r="C139" s="36"/>
      <c r="D139" s="36"/>
      <c r="E139" s="36"/>
      <c r="F139" s="36"/>
      <c r="G139" s="36"/>
      <c r="H139" s="36"/>
      <c r="I139" s="36"/>
      <c r="J139" s="36"/>
      <c r="K139" s="36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11" customFormat="1" ht="29.28" customHeight="1">
      <c r="A140" s="154"/>
      <c r="B140" s="155"/>
      <c r="C140" s="156" t="s">
        <v>127</v>
      </c>
      <c r="D140" s="157" t="s">
        <v>58</v>
      </c>
      <c r="E140" s="157" t="s">
        <v>54</v>
      </c>
      <c r="F140" s="157" t="s">
        <v>55</v>
      </c>
      <c r="G140" s="157" t="s">
        <v>128</v>
      </c>
      <c r="H140" s="157" t="s">
        <v>129</v>
      </c>
      <c r="I140" s="157" t="s">
        <v>130</v>
      </c>
      <c r="J140" s="157" t="s">
        <v>102</v>
      </c>
      <c r="K140" s="158" t="s">
        <v>131</v>
      </c>
      <c r="L140" s="159"/>
      <c r="M140" s="84" t="s">
        <v>1</v>
      </c>
      <c r="N140" s="85" t="s">
        <v>37</v>
      </c>
      <c r="O140" s="85" t="s">
        <v>132</v>
      </c>
      <c r="P140" s="85" t="s">
        <v>133</v>
      </c>
      <c r="Q140" s="85" t="s">
        <v>134</v>
      </c>
      <c r="R140" s="85" t="s">
        <v>135</v>
      </c>
      <c r="S140" s="85" t="s">
        <v>136</v>
      </c>
      <c r="T140" s="86" t="s">
        <v>137</v>
      </c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</row>
    <row r="141" s="2" customFormat="1" ht="22.8" customHeight="1">
      <c r="A141" s="36"/>
      <c r="B141" s="37"/>
      <c r="C141" s="91" t="s">
        <v>138</v>
      </c>
      <c r="D141" s="36"/>
      <c r="E141" s="36"/>
      <c r="F141" s="36"/>
      <c r="G141" s="36"/>
      <c r="H141" s="36"/>
      <c r="I141" s="36"/>
      <c r="J141" s="160">
        <f>BK141</f>
        <v>0</v>
      </c>
      <c r="K141" s="36"/>
      <c r="L141" s="37"/>
      <c r="M141" s="87"/>
      <c r="N141" s="71"/>
      <c r="O141" s="88"/>
      <c r="P141" s="161">
        <f>P142+P152+P314+P317+P326</f>
        <v>0</v>
      </c>
      <c r="Q141" s="88"/>
      <c r="R141" s="161">
        <f>R142+R152+R314+R317+R326</f>
        <v>0.85495929000000004</v>
      </c>
      <c r="S141" s="88"/>
      <c r="T141" s="162">
        <f>T142+T152+T314+T317+T326</f>
        <v>2.2282999999999999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72</v>
      </c>
      <c r="AU141" s="17" t="s">
        <v>104</v>
      </c>
      <c r="BK141" s="163">
        <f>BK142+BK152+BK314+BK317+BK326</f>
        <v>0</v>
      </c>
    </row>
    <row r="142" s="12" customFormat="1" ht="25.92" customHeight="1">
      <c r="A142" s="12"/>
      <c r="B142" s="164"/>
      <c r="C142" s="12"/>
      <c r="D142" s="165" t="s">
        <v>72</v>
      </c>
      <c r="E142" s="166" t="s">
        <v>139</v>
      </c>
      <c r="F142" s="166" t="s">
        <v>140</v>
      </c>
      <c r="G142" s="12"/>
      <c r="H142" s="12"/>
      <c r="I142" s="167"/>
      <c r="J142" s="168">
        <f>BK142</f>
        <v>0</v>
      </c>
      <c r="K142" s="12"/>
      <c r="L142" s="164"/>
      <c r="M142" s="169"/>
      <c r="N142" s="170"/>
      <c r="O142" s="170"/>
      <c r="P142" s="171">
        <f>P143+P146</f>
        <v>0</v>
      </c>
      <c r="Q142" s="170"/>
      <c r="R142" s="171">
        <f>R143+R146</f>
        <v>0.0029499999999999999</v>
      </c>
      <c r="S142" s="170"/>
      <c r="T142" s="172">
        <f>T143+T146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5" t="s">
        <v>77</v>
      </c>
      <c r="AT142" s="173" t="s">
        <v>72</v>
      </c>
      <c r="AU142" s="173" t="s">
        <v>73</v>
      </c>
      <c r="AY142" s="165" t="s">
        <v>141</v>
      </c>
      <c r="BK142" s="174">
        <f>BK143+BK146</f>
        <v>0</v>
      </c>
    </row>
    <row r="143" s="12" customFormat="1" ht="22.8" customHeight="1">
      <c r="A143" s="12"/>
      <c r="B143" s="164"/>
      <c r="C143" s="12"/>
      <c r="D143" s="165" t="s">
        <v>72</v>
      </c>
      <c r="E143" s="175" t="s">
        <v>142</v>
      </c>
      <c r="F143" s="175" t="s">
        <v>143</v>
      </c>
      <c r="G143" s="12"/>
      <c r="H143" s="12"/>
      <c r="I143" s="167"/>
      <c r="J143" s="176">
        <f>BK143</f>
        <v>0</v>
      </c>
      <c r="K143" s="12"/>
      <c r="L143" s="164"/>
      <c r="M143" s="169"/>
      <c r="N143" s="170"/>
      <c r="O143" s="170"/>
      <c r="P143" s="171">
        <f>SUM(P144:P145)</f>
        <v>0</v>
      </c>
      <c r="Q143" s="170"/>
      <c r="R143" s="171">
        <f>SUM(R144:R145)</f>
        <v>0.0029499999999999999</v>
      </c>
      <c r="S143" s="170"/>
      <c r="T143" s="17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5" t="s">
        <v>77</v>
      </c>
      <c r="AT143" s="173" t="s">
        <v>72</v>
      </c>
      <c r="AU143" s="173" t="s">
        <v>77</v>
      </c>
      <c r="AY143" s="165" t="s">
        <v>141</v>
      </c>
      <c r="BK143" s="174">
        <f>SUM(BK144:BK145)</f>
        <v>0</v>
      </c>
    </row>
    <row r="144" s="2" customFormat="1" ht="33" customHeight="1">
      <c r="A144" s="36"/>
      <c r="B144" s="177"/>
      <c r="C144" s="178" t="s">
        <v>77</v>
      </c>
      <c r="D144" s="178" t="s">
        <v>144</v>
      </c>
      <c r="E144" s="179" t="s">
        <v>145</v>
      </c>
      <c r="F144" s="180" t="s">
        <v>146</v>
      </c>
      <c r="G144" s="181" t="s">
        <v>147</v>
      </c>
      <c r="H144" s="182">
        <v>15</v>
      </c>
      <c r="I144" s="183"/>
      <c r="J144" s="184">
        <f>ROUND(I144*H144,2)</f>
        <v>0</v>
      </c>
      <c r="K144" s="180" t="s">
        <v>148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0.00012999999999999999</v>
      </c>
      <c r="R144" s="187">
        <f>Q144*H144</f>
        <v>0.0019499999999999999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81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150</v>
      </c>
    </row>
    <row r="145" s="2" customFormat="1" ht="24.15" customHeight="1">
      <c r="A145" s="36"/>
      <c r="B145" s="177"/>
      <c r="C145" s="178" t="s">
        <v>81</v>
      </c>
      <c r="D145" s="178" t="s">
        <v>144</v>
      </c>
      <c r="E145" s="179" t="s">
        <v>151</v>
      </c>
      <c r="F145" s="180" t="s">
        <v>152</v>
      </c>
      <c r="G145" s="181" t="s">
        <v>147</v>
      </c>
      <c r="H145" s="182">
        <v>25</v>
      </c>
      <c r="I145" s="183"/>
      <c r="J145" s="184">
        <f>ROUND(I145*H145,2)</f>
        <v>0</v>
      </c>
      <c r="K145" s="180" t="s">
        <v>148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4.0000000000000003E-05</v>
      </c>
      <c r="R145" s="187">
        <f>Q145*H145</f>
        <v>0.001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81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153</v>
      </c>
    </row>
    <row r="146" s="12" customFormat="1" ht="22.8" customHeight="1">
      <c r="A146" s="12"/>
      <c r="B146" s="164"/>
      <c r="C146" s="12"/>
      <c r="D146" s="165" t="s">
        <v>72</v>
      </c>
      <c r="E146" s="175" t="s">
        <v>154</v>
      </c>
      <c r="F146" s="175" t="s">
        <v>155</v>
      </c>
      <c r="G146" s="12"/>
      <c r="H146" s="12"/>
      <c r="I146" s="167"/>
      <c r="J146" s="176">
        <f>BK146</f>
        <v>0</v>
      </c>
      <c r="K146" s="12"/>
      <c r="L146" s="164"/>
      <c r="M146" s="169"/>
      <c r="N146" s="170"/>
      <c r="O146" s="170"/>
      <c r="P146" s="171">
        <f>SUM(P147:P151)</f>
        <v>0</v>
      </c>
      <c r="Q146" s="170"/>
      <c r="R146" s="171">
        <f>SUM(R147:R151)</f>
        <v>0</v>
      </c>
      <c r="S146" s="170"/>
      <c r="T146" s="172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5" t="s">
        <v>77</v>
      </c>
      <c r="AT146" s="173" t="s">
        <v>72</v>
      </c>
      <c r="AU146" s="173" t="s">
        <v>77</v>
      </c>
      <c r="AY146" s="165" t="s">
        <v>141</v>
      </c>
      <c r="BK146" s="174">
        <f>SUM(BK147:BK151)</f>
        <v>0</v>
      </c>
    </row>
    <row r="147" s="2" customFormat="1" ht="24.15" customHeight="1">
      <c r="A147" s="36"/>
      <c r="B147" s="177"/>
      <c r="C147" s="178" t="s">
        <v>90</v>
      </c>
      <c r="D147" s="178" t="s">
        <v>144</v>
      </c>
      <c r="E147" s="179" t="s">
        <v>156</v>
      </c>
      <c r="F147" s="180" t="s">
        <v>157</v>
      </c>
      <c r="G147" s="181" t="s">
        <v>158</v>
      </c>
      <c r="H147" s="182">
        <v>2.2280000000000002</v>
      </c>
      <c r="I147" s="183"/>
      <c r="J147" s="184">
        <f>ROUND(I147*H147,2)</f>
        <v>0</v>
      </c>
      <c r="K147" s="180" t="s">
        <v>148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149</v>
      </c>
      <c r="AT147" s="189" t="s">
        <v>144</v>
      </c>
      <c r="AU147" s="189" t="s">
        <v>81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77</v>
      </c>
      <c r="BK147" s="190">
        <f>ROUND(I147*H147,2)</f>
        <v>0</v>
      </c>
      <c r="BL147" s="17" t="s">
        <v>149</v>
      </c>
      <c r="BM147" s="189" t="s">
        <v>159</v>
      </c>
    </row>
    <row r="148" s="2" customFormat="1" ht="24.15" customHeight="1">
      <c r="A148" s="36"/>
      <c r="B148" s="177"/>
      <c r="C148" s="178" t="s">
        <v>149</v>
      </c>
      <c r="D148" s="178" t="s">
        <v>144</v>
      </c>
      <c r="E148" s="179" t="s">
        <v>160</v>
      </c>
      <c r="F148" s="180" t="s">
        <v>161</v>
      </c>
      <c r="G148" s="181" t="s">
        <v>158</v>
      </c>
      <c r="H148" s="182">
        <v>2.2280000000000002</v>
      </c>
      <c r="I148" s="183"/>
      <c r="J148" s="184">
        <f>ROUND(I148*H148,2)</f>
        <v>0</v>
      </c>
      <c r="K148" s="180" t="s">
        <v>148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149</v>
      </c>
      <c r="AT148" s="189" t="s">
        <v>144</v>
      </c>
      <c r="AU148" s="189" t="s">
        <v>81</v>
      </c>
      <c r="AY148" s="17" t="s">
        <v>141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77</v>
      </c>
      <c r="BK148" s="190">
        <f>ROUND(I148*H148,2)</f>
        <v>0</v>
      </c>
      <c r="BL148" s="17" t="s">
        <v>149</v>
      </c>
      <c r="BM148" s="189" t="s">
        <v>162</v>
      </c>
    </row>
    <row r="149" s="2" customFormat="1" ht="24.15" customHeight="1">
      <c r="A149" s="36"/>
      <c r="B149" s="177"/>
      <c r="C149" s="178" t="s">
        <v>163</v>
      </c>
      <c r="D149" s="178" t="s">
        <v>144</v>
      </c>
      <c r="E149" s="179" t="s">
        <v>164</v>
      </c>
      <c r="F149" s="180" t="s">
        <v>165</v>
      </c>
      <c r="G149" s="181" t="s">
        <v>158</v>
      </c>
      <c r="H149" s="182">
        <v>2.2280000000000002</v>
      </c>
      <c r="I149" s="183"/>
      <c r="J149" s="184">
        <f>ROUND(I149*H149,2)</f>
        <v>0</v>
      </c>
      <c r="K149" s="180" t="s">
        <v>148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149</v>
      </c>
      <c r="AT149" s="189" t="s">
        <v>144</v>
      </c>
      <c r="AU149" s="189" t="s">
        <v>81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77</v>
      </c>
      <c r="BK149" s="190">
        <f>ROUND(I149*H149,2)</f>
        <v>0</v>
      </c>
      <c r="BL149" s="17" t="s">
        <v>149</v>
      </c>
      <c r="BM149" s="189" t="s">
        <v>166</v>
      </c>
    </row>
    <row r="150" s="2" customFormat="1" ht="24.15" customHeight="1">
      <c r="A150" s="36"/>
      <c r="B150" s="177"/>
      <c r="C150" s="178" t="s">
        <v>167</v>
      </c>
      <c r="D150" s="178" t="s">
        <v>144</v>
      </c>
      <c r="E150" s="179" t="s">
        <v>168</v>
      </c>
      <c r="F150" s="180" t="s">
        <v>169</v>
      </c>
      <c r="G150" s="181" t="s">
        <v>158</v>
      </c>
      <c r="H150" s="182">
        <v>2.2280000000000002</v>
      </c>
      <c r="I150" s="183"/>
      <c r="J150" s="184">
        <f>ROUND(I150*H150,2)</f>
        <v>0</v>
      </c>
      <c r="K150" s="180" t="s">
        <v>1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149</v>
      </c>
      <c r="AT150" s="189" t="s">
        <v>144</v>
      </c>
      <c r="AU150" s="189" t="s">
        <v>81</v>
      </c>
      <c r="AY150" s="17" t="s">
        <v>141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77</v>
      </c>
      <c r="BK150" s="190">
        <f>ROUND(I150*H150,2)</f>
        <v>0</v>
      </c>
      <c r="BL150" s="17" t="s">
        <v>149</v>
      </c>
      <c r="BM150" s="189" t="s">
        <v>170</v>
      </c>
    </row>
    <row r="151" s="2" customFormat="1">
      <c r="A151" s="36"/>
      <c r="B151" s="37"/>
      <c r="C151" s="36"/>
      <c r="D151" s="191" t="s">
        <v>171</v>
      </c>
      <c r="E151" s="36"/>
      <c r="F151" s="192" t="s">
        <v>172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171</v>
      </c>
      <c r="AU151" s="17" t="s">
        <v>81</v>
      </c>
    </row>
    <row r="152" s="12" customFormat="1" ht="25.92" customHeight="1">
      <c r="A152" s="12"/>
      <c r="B152" s="164"/>
      <c r="C152" s="12"/>
      <c r="D152" s="165" t="s">
        <v>72</v>
      </c>
      <c r="E152" s="166" t="s">
        <v>173</v>
      </c>
      <c r="F152" s="166" t="s">
        <v>174</v>
      </c>
      <c r="G152" s="12"/>
      <c r="H152" s="12"/>
      <c r="I152" s="167"/>
      <c r="J152" s="168">
        <f>BK152</f>
        <v>0</v>
      </c>
      <c r="K152" s="12"/>
      <c r="L152" s="164"/>
      <c r="M152" s="169"/>
      <c r="N152" s="170"/>
      <c r="O152" s="170"/>
      <c r="P152" s="171">
        <f>P153+P167+P174+P194+P199+P212+P222+P243+P272+P286+P305+P311</f>
        <v>0</v>
      </c>
      <c r="Q152" s="170"/>
      <c r="R152" s="171">
        <f>R153+R167+R174+R194+R199+R212+R222+R243+R272+R286+R305+R311</f>
        <v>0.85200929000000003</v>
      </c>
      <c r="S152" s="170"/>
      <c r="T152" s="172">
        <f>T153+T167+T174+T194+T199+T212+T222+T243+T272+T286+T305+T311</f>
        <v>2.2282999999999999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5" t="s">
        <v>81</v>
      </c>
      <c r="AT152" s="173" t="s">
        <v>72</v>
      </c>
      <c r="AU152" s="173" t="s">
        <v>73</v>
      </c>
      <c r="AY152" s="165" t="s">
        <v>141</v>
      </c>
      <c r="BK152" s="174">
        <f>BK153+BK167+BK174+BK194+BK199+BK212+BK222+BK243+BK272+BK286+BK305+BK311</f>
        <v>0</v>
      </c>
    </row>
    <row r="153" s="12" customFormat="1" ht="22.8" customHeight="1">
      <c r="A153" s="12"/>
      <c r="B153" s="164"/>
      <c r="C153" s="12"/>
      <c r="D153" s="165" t="s">
        <v>72</v>
      </c>
      <c r="E153" s="175" t="s">
        <v>175</v>
      </c>
      <c r="F153" s="175" t="s">
        <v>176</v>
      </c>
      <c r="G153" s="12"/>
      <c r="H153" s="12"/>
      <c r="I153" s="167"/>
      <c r="J153" s="176">
        <f>BK153</f>
        <v>0</v>
      </c>
      <c r="K153" s="12"/>
      <c r="L153" s="164"/>
      <c r="M153" s="169"/>
      <c r="N153" s="170"/>
      <c r="O153" s="170"/>
      <c r="P153" s="171">
        <f>SUM(P154:P166)</f>
        <v>0</v>
      </c>
      <c r="Q153" s="170"/>
      <c r="R153" s="171">
        <f>SUM(R154:R166)</f>
        <v>0.056959999999999997</v>
      </c>
      <c r="S153" s="170"/>
      <c r="T153" s="172">
        <f>SUM(T154:T166)</f>
        <v>0.0014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5" t="s">
        <v>81</v>
      </c>
      <c r="AT153" s="173" t="s">
        <v>72</v>
      </c>
      <c r="AU153" s="173" t="s">
        <v>77</v>
      </c>
      <c r="AY153" s="165" t="s">
        <v>141</v>
      </c>
      <c r="BK153" s="174">
        <f>SUM(BK154:BK166)</f>
        <v>0</v>
      </c>
    </row>
    <row r="154" s="2" customFormat="1" ht="33" customHeight="1">
      <c r="A154" s="36"/>
      <c r="B154" s="177"/>
      <c r="C154" s="178" t="s">
        <v>177</v>
      </c>
      <c r="D154" s="178" t="s">
        <v>144</v>
      </c>
      <c r="E154" s="179" t="s">
        <v>178</v>
      </c>
      <c r="F154" s="180" t="s">
        <v>179</v>
      </c>
      <c r="G154" s="181" t="s">
        <v>180</v>
      </c>
      <c r="H154" s="182">
        <v>7.5</v>
      </c>
      <c r="I154" s="183"/>
      <c r="J154" s="184">
        <f>ROUND(I154*H154,2)</f>
        <v>0</v>
      </c>
      <c r="K154" s="180" t="s">
        <v>148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0.00019000000000000001</v>
      </c>
      <c r="R154" s="187">
        <f>Q154*H154</f>
        <v>0.0014250000000000001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181</v>
      </c>
      <c r="AT154" s="189" t="s">
        <v>144</v>
      </c>
      <c r="AU154" s="189" t="s">
        <v>81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181</v>
      </c>
      <c r="BM154" s="189" t="s">
        <v>182</v>
      </c>
    </row>
    <row r="155" s="2" customFormat="1" ht="24.15" customHeight="1">
      <c r="A155" s="36"/>
      <c r="B155" s="177"/>
      <c r="C155" s="196" t="s">
        <v>183</v>
      </c>
      <c r="D155" s="196" t="s">
        <v>184</v>
      </c>
      <c r="E155" s="197" t="s">
        <v>185</v>
      </c>
      <c r="F155" s="198" t="s">
        <v>186</v>
      </c>
      <c r="G155" s="199" t="s">
        <v>180</v>
      </c>
      <c r="H155" s="200">
        <v>5</v>
      </c>
      <c r="I155" s="201"/>
      <c r="J155" s="202">
        <f>ROUND(I155*H155,2)</f>
        <v>0</v>
      </c>
      <c r="K155" s="198" t="s">
        <v>148</v>
      </c>
      <c r="L155" s="203"/>
      <c r="M155" s="204" t="s">
        <v>1</v>
      </c>
      <c r="N155" s="205" t="s">
        <v>38</v>
      </c>
      <c r="O155" s="75"/>
      <c r="P155" s="187">
        <f>O155*H155</f>
        <v>0</v>
      </c>
      <c r="Q155" s="187">
        <v>0.00064999999999999997</v>
      </c>
      <c r="R155" s="187">
        <f>Q155*H155</f>
        <v>0.0032499999999999999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187</v>
      </c>
      <c r="AT155" s="189" t="s">
        <v>184</v>
      </c>
      <c r="AU155" s="189" t="s">
        <v>81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181</v>
      </c>
      <c r="BM155" s="189" t="s">
        <v>188</v>
      </c>
    </row>
    <row r="156" s="13" customFormat="1">
      <c r="A156" s="13"/>
      <c r="B156" s="206"/>
      <c r="C156" s="13"/>
      <c r="D156" s="191" t="s">
        <v>189</v>
      </c>
      <c r="E156" s="13"/>
      <c r="F156" s="207" t="s">
        <v>190</v>
      </c>
      <c r="G156" s="13"/>
      <c r="H156" s="208">
        <v>5</v>
      </c>
      <c r="I156" s="209"/>
      <c r="J156" s="13"/>
      <c r="K156" s="13"/>
      <c r="L156" s="206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3" t="s">
        <v>189</v>
      </c>
      <c r="AU156" s="213" t="s">
        <v>81</v>
      </c>
      <c r="AV156" s="13" t="s">
        <v>81</v>
      </c>
      <c r="AW156" s="13" t="s">
        <v>3</v>
      </c>
      <c r="AX156" s="13" t="s">
        <v>77</v>
      </c>
      <c r="AY156" s="213" t="s">
        <v>141</v>
      </c>
    </row>
    <row r="157" s="2" customFormat="1" ht="24.15" customHeight="1">
      <c r="A157" s="36"/>
      <c r="B157" s="177"/>
      <c r="C157" s="196" t="s">
        <v>142</v>
      </c>
      <c r="D157" s="196" t="s">
        <v>184</v>
      </c>
      <c r="E157" s="197" t="s">
        <v>191</v>
      </c>
      <c r="F157" s="198" t="s">
        <v>192</v>
      </c>
      <c r="G157" s="199" t="s">
        <v>180</v>
      </c>
      <c r="H157" s="200">
        <v>2.5</v>
      </c>
      <c r="I157" s="201"/>
      <c r="J157" s="202">
        <f>ROUND(I157*H157,2)</f>
        <v>0</v>
      </c>
      <c r="K157" s="198" t="s">
        <v>148</v>
      </c>
      <c r="L157" s="203"/>
      <c r="M157" s="204" t="s">
        <v>1</v>
      </c>
      <c r="N157" s="205" t="s">
        <v>38</v>
      </c>
      <c r="O157" s="75"/>
      <c r="P157" s="187">
        <f>O157*H157</f>
        <v>0</v>
      </c>
      <c r="Q157" s="187">
        <v>0.00072000000000000005</v>
      </c>
      <c r="R157" s="187">
        <f>Q157*H157</f>
        <v>0.0018000000000000002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187</v>
      </c>
      <c r="AT157" s="189" t="s">
        <v>184</v>
      </c>
      <c r="AU157" s="189" t="s">
        <v>81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181</v>
      </c>
      <c r="BM157" s="189" t="s">
        <v>193</v>
      </c>
    </row>
    <row r="158" s="13" customFormat="1">
      <c r="A158" s="13"/>
      <c r="B158" s="206"/>
      <c r="C158" s="13"/>
      <c r="D158" s="191" t="s">
        <v>189</v>
      </c>
      <c r="E158" s="13"/>
      <c r="F158" s="207" t="s">
        <v>194</v>
      </c>
      <c r="G158" s="13"/>
      <c r="H158" s="208">
        <v>2.5</v>
      </c>
      <c r="I158" s="209"/>
      <c r="J158" s="13"/>
      <c r="K158" s="13"/>
      <c r="L158" s="206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3" t="s">
        <v>189</v>
      </c>
      <c r="AU158" s="213" t="s">
        <v>81</v>
      </c>
      <c r="AV158" s="13" t="s">
        <v>81</v>
      </c>
      <c r="AW158" s="13" t="s">
        <v>3</v>
      </c>
      <c r="AX158" s="13" t="s">
        <v>77</v>
      </c>
      <c r="AY158" s="213" t="s">
        <v>141</v>
      </c>
    </row>
    <row r="159" s="2" customFormat="1" ht="33" customHeight="1">
      <c r="A159" s="36"/>
      <c r="B159" s="177"/>
      <c r="C159" s="178" t="s">
        <v>195</v>
      </c>
      <c r="D159" s="178" t="s">
        <v>144</v>
      </c>
      <c r="E159" s="179" t="s">
        <v>196</v>
      </c>
      <c r="F159" s="180" t="s">
        <v>197</v>
      </c>
      <c r="G159" s="181" t="s">
        <v>180</v>
      </c>
      <c r="H159" s="182">
        <v>31</v>
      </c>
      <c r="I159" s="183"/>
      <c r="J159" s="184">
        <f>ROUND(I159*H159,2)</f>
        <v>0</v>
      </c>
      <c r="K159" s="180" t="s">
        <v>148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0.00027</v>
      </c>
      <c r="R159" s="187">
        <f>Q159*H159</f>
        <v>0.0083700000000000007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181</v>
      </c>
      <c r="AT159" s="189" t="s">
        <v>144</v>
      </c>
      <c r="AU159" s="189" t="s">
        <v>81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77</v>
      </c>
      <c r="BK159" s="190">
        <f>ROUND(I159*H159,2)</f>
        <v>0</v>
      </c>
      <c r="BL159" s="17" t="s">
        <v>181</v>
      </c>
      <c r="BM159" s="189" t="s">
        <v>198</v>
      </c>
    </row>
    <row r="160" s="2" customFormat="1" ht="24.15" customHeight="1">
      <c r="A160" s="36"/>
      <c r="B160" s="177"/>
      <c r="C160" s="196" t="s">
        <v>199</v>
      </c>
      <c r="D160" s="196" t="s">
        <v>184</v>
      </c>
      <c r="E160" s="197" t="s">
        <v>200</v>
      </c>
      <c r="F160" s="198" t="s">
        <v>201</v>
      </c>
      <c r="G160" s="199" t="s">
        <v>180</v>
      </c>
      <c r="H160" s="200">
        <v>2.5</v>
      </c>
      <c r="I160" s="201"/>
      <c r="J160" s="202">
        <f>ROUND(I160*H160,2)</f>
        <v>0</v>
      </c>
      <c r="K160" s="198" t="s">
        <v>148</v>
      </c>
      <c r="L160" s="203"/>
      <c r="M160" s="204" t="s">
        <v>1</v>
      </c>
      <c r="N160" s="205" t="s">
        <v>38</v>
      </c>
      <c r="O160" s="75"/>
      <c r="P160" s="187">
        <f>O160*H160</f>
        <v>0</v>
      </c>
      <c r="Q160" s="187">
        <v>0.0011800000000000001</v>
      </c>
      <c r="R160" s="187">
        <f>Q160*H160</f>
        <v>0.0029500000000000004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187</v>
      </c>
      <c r="AT160" s="189" t="s">
        <v>184</v>
      </c>
      <c r="AU160" s="189" t="s">
        <v>81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77</v>
      </c>
      <c r="BK160" s="190">
        <f>ROUND(I160*H160,2)</f>
        <v>0</v>
      </c>
      <c r="BL160" s="17" t="s">
        <v>181</v>
      </c>
      <c r="BM160" s="189" t="s">
        <v>202</v>
      </c>
    </row>
    <row r="161" s="13" customFormat="1">
      <c r="A161" s="13"/>
      <c r="B161" s="206"/>
      <c r="C161" s="13"/>
      <c r="D161" s="191" t="s">
        <v>189</v>
      </c>
      <c r="E161" s="13"/>
      <c r="F161" s="207" t="s">
        <v>194</v>
      </c>
      <c r="G161" s="13"/>
      <c r="H161" s="208">
        <v>2.5</v>
      </c>
      <c r="I161" s="209"/>
      <c r="J161" s="13"/>
      <c r="K161" s="13"/>
      <c r="L161" s="206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3" t="s">
        <v>189</v>
      </c>
      <c r="AU161" s="213" t="s">
        <v>81</v>
      </c>
      <c r="AV161" s="13" t="s">
        <v>81</v>
      </c>
      <c r="AW161" s="13" t="s">
        <v>3</v>
      </c>
      <c r="AX161" s="13" t="s">
        <v>77</v>
      </c>
      <c r="AY161" s="213" t="s">
        <v>141</v>
      </c>
    </row>
    <row r="162" s="2" customFormat="1" ht="24.15" customHeight="1">
      <c r="A162" s="36"/>
      <c r="B162" s="177"/>
      <c r="C162" s="196" t="s">
        <v>8</v>
      </c>
      <c r="D162" s="196" t="s">
        <v>184</v>
      </c>
      <c r="E162" s="197" t="s">
        <v>203</v>
      </c>
      <c r="F162" s="198" t="s">
        <v>204</v>
      </c>
      <c r="G162" s="199" t="s">
        <v>180</v>
      </c>
      <c r="H162" s="200">
        <v>2.5</v>
      </c>
      <c r="I162" s="201"/>
      <c r="J162" s="202">
        <f>ROUND(I162*H162,2)</f>
        <v>0</v>
      </c>
      <c r="K162" s="198" t="s">
        <v>148</v>
      </c>
      <c r="L162" s="203"/>
      <c r="M162" s="204" t="s">
        <v>1</v>
      </c>
      <c r="N162" s="205" t="s">
        <v>38</v>
      </c>
      <c r="O162" s="75"/>
      <c r="P162" s="187">
        <f>O162*H162</f>
        <v>0</v>
      </c>
      <c r="Q162" s="187">
        <v>0.0012099999999999999</v>
      </c>
      <c r="R162" s="187">
        <f>Q162*H162</f>
        <v>0.0030249999999999999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187</v>
      </c>
      <c r="AT162" s="189" t="s">
        <v>184</v>
      </c>
      <c r="AU162" s="189" t="s">
        <v>81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77</v>
      </c>
      <c r="BK162" s="190">
        <f>ROUND(I162*H162,2)</f>
        <v>0</v>
      </c>
      <c r="BL162" s="17" t="s">
        <v>181</v>
      </c>
      <c r="BM162" s="189" t="s">
        <v>205</v>
      </c>
    </row>
    <row r="163" s="13" customFormat="1">
      <c r="A163" s="13"/>
      <c r="B163" s="206"/>
      <c r="C163" s="13"/>
      <c r="D163" s="191" t="s">
        <v>189</v>
      </c>
      <c r="E163" s="13"/>
      <c r="F163" s="207" t="s">
        <v>194</v>
      </c>
      <c r="G163" s="13"/>
      <c r="H163" s="208">
        <v>2.5</v>
      </c>
      <c r="I163" s="209"/>
      <c r="J163" s="13"/>
      <c r="K163" s="13"/>
      <c r="L163" s="206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3" t="s">
        <v>189</v>
      </c>
      <c r="AU163" s="213" t="s">
        <v>81</v>
      </c>
      <c r="AV163" s="13" t="s">
        <v>81</v>
      </c>
      <c r="AW163" s="13" t="s">
        <v>3</v>
      </c>
      <c r="AX163" s="13" t="s">
        <v>77</v>
      </c>
      <c r="AY163" s="213" t="s">
        <v>141</v>
      </c>
    </row>
    <row r="164" s="2" customFormat="1" ht="24.15" customHeight="1">
      <c r="A164" s="36"/>
      <c r="B164" s="177"/>
      <c r="C164" s="196" t="s">
        <v>206</v>
      </c>
      <c r="D164" s="196" t="s">
        <v>184</v>
      </c>
      <c r="E164" s="197" t="s">
        <v>207</v>
      </c>
      <c r="F164" s="198" t="s">
        <v>208</v>
      </c>
      <c r="G164" s="199" t="s">
        <v>180</v>
      </c>
      <c r="H164" s="200">
        <v>26</v>
      </c>
      <c r="I164" s="201"/>
      <c r="J164" s="202">
        <f>ROUND(I164*H164,2)</f>
        <v>0</v>
      </c>
      <c r="K164" s="198" t="s">
        <v>148</v>
      </c>
      <c r="L164" s="203"/>
      <c r="M164" s="204" t="s">
        <v>1</v>
      </c>
      <c r="N164" s="205" t="s">
        <v>38</v>
      </c>
      <c r="O164" s="75"/>
      <c r="P164" s="187">
        <f>O164*H164</f>
        <v>0</v>
      </c>
      <c r="Q164" s="187">
        <v>0.00139</v>
      </c>
      <c r="R164" s="187">
        <f>Q164*H164</f>
        <v>0.036139999999999999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187</v>
      </c>
      <c r="AT164" s="189" t="s">
        <v>184</v>
      </c>
      <c r="AU164" s="189" t="s">
        <v>81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181</v>
      </c>
      <c r="BM164" s="189" t="s">
        <v>209</v>
      </c>
    </row>
    <row r="165" s="2" customFormat="1" ht="24.15" customHeight="1">
      <c r="A165" s="36"/>
      <c r="B165" s="177"/>
      <c r="C165" s="178" t="s">
        <v>210</v>
      </c>
      <c r="D165" s="178" t="s">
        <v>144</v>
      </c>
      <c r="E165" s="179" t="s">
        <v>211</v>
      </c>
      <c r="F165" s="180" t="s">
        <v>212</v>
      </c>
      <c r="G165" s="181" t="s">
        <v>147</v>
      </c>
      <c r="H165" s="182">
        <v>4</v>
      </c>
      <c r="I165" s="183"/>
      <c r="J165" s="184">
        <f>ROUND(I165*H165,2)</f>
        <v>0</v>
      </c>
      <c r="K165" s="180" t="s">
        <v>148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0.00035</v>
      </c>
      <c r="T165" s="188">
        <f>S165*H165</f>
        <v>0.0014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181</v>
      </c>
      <c r="AT165" s="189" t="s">
        <v>144</v>
      </c>
      <c r="AU165" s="189" t="s">
        <v>81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181</v>
      </c>
      <c r="BM165" s="189" t="s">
        <v>213</v>
      </c>
    </row>
    <row r="166" s="2" customFormat="1" ht="24.15" customHeight="1">
      <c r="A166" s="36"/>
      <c r="B166" s="177"/>
      <c r="C166" s="178" t="s">
        <v>214</v>
      </c>
      <c r="D166" s="178" t="s">
        <v>144</v>
      </c>
      <c r="E166" s="179" t="s">
        <v>215</v>
      </c>
      <c r="F166" s="180" t="s">
        <v>216</v>
      </c>
      <c r="G166" s="181" t="s">
        <v>158</v>
      </c>
      <c r="H166" s="182">
        <v>0.057000000000000002</v>
      </c>
      <c r="I166" s="183"/>
      <c r="J166" s="184">
        <f>ROUND(I166*H166,2)</f>
        <v>0</v>
      </c>
      <c r="K166" s="180" t="s">
        <v>148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181</v>
      </c>
      <c r="AT166" s="189" t="s">
        <v>144</v>
      </c>
      <c r="AU166" s="189" t="s">
        <v>81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181</v>
      </c>
      <c r="BM166" s="189" t="s">
        <v>217</v>
      </c>
    </row>
    <row r="167" s="12" customFormat="1" ht="22.8" customHeight="1">
      <c r="A167" s="12"/>
      <c r="B167" s="164"/>
      <c r="C167" s="12"/>
      <c r="D167" s="165" t="s">
        <v>72</v>
      </c>
      <c r="E167" s="175" t="s">
        <v>218</v>
      </c>
      <c r="F167" s="175" t="s">
        <v>219</v>
      </c>
      <c r="G167" s="12"/>
      <c r="H167" s="12"/>
      <c r="I167" s="167"/>
      <c r="J167" s="176">
        <f>BK167</f>
        <v>0</v>
      </c>
      <c r="K167" s="12"/>
      <c r="L167" s="164"/>
      <c r="M167" s="169"/>
      <c r="N167" s="170"/>
      <c r="O167" s="170"/>
      <c r="P167" s="171">
        <f>SUM(P168:P173)</f>
        <v>0</v>
      </c>
      <c r="Q167" s="170"/>
      <c r="R167" s="171">
        <f>SUM(R168:R173)</f>
        <v>0.0081700000000000002</v>
      </c>
      <c r="S167" s="170"/>
      <c r="T167" s="172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5" t="s">
        <v>81</v>
      </c>
      <c r="AT167" s="173" t="s">
        <v>72</v>
      </c>
      <c r="AU167" s="173" t="s">
        <v>77</v>
      </c>
      <c r="AY167" s="165" t="s">
        <v>141</v>
      </c>
      <c r="BK167" s="174">
        <f>SUM(BK168:BK173)</f>
        <v>0</v>
      </c>
    </row>
    <row r="168" s="2" customFormat="1" ht="16.5" customHeight="1">
      <c r="A168" s="36"/>
      <c r="B168" s="177"/>
      <c r="C168" s="178" t="s">
        <v>181</v>
      </c>
      <c r="D168" s="178" t="s">
        <v>144</v>
      </c>
      <c r="E168" s="179" t="s">
        <v>220</v>
      </c>
      <c r="F168" s="180" t="s">
        <v>221</v>
      </c>
      <c r="G168" s="181" t="s">
        <v>222</v>
      </c>
      <c r="H168" s="182">
        <v>1</v>
      </c>
      <c r="I168" s="183"/>
      <c r="J168" s="184">
        <f>ROUND(I168*H168,2)</f>
        <v>0</v>
      </c>
      <c r="K168" s="180" t="s">
        <v>148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0.00042000000000000002</v>
      </c>
      <c r="R168" s="187">
        <f>Q168*H168</f>
        <v>0.00042000000000000002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181</v>
      </c>
      <c r="AT168" s="189" t="s">
        <v>144</v>
      </c>
      <c r="AU168" s="189" t="s">
        <v>81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77</v>
      </c>
      <c r="BK168" s="190">
        <f>ROUND(I168*H168,2)</f>
        <v>0</v>
      </c>
      <c r="BL168" s="17" t="s">
        <v>181</v>
      </c>
      <c r="BM168" s="189" t="s">
        <v>223</v>
      </c>
    </row>
    <row r="169" s="2" customFormat="1" ht="16.5" customHeight="1">
      <c r="A169" s="36"/>
      <c r="B169" s="177"/>
      <c r="C169" s="178" t="s">
        <v>224</v>
      </c>
      <c r="D169" s="178" t="s">
        <v>144</v>
      </c>
      <c r="E169" s="179" t="s">
        <v>225</v>
      </c>
      <c r="F169" s="180" t="s">
        <v>226</v>
      </c>
      <c r="G169" s="181" t="s">
        <v>180</v>
      </c>
      <c r="H169" s="182">
        <v>4</v>
      </c>
      <c r="I169" s="183"/>
      <c r="J169" s="184">
        <f>ROUND(I169*H169,2)</f>
        <v>0</v>
      </c>
      <c r="K169" s="180" t="s">
        <v>148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0.00040000000000000002</v>
      </c>
      <c r="R169" s="187">
        <f>Q169*H169</f>
        <v>0.0016000000000000001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181</v>
      </c>
      <c r="AT169" s="189" t="s">
        <v>144</v>
      </c>
      <c r="AU169" s="189" t="s">
        <v>81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181</v>
      </c>
      <c r="BM169" s="189" t="s">
        <v>227</v>
      </c>
    </row>
    <row r="170" s="2" customFormat="1" ht="16.5" customHeight="1">
      <c r="A170" s="36"/>
      <c r="B170" s="177"/>
      <c r="C170" s="178" t="s">
        <v>228</v>
      </c>
      <c r="D170" s="178" t="s">
        <v>144</v>
      </c>
      <c r="E170" s="179" t="s">
        <v>229</v>
      </c>
      <c r="F170" s="180" t="s">
        <v>230</v>
      </c>
      <c r="G170" s="181" t="s">
        <v>180</v>
      </c>
      <c r="H170" s="182">
        <v>15</v>
      </c>
      <c r="I170" s="183"/>
      <c r="J170" s="184">
        <f>ROUND(I170*H170,2)</f>
        <v>0</v>
      </c>
      <c r="K170" s="180" t="s">
        <v>148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0.00040999999999999999</v>
      </c>
      <c r="R170" s="187">
        <f>Q170*H170</f>
        <v>0.0061500000000000001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181</v>
      </c>
      <c r="AT170" s="189" t="s">
        <v>144</v>
      </c>
      <c r="AU170" s="189" t="s">
        <v>81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77</v>
      </c>
      <c r="BK170" s="190">
        <f>ROUND(I170*H170,2)</f>
        <v>0</v>
      </c>
      <c r="BL170" s="17" t="s">
        <v>181</v>
      </c>
      <c r="BM170" s="189" t="s">
        <v>231</v>
      </c>
    </row>
    <row r="171" s="2" customFormat="1" ht="21.75" customHeight="1">
      <c r="A171" s="36"/>
      <c r="B171" s="177"/>
      <c r="C171" s="178" t="s">
        <v>232</v>
      </c>
      <c r="D171" s="178" t="s">
        <v>144</v>
      </c>
      <c r="E171" s="179" t="s">
        <v>233</v>
      </c>
      <c r="F171" s="180" t="s">
        <v>234</v>
      </c>
      <c r="G171" s="181" t="s">
        <v>180</v>
      </c>
      <c r="H171" s="182">
        <v>19</v>
      </c>
      <c r="I171" s="183"/>
      <c r="J171" s="184">
        <f>ROUND(I171*H171,2)</f>
        <v>0</v>
      </c>
      <c r="K171" s="180" t="s">
        <v>148</v>
      </c>
      <c r="L171" s="37"/>
      <c r="M171" s="185" t="s">
        <v>1</v>
      </c>
      <c r="N171" s="186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181</v>
      </c>
      <c r="AT171" s="189" t="s">
        <v>144</v>
      </c>
      <c r="AU171" s="189" t="s">
        <v>81</v>
      </c>
      <c r="AY171" s="17" t="s">
        <v>141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77</v>
      </c>
      <c r="BK171" s="190">
        <f>ROUND(I171*H171,2)</f>
        <v>0</v>
      </c>
      <c r="BL171" s="17" t="s">
        <v>181</v>
      </c>
      <c r="BM171" s="189" t="s">
        <v>235</v>
      </c>
    </row>
    <row r="172" s="2" customFormat="1" ht="24.15" customHeight="1">
      <c r="A172" s="36"/>
      <c r="B172" s="177"/>
      <c r="C172" s="178" t="s">
        <v>236</v>
      </c>
      <c r="D172" s="178" t="s">
        <v>144</v>
      </c>
      <c r="E172" s="179" t="s">
        <v>237</v>
      </c>
      <c r="F172" s="180" t="s">
        <v>238</v>
      </c>
      <c r="G172" s="181" t="s">
        <v>239</v>
      </c>
      <c r="H172" s="182">
        <v>1</v>
      </c>
      <c r="I172" s="183"/>
      <c r="J172" s="184">
        <f>ROUND(I172*H172,2)</f>
        <v>0</v>
      </c>
      <c r="K172" s="180" t="s">
        <v>1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181</v>
      </c>
      <c r="AT172" s="189" t="s">
        <v>144</v>
      </c>
      <c r="AU172" s="189" t="s">
        <v>81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77</v>
      </c>
      <c r="BK172" s="190">
        <f>ROUND(I172*H172,2)</f>
        <v>0</v>
      </c>
      <c r="BL172" s="17" t="s">
        <v>181</v>
      </c>
      <c r="BM172" s="189" t="s">
        <v>240</v>
      </c>
    </row>
    <row r="173" s="2" customFormat="1" ht="24.15" customHeight="1">
      <c r="A173" s="36"/>
      <c r="B173" s="177"/>
      <c r="C173" s="178" t="s">
        <v>7</v>
      </c>
      <c r="D173" s="178" t="s">
        <v>144</v>
      </c>
      <c r="E173" s="179" t="s">
        <v>241</v>
      </c>
      <c r="F173" s="180" t="s">
        <v>242</v>
      </c>
      <c r="G173" s="181" t="s">
        <v>158</v>
      </c>
      <c r="H173" s="182">
        <v>0.0080000000000000002</v>
      </c>
      <c r="I173" s="183"/>
      <c r="J173" s="184">
        <f>ROUND(I173*H173,2)</f>
        <v>0</v>
      </c>
      <c r="K173" s="180" t="s">
        <v>148</v>
      </c>
      <c r="L173" s="37"/>
      <c r="M173" s="185" t="s">
        <v>1</v>
      </c>
      <c r="N173" s="186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181</v>
      </c>
      <c r="AT173" s="189" t="s">
        <v>144</v>
      </c>
      <c r="AU173" s="189" t="s">
        <v>81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77</v>
      </c>
      <c r="BK173" s="190">
        <f>ROUND(I173*H173,2)</f>
        <v>0</v>
      </c>
      <c r="BL173" s="17" t="s">
        <v>181</v>
      </c>
      <c r="BM173" s="189" t="s">
        <v>243</v>
      </c>
    </row>
    <row r="174" s="12" customFormat="1" ht="22.8" customHeight="1">
      <c r="A174" s="12"/>
      <c r="B174" s="164"/>
      <c r="C174" s="12"/>
      <c r="D174" s="165" t="s">
        <v>72</v>
      </c>
      <c r="E174" s="175" t="s">
        <v>244</v>
      </c>
      <c r="F174" s="175" t="s">
        <v>245</v>
      </c>
      <c r="G174" s="12"/>
      <c r="H174" s="12"/>
      <c r="I174" s="167"/>
      <c r="J174" s="176">
        <f>BK174</f>
        <v>0</v>
      </c>
      <c r="K174" s="12"/>
      <c r="L174" s="164"/>
      <c r="M174" s="169"/>
      <c r="N174" s="170"/>
      <c r="O174" s="170"/>
      <c r="P174" s="171">
        <f>SUM(P175:P193)</f>
        <v>0</v>
      </c>
      <c r="Q174" s="170"/>
      <c r="R174" s="171">
        <f>SUM(R175:R193)</f>
        <v>0.067209290000000005</v>
      </c>
      <c r="S174" s="170"/>
      <c r="T174" s="172">
        <f>SUM(T175:T193)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5" t="s">
        <v>81</v>
      </c>
      <c r="AT174" s="173" t="s">
        <v>72</v>
      </c>
      <c r="AU174" s="173" t="s">
        <v>77</v>
      </c>
      <c r="AY174" s="165" t="s">
        <v>141</v>
      </c>
      <c r="BK174" s="174">
        <f>SUM(BK175:BK193)</f>
        <v>0</v>
      </c>
    </row>
    <row r="175" s="2" customFormat="1" ht="24.15" customHeight="1">
      <c r="A175" s="36"/>
      <c r="B175" s="177"/>
      <c r="C175" s="178" t="s">
        <v>246</v>
      </c>
      <c r="D175" s="178" t="s">
        <v>144</v>
      </c>
      <c r="E175" s="179" t="s">
        <v>247</v>
      </c>
      <c r="F175" s="180" t="s">
        <v>248</v>
      </c>
      <c r="G175" s="181" t="s">
        <v>222</v>
      </c>
      <c r="H175" s="182">
        <v>10</v>
      </c>
      <c r="I175" s="183"/>
      <c r="J175" s="184">
        <f>ROUND(I175*H175,2)</f>
        <v>0</v>
      </c>
      <c r="K175" s="180" t="s">
        <v>148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181</v>
      </c>
      <c r="AT175" s="189" t="s">
        <v>144</v>
      </c>
      <c r="AU175" s="189" t="s">
        <v>81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181</v>
      </c>
      <c r="BM175" s="189" t="s">
        <v>249</v>
      </c>
    </row>
    <row r="176" s="2" customFormat="1" ht="24.15" customHeight="1">
      <c r="A176" s="36"/>
      <c r="B176" s="177"/>
      <c r="C176" s="178" t="s">
        <v>250</v>
      </c>
      <c r="D176" s="178" t="s">
        <v>144</v>
      </c>
      <c r="E176" s="179" t="s">
        <v>251</v>
      </c>
      <c r="F176" s="180" t="s">
        <v>252</v>
      </c>
      <c r="G176" s="181" t="s">
        <v>180</v>
      </c>
      <c r="H176" s="182">
        <v>7.5</v>
      </c>
      <c r="I176" s="183"/>
      <c r="J176" s="184">
        <f>ROUND(I176*H176,2)</f>
        <v>0</v>
      </c>
      <c r="K176" s="180" t="s">
        <v>148</v>
      </c>
      <c r="L176" s="37"/>
      <c r="M176" s="185" t="s">
        <v>1</v>
      </c>
      <c r="N176" s="186" t="s">
        <v>38</v>
      </c>
      <c r="O176" s="75"/>
      <c r="P176" s="187">
        <f>O176*H176</f>
        <v>0</v>
      </c>
      <c r="Q176" s="187">
        <v>0.00072999999999999996</v>
      </c>
      <c r="R176" s="187">
        <f>Q176*H176</f>
        <v>0.0054749999999999998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181</v>
      </c>
      <c r="AT176" s="189" t="s">
        <v>144</v>
      </c>
      <c r="AU176" s="189" t="s">
        <v>81</v>
      </c>
      <c r="AY176" s="17" t="s">
        <v>141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77</v>
      </c>
      <c r="BK176" s="190">
        <f>ROUND(I176*H176,2)</f>
        <v>0</v>
      </c>
      <c r="BL176" s="17" t="s">
        <v>181</v>
      </c>
      <c r="BM176" s="189" t="s">
        <v>253</v>
      </c>
    </row>
    <row r="177" s="2" customFormat="1" ht="24.15" customHeight="1">
      <c r="A177" s="36"/>
      <c r="B177" s="177"/>
      <c r="C177" s="178" t="s">
        <v>254</v>
      </c>
      <c r="D177" s="178" t="s">
        <v>144</v>
      </c>
      <c r="E177" s="179" t="s">
        <v>255</v>
      </c>
      <c r="F177" s="180" t="s">
        <v>256</v>
      </c>
      <c r="G177" s="181" t="s">
        <v>180</v>
      </c>
      <c r="H177" s="182">
        <v>13.5</v>
      </c>
      <c r="I177" s="183"/>
      <c r="J177" s="184">
        <f>ROUND(I177*H177,2)</f>
        <v>0</v>
      </c>
      <c r="K177" s="180" t="s">
        <v>148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0.0012999999999999999</v>
      </c>
      <c r="R177" s="187">
        <f>Q177*H177</f>
        <v>0.01755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181</v>
      </c>
      <c r="AT177" s="189" t="s">
        <v>144</v>
      </c>
      <c r="AU177" s="189" t="s">
        <v>81</v>
      </c>
      <c r="AY177" s="17" t="s">
        <v>141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77</v>
      </c>
      <c r="BK177" s="190">
        <f>ROUND(I177*H177,2)</f>
        <v>0</v>
      </c>
      <c r="BL177" s="17" t="s">
        <v>181</v>
      </c>
      <c r="BM177" s="189" t="s">
        <v>257</v>
      </c>
    </row>
    <row r="178" s="2" customFormat="1" ht="16.5" customHeight="1">
      <c r="A178" s="36"/>
      <c r="B178" s="177"/>
      <c r="C178" s="178" t="s">
        <v>258</v>
      </c>
      <c r="D178" s="178" t="s">
        <v>144</v>
      </c>
      <c r="E178" s="179" t="s">
        <v>259</v>
      </c>
      <c r="F178" s="180" t="s">
        <v>260</v>
      </c>
      <c r="G178" s="181" t="s">
        <v>222</v>
      </c>
      <c r="H178" s="182">
        <v>1</v>
      </c>
      <c r="I178" s="183"/>
      <c r="J178" s="184">
        <f>ROUND(I178*H178,2)</f>
        <v>0</v>
      </c>
      <c r="K178" s="180" t="s">
        <v>148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181</v>
      </c>
      <c r="AT178" s="189" t="s">
        <v>144</v>
      </c>
      <c r="AU178" s="189" t="s">
        <v>81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181</v>
      </c>
      <c r="BM178" s="189" t="s">
        <v>261</v>
      </c>
    </row>
    <row r="179" s="2" customFormat="1" ht="24.15" customHeight="1">
      <c r="A179" s="36"/>
      <c r="B179" s="177"/>
      <c r="C179" s="178" t="s">
        <v>262</v>
      </c>
      <c r="D179" s="178" t="s">
        <v>144</v>
      </c>
      <c r="E179" s="179" t="s">
        <v>263</v>
      </c>
      <c r="F179" s="180" t="s">
        <v>264</v>
      </c>
      <c r="G179" s="181" t="s">
        <v>222</v>
      </c>
      <c r="H179" s="182">
        <v>1</v>
      </c>
      <c r="I179" s="183"/>
      <c r="J179" s="184">
        <f>ROUND(I179*H179,2)</f>
        <v>0</v>
      </c>
      <c r="K179" s="180" t="s">
        <v>148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181</v>
      </c>
      <c r="AT179" s="189" t="s">
        <v>144</v>
      </c>
      <c r="AU179" s="189" t="s">
        <v>81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77</v>
      </c>
      <c r="BK179" s="190">
        <f>ROUND(I179*H179,2)</f>
        <v>0</v>
      </c>
      <c r="BL179" s="17" t="s">
        <v>181</v>
      </c>
      <c r="BM179" s="189" t="s">
        <v>265</v>
      </c>
    </row>
    <row r="180" s="2" customFormat="1" ht="24.15" customHeight="1">
      <c r="A180" s="36"/>
      <c r="B180" s="177"/>
      <c r="C180" s="178" t="s">
        <v>266</v>
      </c>
      <c r="D180" s="178" t="s">
        <v>144</v>
      </c>
      <c r="E180" s="179" t="s">
        <v>267</v>
      </c>
      <c r="F180" s="180" t="s">
        <v>268</v>
      </c>
      <c r="G180" s="181" t="s">
        <v>222</v>
      </c>
      <c r="H180" s="182">
        <v>1</v>
      </c>
      <c r="I180" s="183"/>
      <c r="J180" s="184">
        <f>ROUND(I180*H180,2)</f>
        <v>0</v>
      </c>
      <c r="K180" s="180" t="s">
        <v>148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0.00022000000000000001</v>
      </c>
      <c r="R180" s="187">
        <f>Q180*H180</f>
        <v>0.00022000000000000001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181</v>
      </c>
      <c r="AT180" s="189" t="s">
        <v>144</v>
      </c>
      <c r="AU180" s="189" t="s">
        <v>81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181</v>
      </c>
      <c r="BM180" s="189" t="s">
        <v>269</v>
      </c>
    </row>
    <row r="181" s="2" customFormat="1" ht="24.15" customHeight="1">
      <c r="A181" s="36"/>
      <c r="B181" s="177"/>
      <c r="C181" s="178" t="s">
        <v>270</v>
      </c>
      <c r="D181" s="178" t="s">
        <v>144</v>
      </c>
      <c r="E181" s="179" t="s">
        <v>267</v>
      </c>
      <c r="F181" s="180" t="s">
        <v>268</v>
      </c>
      <c r="G181" s="181" t="s">
        <v>222</v>
      </c>
      <c r="H181" s="182">
        <v>22</v>
      </c>
      <c r="I181" s="183"/>
      <c r="J181" s="184">
        <f>ROUND(I181*H181,2)</f>
        <v>0</v>
      </c>
      <c r="K181" s="180" t="s">
        <v>148</v>
      </c>
      <c r="L181" s="37"/>
      <c r="M181" s="185" t="s">
        <v>1</v>
      </c>
      <c r="N181" s="186" t="s">
        <v>38</v>
      </c>
      <c r="O181" s="75"/>
      <c r="P181" s="187">
        <f>O181*H181</f>
        <v>0</v>
      </c>
      <c r="Q181" s="187">
        <v>0.00022000000000000001</v>
      </c>
      <c r="R181" s="187">
        <f>Q181*H181</f>
        <v>0.0048400000000000006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181</v>
      </c>
      <c r="AT181" s="189" t="s">
        <v>144</v>
      </c>
      <c r="AU181" s="189" t="s">
        <v>81</v>
      </c>
      <c r="AY181" s="17" t="s">
        <v>141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77</v>
      </c>
      <c r="BK181" s="190">
        <f>ROUND(I181*H181,2)</f>
        <v>0</v>
      </c>
      <c r="BL181" s="17" t="s">
        <v>181</v>
      </c>
      <c r="BM181" s="189" t="s">
        <v>271</v>
      </c>
    </row>
    <row r="182" s="2" customFormat="1" ht="21.75" customHeight="1">
      <c r="A182" s="36"/>
      <c r="B182" s="177"/>
      <c r="C182" s="178" t="s">
        <v>272</v>
      </c>
      <c r="D182" s="178" t="s">
        <v>144</v>
      </c>
      <c r="E182" s="179" t="s">
        <v>273</v>
      </c>
      <c r="F182" s="180" t="s">
        <v>274</v>
      </c>
      <c r="G182" s="181" t="s">
        <v>222</v>
      </c>
      <c r="H182" s="182">
        <v>4</v>
      </c>
      <c r="I182" s="183"/>
      <c r="J182" s="184">
        <f>ROUND(I182*H182,2)</f>
        <v>0</v>
      </c>
      <c r="K182" s="180" t="s">
        <v>148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0.00021000000000000001</v>
      </c>
      <c r="R182" s="187">
        <f>Q182*H182</f>
        <v>0.00084000000000000003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181</v>
      </c>
      <c r="AT182" s="189" t="s">
        <v>144</v>
      </c>
      <c r="AU182" s="189" t="s">
        <v>81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181</v>
      </c>
      <c r="BM182" s="189" t="s">
        <v>275</v>
      </c>
    </row>
    <row r="183" s="2" customFormat="1" ht="21.75" customHeight="1">
      <c r="A183" s="36"/>
      <c r="B183" s="177"/>
      <c r="C183" s="178" t="s">
        <v>276</v>
      </c>
      <c r="D183" s="178" t="s">
        <v>144</v>
      </c>
      <c r="E183" s="179" t="s">
        <v>273</v>
      </c>
      <c r="F183" s="180" t="s">
        <v>274</v>
      </c>
      <c r="G183" s="181" t="s">
        <v>222</v>
      </c>
      <c r="H183" s="182">
        <v>11</v>
      </c>
      <c r="I183" s="183"/>
      <c r="J183" s="184">
        <f>ROUND(I183*H183,2)</f>
        <v>0</v>
      </c>
      <c r="K183" s="180" t="s">
        <v>148</v>
      </c>
      <c r="L183" s="37"/>
      <c r="M183" s="185" t="s">
        <v>1</v>
      </c>
      <c r="N183" s="186" t="s">
        <v>38</v>
      </c>
      <c r="O183" s="75"/>
      <c r="P183" s="187">
        <f>O183*H183</f>
        <v>0</v>
      </c>
      <c r="Q183" s="187">
        <v>0.00021000000000000001</v>
      </c>
      <c r="R183" s="187">
        <f>Q183*H183</f>
        <v>0.00231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181</v>
      </c>
      <c r="AT183" s="189" t="s">
        <v>144</v>
      </c>
      <c r="AU183" s="189" t="s">
        <v>81</v>
      </c>
      <c r="AY183" s="17" t="s">
        <v>141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77</v>
      </c>
      <c r="BK183" s="190">
        <f>ROUND(I183*H183,2)</f>
        <v>0</v>
      </c>
      <c r="BL183" s="17" t="s">
        <v>181</v>
      </c>
      <c r="BM183" s="189" t="s">
        <v>277</v>
      </c>
    </row>
    <row r="184" s="2" customFormat="1" ht="21.75" customHeight="1">
      <c r="A184" s="36"/>
      <c r="B184" s="177"/>
      <c r="C184" s="178" t="s">
        <v>278</v>
      </c>
      <c r="D184" s="178" t="s">
        <v>144</v>
      </c>
      <c r="E184" s="179" t="s">
        <v>279</v>
      </c>
      <c r="F184" s="180" t="s">
        <v>280</v>
      </c>
      <c r="G184" s="181" t="s">
        <v>222</v>
      </c>
      <c r="H184" s="182">
        <v>2</v>
      </c>
      <c r="I184" s="183"/>
      <c r="J184" s="184">
        <f>ROUND(I184*H184,2)</f>
        <v>0</v>
      </c>
      <c r="K184" s="180" t="s">
        <v>148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0.00034000000000000002</v>
      </c>
      <c r="R184" s="187">
        <f>Q184*H184</f>
        <v>0.00068000000000000005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181</v>
      </c>
      <c r="AT184" s="189" t="s">
        <v>144</v>
      </c>
      <c r="AU184" s="189" t="s">
        <v>81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181</v>
      </c>
      <c r="BM184" s="189" t="s">
        <v>281</v>
      </c>
    </row>
    <row r="185" s="2" customFormat="1" ht="21.75" customHeight="1">
      <c r="A185" s="36"/>
      <c r="B185" s="177"/>
      <c r="C185" s="178" t="s">
        <v>187</v>
      </c>
      <c r="D185" s="178" t="s">
        <v>144</v>
      </c>
      <c r="E185" s="179" t="s">
        <v>282</v>
      </c>
      <c r="F185" s="180" t="s">
        <v>283</v>
      </c>
      <c r="G185" s="181" t="s">
        <v>222</v>
      </c>
      <c r="H185" s="182">
        <v>10</v>
      </c>
      <c r="I185" s="183"/>
      <c r="J185" s="184">
        <f>ROUND(I185*H185,2)</f>
        <v>0</v>
      </c>
      <c r="K185" s="180" t="s">
        <v>148</v>
      </c>
      <c r="L185" s="37"/>
      <c r="M185" s="185" t="s">
        <v>1</v>
      </c>
      <c r="N185" s="186" t="s">
        <v>38</v>
      </c>
      <c r="O185" s="75"/>
      <c r="P185" s="187">
        <f>O185*H185</f>
        <v>0</v>
      </c>
      <c r="Q185" s="187">
        <v>0.00069999999999999999</v>
      </c>
      <c r="R185" s="187">
        <f>Q185*H185</f>
        <v>0.0070000000000000001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181</v>
      </c>
      <c r="AT185" s="189" t="s">
        <v>144</v>
      </c>
      <c r="AU185" s="189" t="s">
        <v>81</v>
      </c>
      <c r="AY185" s="17" t="s">
        <v>141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77</v>
      </c>
      <c r="BK185" s="190">
        <f>ROUND(I185*H185,2)</f>
        <v>0</v>
      </c>
      <c r="BL185" s="17" t="s">
        <v>181</v>
      </c>
      <c r="BM185" s="189" t="s">
        <v>284</v>
      </c>
    </row>
    <row r="186" s="2" customFormat="1" ht="21.75" customHeight="1">
      <c r="A186" s="36"/>
      <c r="B186" s="177"/>
      <c r="C186" s="178" t="s">
        <v>285</v>
      </c>
      <c r="D186" s="178" t="s">
        <v>144</v>
      </c>
      <c r="E186" s="179" t="s">
        <v>286</v>
      </c>
      <c r="F186" s="180" t="s">
        <v>287</v>
      </c>
      <c r="G186" s="181" t="s">
        <v>222</v>
      </c>
      <c r="H186" s="182">
        <v>2</v>
      </c>
      <c r="I186" s="183"/>
      <c r="J186" s="184">
        <f>ROUND(I186*H186,2)</f>
        <v>0</v>
      </c>
      <c r="K186" s="180" t="s">
        <v>148</v>
      </c>
      <c r="L186" s="37"/>
      <c r="M186" s="185" t="s">
        <v>1</v>
      </c>
      <c r="N186" s="186" t="s">
        <v>38</v>
      </c>
      <c r="O186" s="75"/>
      <c r="P186" s="187">
        <f>O186*H186</f>
        <v>0</v>
      </c>
      <c r="Q186" s="187">
        <v>0.00107</v>
      </c>
      <c r="R186" s="187">
        <f>Q186*H186</f>
        <v>0.00214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181</v>
      </c>
      <c r="AT186" s="189" t="s">
        <v>144</v>
      </c>
      <c r="AU186" s="189" t="s">
        <v>81</v>
      </c>
      <c r="AY186" s="17" t="s">
        <v>141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77</v>
      </c>
      <c r="BK186" s="190">
        <f>ROUND(I186*H186,2)</f>
        <v>0</v>
      </c>
      <c r="BL186" s="17" t="s">
        <v>181</v>
      </c>
      <c r="BM186" s="189" t="s">
        <v>288</v>
      </c>
    </row>
    <row r="187" s="2" customFormat="1" ht="21.75" customHeight="1">
      <c r="A187" s="36"/>
      <c r="B187" s="177"/>
      <c r="C187" s="178" t="s">
        <v>289</v>
      </c>
      <c r="D187" s="178" t="s">
        <v>144</v>
      </c>
      <c r="E187" s="179" t="s">
        <v>290</v>
      </c>
      <c r="F187" s="180" t="s">
        <v>291</v>
      </c>
      <c r="G187" s="181" t="s">
        <v>222</v>
      </c>
      <c r="H187" s="182">
        <v>3</v>
      </c>
      <c r="I187" s="183"/>
      <c r="J187" s="184">
        <f>ROUND(I187*H187,2)</f>
        <v>0</v>
      </c>
      <c r="K187" s="180" t="s">
        <v>148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0.0016800000000000001</v>
      </c>
      <c r="R187" s="187">
        <f>Q187*H187</f>
        <v>0.0050400000000000002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181</v>
      </c>
      <c r="AT187" s="189" t="s">
        <v>144</v>
      </c>
      <c r="AU187" s="189" t="s">
        <v>81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181</v>
      </c>
      <c r="BM187" s="189" t="s">
        <v>292</v>
      </c>
    </row>
    <row r="188" s="2" customFormat="1" ht="21.75" customHeight="1">
      <c r="A188" s="36"/>
      <c r="B188" s="177"/>
      <c r="C188" s="178" t="s">
        <v>293</v>
      </c>
      <c r="D188" s="178" t="s">
        <v>144</v>
      </c>
      <c r="E188" s="179" t="s">
        <v>290</v>
      </c>
      <c r="F188" s="180" t="s">
        <v>291</v>
      </c>
      <c r="G188" s="181" t="s">
        <v>222</v>
      </c>
      <c r="H188" s="182">
        <v>10</v>
      </c>
      <c r="I188" s="183"/>
      <c r="J188" s="184">
        <f>ROUND(I188*H188,2)</f>
        <v>0</v>
      </c>
      <c r="K188" s="180" t="s">
        <v>148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0.0016800000000000001</v>
      </c>
      <c r="R188" s="187">
        <f>Q188*H188</f>
        <v>0.016800000000000002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181</v>
      </c>
      <c r="AT188" s="189" t="s">
        <v>144</v>
      </c>
      <c r="AU188" s="189" t="s">
        <v>81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77</v>
      </c>
      <c r="BK188" s="190">
        <f>ROUND(I188*H188,2)</f>
        <v>0</v>
      </c>
      <c r="BL188" s="17" t="s">
        <v>181</v>
      </c>
      <c r="BM188" s="189" t="s">
        <v>294</v>
      </c>
    </row>
    <row r="189" s="2" customFormat="1" ht="24.15" customHeight="1">
      <c r="A189" s="36"/>
      <c r="B189" s="177"/>
      <c r="C189" s="178" t="s">
        <v>295</v>
      </c>
      <c r="D189" s="178" t="s">
        <v>144</v>
      </c>
      <c r="E189" s="179" t="s">
        <v>296</v>
      </c>
      <c r="F189" s="180" t="s">
        <v>297</v>
      </c>
      <c r="G189" s="181" t="s">
        <v>222</v>
      </c>
      <c r="H189" s="182">
        <v>2</v>
      </c>
      <c r="I189" s="183"/>
      <c r="J189" s="184">
        <f>ROUND(I189*H189,2)</f>
        <v>0</v>
      </c>
      <c r="K189" s="180" t="s">
        <v>148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0.00042999999999999999</v>
      </c>
      <c r="R189" s="187">
        <f>Q189*H189</f>
        <v>0.00085999999999999998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181</v>
      </c>
      <c r="AT189" s="189" t="s">
        <v>144</v>
      </c>
      <c r="AU189" s="189" t="s">
        <v>81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181</v>
      </c>
      <c r="BM189" s="189" t="s">
        <v>298</v>
      </c>
    </row>
    <row r="190" s="2" customFormat="1" ht="21.75" customHeight="1">
      <c r="A190" s="36"/>
      <c r="B190" s="177"/>
      <c r="C190" s="178" t="s">
        <v>299</v>
      </c>
      <c r="D190" s="178" t="s">
        <v>144</v>
      </c>
      <c r="E190" s="179" t="s">
        <v>300</v>
      </c>
      <c r="F190" s="180" t="s">
        <v>301</v>
      </c>
      <c r="G190" s="181" t="s">
        <v>222</v>
      </c>
      <c r="H190" s="182">
        <v>2</v>
      </c>
      <c r="I190" s="183"/>
      <c r="J190" s="184">
        <f>ROUND(I190*H190,2)</f>
        <v>0</v>
      </c>
      <c r="K190" s="180" t="s">
        <v>148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0.00108</v>
      </c>
      <c r="R190" s="187">
        <f>Q190*H190</f>
        <v>0.00216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181</v>
      </c>
      <c r="AT190" s="189" t="s">
        <v>144</v>
      </c>
      <c r="AU190" s="189" t="s">
        <v>81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181</v>
      </c>
      <c r="BM190" s="189" t="s">
        <v>302</v>
      </c>
    </row>
    <row r="191" s="2" customFormat="1" ht="21.75" customHeight="1">
      <c r="A191" s="36"/>
      <c r="B191" s="177"/>
      <c r="C191" s="178" t="s">
        <v>303</v>
      </c>
      <c r="D191" s="178" t="s">
        <v>144</v>
      </c>
      <c r="E191" s="179" t="s">
        <v>304</v>
      </c>
      <c r="F191" s="180" t="s">
        <v>305</v>
      </c>
      <c r="G191" s="181" t="s">
        <v>222</v>
      </c>
      <c r="H191" s="182">
        <v>1</v>
      </c>
      <c r="I191" s="183"/>
      <c r="J191" s="184">
        <f>ROUND(I191*H191,2)</f>
        <v>0</v>
      </c>
      <c r="K191" s="180" t="s">
        <v>148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2.0000000000000002E-05</v>
      </c>
      <c r="R191" s="187">
        <f>Q191*H191</f>
        <v>2.0000000000000002E-05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181</v>
      </c>
      <c r="AT191" s="189" t="s">
        <v>144</v>
      </c>
      <c r="AU191" s="189" t="s">
        <v>81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77</v>
      </c>
      <c r="BK191" s="190">
        <f>ROUND(I191*H191,2)</f>
        <v>0</v>
      </c>
      <c r="BL191" s="17" t="s">
        <v>181</v>
      </c>
      <c r="BM191" s="189" t="s">
        <v>306</v>
      </c>
    </row>
    <row r="192" s="2" customFormat="1" ht="24.15" customHeight="1">
      <c r="A192" s="36"/>
      <c r="B192" s="177"/>
      <c r="C192" s="178" t="s">
        <v>307</v>
      </c>
      <c r="D192" s="178" t="s">
        <v>144</v>
      </c>
      <c r="E192" s="179" t="s">
        <v>308</v>
      </c>
      <c r="F192" s="180" t="s">
        <v>309</v>
      </c>
      <c r="G192" s="181" t="s">
        <v>222</v>
      </c>
      <c r="H192" s="182">
        <v>1</v>
      </c>
      <c r="I192" s="183"/>
      <c r="J192" s="184">
        <f>ROUND(I192*H192,2)</f>
        <v>0</v>
      </c>
      <c r="K192" s="180" t="s">
        <v>148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0.00127429</v>
      </c>
      <c r="R192" s="187">
        <f>Q192*H192</f>
        <v>0.00127429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181</v>
      </c>
      <c r="AT192" s="189" t="s">
        <v>144</v>
      </c>
      <c r="AU192" s="189" t="s">
        <v>81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181</v>
      </c>
      <c r="BM192" s="189" t="s">
        <v>310</v>
      </c>
    </row>
    <row r="193" s="2" customFormat="1" ht="24.15" customHeight="1">
      <c r="A193" s="36"/>
      <c r="B193" s="177"/>
      <c r="C193" s="178" t="s">
        <v>311</v>
      </c>
      <c r="D193" s="178" t="s">
        <v>144</v>
      </c>
      <c r="E193" s="179" t="s">
        <v>312</v>
      </c>
      <c r="F193" s="180" t="s">
        <v>313</v>
      </c>
      <c r="G193" s="181" t="s">
        <v>158</v>
      </c>
      <c r="H193" s="182">
        <v>0.067000000000000004</v>
      </c>
      <c r="I193" s="183"/>
      <c r="J193" s="184">
        <f>ROUND(I193*H193,2)</f>
        <v>0</v>
      </c>
      <c r="K193" s="180" t="s">
        <v>148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181</v>
      </c>
      <c r="AT193" s="189" t="s">
        <v>144</v>
      </c>
      <c r="AU193" s="189" t="s">
        <v>81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181</v>
      </c>
      <c r="BM193" s="189" t="s">
        <v>314</v>
      </c>
    </row>
    <row r="194" s="12" customFormat="1" ht="22.8" customHeight="1">
      <c r="A194" s="12"/>
      <c r="B194" s="164"/>
      <c r="C194" s="12"/>
      <c r="D194" s="165" t="s">
        <v>72</v>
      </c>
      <c r="E194" s="175" t="s">
        <v>315</v>
      </c>
      <c r="F194" s="175" t="s">
        <v>316</v>
      </c>
      <c r="G194" s="12"/>
      <c r="H194" s="12"/>
      <c r="I194" s="167"/>
      <c r="J194" s="176">
        <f>BK194</f>
        <v>0</v>
      </c>
      <c r="K194" s="12"/>
      <c r="L194" s="164"/>
      <c r="M194" s="169"/>
      <c r="N194" s="170"/>
      <c r="O194" s="170"/>
      <c r="P194" s="171">
        <f>SUM(P195:P198)</f>
        <v>0</v>
      </c>
      <c r="Q194" s="170"/>
      <c r="R194" s="171">
        <f>SUM(R195:R198)</f>
        <v>0.060900000000000003</v>
      </c>
      <c r="S194" s="170"/>
      <c r="T194" s="172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5" t="s">
        <v>81</v>
      </c>
      <c r="AT194" s="173" t="s">
        <v>72</v>
      </c>
      <c r="AU194" s="173" t="s">
        <v>77</v>
      </c>
      <c r="AY194" s="165" t="s">
        <v>141</v>
      </c>
      <c r="BK194" s="174">
        <f>SUM(BK195:BK198)</f>
        <v>0</v>
      </c>
    </row>
    <row r="195" s="2" customFormat="1" ht="24.15" customHeight="1">
      <c r="A195" s="36"/>
      <c r="B195" s="177"/>
      <c r="C195" s="178" t="s">
        <v>317</v>
      </c>
      <c r="D195" s="178" t="s">
        <v>144</v>
      </c>
      <c r="E195" s="179" t="s">
        <v>318</v>
      </c>
      <c r="F195" s="180" t="s">
        <v>319</v>
      </c>
      <c r="G195" s="181" t="s">
        <v>180</v>
      </c>
      <c r="H195" s="182">
        <v>12</v>
      </c>
      <c r="I195" s="183"/>
      <c r="J195" s="184">
        <f>ROUND(I195*H195,2)</f>
        <v>0</v>
      </c>
      <c r="K195" s="180" t="s">
        <v>148</v>
      </c>
      <c r="L195" s="37"/>
      <c r="M195" s="185" t="s">
        <v>1</v>
      </c>
      <c r="N195" s="186" t="s">
        <v>38</v>
      </c>
      <c r="O195" s="75"/>
      <c r="P195" s="187">
        <f>O195*H195</f>
        <v>0</v>
      </c>
      <c r="Q195" s="187">
        <v>0.0049300000000000004</v>
      </c>
      <c r="R195" s="187">
        <f>Q195*H195</f>
        <v>0.059160000000000004</v>
      </c>
      <c r="S195" s="187">
        <v>0</v>
      </c>
      <c r="T195" s="18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9" t="s">
        <v>181</v>
      </c>
      <c r="AT195" s="189" t="s">
        <v>144</v>
      </c>
      <c r="AU195" s="189" t="s">
        <v>81</v>
      </c>
      <c r="AY195" s="17" t="s">
        <v>141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77</v>
      </c>
      <c r="BK195" s="190">
        <f>ROUND(I195*H195,2)</f>
        <v>0</v>
      </c>
      <c r="BL195" s="17" t="s">
        <v>181</v>
      </c>
      <c r="BM195" s="189" t="s">
        <v>320</v>
      </c>
    </row>
    <row r="196" s="2" customFormat="1" ht="21.75" customHeight="1">
      <c r="A196" s="36"/>
      <c r="B196" s="177"/>
      <c r="C196" s="178" t="s">
        <v>321</v>
      </c>
      <c r="D196" s="178" t="s">
        <v>144</v>
      </c>
      <c r="E196" s="179" t="s">
        <v>322</v>
      </c>
      <c r="F196" s="180" t="s">
        <v>323</v>
      </c>
      <c r="G196" s="181" t="s">
        <v>180</v>
      </c>
      <c r="H196" s="182">
        <v>2</v>
      </c>
      <c r="I196" s="183"/>
      <c r="J196" s="184">
        <f>ROUND(I196*H196,2)</f>
        <v>0</v>
      </c>
      <c r="K196" s="180" t="s">
        <v>148</v>
      </c>
      <c r="L196" s="37"/>
      <c r="M196" s="185" t="s">
        <v>1</v>
      </c>
      <c r="N196" s="186" t="s">
        <v>38</v>
      </c>
      <c r="O196" s="75"/>
      <c r="P196" s="187">
        <f>O196*H196</f>
        <v>0</v>
      </c>
      <c r="Q196" s="187">
        <v>0.00077999999999999999</v>
      </c>
      <c r="R196" s="187">
        <f>Q196*H196</f>
        <v>0.00156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181</v>
      </c>
      <c r="AT196" s="189" t="s">
        <v>144</v>
      </c>
      <c r="AU196" s="189" t="s">
        <v>81</v>
      </c>
      <c r="AY196" s="17" t="s">
        <v>141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77</v>
      </c>
      <c r="BK196" s="190">
        <f>ROUND(I196*H196,2)</f>
        <v>0</v>
      </c>
      <c r="BL196" s="17" t="s">
        <v>181</v>
      </c>
      <c r="BM196" s="189" t="s">
        <v>324</v>
      </c>
    </row>
    <row r="197" s="2" customFormat="1" ht="21.75" customHeight="1">
      <c r="A197" s="36"/>
      <c r="B197" s="177"/>
      <c r="C197" s="178" t="s">
        <v>325</v>
      </c>
      <c r="D197" s="178" t="s">
        <v>144</v>
      </c>
      <c r="E197" s="179" t="s">
        <v>326</v>
      </c>
      <c r="F197" s="180" t="s">
        <v>327</v>
      </c>
      <c r="G197" s="181" t="s">
        <v>222</v>
      </c>
      <c r="H197" s="182">
        <v>1</v>
      </c>
      <c r="I197" s="183"/>
      <c r="J197" s="184">
        <f>ROUND(I197*H197,2)</f>
        <v>0</v>
      </c>
      <c r="K197" s="180" t="s">
        <v>148</v>
      </c>
      <c r="L197" s="37"/>
      <c r="M197" s="185" t="s">
        <v>1</v>
      </c>
      <c r="N197" s="186" t="s">
        <v>38</v>
      </c>
      <c r="O197" s="75"/>
      <c r="P197" s="187">
        <f>O197*H197</f>
        <v>0</v>
      </c>
      <c r="Q197" s="187">
        <v>0.00018000000000000001</v>
      </c>
      <c r="R197" s="187">
        <f>Q197*H197</f>
        <v>0.00018000000000000001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181</v>
      </c>
      <c r="AT197" s="189" t="s">
        <v>144</v>
      </c>
      <c r="AU197" s="189" t="s">
        <v>81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77</v>
      </c>
      <c r="BK197" s="190">
        <f>ROUND(I197*H197,2)</f>
        <v>0</v>
      </c>
      <c r="BL197" s="17" t="s">
        <v>181</v>
      </c>
      <c r="BM197" s="189" t="s">
        <v>328</v>
      </c>
    </row>
    <row r="198" s="2" customFormat="1" ht="24.15" customHeight="1">
      <c r="A198" s="36"/>
      <c r="B198" s="177"/>
      <c r="C198" s="178" t="s">
        <v>329</v>
      </c>
      <c r="D198" s="178" t="s">
        <v>144</v>
      </c>
      <c r="E198" s="179" t="s">
        <v>330</v>
      </c>
      <c r="F198" s="180" t="s">
        <v>331</v>
      </c>
      <c r="G198" s="181" t="s">
        <v>158</v>
      </c>
      <c r="H198" s="182">
        <v>0.060999999999999999</v>
      </c>
      <c r="I198" s="183"/>
      <c r="J198" s="184">
        <f>ROUND(I198*H198,2)</f>
        <v>0</v>
      </c>
      <c r="K198" s="180" t="s">
        <v>148</v>
      </c>
      <c r="L198" s="37"/>
      <c r="M198" s="185" t="s">
        <v>1</v>
      </c>
      <c r="N198" s="186" t="s">
        <v>38</v>
      </c>
      <c r="O198" s="75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181</v>
      </c>
      <c r="AT198" s="189" t="s">
        <v>144</v>
      </c>
      <c r="AU198" s="189" t="s">
        <v>81</v>
      </c>
      <c r="AY198" s="17" t="s">
        <v>141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77</v>
      </c>
      <c r="BK198" s="190">
        <f>ROUND(I198*H198,2)</f>
        <v>0</v>
      </c>
      <c r="BL198" s="17" t="s">
        <v>181</v>
      </c>
      <c r="BM198" s="189" t="s">
        <v>332</v>
      </c>
    </row>
    <row r="199" s="12" customFormat="1" ht="22.8" customHeight="1">
      <c r="A199" s="12"/>
      <c r="B199" s="164"/>
      <c r="C199" s="12"/>
      <c r="D199" s="165" t="s">
        <v>72</v>
      </c>
      <c r="E199" s="175" t="s">
        <v>333</v>
      </c>
      <c r="F199" s="175" t="s">
        <v>334</v>
      </c>
      <c r="G199" s="12"/>
      <c r="H199" s="12"/>
      <c r="I199" s="167"/>
      <c r="J199" s="176">
        <f>BK199</f>
        <v>0</v>
      </c>
      <c r="K199" s="12"/>
      <c r="L199" s="164"/>
      <c r="M199" s="169"/>
      <c r="N199" s="170"/>
      <c r="O199" s="170"/>
      <c r="P199" s="171">
        <f>SUM(P200:P211)</f>
        <v>0</v>
      </c>
      <c r="Q199" s="170"/>
      <c r="R199" s="171">
        <f>SUM(R200:R211)</f>
        <v>0.010479999999999998</v>
      </c>
      <c r="S199" s="170"/>
      <c r="T199" s="172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5" t="s">
        <v>81</v>
      </c>
      <c r="AT199" s="173" t="s">
        <v>72</v>
      </c>
      <c r="AU199" s="173" t="s">
        <v>77</v>
      </c>
      <c r="AY199" s="165" t="s">
        <v>141</v>
      </c>
      <c r="BK199" s="174">
        <f>SUM(BK200:BK211)</f>
        <v>0</v>
      </c>
    </row>
    <row r="200" s="2" customFormat="1" ht="24.15" customHeight="1">
      <c r="A200" s="36"/>
      <c r="B200" s="177"/>
      <c r="C200" s="178" t="s">
        <v>335</v>
      </c>
      <c r="D200" s="178" t="s">
        <v>144</v>
      </c>
      <c r="E200" s="179" t="s">
        <v>336</v>
      </c>
      <c r="F200" s="180" t="s">
        <v>337</v>
      </c>
      <c r="G200" s="181" t="s">
        <v>338</v>
      </c>
      <c r="H200" s="182">
        <v>1</v>
      </c>
      <c r="I200" s="183"/>
      <c r="J200" s="184">
        <f>ROUND(I200*H200,2)</f>
        <v>0</v>
      </c>
      <c r="K200" s="180" t="s">
        <v>148</v>
      </c>
      <c r="L200" s="37"/>
      <c r="M200" s="185" t="s">
        <v>1</v>
      </c>
      <c r="N200" s="186" t="s">
        <v>38</v>
      </c>
      <c r="O200" s="75"/>
      <c r="P200" s="187">
        <f>O200*H200</f>
        <v>0</v>
      </c>
      <c r="Q200" s="187">
        <v>0.00125</v>
      </c>
      <c r="R200" s="187">
        <f>Q200*H200</f>
        <v>0.00125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181</v>
      </c>
      <c r="AT200" s="189" t="s">
        <v>144</v>
      </c>
      <c r="AU200" s="189" t="s">
        <v>81</v>
      </c>
      <c r="AY200" s="17" t="s">
        <v>141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77</v>
      </c>
      <c r="BK200" s="190">
        <f>ROUND(I200*H200,2)</f>
        <v>0</v>
      </c>
      <c r="BL200" s="17" t="s">
        <v>181</v>
      </c>
      <c r="BM200" s="189" t="s">
        <v>339</v>
      </c>
    </row>
    <row r="201" s="2" customFormat="1" ht="24.15" customHeight="1">
      <c r="A201" s="36"/>
      <c r="B201" s="177"/>
      <c r="C201" s="178" t="s">
        <v>340</v>
      </c>
      <c r="D201" s="178" t="s">
        <v>144</v>
      </c>
      <c r="E201" s="179" t="s">
        <v>336</v>
      </c>
      <c r="F201" s="180" t="s">
        <v>337</v>
      </c>
      <c r="G201" s="181" t="s">
        <v>338</v>
      </c>
      <c r="H201" s="182">
        <v>3</v>
      </c>
      <c r="I201" s="183"/>
      <c r="J201" s="184">
        <f>ROUND(I201*H201,2)</f>
        <v>0</v>
      </c>
      <c r="K201" s="180" t="s">
        <v>148</v>
      </c>
      <c r="L201" s="37"/>
      <c r="M201" s="185" t="s">
        <v>1</v>
      </c>
      <c r="N201" s="186" t="s">
        <v>38</v>
      </c>
      <c r="O201" s="75"/>
      <c r="P201" s="187">
        <f>O201*H201</f>
        <v>0</v>
      </c>
      <c r="Q201" s="187">
        <v>0.00125</v>
      </c>
      <c r="R201" s="187">
        <f>Q201*H201</f>
        <v>0.0037499999999999999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181</v>
      </c>
      <c r="AT201" s="189" t="s">
        <v>144</v>
      </c>
      <c r="AU201" s="189" t="s">
        <v>81</v>
      </c>
      <c r="AY201" s="17" t="s">
        <v>141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77</v>
      </c>
      <c r="BK201" s="190">
        <f>ROUND(I201*H201,2)</f>
        <v>0</v>
      </c>
      <c r="BL201" s="17" t="s">
        <v>181</v>
      </c>
      <c r="BM201" s="189" t="s">
        <v>341</v>
      </c>
    </row>
    <row r="202" s="2" customFormat="1" ht="21.75" customHeight="1">
      <c r="A202" s="36"/>
      <c r="B202" s="177"/>
      <c r="C202" s="178" t="s">
        <v>342</v>
      </c>
      <c r="D202" s="178" t="s">
        <v>144</v>
      </c>
      <c r="E202" s="179" t="s">
        <v>343</v>
      </c>
      <c r="F202" s="180" t="s">
        <v>344</v>
      </c>
      <c r="G202" s="181" t="s">
        <v>338</v>
      </c>
      <c r="H202" s="182">
        <v>1</v>
      </c>
      <c r="I202" s="183"/>
      <c r="J202" s="184">
        <f>ROUND(I202*H202,2)</f>
        <v>0</v>
      </c>
      <c r="K202" s="180" t="s">
        <v>148</v>
      </c>
      <c r="L202" s="37"/>
      <c r="M202" s="185" t="s">
        <v>1</v>
      </c>
      <c r="N202" s="186" t="s">
        <v>38</v>
      </c>
      <c r="O202" s="75"/>
      <c r="P202" s="187">
        <f>O202*H202</f>
        <v>0</v>
      </c>
      <c r="Q202" s="187">
        <v>0.0054799999999999996</v>
      </c>
      <c r="R202" s="187">
        <f>Q202*H202</f>
        <v>0.0054799999999999996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181</v>
      </c>
      <c r="AT202" s="189" t="s">
        <v>144</v>
      </c>
      <c r="AU202" s="189" t="s">
        <v>81</v>
      </c>
      <c r="AY202" s="17" t="s">
        <v>141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77</v>
      </c>
      <c r="BK202" s="190">
        <f>ROUND(I202*H202,2)</f>
        <v>0</v>
      </c>
      <c r="BL202" s="17" t="s">
        <v>181</v>
      </c>
      <c r="BM202" s="189" t="s">
        <v>345</v>
      </c>
    </row>
    <row r="203" s="2" customFormat="1" ht="21.75" customHeight="1">
      <c r="A203" s="36"/>
      <c r="B203" s="177"/>
      <c r="C203" s="178" t="s">
        <v>346</v>
      </c>
      <c r="D203" s="178" t="s">
        <v>144</v>
      </c>
      <c r="E203" s="179" t="s">
        <v>347</v>
      </c>
      <c r="F203" s="180" t="s">
        <v>348</v>
      </c>
      <c r="G203" s="181" t="s">
        <v>239</v>
      </c>
      <c r="H203" s="182">
        <v>1</v>
      </c>
      <c r="I203" s="183"/>
      <c r="J203" s="184">
        <f>ROUND(I203*H203,2)</f>
        <v>0</v>
      </c>
      <c r="K203" s="180" t="s">
        <v>1</v>
      </c>
      <c r="L203" s="37"/>
      <c r="M203" s="185" t="s">
        <v>1</v>
      </c>
      <c r="N203" s="186" t="s">
        <v>38</v>
      </c>
      <c r="O203" s="7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149</v>
      </c>
      <c r="AT203" s="189" t="s">
        <v>144</v>
      </c>
      <c r="AU203" s="189" t="s">
        <v>81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77</v>
      </c>
      <c r="BK203" s="190">
        <f>ROUND(I203*H203,2)</f>
        <v>0</v>
      </c>
      <c r="BL203" s="17" t="s">
        <v>149</v>
      </c>
      <c r="BM203" s="189" t="s">
        <v>349</v>
      </c>
    </row>
    <row r="204" s="2" customFormat="1" ht="16.5" customHeight="1">
      <c r="A204" s="36"/>
      <c r="B204" s="177"/>
      <c r="C204" s="178" t="s">
        <v>350</v>
      </c>
      <c r="D204" s="178" t="s">
        <v>144</v>
      </c>
      <c r="E204" s="179" t="s">
        <v>351</v>
      </c>
      <c r="F204" s="180" t="s">
        <v>352</v>
      </c>
      <c r="G204" s="181" t="s">
        <v>353</v>
      </c>
      <c r="H204" s="182">
        <v>12</v>
      </c>
      <c r="I204" s="183"/>
      <c r="J204" s="184">
        <f>ROUND(I204*H204,2)</f>
        <v>0</v>
      </c>
      <c r="K204" s="180" t="s">
        <v>1</v>
      </c>
      <c r="L204" s="37"/>
      <c r="M204" s="185" t="s">
        <v>1</v>
      </c>
      <c r="N204" s="186" t="s">
        <v>38</v>
      </c>
      <c r="O204" s="75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149</v>
      </c>
      <c r="AT204" s="189" t="s">
        <v>144</v>
      </c>
      <c r="AU204" s="189" t="s">
        <v>81</v>
      </c>
      <c r="AY204" s="17" t="s">
        <v>141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77</v>
      </c>
      <c r="BK204" s="190">
        <f>ROUND(I204*H204,2)</f>
        <v>0</v>
      </c>
      <c r="BL204" s="17" t="s">
        <v>149</v>
      </c>
      <c r="BM204" s="189" t="s">
        <v>354</v>
      </c>
    </row>
    <row r="205" s="2" customFormat="1" ht="24.15" customHeight="1">
      <c r="A205" s="36"/>
      <c r="B205" s="177"/>
      <c r="C205" s="178" t="s">
        <v>355</v>
      </c>
      <c r="D205" s="178" t="s">
        <v>144</v>
      </c>
      <c r="E205" s="179" t="s">
        <v>356</v>
      </c>
      <c r="F205" s="180" t="s">
        <v>357</v>
      </c>
      <c r="G205" s="181" t="s">
        <v>239</v>
      </c>
      <c r="H205" s="182">
        <v>1</v>
      </c>
      <c r="I205" s="183"/>
      <c r="J205" s="184">
        <f>ROUND(I205*H205,2)</f>
        <v>0</v>
      </c>
      <c r="K205" s="180" t="s">
        <v>1</v>
      </c>
      <c r="L205" s="37"/>
      <c r="M205" s="185" t="s">
        <v>1</v>
      </c>
      <c r="N205" s="186" t="s">
        <v>38</v>
      </c>
      <c r="O205" s="75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149</v>
      </c>
      <c r="AT205" s="189" t="s">
        <v>144</v>
      </c>
      <c r="AU205" s="189" t="s">
        <v>81</v>
      </c>
      <c r="AY205" s="17" t="s">
        <v>141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77</v>
      </c>
      <c r="BK205" s="190">
        <f>ROUND(I205*H205,2)</f>
        <v>0</v>
      </c>
      <c r="BL205" s="17" t="s">
        <v>149</v>
      </c>
      <c r="BM205" s="189" t="s">
        <v>358</v>
      </c>
    </row>
    <row r="206" s="2" customFormat="1" ht="33" customHeight="1">
      <c r="A206" s="36"/>
      <c r="B206" s="177"/>
      <c r="C206" s="178" t="s">
        <v>359</v>
      </c>
      <c r="D206" s="178" t="s">
        <v>144</v>
      </c>
      <c r="E206" s="179" t="s">
        <v>360</v>
      </c>
      <c r="F206" s="180" t="s">
        <v>361</v>
      </c>
      <c r="G206" s="181" t="s">
        <v>222</v>
      </c>
      <c r="H206" s="182">
        <v>1</v>
      </c>
      <c r="I206" s="183"/>
      <c r="J206" s="184">
        <f>ROUND(I206*H206,2)</f>
        <v>0</v>
      </c>
      <c r="K206" s="180" t="s">
        <v>1</v>
      </c>
      <c r="L206" s="37"/>
      <c r="M206" s="185" t="s">
        <v>1</v>
      </c>
      <c r="N206" s="186" t="s">
        <v>38</v>
      </c>
      <c r="O206" s="75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149</v>
      </c>
      <c r="AT206" s="189" t="s">
        <v>144</v>
      </c>
      <c r="AU206" s="189" t="s">
        <v>81</v>
      </c>
      <c r="AY206" s="17" t="s">
        <v>141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77</v>
      </c>
      <c r="BK206" s="190">
        <f>ROUND(I206*H206,2)</f>
        <v>0</v>
      </c>
      <c r="BL206" s="17" t="s">
        <v>149</v>
      </c>
      <c r="BM206" s="189" t="s">
        <v>362</v>
      </c>
    </row>
    <row r="207" s="2" customFormat="1" ht="24.15" customHeight="1">
      <c r="A207" s="36"/>
      <c r="B207" s="177"/>
      <c r="C207" s="178" t="s">
        <v>363</v>
      </c>
      <c r="D207" s="178" t="s">
        <v>144</v>
      </c>
      <c r="E207" s="179" t="s">
        <v>364</v>
      </c>
      <c r="F207" s="180" t="s">
        <v>365</v>
      </c>
      <c r="G207" s="181" t="s">
        <v>222</v>
      </c>
      <c r="H207" s="182">
        <v>1</v>
      </c>
      <c r="I207" s="183"/>
      <c r="J207" s="184">
        <f>ROUND(I207*H207,2)</f>
        <v>0</v>
      </c>
      <c r="K207" s="180" t="s">
        <v>1</v>
      </c>
      <c r="L207" s="37"/>
      <c r="M207" s="185" t="s">
        <v>1</v>
      </c>
      <c r="N207" s="186" t="s">
        <v>38</v>
      </c>
      <c r="O207" s="7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149</v>
      </c>
      <c r="AT207" s="189" t="s">
        <v>144</v>
      </c>
      <c r="AU207" s="189" t="s">
        <v>81</v>
      </c>
      <c r="AY207" s="17" t="s">
        <v>141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77</v>
      </c>
      <c r="BK207" s="190">
        <f>ROUND(I207*H207,2)</f>
        <v>0</v>
      </c>
      <c r="BL207" s="17" t="s">
        <v>149</v>
      </c>
      <c r="BM207" s="189" t="s">
        <v>366</v>
      </c>
    </row>
    <row r="208" s="2" customFormat="1" ht="16.5" customHeight="1">
      <c r="A208" s="36"/>
      <c r="B208" s="177"/>
      <c r="C208" s="178" t="s">
        <v>367</v>
      </c>
      <c r="D208" s="178" t="s">
        <v>144</v>
      </c>
      <c r="E208" s="179" t="s">
        <v>368</v>
      </c>
      <c r="F208" s="180" t="s">
        <v>369</v>
      </c>
      <c r="G208" s="181" t="s">
        <v>222</v>
      </c>
      <c r="H208" s="182">
        <v>1</v>
      </c>
      <c r="I208" s="183"/>
      <c r="J208" s="184">
        <f>ROUND(I208*H208,2)</f>
        <v>0</v>
      </c>
      <c r="K208" s="180" t="s">
        <v>1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149</v>
      </c>
      <c r="AT208" s="189" t="s">
        <v>144</v>
      </c>
      <c r="AU208" s="189" t="s">
        <v>81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77</v>
      </c>
      <c r="BK208" s="190">
        <f>ROUND(I208*H208,2)</f>
        <v>0</v>
      </c>
      <c r="BL208" s="17" t="s">
        <v>149</v>
      </c>
      <c r="BM208" s="189" t="s">
        <v>370</v>
      </c>
    </row>
    <row r="209" s="2" customFormat="1" ht="16.5" customHeight="1">
      <c r="A209" s="36"/>
      <c r="B209" s="177"/>
      <c r="C209" s="178" t="s">
        <v>371</v>
      </c>
      <c r="D209" s="178" t="s">
        <v>144</v>
      </c>
      <c r="E209" s="179" t="s">
        <v>372</v>
      </c>
      <c r="F209" s="180" t="s">
        <v>373</v>
      </c>
      <c r="G209" s="181" t="s">
        <v>222</v>
      </c>
      <c r="H209" s="182">
        <v>1</v>
      </c>
      <c r="I209" s="183"/>
      <c r="J209" s="184">
        <f>ROUND(I209*H209,2)</f>
        <v>0</v>
      </c>
      <c r="K209" s="180" t="s">
        <v>1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149</v>
      </c>
      <c r="AT209" s="189" t="s">
        <v>144</v>
      </c>
      <c r="AU209" s="189" t="s">
        <v>81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77</v>
      </c>
      <c r="BK209" s="190">
        <f>ROUND(I209*H209,2)</f>
        <v>0</v>
      </c>
      <c r="BL209" s="17" t="s">
        <v>149</v>
      </c>
      <c r="BM209" s="189" t="s">
        <v>374</v>
      </c>
    </row>
    <row r="210" s="2" customFormat="1" ht="24.15" customHeight="1">
      <c r="A210" s="36"/>
      <c r="B210" s="177"/>
      <c r="C210" s="178" t="s">
        <v>375</v>
      </c>
      <c r="D210" s="178" t="s">
        <v>144</v>
      </c>
      <c r="E210" s="179" t="s">
        <v>376</v>
      </c>
      <c r="F210" s="180" t="s">
        <v>377</v>
      </c>
      <c r="G210" s="181" t="s">
        <v>222</v>
      </c>
      <c r="H210" s="182">
        <v>1</v>
      </c>
      <c r="I210" s="183"/>
      <c r="J210" s="184">
        <f>ROUND(I210*H210,2)</f>
        <v>0</v>
      </c>
      <c r="K210" s="180" t="s">
        <v>1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149</v>
      </c>
      <c r="AT210" s="189" t="s">
        <v>144</v>
      </c>
      <c r="AU210" s="189" t="s">
        <v>81</v>
      </c>
      <c r="AY210" s="17" t="s">
        <v>141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77</v>
      </c>
      <c r="BK210" s="190">
        <f>ROUND(I210*H210,2)</f>
        <v>0</v>
      </c>
      <c r="BL210" s="17" t="s">
        <v>149</v>
      </c>
      <c r="BM210" s="189" t="s">
        <v>378</v>
      </c>
    </row>
    <row r="211" s="2" customFormat="1" ht="24.15" customHeight="1">
      <c r="A211" s="36"/>
      <c r="B211" s="177"/>
      <c r="C211" s="178" t="s">
        <v>379</v>
      </c>
      <c r="D211" s="178" t="s">
        <v>144</v>
      </c>
      <c r="E211" s="179" t="s">
        <v>380</v>
      </c>
      <c r="F211" s="180" t="s">
        <v>381</v>
      </c>
      <c r="G211" s="181" t="s">
        <v>158</v>
      </c>
      <c r="H211" s="182">
        <v>0.01</v>
      </c>
      <c r="I211" s="183"/>
      <c r="J211" s="184">
        <f>ROUND(I211*H211,2)</f>
        <v>0</v>
      </c>
      <c r="K211" s="180" t="s">
        <v>148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181</v>
      </c>
      <c r="AT211" s="189" t="s">
        <v>144</v>
      </c>
      <c r="AU211" s="189" t="s">
        <v>81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77</v>
      </c>
      <c r="BK211" s="190">
        <f>ROUND(I211*H211,2)</f>
        <v>0</v>
      </c>
      <c r="BL211" s="17" t="s">
        <v>181</v>
      </c>
      <c r="BM211" s="189" t="s">
        <v>382</v>
      </c>
    </row>
    <row r="212" s="12" customFormat="1" ht="22.8" customHeight="1">
      <c r="A212" s="12"/>
      <c r="B212" s="164"/>
      <c r="C212" s="12"/>
      <c r="D212" s="165" t="s">
        <v>72</v>
      </c>
      <c r="E212" s="175" t="s">
        <v>383</v>
      </c>
      <c r="F212" s="175" t="s">
        <v>384</v>
      </c>
      <c r="G212" s="12"/>
      <c r="H212" s="12"/>
      <c r="I212" s="167"/>
      <c r="J212" s="176">
        <f>BK212</f>
        <v>0</v>
      </c>
      <c r="K212" s="12"/>
      <c r="L212" s="164"/>
      <c r="M212" s="169"/>
      <c r="N212" s="170"/>
      <c r="O212" s="170"/>
      <c r="P212" s="171">
        <f>SUM(P213:P221)</f>
        <v>0</v>
      </c>
      <c r="Q212" s="170"/>
      <c r="R212" s="171">
        <f>SUM(R213:R221)</f>
        <v>0.11509999999999999</v>
      </c>
      <c r="S212" s="170"/>
      <c r="T212" s="172">
        <f>SUM(T213:T221)</f>
        <v>1.425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5" t="s">
        <v>81</v>
      </c>
      <c r="AT212" s="173" t="s">
        <v>72</v>
      </c>
      <c r="AU212" s="173" t="s">
        <v>77</v>
      </c>
      <c r="AY212" s="165" t="s">
        <v>141</v>
      </c>
      <c r="BK212" s="174">
        <f>SUM(BK213:BK221)</f>
        <v>0</v>
      </c>
    </row>
    <row r="213" s="2" customFormat="1" ht="24.15" customHeight="1">
      <c r="A213" s="36"/>
      <c r="B213" s="177"/>
      <c r="C213" s="178" t="s">
        <v>385</v>
      </c>
      <c r="D213" s="178" t="s">
        <v>144</v>
      </c>
      <c r="E213" s="179" t="s">
        <v>386</v>
      </c>
      <c r="F213" s="180" t="s">
        <v>387</v>
      </c>
      <c r="G213" s="181" t="s">
        <v>222</v>
      </c>
      <c r="H213" s="182">
        <v>4</v>
      </c>
      <c r="I213" s="183"/>
      <c r="J213" s="184">
        <f>ROUND(I213*H213,2)</f>
        <v>0</v>
      </c>
      <c r="K213" s="180" t="s">
        <v>148</v>
      </c>
      <c r="L213" s="37"/>
      <c r="M213" s="185" t="s">
        <v>1</v>
      </c>
      <c r="N213" s="186" t="s">
        <v>38</v>
      </c>
      <c r="O213" s="75"/>
      <c r="P213" s="187">
        <f>O213*H213</f>
        <v>0</v>
      </c>
      <c r="Q213" s="187">
        <v>0.00017000000000000001</v>
      </c>
      <c r="R213" s="187">
        <f>Q213*H213</f>
        <v>0.00068000000000000005</v>
      </c>
      <c r="S213" s="187">
        <v>0.35625000000000001</v>
      </c>
      <c r="T213" s="188">
        <f>S213*H213</f>
        <v>1.425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181</v>
      </c>
      <c r="AT213" s="189" t="s">
        <v>144</v>
      </c>
      <c r="AU213" s="189" t="s">
        <v>81</v>
      </c>
      <c r="AY213" s="17" t="s">
        <v>141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77</v>
      </c>
      <c r="BK213" s="190">
        <f>ROUND(I213*H213,2)</f>
        <v>0</v>
      </c>
      <c r="BL213" s="17" t="s">
        <v>181</v>
      </c>
      <c r="BM213" s="189" t="s">
        <v>388</v>
      </c>
    </row>
    <row r="214" s="2" customFormat="1" ht="24.15" customHeight="1">
      <c r="A214" s="36"/>
      <c r="B214" s="177"/>
      <c r="C214" s="178" t="s">
        <v>389</v>
      </c>
      <c r="D214" s="178" t="s">
        <v>144</v>
      </c>
      <c r="E214" s="179" t="s">
        <v>390</v>
      </c>
      <c r="F214" s="180" t="s">
        <v>391</v>
      </c>
      <c r="G214" s="181" t="s">
        <v>338</v>
      </c>
      <c r="H214" s="182">
        <v>2</v>
      </c>
      <c r="I214" s="183"/>
      <c r="J214" s="184">
        <f>ROUND(I214*H214,2)</f>
        <v>0</v>
      </c>
      <c r="K214" s="180" t="s">
        <v>148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0.057209999999999997</v>
      </c>
      <c r="R214" s="187">
        <f>Q214*H214</f>
        <v>0.11441999999999999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181</v>
      </c>
      <c r="AT214" s="189" t="s">
        <v>144</v>
      </c>
      <c r="AU214" s="189" t="s">
        <v>81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77</v>
      </c>
      <c r="BK214" s="190">
        <f>ROUND(I214*H214,2)</f>
        <v>0</v>
      </c>
      <c r="BL214" s="17" t="s">
        <v>181</v>
      </c>
      <c r="BM214" s="189" t="s">
        <v>392</v>
      </c>
    </row>
    <row r="215" s="2" customFormat="1">
      <c r="A215" s="36"/>
      <c r="B215" s="37"/>
      <c r="C215" s="36"/>
      <c r="D215" s="191" t="s">
        <v>171</v>
      </c>
      <c r="E215" s="36"/>
      <c r="F215" s="192" t="s">
        <v>393</v>
      </c>
      <c r="G215" s="36"/>
      <c r="H215" s="36"/>
      <c r="I215" s="193"/>
      <c r="J215" s="36"/>
      <c r="K215" s="36"/>
      <c r="L215" s="37"/>
      <c r="M215" s="194"/>
      <c r="N215" s="195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171</v>
      </c>
      <c r="AU215" s="17" t="s">
        <v>81</v>
      </c>
    </row>
    <row r="216" s="13" customFormat="1">
      <c r="A216" s="13"/>
      <c r="B216" s="206"/>
      <c r="C216" s="13"/>
      <c r="D216" s="191" t="s">
        <v>189</v>
      </c>
      <c r="E216" s="213" t="s">
        <v>1</v>
      </c>
      <c r="F216" s="207" t="s">
        <v>394</v>
      </c>
      <c r="G216" s="13"/>
      <c r="H216" s="208">
        <v>2</v>
      </c>
      <c r="I216" s="209"/>
      <c r="J216" s="13"/>
      <c r="K216" s="13"/>
      <c r="L216" s="206"/>
      <c r="M216" s="210"/>
      <c r="N216" s="211"/>
      <c r="O216" s="211"/>
      <c r="P216" s="211"/>
      <c r="Q216" s="211"/>
      <c r="R216" s="211"/>
      <c r="S216" s="211"/>
      <c r="T216" s="21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3" t="s">
        <v>189</v>
      </c>
      <c r="AU216" s="213" t="s">
        <v>81</v>
      </c>
      <c r="AV216" s="13" t="s">
        <v>81</v>
      </c>
      <c r="AW216" s="13" t="s">
        <v>30</v>
      </c>
      <c r="AX216" s="13" t="s">
        <v>73</v>
      </c>
      <c r="AY216" s="213" t="s">
        <v>141</v>
      </c>
    </row>
    <row r="217" s="14" customFormat="1">
      <c r="A217" s="14"/>
      <c r="B217" s="214"/>
      <c r="C217" s="14"/>
      <c r="D217" s="191" t="s">
        <v>189</v>
      </c>
      <c r="E217" s="215" t="s">
        <v>1</v>
      </c>
      <c r="F217" s="216" t="s">
        <v>395</v>
      </c>
      <c r="G217" s="14"/>
      <c r="H217" s="217">
        <v>2</v>
      </c>
      <c r="I217" s="218"/>
      <c r="J217" s="14"/>
      <c r="K217" s="14"/>
      <c r="L217" s="214"/>
      <c r="M217" s="219"/>
      <c r="N217" s="220"/>
      <c r="O217" s="220"/>
      <c r="P217" s="220"/>
      <c r="Q217" s="220"/>
      <c r="R217" s="220"/>
      <c r="S217" s="220"/>
      <c r="T217" s="22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5" t="s">
        <v>189</v>
      </c>
      <c r="AU217" s="215" t="s">
        <v>81</v>
      </c>
      <c r="AV217" s="14" t="s">
        <v>149</v>
      </c>
      <c r="AW217" s="14" t="s">
        <v>30</v>
      </c>
      <c r="AX217" s="14" t="s">
        <v>77</v>
      </c>
      <c r="AY217" s="215" t="s">
        <v>141</v>
      </c>
    </row>
    <row r="218" s="2" customFormat="1" ht="16.5" customHeight="1">
      <c r="A218" s="36"/>
      <c r="B218" s="177"/>
      <c r="C218" s="178" t="s">
        <v>396</v>
      </c>
      <c r="D218" s="178" t="s">
        <v>144</v>
      </c>
      <c r="E218" s="179" t="s">
        <v>397</v>
      </c>
      <c r="F218" s="180" t="s">
        <v>398</v>
      </c>
      <c r="G218" s="181" t="s">
        <v>239</v>
      </c>
      <c r="H218" s="182">
        <v>1</v>
      </c>
      <c r="I218" s="183"/>
      <c r="J218" s="184">
        <f>ROUND(I218*H218,2)</f>
        <v>0</v>
      </c>
      <c r="K218" s="180" t="s">
        <v>1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181</v>
      </c>
      <c r="AT218" s="189" t="s">
        <v>144</v>
      </c>
      <c r="AU218" s="189" t="s">
        <v>81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77</v>
      </c>
      <c r="BK218" s="190">
        <f>ROUND(I218*H218,2)</f>
        <v>0</v>
      </c>
      <c r="BL218" s="17" t="s">
        <v>181</v>
      </c>
      <c r="BM218" s="189" t="s">
        <v>399</v>
      </c>
    </row>
    <row r="219" s="2" customFormat="1" ht="24.15" customHeight="1">
      <c r="A219" s="36"/>
      <c r="B219" s="177"/>
      <c r="C219" s="178" t="s">
        <v>400</v>
      </c>
      <c r="D219" s="178" t="s">
        <v>144</v>
      </c>
      <c r="E219" s="179" t="s">
        <v>401</v>
      </c>
      <c r="F219" s="180" t="s">
        <v>402</v>
      </c>
      <c r="G219" s="181" t="s">
        <v>239</v>
      </c>
      <c r="H219" s="182">
        <v>1</v>
      </c>
      <c r="I219" s="183"/>
      <c r="J219" s="184">
        <f>ROUND(I219*H219,2)</f>
        <v>0</v>
      </c>
      <c r="K219" s="180" t="s">
        <v>1</v>
      </c>
      <c r="L219" s="37"/>
      <c r="M219" s="185" t="s">
        <v>1</v>
      </c>
      <c r="N219" s="186" t="s">
        <v>38</v>
      </c>
      <c r="O219" s="7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181</v>
      </c>
      <c r="AT219" s="189" t="s">
        <v>144</v>
      </c>
      <c r="AU219" s="189" t="s">
        <v>81</v>
      </c>
      <c r="AY219" s="17" t="s">
        <v>141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77</v>
      </c>
      <c r="BK219" s="190">
        <f>ROUND(I219*H219,2)</f>
        <v>0</v>
      </c>
      <c r="BL219" s="17" t="s">
        <v>181</v>
      </c>
      <c r="BM219" s="189" t="s">
        <v>403</v>
      </c>
    </row>
    <row r="220" s="2" customFormat="1" ht="24.15" customHeight="1">
      <c r="A220" s="36"/>
      <c r="B220" s="177"/>
      <c r="C220" s="178" t="s">
        <v>404</v>
      </c>
      <c r="D220" s="178" t="s">
        <v>144</v>
      </c>
      <c r="E220" s="179" t="s">
        <v>405</v>
      </c>
      <c r="F220" s="180" t="s">
        <v>406</v>
      </c>
      <c r="G220" s="181" t="s">
        <v>239</v>
      </c>
      <c r="H220" s="182">
        <v>1</v>
      </c>
      <c r="I220" s="183"/>
      <c r="J220" s="184">
        <f>ROUND(I220*H220,2)</f>
        <v>0</v>
      </c>
      <c r="K220" s="180" t="s">
        <v>1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181</v>
      </c>
      <c r="AT220" s="189" t="s">
        <v>144</v>
      </c>
      <c r="AU220" s="189" t="s">
        <v>81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77</v>
      </c>
      <c r="BK220" s="190">
        <f>ROUND(I220*H220,2)</f>
        <v>0</v>
      </c>
      <c r="BL220" s="17" t="s">
        <v>181</v>
      </c>
      <c r="BM220" s="189" t="s">
        <v>407</v>
      </c>
    </row>
    <row r="221" s="2" customFormat="1" ht="24.15" customHeight="1">
      <c r="A221" s="36"/>
      <c r="B221" s="177"/>
      <c r="C221" s="178" t="s">
        <v>408</v>
      </c>
      <c r="D221" s="178" t="s">
        <v>144</v>
      </c>
      <c r="E221" s="179" t="s">
        <v>409</v>
      </c>
      <c r="F221" s="180" t="s">
        <v>410</v>
      </c>
      <c r="G221" s="181" t="s">
        <v>158</v>
      </c>
      <c r="H221" s="182">
        <v>0.11500000000000001</v>
      </c>
      <c r="I221" s="183"/>
      <c r="J221" s="184">
        <f>ROUND(I221*H221,2)</f>
        <v>0</v>
      </c>
      <c r="K221" s="180" t="s">
        <v>148</v>
      </c>
      <c r="L221" s="37"/>
      <c r="M221" s="185" t="s">
        <v>1</v>
      </c>
      <c r="N221" s="186" t="s">
        <v>38</v>
      </c>
      <c r="O221" s="75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181</v>
      </c>
      <c r="AT221" s="189" t="s">
        <v>144</v>
      </c>
      <c r="AU221" s="189" t="s">
        <v>81</v>
      </c>
      <c r="AY221" s="17" t="s">
        <v>141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77</v>
      </c>
      <c r="BK221" s="190">
        <f>ROUND(I221*H221,2)</f>
        <v>0</v>
      </c>
      <c r="BL221" s="17" t="s">
        <v>181</v>
      </c>
      <c r="BM221" s="189" t="s">
        <v>411</v>
      </c>
    </row>
    <row r="222" s="12" customFormat="1" ht="22.8" customHeight="1">
      <c r="A222" s="12"/>
      <c r="B222" s="164"/>
      <c r="C222" s="12"/>
      <c r="D222" s="165" t="s">
        <v>72</v>
      </c>
      <c r="E222" s="175" t="s">
        <v>412</v>
      </c>
      <c r="F222" s="175" t="s">
        <v>413</v>
      </c>
      <c r="G222" s="12"/>
      <c r="H222" s="12"/>
      <c r="I222" s="167"/>
      <c r="J222" s="176">
        <f>BK222</f>
        <v>0</v>
      </c>
      <c r="K222" s="12"/>
      <c r="L222" s="164"/>
      <c r="M222" s="169"/>
      <c r="N222" s="170"/>
      <c r="O222" s="170"/>
      <c r="P222" s="171">
        <f>SUM(P223:P242)</f>
        <v>0</v>
      </c>
      <c r="Q222" s="170"/>
      <c r="R222" s="171">
        <f>SUM(R223:R242)</f>
        <v>0</v>
      </c>
      <c r="S222" s="170"/>
      <c r="T222" s="172">
        <f>SUM(T223:T242)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5" t="s">
        <v>77</v>
      </c>
      <c r="AT222" s="173" t="s">
        <v>72</v>
      </c>
      <c r="AU222" s="173" t="s">
        <v>77</v>
      </c>
      <c r="AY222" s="165" t="s">
        <v>141</v>
      </c>
      <c r="BK222" s="174">
        <f>SUM(BK223:BK242)</f>
        <v>0</v>
      </c>
    </row>
    <row r="223" s="2" customFormat="1" ht="16.5" customHeight="1">
      <c r="A223" s="36"/>
      <c r="B223" s="177"/>
      <c r="C223" s="178" t="s">
        <v>414</v>
      </c>
      <c r="D223" s="178" t="s">
        <v>144</v>
      </c>
      <c r="E223" s="179" t="s">
        <v>415</v>
      </c>
      <c r="F223" s="180" t="s">
        <v>416</v>
      </c>
      <c r="G223" s="181" t="s">
        <v>222</v>
      </c>
      <c r="H223" s="182">
        <v>2</v>
      </c>
      <c r="I223" s="183"/>
      <c r="J223" s="184">
        <f>ROUND(I223*H223,2)</f>
        <v>0</v>
      </c>
      <c r="K223" s="180" t="s">
        <v>1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149</v>
      </c>
      <c r="AT223" s="189" t="s">
        <v>144</v>
      </c>
      <c r="AU223" s="189" t="s">
        <v>81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77</v>
      </c>
      <c r="BK223" s="190">
        <f>ROUND(I223*H223,2)</f>
        <v>0</v>
      </c>
      <c r="BL223" s="17" t="s">
        <v>149</v>
      </c>
      <c r="BM223" s="189" t="s">
        <v>417</v>
      </c>
    </row>
    <row r="224" s="2" customFormat="1" ht="24.15" customHeight="1">
      <c r="A224" s="36"/>
      <c r="B224" s="177"/>
      <c r="C224" s="178" t="s">
        <v>418</v>
      </c>
      <c r="D224" s="178" t="s">
        <v>144</v>
      </c>
      <c r="E224" s="179" t="s">
        <v>419</v>
      </c>
      <c r="F224" s="180" t="s">
        <v>420</v>
      </c>
      <c r="G224" s="181" t="s">
        <v>222</v>
      </c>
      <c r="H224" s="182">
        <v>2</v>
      </c>
      <c r="I224" s="183"/>
      <c r="J224" s="184">
        <f>ROUND(I224*H224,2)</f>
        <v>0</v>
      </c>
      <c r="K224" s="180" t="s">
        <v>1</v>
      </c>
      <c r="L224" s="37"/>
      <c r="M224" s="185" t="s">
        <v>1</v>
      </c>
      <c r="N224" s="186" t="s">
        <v>38</v>
      </c>
      <c r="O224" s="75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149</v>
      </c>
      <c r="AT224" s="189" t="s">
        <v>144</v>
      </c>
      <c r="AU224" s="189" t="s">
        <v>81</v>
      </c>
      <c r="AY224" s="17" t="s">
        <v>141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77</v>
      </c>
      <c r="BK224" s="190">
        <f>ROUND(I224*H224,2)</f>
        <v>0</v>
      </c>
      <c r="BL224" s="17" t="s">
        <v>149</v>
      </c>
      <c r="BM224" s="189" t="s">
        <v>421</v>
      </c>
    </row>
    <row r="225" s="2" customFormat="1" ht="24.15" customHeight="1">
      <c r="A225" s="36"/>
      <c r="B225" s="177"/>
      <c r="C225" s="178" t="s">
        <v>422</v>
      </c>
      <c r="D225" s="178" t="s">
        <v>144</v>
      </c>
      <c r="E225" s="179" t="s">
        <v>423</v>
      </c>
      <c r="F225" s="180" t="s">
        <v>424</v>
      </c>
      <c r="G225" s="181" t="s">
        <v>222</v>
      </c>
      <c r="H225" s="182">
        <v>1</v>
      </c>
      <c r="I225" s="183"/>
      <c r="J225" s="184">
        <f>ROUND(I225*H225,2)</f>
        <v>0</v>
      </c>
      <c r="K225" s="180" t="s">
        <v>1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149</v>
      </c>
      <c r="AT225" s="189" t="s">
        <v>144</v>
      </c>
      <c r="AU225" s="189" t="s">
        <v>81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77</v>
      </c>
      <c r="BK225" s="190">
        <f>ROUND(I225*H225,2)</f>
        <v>0</v>
      </c>
      <c r="BL225" s="17" t="s">
        <v>149</v>
      </c>
      <c r="BM225" s="189" t="s">
        <v>425</v>
      </c>
    </row>
    <row r="226" s="2" customFormat="1" ht="21.75" customHeight="1">
      <c r="A226" s="36"/>
      <c r="B226" s="177"/>
      <c r="C226" s="178" t="s">
        <v>426</v>
      </c>
      <c r="D226" s="178" t="s">
        <v>144</v>
      </c>
      <c r="E226" s="179" t="s">
        <v>427</v>
      </c>
      <c r="F226" s="180" t="s">
        <v>428</v>
      </c>
      <c r="G226" s="181" t="s">
        <v>222</v>
      </c>
      <c r="H226" s="182">
        <v>1</v>
      </c>
      <c r="I226" s="183"/>
      <c r="J226" s="184">
        <f>ROUND(I226*H226,2)</f>
        <v>0</v>
      </c>
      <c r="K226" s="180" t="s">
        <v>1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149</v>
      </c>
      <c r="AT226" s="189" t="s">
        <v>144</v>
      </c>
      <c r="AU226" s="189" t="s">
        <v>81</v>
      </c>
      <c r="AY226" s="17" t="s">
        <v>141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77</v>
      </c>
      <c r="BK226" s="190">
        <f>ROUND(I226*H226,2)</f>
        <v>0</v>
      </c>
      <c r="BL226" s="17" t="s">
        <v>149</v>
      </c>
      <c r="BM226" s="189" t="s">
        <v>429</v>
      </c>
    </row>
    <row r="227" s="2" customFormat="1" ht="16.5" customHeight="1">
      <c r="A227" s="36"/>
      <c r="B227" s="177"/>
      <c r="C227" s="178" t="s">
        <v>430</v>
      </c>
      <c r="D227" s="178" t="s">
        <v>144</v>
      </c>
      <c r="E227" s="179" t="s">
        <v>431</v>
      </c>
      <c r="F227" s="180" t="s">
        <v>432</v>
      </c>
      <c r="G227" s="181" t="s">
        <v>222</v>
      </c>
      <c r="H227" s="182">
        <v>1</v>
      </c>
      <c r="I227" s="183"/>
      <c r="J227" s="184">
        <f>ROUND(I227*H227,2)</f>
        <v>0</v>
      </c>
      <c r="K227" s="180" t="s">
        <v>1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149</v>
      </c>
      <c r="AT227" s="189" t="s">
        <v>144</v>
      </c>
      <c r="AU227" s="189" t="s">
        <v>81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77</v>
      </c>
      <c r="BK227" s="190">
        <f>ROUND(I227*H227,2)</f>
        <v>0</v>
      </c>
      <c r="BL227" s="17" t="s">
        <v>149</v>
      </c>
      <c r="BM227" s="189" t="s">
        <v>433</v>
      </c>
    </row>
    <row r="228" s="2" customFormat="1" ht="16.5" customHeight="1">
      <c r="A228" s="36"/>
      <c r="B228" s="177"/>
      <c r="C228" s="178" t="s">
        <v>434</v>
      </c>
      <c r="D228" s="178" t="s">
        <v>144</v>
      </c>
      <c r="E228" s="179" t="s">
        <v>435</v>
      </c>
      <c r="F228" s="180" t="s">
        <v>436</v>
      </c>
      <c r="G228" s="181" t="s">
        <v>222</v>
      </c>
      <c r="H228" s="182">
        <v>4</v>
      </c>
      <c r="I228" s="183"/>
      <c r="J228" s="184">
        <f>ROUND(I228*H228,2)</f>
        <v>0</v>
      </c>
      <c r="K228" s="180" t="s">
        <v>1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149</v>
      </c>
      <c r="AT228" s="189" t="s">
        <v>144</v>
      </c>
      <c r="AU228" s="189" t="s">
        <v>81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77</v>
      </c>
      <c r="BK228" s="190">
        <f>ROUND(I228*H228,2)</f>
        <v>0</v>
      </c>
      <c r="BL228" s="17" t="s">
        <v>149</v>
      </c>
      <c r="BM228" s="189" t="s">
        <v>437</v>
      </c>
    </row>
    <row r="229" s="2" customFormat="1" ht="16.5" customHeight="1">
      <c r="A229" s="36"/>
      <c r="B229" s="177"/>
      <c r="C229" s="178" t="s">
        <v>438</v>
      </c>
      <c r="D229" s="178" t="s">
        <v>144</v>
      </c>
      <c r="E229" s="179" t="s">
        <v>439</v>
      </c>
      <c r="F229" s="180" t="s">
        <v>440</v>
      </c>
      <c r="G229" s="181" t="s">
        <v>222</v>
      </c>
      <c r="H229" s="182">
        <v>1</v>
      </c>
      <c r="I229" s="183"/>
      <c r="J229" s="184">
        <f>ROUND(I229*H229,2)</f>
        <v>0</v>
      </c>
      <c r="K229" s="180" t="s">
        <v>1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149</v>
      </c>
      <c r="AT229" s="189" t="s">
        <v>144</v>
      </c>
      <c r="AU229" s="189" t="s">
        <v>81</v>
      </c>
      <c r="AY229" s="17" t="s">
        <v>141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77</v>
      </c>
      <c r="BK229" s="190">
        <f>ROUND(I229*H229,2)</f>
        <v>0</v>
      </c>
      <c r="BL229" s="17" t="s">
        <v>149</v>
      </c>
      <c r="BM229" s="189" t="s">
        <v>441</v>
      </c>
    </row>
    <row r="230" s="2" customFormat="1" ht="16.5" customHeight="1">
      <c r="A230" s="36"/>
      <c r="B230" s="177"/>
      <c r="C230" s="178" t="s">
        <v>442</v>
      </c>
      <c r="D230" s="178" t="s">
        <v>144</v>
      </c>
      <c r="E230" s="179" t="s">
        <v>443</v>
      </c>
      <c r="F230" s="180" t="s">
        <v>444</v>
      </c>
      <c r="G230" s="181" t="s">
        <v>222</v>
      </c>
      <c r="H230" s="182">
        <v>16</v>
      </c>
      <c r="I230" s="183"/>
      <c r="J230" s="184">
        <f>ROUND(I230*H230,2)</f>
        <v>0</v>
      </c>
      <c r="K230" s="180" t="s">
        <v>1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149</v>
      </c>
      <c r="AT230" s="189" t="s">
        <v>144</v>
      </c>
      <c r="AU230" s="189" t="s">
        <v>81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77</v>
      </c>
      <c r="BK230" s="190">
        <f>ROUND(I230*H230,2)</f>
        <v>0</v>
      </c>
      <c r="BL230" s="17" t="s">
        <v>149</v>
      </c>
      <c r="BM230" s="189" t="s">
        <v>445</v>
      </c>
    </row>
    <row r="231" s="2" customFormat="1" ht="16.5" customHeight="1">
      <c r="A231" s="36"/>
      <c r="B231" s="177"/>
      <c r="C231" s="178" t="s">
        <v>446</v>
      </c>
      <c r="D231" s="178" t="s">
        <v>144</v>
      </c>
      <c r="E231" s="179" t="s">
        <v>447</v>
      </c>
      <c r="F231" s="180" t="s">
        <v>448</v>
      </c>
      <c r="G231" s="181" t="s">
        <v>222</v>
      </c>
      <c r="H231" s="182">
        <v>4</v>
      </c>
      <c r="I231" s="183"/>
      <c r="J231" s="184">
        <f>ROUND(I231*H231,2)</f>
        <v>0</v>
      </c>
      <c r="K231" s="180" t="s">
        <v>1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149</v>
      </c>
      <c r="AT231" s="189" t="s">
        <v>144</v>
      </c>
      <c r="AU231" s="189" t="s">
        <v>81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77</v>
      </c>
      <c r="BK231" s="190">
        <f>ROUND(I231*H231,2)</f>
        <v>0</v>
      </c>
      <c r="BL231" s="17" t="s">
        <v>149</v>
      </c>
      <c r="BM231" s="189" t="s">
        <v>449</v>
      </c>
    </row>
    <row r="232" s="2" customFormat="1" ht="24.15" customHeight="1">
      <c r="A232" s="36"/>
      <c r="B232" s="177"/>
      <c r="C232" s="178" t="s">
        <v>450</v>
      </c>
      <c r="D232" s="178" t="s">
        <v>144</v>
      </c>
      <c r="E232" s="179" t="s">
        <v>451</v>
      </c>
      <c r="F232" s="180" t="s">
        <v>452</v>
      </c>
      <c r="G232" s="181" t="s">
        <v>222</v>
      </c>
      <c r="H232" s="182">
        <v>2</v>
      </c>
      <c r="I232" s="183"/>
      <c r="J232" s="184">
        <f>ROUND(I232*H232,2)</f>
        <v>0</v>
      </c>
      <c r="K232" s="180" t="s">
        <v>1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149</v>
      </c>
      <c r="AT232" s="189" t="s">
        <v>144</v>
      </c>
      <c r="AU232" s="189" t="s">
        <v>81</v>
      </c>
      <c r="AY232" s="17" t="s">
        <v>141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77</v>
      </c>
      <c r="BK232" s="190">
        <f>ROUND(I232*H232,2)</f>
        <v>0</v>
      </c>
      <c r="BL232" s="17" t="s">
        <v>149</v>
      </c>
      <c r="BM232" s="189" t="s">
        <v>453</v>
      </c>
    </row>
    <row r="233" s="2" customFormat="1" ht="16.5" customHeight="1">
      <c r="A233" s="36"/>
      <c r="B233" s="177"/>
      <c r="C233" s="178" t="s">
        <v>454</v>
      </c>
      <c r="D233" s="178" t="s">
        <v>144</v>
      </c>
      <c r="E233" s="179" t="s">
        <v>455</v>
      </c>
      <c r="F233" s="180" t="s">
        <v>456</v>
      </c>
      <c r="G233" s="181" t="s">
        <v>222</v>
      </c>
      <c r="H233" s="182">
        <v>1</v>
      </c>
      <c r="I233" s="183"/>
      <c r="J233" s="184">
        <f>ROUND(I233*H233,2)</f>
        <v>0</v>
      </c>
      <c r="K233" s="180" t="s">
        <v>1</v>
      </c>
      <c r="L233" s="37"/>
      <c r="M233" s="185" t="s">
        <v>1</v>
      </c>
      <c r="N233" s="186" t="s">
        <v>38</v>
      </c>
      <c r="O233" s="7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149</v>
      </c>
      <c r="AT233" s="189" t="s">
        <v>144</v>
      </c>
      <c r="AU233" s="189" t="s">
        <v>81</v>
      </c>
      <c r="AY233" s="17" t="s">
        <v>141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77</v>
      </c>
      <c r="BK233" s="190">
        <f>ROUND(I233*H233,2)</f>
        <v>0</v>
      </c>
      <c r="BL233" s="17" t="s">
        <v>149</v>
      </c>
      <c r="BM233" s="189" t="s">
        <v>457</v>
      </c>
    </row>
    <row r="234" s="2" customFormat="1" ht="16.5" customHeight="1">
      <c r="A234" s="36"/>
      <c r="B234" s="177"/>
      <c r="C234" s="178" t="s">
        <v>458</v>
      </c>
      <c r="D234" s="178" t="s">
        <v>144</v>
      </c>
      <c r="E234" s="179" t="s">
        <v>459</v>
      </c>
      <c r="F234" s="180" t="s">
        <v>460</v>
      </c>
      <c r="G234" s="181" t="s">
        <v>222</v>
      </c>
      <c r="H234" s="182">
        <v>1</v>
      </c>
      <c r="I234" s="183"/>
      <c r="J234" s="184">
        <f>ROUND(I234*H234,2)</f>
        <v>0</v>
      </c>
      <c r="K234" s="180" t="s">
        <v>1</v>
      </c>
      <c r="L234" s="37"/>
      <c r="M234" s="185" t="s">
        <v>1</v>
      </c>
      <c r="N234" s="186" t="s">
        <v>38</v>
      </c>
      <c r="O234" s="75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149</v>
      </c>
      <c r="AT234" s="189" t="s">
        <v>144</v>
      </c>
      <c r="AU234" s="189" t="s">
        <v>81</v>
      </c>
      <c r="AY234" s="17" t="s">
        <v>141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77</v>
      </c>
      <c r="BK234" s="190">
        <f>ROUND(I234*H234,2)</f>
        <v>0</v>
      </c>
      <c r="BL234" s="17" t="s">
        <v>149</v>
      </c>
      <c r="BM234" s="189" t="s">
        <v>461</v>
      </c>
    </row>
    <row r="235" s="2" customFormat="1" ht="24.15" customHeight="1">
      <c r="A235" s="36"/>
      <c r="B235" s="177"/>
      <c r="C235" s="178" t="s">
        <v>462</v>
      </c>
      <c r="D235" s="178" t="s">
        <v>144</v>
      </c>
      <c r="E235" s="179" t="s">
        <v>463</v>
      </c>
      <c r="F235" s="180" t="s">
        <v>464</v>
      </c>
      <c r="G235" s="181" t="s">
        <v>222</v>
      </c>
      <c r="H235" s="182">
        <v>2</v>
      </c>
      <c r="I235" s="183"/>
      <c r="J235" s="184">
        <f>ROUND(I235*H235,2)</f>
        <v>0</v>
      </c>
      <c r="K235" s="180" t="s">
        <v>1</v>
      </c>
      <c r="L235" s="37"/>
      <c r="M235" s="185" t="s">
        <v>1</v>
      </c>
      <c r="N235" s="186" t="s">
        <v>38</v>
      </c>
      <c r="O235" s="7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149</v>
      </c>
      <c r="AT235" s="189" t="s">
        <v>144</v>
      </c>
      <c r="AU235" s="189" t="s">
        <v>81</v>
      </c>
      <c r="AY235" s="17" t="s">
        <v>141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77</v>
      </c>
      <c r="BK235" s="190">
        <f>ROUND(I235*H235,2)</f>
        <v>0</v>
      </c>
      <c r="BL235" s="17" t="s">
        <v>149</v>
      </c>
      <c r="BM235" s="189" t="s">
        <v>465</v>
      </c>
    </row>
    <row r="236" s="2" customFormat="1" ht="24.15" customHeight="1">
      <c r="A236" s="36"/>
      <c r="B236" s="177"/>
      <c r="C236" s="178" t="s">
        <v>466</v>
      </c>
      <c r="D236" s="178" t="s">
        <v>144</v>
      </c>
      <c r="E236" s="179" t="s">
        <v>467</v>
      </c>
      <c r="F236" s="180" t="s">
        <v>468</v>
      </c>
      <c r="G236" s="181" t="s">
        <v>222</v>
      </c>
      <c r="H236" s="182">
        <v>2</v>
      </c>
      <c r="I236" s="183"/>
      <c r="J236" s="184">
        <f>ROUND(I236*H236,2)</f>
        <v>0</v>
      </c>
      <c r="K236" s="180" t="s">
        <v>1</v>
      </c>
      <c r="L236" s="37"/>
      <c r="M236" s="185" t="s">
        <v>1</v>
      </c>
      <c r="N236" s="186" t="s">
        <v>38</v>
      </c>
      <c r="O236" s="75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149</v>
      </c>
      <c r="AT236" s="189" t="s">
        <v>144</v>
      </c>
      <c r="AU236" s="189" t="s">
        <v>81</v>
      </c>
      <c r="AY236" s="17" t="s">
        <v>141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77</v>
      </c>
      <c r="BK236" s="190">
        <f>ROUND(I236*H236,2)</f>
        <v>0</v>
      </c>
      <c r="BL236" s="17" t="s">
        <v>149</v>
      </c>
      <c r="BM236" s="189" t="s">
        <v>469</v>
      </c>
    </row>
    <row r="237" s="2" customFormat="1" ht="24.15" customHeight="1">
      <c r="A237" s="36"/>
      <c r="B237" s="177"/>
      <c r="C237" s="178" t="s">
        <v>470</v>
      </c>
      <c r="D237" s="178" t="s">
        <v>144</v>
      </c>
      <c r="E237" s="179" t="s">
        <v>471</v>
      </c>
      <c r="F237" s="180" t="s">
        <v>472</v>
      </c>
      <c r="G237" s="181" t="s">
        <v>222</v>
      </c>
      <c r="H237" s="182">
        <v>1</v>
      </c>
      <c r="I237" s="183"/>
      <c r="J237" s="184">
        <f>ROUND(I237*H237,2)</f>
        <v>0</v>
      </c>
      <c r="K237" s="180" t="s">
        <v>1</v>
      </c>
      <c r="L237" s="37"/>
      <c r="M237" s="185" t="s">
        <v>1</v>
      </c>
      <c r="N237" s="186" t="s">
        <v>38</v>
      </c>
      <c r="O237" s="75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149</v>
      </c>
      <c r="AT237" s="189" t="s">
        <v>144</v>
      </c>
      <c r="AU237" s="189" t="s">
        <v>81</v>
      </c>
      <c r="AY237" s="17" t="s">
        <v>141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77</v>
      </c>
      <c r="BK237" s="190">
        <f>ROUND(I237*H237,2)</f>
        <v>0</v>
      </c>
      <c r="BL237" s="17" t="s">
        <v>149</v>
      </c>
      <c r="BM237" s="189" t="s">
        <v>473</v>
      </c>
    </row>
    <row r="238" s="2" customFormat="1" ht="24.15" customHeight="1">
      <c r="A238" s="36"/>
      <c r="B238" s="177"/>
      <c r="C238" s="178" t="s">
        <v>474</v>
      </c>
      <c r="D238" s="178" t="s">
        <v>144</v>
      </c>
      <c r="E238" s="179" t="s">
        <v>475</v>
      </c>
      <c r="F238" s="180" t="s">
        <v>476</v>
      </c>
      <c r="G238" s="181" t="s">
        <v>222</v>
      </c>
      <c r="H238" s="182">
        <v>1</v>
      </c>
      <c r="I238" s="183"/>
      <c r="J238" s="184">
        <f>ROUND(I238*H238,2)</f>
        <v>0</v>
      </c>
      <c r="K238" s="180" t="s">
        <v>1</v>
      </c>
      <c r="L238" s="37"/>
      <c r="M238" s="185" t="s">
        <v>1</v>
      </c>
      <c r="N238" s="186" t="s">
        <v>38</v>
      </c>
      <c r="O238" s="75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149</v>
      </c>
      <c r="AT238" s="189" t="s">
        <v>144</v>
      </c>
      <c r="AU238" s="189" t="s">
        <v>81</v>
      </c>
      <c r="AY238" s="17" t="s">
        <v>141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77</v>
      </c>
      <c r="BK238" s="190">
        <f>ROUND(I238*H238,2)</f>
        <v>0</v>
      </c>
      <c r="BL238" s="17" t="s">
        <v>149</v>
      </c>
      <c r="BM238" s="189" t="s">
        <v>477</v>
      </c>
    </row>
    <row r="239" s="2" customFormat="1" ht="24.15" customHeight="1">
      <c r="A239" s="36"/>
      <c r="B239" s="177"/>
      <c r="C239" s="178" t="s">
        <v>478</v>
      </c>
      <c r="D239" s="178" t="s">
        <v>144</v>
      </c>
      <c r="E239" s="179" t="s">
        <v>479</v>
      </c>
      <c r="F239" s="180" t="s">
        <v>480</v>
      </c>
      <c r="G239" s="181" t="s">
        <v>222</v>
      </c>
      <c r="H239" s="182">
        <v>1</v>
      </c>
      <c r="I239" s="183"/>
      <c r="J239" s="184">
        <f>ROUND(I239*H239,2)</f>
        <v>0</v>
      </c>
      <c r="K239" s="180" t="s">
        <v>1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149</v>
      </c>
      <c r="AT239" s="189" t="s">
        <v>144</v>
      </c>
      <c r="AU239" s="189" t="s">
        <v>81</v>
      </c>
      <c r="AY239" s="17" t="s">
        <v>141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77</v>
      </c>
      <c r="BK239" s="190">
        <f>ROUND(I239*H239,2)</f>
        <v>0</v>
      </c>
      <c r="BL239" s="17" t="s">
        <v>149</v>
      </c>
      <c r="BM239" s="189" t="s">
        <v>481</v>
      </c>
    </row>
    <row r="240" s="2" customFormat="1" ht="16.5" customHeight="1">
      <c r="A240" s="36"/>
      <c r="B240" s="177"/>
      <c r="C240" s="178" t="s">
        <v>482</v>
      </c>
      <c r="D240" s="178" t="s">
        <v>144</v>
      </c>
      <c r="E240" s="179" t="s">
        <v>483</v>
      </c>
      <c r="F240" s="180" t="s">
        <v>484</v>
      </c>
      <c r="G240" s="181" t="s">
        <v>222</v>
      </c>
      <c r="H240" s="182">
        <v>1</v>
      </c>
      <c r="I240" s="183"/>
      <c r="J240" s="184">
        <f>ROUND(I240*H240,2)</f>
        <v>0</v>
      </c>
      <c r="K240" s="180" t="s">
        <v>1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149</v>
      </c>
      <c r="AT240" s="189" t="s">
        <v>144</v>
      </c>
      <c r="AU240" s="189" t="s">
        <v>81</v>
      </c>
      <c r="AY240" s="17" t="s">
        <v>141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77</v>
      </c>
      <c r="BK240" s="190">
        <f>ROUND(I240*H240,2)</f>
        <v>0</v>
      </c>
      <c r="BL240" s="17" t="s">
        <v>149</v>
      </c>
      <c r="BM240" s="189" t="s">
        <v>485</v>
      </c>
    </row>
    <row r="241" s="2" customFormat="1" ht="24.15" customHeight="1">
      <c r="A241" s="36"/>
      <c r="B241" s="177"/>
      <c r="C241" s="178" t="s">
        <v>486</v>
      </c>
      <c r="D241" s="178" t="s">
        <v>144</v>
      </c>
      <c r="E241" s="179" t="s">
        <v>487</v>
      </c>
      <c r="F241" s="180" t="s">
        <v>488</v>
      </c>
      <c r="G241" s="181" t="s">
        <v>222</v>
      </c>
      <c r="H241" s="182">
        <v>1</v>
      </c>
      <c r="I241" s="183"/>
      <c r="J241" s="184">
        <f>ROUND(I241*H241,2)</f>
        <v>0</v>
      </c>
      <c r="K241" s="180" t="s">
        <v>1</v>
      </c>
      <c r="L241" s="37"/>
      <c r="M241" s="185" t="s">
        <v>1</v>
      </c>
      <c r="N241" s="186" t="s">
        <v>38</v>
      </c>
      <c r="O241" s="75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149</v>
      </c>
      <c r="AT241" s="189" t="s">
        <v>144</v>
      </c>
      <c r="AU241" s="189" t="s">
        <v>81</v>
      </c>
      <c r="AY241" s="17" t="s">
        <v>141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77</v>
      </c>
      <c r="BK241" s="190">
        <f>ROUND(I241*H241,2)</f>
        <v>0</v>
      </c>
      <c r="BL241" s="17" t="s">
        <v>149</v>
      </c>
      <c r="BM241" s="189" t="s">
        <v>489</v>
      </c>
    </row>
    <row r="242" s="2" customFormat="1" ht="24.15" customHeight="1">
      <c r="A242" s="36"/>
      <c r="B242" s="177"/>
      <c r="C242" s="178" t="s">
        <v>490</v>
      </c>
      <c r="D242" s="178" t="s">
        <v>144</v>
      </c>
      <c r="E242" s="179" t="s">
        <v>491</v>
      </c>
      <c r="F242" s="180" t="s">
        <v>492</v>
      </c>
      <c r="G242" s="181" t="s">
        <v>493</v>
      </c>
      <c r="H242" s="182">
        <v>1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181</v>
      </c>
      <c r="AT242" s="189" t="s">
        <v>144</v>
      </c>
      <c r="AU242" s="189" t="s">
        <v>81</v>
      </c>
      <c r="AY242" s="17" t="s">
        <v>141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77</v>
      </c>
      <c r="BK242" s="190">
        <f>ROUND(I242*H242,2)</f>
        <v>0</v>
      </c>
      <c r="BL242" s="17" t="s">
        <v>181</v>
      </c>
      <c r="BM242" s="189" t="s">
        <v>494</v>
      </c>
    </row>
    <row r="243" s="12" customFormat="1" ht="22.8" customHeight="1">
      <c r="A243" s="12"/>
      <c r="B243" s="164"/>
      <c r="C243" s="12"/>
      <c r="D243" s="165" t="s">
        <v>72</v>
      </c>
      <c r="E243" s="175" t="s">
        <v>495</v>
      </c>
      <c r="F243" s="175" t="s">
        <v>496</v>
      </c>
      <c r="G243" s="12"/>
      <c r="H243" s="12"/>
      <c r="I243" s="167"/>
      <c r="J243" s="176">
        <f>BK243</f>
        <v>0</v>
      </c>
      <c r="K243" s="12"/>
      <c r="L243" s="164"/>
      <c r="M243" s="169"/>
      <c r="N243" s="170"/>
      <c r="O243" s="170"/>
      <c r="P243" s="171">
        <f>SUM(P244:P271)</f>
        <v>0</v>
      </c>
      <c r="Q243" s="170"/>
      <c r="R243" s="171">
        <f>SUM(R244:R271)</f>
        <v>0.086150000000000004</v>
      </c>
      <c r="S243" s="170"/>
      <c r="T243" s="172">
        <f>SUM(T244:T271)</f>
        <v>0.34373999999999999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5" t="s">
        <v>81</v>
      </c>
      <c r="AT243" s="173" t="s">
        <v>72</v>
      </c>
      <c r="AU243" s="173" t="s">
        <v>77</v>
      </c>
      <c r="AY243" s="165" t="s">
        <v>141</v>
      </c>
      <c r="BK243" s="174">
        <f>SUM(BK244:BK271)</f>
        <v>0</v>
      </c>
    </row>
    <row r="244" s="2" customFormat="1" ht="24.15" customHeight="1">
      <c r="A244" s="36"/>
      <c r="B244" s="177"/>
      <c r="C244" s="178" t="s">
        <v>497</v>
      </c>
      <c r="D244" s="178" t="s">
        <v>144</v>
      </c>
      <c r="E244" s="179" t="s">
        <v>498</v>
      </c>
      <c r="F244" s="180" t="s">
        <v>499</v>
      </c>
      <c r="G244" s="181" t="s">
        <v>180</v>
      </c>
      <c r="H244" s="182">
        <v>3</v>
      </c>
      <c r="I244" s="183"/>
      <c r="J244" s="184">
        <f>ROUND(I244*H244,2)</f>
        <v>0</v>
      </c>
      <c r="K244" s="180" t="s">
        <v>148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</v>
      </c>
      <c r="R244" s="187">
        <f>Q244*H244</f>
        <v>0</v>
      </c>
      <c r="S244" s="187">
        <v>0.093579999999999997</v>
      </c>
      <c r="T244" s="188">
        <f>S244*H244</f>
        <v>0.28073999999999999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181</v>
      </c>
      <c r="AT244" s="189" t="s">
        <v>144</v>
      </c>
      <c r="AU244" s="189" t="s">
        <v>81</v>
      </c>
      <c r="AY244" s="17" t="s">
        <v>141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77</v>
      </c>
      <c r="BK244" s="190">
        <f>ROUND(I244*H244,2)</f>
        <v>0</v>
      </c>
      <c r="BL244" s="17" t="s">
        <v>181</v>
      </c>
      <c r="BM244" s="189" t="s">
        <v>500</v>
      </c>
    </row>
    <row r="245" s="2" customFormat="1" ht="16.5" customHeight="1">
      <c r="A245" s="36"/>
      <c r="B245" s="177"/>
      <c r="C245" s="178" t="s">
        <v>501</v>
      </c>
      <c r="D245" s="178" t="s">
        <v>144</v>
      </c>
      <c r="E245" s="179" t="s">
        <v>502</v>
      </c>
      <c r="F245" s="180" t="s">
        <v>503</v>
      </c>
      <c r="G245" s="181" t="s">
        <v>338</v>
      </c>
      <c r="H245" s="182">
        <v>10</v>
      </c>
      <c r="I245" s="183"/>
      <c r="J245" s="184">
        <f>ROUND(I245*H245,2)</f>
        <v>0</v>
      </c>
      <c r="K245" s="180" t="s">
        <v>148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0.0011199999999999999</v>
      </c>
      <c r="R245" s="187">
        <f>Q245*H245</f>
        <v>0.011199999999999998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181</v>
      </c>
      <c r="AT245" s="189" t="s">
        <v>144</v>
      </c>
      <c r="AU245" s="189" t="s">
        <v>81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77</v>
      </c>
      <c r="BK245" s="190">
        <f>ROUND(I245*H245,2)</f>
        <v>0</v>
      </c>
      <c r="BL245" s="17" t="s">
        <v>181</v>
      </c>
      <c r="BM245" s="189" t="s">
        <v>504</v>
      </c>
    </row>
    <row r="246" s="2" customFormat="1" ht="24.15" customHeight="1">
      <c r="A246" s="36"/>
      <c r="B246" s="177"/>
      <c r="C246" s="178" t="s">
        <v>505</v>
      </c>
      <c r="D246" s="178" t="s">
        <v>144</v>
      </c>
      <c r="E246" s="179" t="s">
        <v>506</v>
      </c>
      <c r="F246" s="180" t="s">
        <v>507</v>
      </c>
      <c r="G246" s="181" t="s">
        <v>338</v>
      </c>
      <c r="H246" s="182">
        <v>1</v>
      </c>
      <c r="I246" s="183"/>
      <c r="J246" s="184">
        <f>ROUND(I246*H246,2)</f>
        <v>0</v>
      </c>
      <c r="K246" s="180" t="s">
        <v>148</v>
      </c>
      <c r="L246" s="37"/>
      <c r="M246" s="185" t="s">
        <v>1</v>
      </c>
      <c r="N246" s="186" t="s">
        <v>38</v>
      </c>
      <c r="O246" s="75"/>
      <c r="P246" s="187">
        <f>O246*H246</f>
        <v>0</v>
      </c>
      <c r="Q246" s="187">
        <v>0.01023</v>
      </c>
      <c r="R246" s="187">
        <f>Q246*H246</f>
        <v>0.01023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181</v>
      </c>
      <c r="AT246" s="189" t="s">
        <v>144</v>
      </c>
      <c r="AU246" s="189" t="s">
        <v>81</v>
      </c>
      <c r="AY246" s="17" t="s">
        <v>141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77</v>
      </c>
      <c r="BK246" s="190">
        <f>ROUND(I246*H246,2)</f>
        <v>0</v>
      </c>
      <c r="BL246" s="17" t="s">
        <v>181</v>
      </c>
      <c r="BM246" s="189" t="s">
        <v>508</v>
      </c>
    </row>
    <row r="247" s="2" customFormat="1" ht="16.5" customHeight="1">
      <c r="A247" s="36"/>
      <c r="B247" s="177"/>
      <c r="C247" s="178" t="s">
        <v>509</v>
      </c>
      <c r="D247" s="178" t="s">
        <v>144</v>
      </c>
      <c r="E247" s="179" t="s">
        <v>510</v>
      </c>
      <c r="F247" s="180" t="s">
        <v>511</v>
      </c>
      <c r="G247" s="181" t="s">
        <v>239</v>
      </c>
      <c r="H247" s="182">
        <v>1</v>
      </c>
      <c r="I247" s="183"/>
      <c r="J247" s="184">
        <f>ROUND(I247*H247,2)</f>
        <v>0</v>
      </c>
      <c r="K247" s="180" t="s">
        <v>1</v>
      </c>
      <c r="L247" s="37"/>
      <c r="M247" s="185" t="s">
        <v>1</v>
      </c>
      <c r="N247" s="186" t="s">
        <v>38</v>
      </c>
      <c r="O247" s="75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181</v>
      </c>
      <c r="AT247" s="189" t="s">
        <v>144</v>
      </c>
      <c r="AU247" s="189" t="s">
        <v>81</v>
      </c>
      <c r="AY247" s="17" t="s">
        <v>141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77</v>
      </c>
      <c r="BK247" s="190">
        <f>ROUND(I247*H247,2)</f>
        <v>0</v>
      </c>
      <c r="BL247" s="17" t="s">
        <v>181</v>
      </c>
      <c r="BM247" s="189" t="s">
        <v>512</v>
      </c>
    </row>
    <row r="248" s="2" customFormat="1" ht="24.15" customHeight="1">
      <c r="A248" s="36"/>
      <c r="B248" s="177"/>
      <c r="C248" s="178" t="s">
        <v>513</v>
      </c>
      <c r="D248" s="178" t="s">
        <v>144</v>
      </c>
      <c r="E248" s="179" t="s">
        <v>514</v>
      </c>
      <c r="F248" s="180" t="s">
        <v>515</v>
      </c>
      <c r="G248" s="181" t="s">
        <v>338</v>
      </c>
      <c r="H248" s="182">
        <v>1</v>
      </c>
      <c r="I248" s="183"/>
      <c r="J248" s="184">
        <f>ROUND(I248*H248,2)</f>
        <v>0</v>
      </c>
      <c r="K248" s="180" t="s">
        <v>1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181</v>
      </c>
      <c r="AT248" s="189" t="s">
        <v>144</v>
      </c>
      <c r="AU248" s="189" t="s">
        <v>81</v>
      </c>
      <c r="AY248" s="17" t="s">
        <v>141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77</v>
      </c>
      <c r="BK248" s="190">
        <f>ROUND(I248*H248,2)</f>
        <v>0</v>
      </c>
      <c r="BL248" s="17" t="s">
        <v>181</v>
      </c>
      <c r="BM248" s="189" t="s">
        <v>516</v>
      </c>
    </row>
    <row r="249" s="2" customFormat="1" ht="21.75" customHeight="1">
      <c r="A249" s="36"/>
      <c r="B249" s="177"/>
      <c r="C249" s="178" t="s">
        <v>517</v>
      </c>
      <c r="D249" s="178" t="s">
        <v>144</v>
      </c>
      <c r="E249" s="179" t="s">
        <v>518</v>
      </c>
      <c r="F249" s="180" t="s">
        <v>519</v>
      </c>
      <c r="G249" s="181" t="s">
        <v>222</v>
      </c>
      <c r="H249" s="182">
        <v>1</v>
      </c>
      <c r="I249" s="183"/>
      <c r="J249" s="184">
        <f>ROUND(I249*H249,2)</f>
        <v>0</v>
      </c>
      <c r="K249" s="180" t="s">
        <v>1</v>
      </c>
      <c r="L249" s="37"/>
      <c r="M249" s="185" t="s">
        <v>1</v>
      </c>
      <c r="N249" s="186" t="s">
        <v>38</v>
      </c>
      <c r="O249" s="75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181</v>
      </c>
      <c r="AT249" s="189" t="s">
        <v>144</v>
      </c>
      <c r="AU249" s="189" t="s">
        <v>81</v>
      </c>
      <c r="AY249" s="17" t="s">
        <v>141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77</v>
      </c>
      <c r="BK249" s="190">
        <f>ROUND(I249*H249,2)</f>
        <v>0</v>
      </c>
      <c r="BL249" s="17" t="s">
        <v>181</v>
      </c>
      <c r="BM249" s="189" t="s">
        <v>520</v>
      </c>
    </row>
    <row r="250" s="2" customFormat="1" ht="37.8" customHeight="1">
      <c r="A250" s="36"/>
      <c r="B250" s="177"/>
      <c r="C250" s="178" t="s">
        <v>521</v>
      </c>
      <c r="D250" s="178" t="s">
        <v>144</v>
      </c>
      <c r="E250" s="179" t="s">
        <v>522</v>
      </c>
      <c r="F250" s="180" t="s">
        <v>523</v>
      </c>
      <c r="G250" s="181" t="s">
        <v>338</v>
      </c>
      <c r="H250" s="182">
        <v>1</v>
      </c>
      <c r="I250" s="183"/>
      <c r="J250" s="184">
        <f>ROUND(I250*H250,2)</f>
        <v>0</v>
      </c>
      <c r="K250" s="180" t="s">
        <v>148</v>
      </c>
      <c r="L250" s="37"/>
      <c r="M250" s="185" t="s">
        <v>1</v>
      </c>
      <c r="N250" s="186" t="s">
        <v>38</v>
      </c>
      <c r="O250" s="75"/>
      <c r="P250" s="187">
        <f>O250*H250</f>
        <v>0</v>
      </c>
      <c r="Q250" s="187">
        <v>0.043869999999999999</v>
      </c>
      <c r="R250" s="187">
        <f>Q250*H250</f>
        <v>0.043869999999999999</v>
      </c>
      <c r="S250" s="187">
        <v>0</v>
      </c>
      <c r="T250" s="18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181</v>
      </c>
      <c r="AT250" s="189" t="s">
        <v>144</v>
      </c>
      <c r="AU250" s="189" t="s">
        <v>81</v>
      </c>
      <c r="AY250" s="17" t="s">
        <v>141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77</v>
      </c>
      <c r="BK250" s="190">
        <f>ROUND(I250*H250,2)</f>
        <v>0</v>
      </c>
      <c r="BL250" s="17" t="s">
        <v>181</v>
      </c>
      <c r="BM250" s="189" t="s">
        <v>524</v>
      </c>
    </row>
    <row r="251" s="2" customFormat="1">
      <c r="A251" s="36"/>
      <c r="B251" s="37"/>
      <c r="C251" s="36"/>
      <c r="D251" s="191" t="s">
        <v>171</v>
      </c>
      <c r="E251" s="36"/>
      <c r="F251" s="192" t="s">
        <v>525</v>
      </c>
      <c r="G251" s="36"/>
      <c r="H251" s="36"/>
      <c r="I251" s="193"/>
      <c r="J251" s="36"/>
      <c r="K251" s="36"/>
      <c r="L251" s="37"/>
      <c r="M251" s="194"/>
      <c r="N251" s="195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171</v>
      </c>
      <c r="AU251" s="17" t="s">
        <v>81</v>
      </c>
    </row>
    <row r="252" s="13" customFormat="1">
      <c r="A252" s="13"/>
      <c r="B252" s="206"/>
      <c r="C252" s="13"/>
      <c r="D252" s="191" t="s">
        <v>189</v>
      </c>
      <c r="E252" s="213" t="s">
        <v>1</v>
      </c>
      <c r="F252" s="207" t="s">
        <v>526</v>
      </c>
      <c r="G252" s="13"/>
      <c r="H252" s="208">
        <v>1</v>
      </c>
      <c r="I252" s="209"/>
      <c r="J252" s="13"/>
      <c r="K252" s="13"/>
      <c r="L252" s="206"/>
      <c r="M252" s="210"/>
      <c r="N252" s="211"/>
      <c r="O252" s="211"/>
      <c r="P252" s="211"/>
      <c r="Q252" s="211"/>
      <c r="R252" s="211"/>
      <c r="S252" s="211"/>
      <c r="T252" s="21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3" t="s">
        <v>189</v>
      </c>
      <c r="AU252" s="213" t="s">
        <v>81</v>
      </c>
      <c r="AV252" s="13" t="s">
        <v>81</v>
      </c>
      <c r="AW252" s="13" t="s">
        <v>30</v>
      </c>
      <c r="AX252" s="13" t="s">
        <v>77</v>
      </c>
      <c r="AY252" s="213" t="s">
        <v>141</v>
      </c>
    </row>
    <row r="253" s="2" customFormat="1" ht="16.5" customHeight="1">
      <c r="A253" s="36"/>
      <c r="B253" s="177"/>
      <c r="C253" s="178" t="s">
        <v>527</v>
      </c>
      <c r="D253" s="178" t="s">
        <v>144</v>
      </c>
      <c r="E253" s="179" t="s">
        <v>528</v>
      </c>
      <c r="F253" s="180" t="s">
        <v>529</v>
      </c>
      <c r="G253" s="181" t="s">
        <v>222</v>
      </c>
      <c r="H253" s="182">
        <v>3</v>
      </c>
      <c r="I253" s="183"/>
      <c r="J253" s="184">
        <f>ROUND(I253*H253,2)</f>
        <v>0</v>
      </c>
      <c r="K253" s="180" t="s">
        <v>148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6.9999999999999994E-05</v>
      </c>
      <c r="R253" s="187">
        <f>Q253*H253</f>
        <v>0.00020999999999999998</v>
      </c>
      <c r="S253" s="187">
        <v>0.021000000000000001</v>
      </c>
      <c r="T253" s="188">
        <f>S253*H253</f>
        <v>0.063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181</v>
      </c>
      <c r="AT253" s="189" t="s">
        <v>144</v>
      </c>
      <c r="AU253" s="189" t="s">
        <v>81</v>
      </c>
      <c r="AY253" s="17" t="s">
        <v>141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77</v>
      </c>
      <c r="BK253" s="190">
        <f>ROUND(I253*H253,2)</f>
        <v>0</v>
      </c>
      <c r="BL253" s="17" t="s">
        <v>181</v>
      </c>
      <c r="BM253" s="189" t="s">
        <v>530</v>
      </c>
    </row>
    <row r="254" s="2" customFormat="1" ht="33" customHeight="1">
      <c r="A254" s="36"/>
      <c r="B254" s="177"/>
      <c r="C254" s="178" t="s">
        <v>531</v>
      </c>
      <c r="D254" s="178" t="s">
        <v>144</v>
      </c>
      <c r="E254" s="179" t="s">
        <v>532</v>
      </c>
      <c r="F254" s="180" t="s">
        <v>533</v>
      </c>
      <c r="G254" s="181" t="s">
        <v>338</v>
      </c>
      <c r="H254" s="182">
        <v>2</v>
      </c>
      <c r="I254" s="183"/>
      <c r="J254" s="184">
        <f>ROUND(I254*H254,2)</f>
        <v>0</v>
      </c>
      <c r="K254" s="180" t="s">
        <v>148</v>
      </c>
      <c r="L254" s="37"/>
      <c r="M254" s="185" t="s">
        <v>1</v>
      </c>
      <c r="N254" s="186" t="s">
        <v>38</v>
      </c>
      <c r="O254" s="75"/>
      <c r="P254" s="187">
        <f>O254*H254</f>
        <v>0</v>
      </c>
      <c r="Q254" s="187">
        <v>0.0032799999999999999</v>
      </c>
      <c r="R254" s="187">
        <f>Q254*H254</f>
        <v>0.0065599999999999999</v>
      </c>
      <c r="S254" s="187">
        <v>0</v>
      </c>
      <c r="T254" s="18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181</v>
      </c>
      <c r="AT254" s="189" t="s">
        <v>144</v>
      </c>
      <c r="AU254" s="189" t="s">
        <v>81</v>
      </c>
      <c r="AY254" s="17" t="s">
        <v>141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77</v>
      </c>
      <c r="BK254" s="190">
        <f>ROUND(I254*H254,2)</f>
        <v>0</v>
      </c>
      <c r="BL254" s="17" t="s">
        <v>181</v>
      </c>
      <c r="BM254" s="189" t="s">
        <v>534</v>
      </c>
    </row>
    <row r="255" s="2" customFormat="1">
      <c r="A255" s="36"/>
      <c r="B255" s="37"/>
      <c r="C255" s="36"/>
      <c r="D255" s="191" t="s">
        <v>171</v>
      </c>
      <c r="E255" s="36"/>
      <c r="F255" s="192" t="s">
        <v>535</v>
      </c>
      <c r="G255" s="36"/>
      <c r="H255" s="36"/>
      <c r="I255" s="193"/>
      <c r="J255" s="36"/>
      <c r="K255" s="36"/>
      <c r="L255" s="37"/>
      <c r="M255" s="194"/>
      <c r="N255" s="195"/>
      <c r="O255" s="75"/>
      <c r="P255" s="75"/>
      <c r="Q255" s="75"/>
      <c r="R255" s="75"/>
      <c r="S255" s="75"/>
      <c r="T255" s="7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7" t="s">
        <v>171</v>
      </c>
      <c r="AU255" s="17" t="s">
        <v>81</v>
      </c>
    </row>
    <row r="256" s="13" customFormat="1">
      <c r="A256" s="13"/>
      <c r="B256" s="206"/>
      <c r="C256" s="13"/>
      <c r="D256" s="191" t="s">
        <v>189</v>
      </c>
      <c r="E256" s="213" t="s">
        <v>1</v>
      </c>
      <c r="F256" s="207" t="s">
        <v>536</v>
      </c>
      <c r="G256" s="13"/>
      <c r="H256" s="208">
        <v>1</v>
      </c>
      <c r="I256" s="209"/>
      <c r="J256" s="13"/>
      <c r="K256" s="13"/>
      <c r="L256" s="206"/>
      <c r="M256" s="210"/>
      <c r="N256" s="211"/>
      <c r="O256" s="211"/>
      <c r="P256" s="211"/>
      <c r="Q256" s="211"/>
      <c r="R256" s="211"/>
      <c r="S256" s="211"/>
      <c r="T256" s="21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3" t="s">
        <v>189</v>
      </c>
      <c r="AU256" s="213" t="s">
        <v>81</v>
      </c>
      <c r="AV256" s="13" t="s">
        <v>81</v>
      </c>
      <c r="AW256" s="13" t="s">
        <v>30</v>
      </c>
      <c r="AX256" s="13" t="s">
        <v>73</v>
      </c>
      <c r="AY256" s="213" t="s">
        <v>141</v>
      </c>
    </row>
    <row r="257" s="13" customFormat="1">
      <c r="A257" s="13"/>
      <c r="B257" s="206"/>
      <c r="C257" s="13"/>
      <c r="D257" s="191" t="s">
        <v>189</v>
      </c>
      <c r="E257" s="213" t="s">
        <v>1</v>
      </c>
      <c r="F257" s="207" t="s">
        <v>537</v>
      </c>
      <c r="G257" s="13"/>
      <c r="H257" s="208">
        <v>1</v>
      </c>
      <c r="I257" s="209"/>
      <c r="J257" s="13"/>
      <c r="K257" s="13"/>
      <c r="L257" s="206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13" t="s">
        <v>189</v>
      </c>
      <c r="AU257" s="213" t="s">
        <v>81</v>
      </c>
      <c r="AV257" s="13" t="s">
        <v>81</v>
      </c>
      <c r="AW257" s="13" t="s">
        <v>30</v>
      </c>
      <c r="AX257" s="13" t="s">
        <v>73</v>
      </c>
      <c r="AY257" s="213" t="s">
        <v>141</v>
      </c>
    </row>
    <row r="258" s="14" customFormat="1">
      <c r="A258" s="14"/>
      <c r="B258" s="214"/>
      <c r="C258" s="14"/>
      <c r="D258" s="191" t="s">
        <v>189</v>
      </c>
      <c r="E258" s="215" t="s">
        <v>1</v>
      </c>
      <c r="F258" s="216" t="s">
        <v>395</v>
      </c>
      <c r="G258" s="14"/>
      <c r="H258" s="217">
        <v>2</v>
      </c>
      <c r="I258" s="218"/>
      <c r="J258" s="14"/>
      <c r="K258" s="14"/>
      <c r="L258" s="214"/>
      <c r="M258" s="219"/>
      <c r="N258" s="220"/>
      <c r="O258" s="220"/>
      <c r="P258" s="220"/>
      <c r="Q258" s="220"/>
      <c r="R258" s="220"/>
      <c r="S258" s="220"/>
      <c r="T258" s="22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15" t="s">
        <v>189</v>
      </c>
      <c r="AU258" s="215" t="s">
        <v>81</v>
      </c>
      <c r="AV258" s="14" t="s">
        <v>149</v>
      </c>
      <c r="AW258" s="14" t="s">
        <v>30</v>
      </c>
      <c r="AX258" s="14" t="s">
        <v>77</v>
      </c>
      <c r="AY258" s="215" t="s">
        <v>141</v>
      </c>
    </row>
    <row r="259" s="2" customFormat="1" ht="33" customHeight="1">
      <c r="A259" s="36"/>
      <c r="B259" s="177"/>
      <c r="C259" s="178" t="s">
        <v>538</v>
      </c>
      <c r="D259" s="178" t="s">
        <v>144</v>
      </c>
      <c r="E259" s="179" t="s">
        <v>539</v>
      </c>
      <c r="F259" s="180" t="s">
        <v>540</v>
      </c>
      <c r="G259" s="181" t="s">
        <v>338</v>
      </c>
      <c r="H259" s="182">
        <v>1</v>
      </c>
      <c r="I259" s="183"/>
      <c r="J259" s="184">
        <f>ROUND(I259*H259,2)</f>
        <v>0</v>
      </c>
      <c r="K259" s="180" t="s">
        <v>148</v>
      </c>
      <c r="L259" s="37"/>
      <c r="M259" s="185" t="s">
        <v>1</v>
      </c>
      <c r="N259" s="186" t="s">
        <v>38</v>
      </c>
      <c r="O259" s="75"/>
      <c r="P259" s="187">
        <f>O259*H259</f>
        <v>0</v>
      </c>
      <c r="Q259" s="187">
        <v>0.0032799999999999999</v>
      </c>
      <c r="R259" s="187">
        <f>Q259*H259</f>
        <v>0.0032799999999999999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181</v>
      </c>
      <c r="AT259" s="189" t="s">
        <v>144</v>
      </c>
      <c r="AU259" s="189" t="s">
        <v>81</v>
      </c>
      <c r="AY259" s="17" t="s">
        <v>141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77</v>
      </c>
      <c r="BK259" s="190">
        <f>ROUND(I259*H259,2)</f>
        <v>0</v>
      </c>
      <c r="BL259" s="17" t="s">
        <v>181</v>
      </c>
      <c r="BM259" s="189" t="s">
        <v>541</v>
      </c>
    </row>
    <row r="260" s="2" customFormat="1">
      <c r="A260" s="36"/>
      <c r="B260" s="37"/>
      <c r="C260" s="36"/>
      <c r="D260" s="191" t="s">
        <v>171</v>
      </c>
      <c r="E260" s="36"/>
      <c r="F260" s="192" t="s">
        <v>542</v>
      </c>
      <c r="G260" s="36"/>
      <c r="H260" s="36"/>
      <c r="I260" s="193"/>
      <c r="J260" s="36"/>
      <c r="K260" s="36"/>
      <c r="L260" s="37"/>
      <c r="M260" s="194"/>
      <c r="N260" s="195"/>
      <c r="O260" s="75"/>
      <c r="P260" s="75"/>
      <c r="Q260" s="75"/>
      <c r="R260" s="75"/>
      <c r="S260" s="75"/>
      <c r="T260" s="7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7" t="s">
        <v>171</v>
      </c>
      <c r="AU260" s="17" t="s">
        <v>81</v>
      </c>
    </row>
    <row r="261" s="13" customFormat="1">
      <c r="A261" s="13"/>
      <c r="B261" s="206"/>
      <c r="C261" s="13"/>
      <c r="D261" s="191" t="s">
        <v>189</v>
      </c>
      <c r="E261" s="213" t="s">
        <v>1</v>
      </c>
      <c r="F261" s="207" t="s">
        <v>543</v>
      </c>
      <c r="G261" s="13"/>
      <c r="H261" s="208">
        <v>1</v>
      </c>
      <c r="I261" s="209"/>
      <c r="J261" s="13"/>
      <c r="K261" s="13"/>
      <c r="L261" s="206"/>
      <c r="M261" s="210"/>
      <c r="N261" s="211"/>
      <c r="O261" s="211"/>
      <c r="P261" s="211"/>
      <c r="Q261" s="211"/>
      <c r="R261" s="211"/>
      <c r="S261" s="211"/>
      <c r="T261" s="21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3" t="s">
        <v>189</v>
      </c>
      <c r="AU261" s="213" t="s">
        <v>81</v>
      </c>
      <c r="AV261" s="13" t="s">
        <v>81</v>
      </c>
      <c r="AW261" s="13" t="s">
        <v>30</v>
      </c>
      <c r="AX261" s="13" t="s">
        <v>73</v>
      </c>
      <c r="AY261" s="213" t="s">
        <v>141</v>
      </c>
    </row>
    <row r="262" s="14" customFormat="1">
      <c r="A262" s="14"/>
      <c r="B262" s="214"/>
      <c r="C262" s="14"/>
      <c r="D262" s="191" t="s">
        <v>189</v>
      </c>
      <c r="E262" s="215" t="s">
        <v>1</v>
      </c>
      <c r="F262" s="216" t="s">
        <v>395</v>
      </c>
      <c r="G262" s="14"/>
      <c r="H262" s="217">
        <v>1</v>
      </c>
      <c r="I262" s="218"/>
      <c r="J262" s="14"/>
      <c r="K262" s="14"/>
      <c r="L262" s="214"/>
      <c r="M262" s="219"/>
      <c r="N262" s="220"/>
      <c r="O262" s="220"/>
      <c r="P262" s="220"/>
      <c r="Q262" s="220"/>
      <c r="R262" s="220"/>
      <c r="S262" s="220"/>
      <c r="T262" s="22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5" t="s">
        <v>189</v>
      </c>
      <c r="AU262" s="215" t="s">
        <v>81</v>
      </c>
      <c r="AV262" s="14" t="s">
        <v>149</v>
      </c>
      <c r="AW262" s="14" t="s">
        <v>30</v>
      </c>
      <c r="AX262" s="14" t="s">
        <v>77</v>
      </c>
      <c r="AY262" s="215" t="s">
        <v>141</v>
      </c>
    </row>
    <row r="263" s="2" customFormat="1" ht="33" customHeight="1">
      <c r="A263" s="36"/>
      <c r="B263" s="177"/>
      <c r="C263" s="178" t="s">
        <v>544</v>
      </c>
      <c r="D263" s="178" t="s">
        <v>144</v>
      </c>
      <c r="E263" s="179" t="s">
        <v>545</v>
      </c>
      <c r="F263" s="180" t="s">
        <v>546</v>
      </c>
      <c r="G263" s="181" t="s">
        <v>338</v>
      </c>
      <c r="H263" s="182">
        <v>1</v>
      </c>
      <c r="I263" s="183"/>
      <c r="J263" s="184">
        <f>ROUND(I263*H263,2)</f>
        <v>0</v>
      </c>
      <c r="K263" s="180" t="s">
        <v>148</v>
      </c>
      <c r="L263" s="37"/>
      <c r="M263" s="185" t="s">
        <v>1</v>
      </c>
      <c r="N263" s="186" t="s">
        <v>38</v>
      </c>
      <c r="O263" s="75"/>
      <c r="P263" s="187">
        <f>O263*H263</f>
        <v>0</v>
      </c>
      <c r="Q263" s="187">
        <v>0.0092800000000000001</v>
      </c>
      <c r="R263" s="187">
        <f>Q263*H263</f>
        <v>0.0092800000000000001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181</v>
      </c>
      <c r="AT263" s="189" t="s">
        <v>144</v>
      </c>
      <c r="AU263" s="189" t="s">
        <v>81</v>
      </c>
      <c r="AY263" s="17" t="s">
        <v>141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77</v>
      </c>
      <c r="BK263" s="190">
        <f>ROUND(I263*H263,2)</f>
        <v>0</v>
      </c>
      <c r="BL263" s="17" t="s">
        <v>181</v>
      </c>
      <c r="BM263" s="189" t="s">
        <v>547</v>
      </c>
    </row>
    <row r="264" s="2" customFormat="1">
      <c r="A264" s="36"/>
      <c r="B264" s="37"/>
      <c r="C264" s="36"/>
      <c r="D264" s="191" t="s">
        <v>171</v>
      </c>
      <c r="E264" s="36"/>
      <c r="F264" s="192" t="s">
        <v>548</v>
      </c>
      <c r="G264" s="36"/>
      <c r="H264" s="36"/>
      <c r="I264" s="193"/>
      <c r="J264" s="36"/>
      <c r="K264" s="36"/>
      <c r="L264" s="37"/>
      <c r="M264" s="194"/>
      <c r="N264" s="195"/>
      <c r="O264" s="75"/>
      <c r="P264" s="75"/>
      <c r="Q264" s="75"/>
      <c r="R264" s="75"/>
      <c r="S264" s="75"/>
      <c r="T264" s="7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7" t="s">
        <v>171</v>
      </c>
      <c r="AU264" s="17" t="s">
        <v>81</v>
      </c>
    </row>
    <row r="265" s="13" customFormat="1">
      <c r="A265" s="13"/>
      <c r="B265" s="206"/>
      <c r="C265" s="13"/>
      <c r="D265" s="191" t="s">
        <v>189</v>
      </c>
      <c r="E265" s="213" t="s">
        <v>1</v>
      </c>
      <c r="F265" s="207" t="s">
        <v>549</v>
      </c>
      <c r="G265" s="13"/>
      <c r="H265" s="208">
        <v>1</v>
      </c>
      <c r="I265" s="209"/>
      <c r="J265" s="13"/>
      <c r="K265" s="13"/>
      <c r="L265" s="206"/>
      <c r="M265" s="210"/>
      <c r="N265" s="211"/>
      <c r="O265" s="211"/>
      <c r="P265" s="211"/>
      <c r="Q265" s="211"/>
      <c r="R265" s="211"/>
      <c r="S265" s="211"/>
      <c r="T265" s="21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13" t="s">
        <v>189</v>
      </c>
      <c r="AU265" s="213" t="s">
        <v>81</v>
      </c>
      <c r="AV265" s="13" t="s">
        <v>81</v>
      </c>
      <c r="AW265" s="13" t="s">
        <v>30</v>
      </c>
      <c r="AX265" s="13" t="s">
        <v>73</v>
      </c>
      <c r="AY265" s="213" t="s">
        <v>141</v>
      </c>
    </row>
    <row r="266" s="14" customFormat="1">
      <c r="A266" s="14"/>
      <c r="B266" s="214"/>
      <c r="C266" s="14"/>
      <c r="D266" s="191" t="s">
        <v>189</v>
      </c>
      <c r="E266" s="215" t="s">
        <v>1</v>
      </c>
      <c r="F266" s="216" t="s">
        <v>395</v>
      </c>
      <c r="G266" s="14"/>
      <c r="H266" s="217">
        <v>1</v>
      </c>
      <c r="I266" s="218"/>
      <c r="J266" s="14"/>
      <c r="K266" s="14"/>
      <c r="L266" s="214"/>
      <c r="M266" s="219"/>
      <c r="N266" s="220"/>
      <c r="O266" s="220"/>
      <c r="P266" s="220"/>
      <c r="Q266" s="220"/>
      <c r="R266" s="220"/>
      <c r="S266" s="220"/>
      <c r="T266" s="22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15" t="s">
        <v>189</v>
      </c>
      <c r="AU266" s="215" t="s">
        <v>81</v>
      </c>
      <c r="AV266" s="14" t="s">
        <v>149</v>
      </c>
      <c r="AW266" s="14" t="s">
        <v>30</v>
      </c>
      <c r="AX266" s="14" t="s">
        <v>77</v>
      </c>
      <c r="AY266" s="215" t="s">
        <v>141</v>
      </c>
    </row>
    <row r="267" s="2" customFormat="1" ht="21.75" customHeight="1">
      <c r="A267" s="36"/>
      <c r="B267" s="177"/>
      <c r="C267" s="178" t="s">
        <v>550</v>
      </c>
      <c r="D267" s="178" t="s">
        <v>144</v>
      </c>
      <c r="E267" s="179" t="s">
        <v>551</v>
      </c>
      <c r="F267" s="180" t="s">
        <v>552</v>
      </c>
      <c r="G267" s="181" t="s">
        <v>338</v>
      </c>
      <c r="H267" s="182">
        <v>2</v>
      </c>
      <c r="I267" s="183"/>
      <c r="J267" s="184">
        <f>ROUND(I267*H267,2)</f>
        <v>0</v>
      </c>
      <c r="K267" s="180" t="s">
        <v>148</v>
      </c>
      <c r="L267" s="37"/>
      <c r="M267" s="185" t="s">
        <v>1</v>
      </c>
      <c r="N267" s="186" t="s">
        <v>38</v>
      </c>
      <c r="O267" s="75"/>
      <c r="P267" s="187">
        <f>O267*H267</f>
        <v>0</v>
      </c>
      <c r="Q267" s="187">
        <v>0.00076000000000000004</v>
      </c>
      <c r="R267" s="187">
        <f>Q267*H267</f>
        <v>0.0015200000000000001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181</v>
      </c>
      <c r="AT267" s="189" t="s">
        <v>144</v>
      </c>
      <c r="AU267" s="189" t="s">
        <v>81</v>
      </c>
      <c r="AY267" s="17" t="s">
        <v>141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77</v>
      </c>
      <c r="BK267" s="190">
        <f>ROUND(I267*H267,2)</f>
        <v>0</v>
      </c>
      <c r="BL267" s="17" t="s">
        <v>181</v>
      </c>
      <c r="BM267" s="189" t="s">
        <v>553</v>
      </c>
    </row>
    <row r="268" s="2" customFormat="1" ht="33" customHeight="1">
      <c r="A268" s="36"/>
      <c r="B268" s="177"/>
      <c r="C268" s="178" t="s">
        <v>554</v>
      </c>
      <c r="D268" s="178" t="s">
        <v>144</v>
      </c>
      <c r="E268" s="179" t="s">
        <v>555</v>
      </c>
      <c r="F268" s="180" t="s">
        <v>556</v>
      </c>
      <c r="G268" s="181" t="s">
        <v>222</v>
      </c>
      <c r="H268" s="182">
        <v>1</v>
      </c>
      <c r="I268" s="183"/>
      <c r="J268" s="184">
        <f>ROUND(I268*H268,2)</f>
        <v>0</v>
      </c>
      <c r="K268" s="180" t="s">
        <v>1</v>
      </c>
      <c r="L268" s="37"/>
      <c r="M268" s="185" t="s">
        <v>1</v>
      </c>
      <c r="N268" s="186" t="s">
        <v>38</v>
      </c>
      <c r="O268" s="75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181</v>
      </c>
      <c r="AT268" s="189" t="s">
        <v>144</v>
      </c>
      <c r="AU268" s="189" t="s">
        <v>81</v>
      </c>
      <c r="AY268" s="17" t="s">
        <v>141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77</v>
      </c>
      <c r="BK268" s="190">
        <f>ROUND(I268*H268,2)</f>
        <v>0</v>
      </c>
      <c r="BL268" s="17" t="s">
        <v>181</v>
      </c>
      <c r="BM268" s="189" t="s">
        <v>557</v>
      </c>
    </row>
    <row r="269" s="2" customFormat="1" ht="21.75" customHeight="1">
      <c r="A269" s="36"/>
      <c r="B269" s="177"/>
      <c r="C269" s="178" t="s">
        <v>558</v>
      </c>
      <c r="D269" s="178" t="s">
        <v>144</v>
      </c>
      <c r="E269" s="179" t="s">
        <v>559</v>
      </c>
      <c r="F269" s="180" t="s">
        <v>560</v>
      </c>
      <c r="G269" s="181" t="s">
        <v>222</v>
      </c>
      <c r="H269" s="182">
        <v>3</v>
      </c>
      <c r="I269" s="183"/>
      <c r="J269" s="184">
        <f>ROUND(I269*H269,2)</f>
        <v>0</v>
      </c>
      <c r="K269" s="180" t="s">
        <v>1</v>
      </c>
      <c r="L269" s="37"/>
      <c r="M269" s="185" t="s">
        <v>1</v>
      </c>
      <c r="N269" s="186" t="s">
        <v>38</v>
      </c>
      <c r="O269" s="75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181</v>
      </c>
      <c r="AT269" s="189" t="s">
        <v>144</v>
      </c>
      <c r="AU269" s="189" t="s">
        <v>81</v>
      </c>
      <c r="AY269" s="17" t="s">
        <v>141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77</v>
      </c>
      <c r="BK269" s="190">
        <f>ROUND(I269*H269,2)</f>
        <v>0</v>
      </c>
      <c r="BL269" s="17" t="s">
        <v>181</v>
      </c>
      <c r="BM269" s="189" t="s">
        <v>561</v>
      </c>
    </row>
    <row r="270" s="2" customFormat="1" ht="16.5" customHeight="1">
      <c r="A270" s="36"/>
      <c r="B270" s="177"/>
      <c r="C270" s="178" t="s">
        <v>562</v>
      </c>
      <c r="D270" s="178" t="s">
        <v>144</v>
      </c>
      <c r="E270" s="179" t="s">
        <v>563</v>
      </c>
      <c r="F270" s="180" t="s">
        <v>564</v>
      </c>
      <c r="G270" s="181" t="s">
        <v>222</v>
      </c>
      <c r="H270" s="182">
        <v>1</v>
      </c>
      <c r="I270" s="183"/>
      <c r="J270" s="184">
        <f>ROUND(I270*H270,2)</f>
        <v>0</v>
      </c>
      <c r="K270" s="180" t="s">
        <v>1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181</v>
      </c>
      <c r="AT270" s="189" t="s">
        <v>144</v>
      </c>
      <c r="AU270" s="189" t="s">
        <v>81</v>
      </c>
      <c r="AY270" s="17" t="s">
        <v>141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77</v>
      </c>
      <c r="BK270" s="190">
        <f>ROUND(I270*H270,2)</f>
        <v>0</v>
      </c>
      <c r="BL270" s="17" t="s">
        <v>181</v>
      </c>
      <c r="BM270" s="189" t="s">
        <v>565</v>
      </c>
    </row>
    <row r="271" s="2" customFormat="1" ht="24.15" customHeight="1">
      <c r="A271" s="36"/>
      <c r="B271" s="177"/>
      <c r="C271" s="178" t="s">
        <v>566</v>
      </c>
      <c r="D271" s="178" t="s">
        <v>144</v>
      </c>
      <c r="E271" s="179" t="s">
        <v>567</v>
      </c>
      <c r="F271" s="180" t="s">
        <v>568</v>
      </c>
      <c r="G271" s="181" t="s">
        <v>158</v>
      </c>
      <c r="H271" s="182">
        <v>0.085999999999999993</v>
      </c>
      <c r="I271" s="183"/>
      <c r="J271" s="184">
        <f>ROUND(I271*H271,2)</f>
        <v>0</v>
      </c>
      <c r="K271" s="180" t="s">
        <v>148</v>
      </c>
      <c r="L271" s="37"/>
      <c r="M271" s="185" t="s">
        <v>1</v>
      </c>
      <c r="N271" s="186" t="s">
        <v>38</v>
      </c>
      <c r="O271" s="75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181</v>
      </c>
      <c r="AT271" s="189" t="s">
        <v>144</v>
      </c>
      <c r="AU271" s="189" t="s">
        <v>81</v>
      </c>
      <c r="AY271" s="17" t="s">
        <v>141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77</v>
      </c>
      <c r="BK271" s="190">
        <f>ROUND(I271*H271,2)</f>
        <v>0</v>
      </c>
      <c r="BL271" s="17" t="s">
        <v>181</v>
      </c>
      <c r="BM271" s="189" t="s">
        <v>569</v>
      </c>
    </row>
    <row r="272" s="12" customFormat="1" ht="22.8" customHeight="1">
      <c r="A272" s="12"/>
      <c r="B272" s="164"/>
      <c r="C272" s="12"/>
      <c r="D272" s="165" t="s">
        <v>72</v>
      </c>
      <c r="E272" s="175" t="s">
        <v>570</v>
      </c>
      <c r="F272" s="175" t="s">
        <v>571</v>
      </c>
      <c r="G272" s="12"/>
      <c r="H272" s="12"/>
      <c r="I272" s="167"/>
      <c r="J272" s="176">
        <f>BK272</f>
        <v>0</v>
      </c>
      <c r="K272" s="12"/>
      <c r="L272" s="164"/>
      <c r="M272" s="169"/>
      <c r="N272" s="170"/>
      <c r="O272" s="170"/>
      <c r="P272" s="171">
        <f>SUM(P273:P285)</f>
        <v>0</v>
      </c>
      <c r="Q272" s="170"/>
      <c r="R272" s="171">
        <f>SUM(R273:R285)</f>
        <v>0.38688000000000006</v>
      </c>
      <c r="S272" s="170"/>
      <c r="T272" s="172">
        <f>SUM(T273:T285)</f>
        <v>0.068159999999999998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65" t="s">
        <v>81</v>
      </c>
      <c r="AT272" s="173" t="s">
        <v>72</v>
      </c>
      <c r="AU272" s="173" t="s">
        <v>77</v>
      </c>
      <c r="AY272" s="165" t="s">
        <v>141</v>
      </c>
      <c r="BK272" s="174">
        <f>SUM(BK273:BK285)</f>
        <v>0</v>
      </c>
    </row>
    <row r="273" s="2" customFormat="1" ht="24.15" customHeight="1">
      <c r="A273" s="36"/>
      <c r="B273" s="177"/>
      <c r="C273" s="178" t="s">
        <v>572</v>
      </c>
      <c r="D273" s="178" t="s">
        <v>144</v>
      </c>
      <c r="E273" s="179" t="s">
        <v>573</v>
      </c>
      <c r="F273" s="180" t="s">
        <v>574</v>
      </c>
      <c r="G273" s="181" t="s">
        <v>180</v>
      </c>
      <c r="H273" s="182">
        <v>8</v>
      </c>
      <c r="I273" s="183"/>
      <c r="J273" s="184">
        <f>ROUND(I273*H273,2)</f>
        <v>0</v>
      </c>
      <c r="K273" s="180" t="s">
        <v>148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2.0000000000000002E-05</v>
      </c>
      <c r="R273" s="187">
        <f>Q273*H273</f>
        <v>0.00016000000000000001</v>
      </c>
      <c r="S273" s="187">
        <v>0.0032000000000000002</v>
      </c>
      <c r="T273" s="188">
        <f>S273*H273</f>
        <v>0.025600000000000001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181</v>
      </c>
      <c r="AT273" s="189" t="s">
        <v>144</v>
      </c>
      <c r="AU273" s="189" t="s">
        <v>81</v>
      </c>
      <c r="AY273" s="17" t="s">
        <v>141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77</v>
      </c>
      <c r="BK273" s="190">
        <f>ROUND(I273*H273,2)</f>
        <v>0</v>
      </c>
      <c r="BL273" s="17" t="s">
        <v>181</v>
      </c>
      <c r="BM273" s="189" t="s">
        <v>575</v>
      </c>
    </row>
    <row r="274" s="2" customFormat="1" ht="24.15" customHeight="1">
      <c r="A274" s="36"/>
      <c r="B274" s="177"/>
      <c r="C274" s="178" t="s">
        <v>576</v>
      </c>
      <c r="D274" s="178" t="s">
        <v>144</v>
      </c>
      <c r="E274" s="179" t="s">
        <v>577</v>
      </c>
      <c r="F274" s="180" t="s">
        <v>578</v>
      </c>
      <c r="G274" s="181" t="s">
        <v>180</v>
      </c>
      <c r="H274" s="182">
        <v>8</v>
      </c>
      <c r="I274" s="183"/>
      <c r="J274" s="184">
        <f>ROUND(I274*H274,2)</f>
        <v>0</v>
      </c>
      <c r="K274" s="180" t="s">
        <v>148</v>
      </c>
      <c r="L274" s="37"/>
      <c r="M274" s="185" t="s">
        <v>1</v>
      </c>
      <c r="N274" s="186" t="s">
        <v>38</v>
      </c>
      <c r="O274" s="75"/>
      <c r="P274" s="187">
        <f>O274*H274</f>
        <v>0</v>
      </c>
      <c r="Q274" s="187">
        <v>5.0000000000000002E-05</v>
      </c>
      <c r="R274" s="187">
        <f>Q274*H274</f>
        <v>0.00040000000000000002</v>
      </c>
      <c r="S274" s="187">
        <v>0.0053200000000000001</v>
      </c>
      <c r="T274" s="188">
        <f>S274*H274</f>
        <v>0.042560000000000001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181</v>
      </c>
      <c r="AT274" s="189" t="s">
        <v>144</v>
      </c>
      <c r="AU274" s="189" t="s">
        <v>81</v>
      </c>
      <c r="AY274" s="17" t="s">
        <v>141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77</v>
      </c>
      <c r="BK274" s="190">
        <f>ROUND(I274*H274,2)</f>
        <v>0</v>
      </c>
      <c r="BL274" s="17" t="s">
        <v>181</v>
      </c>
      <c r="BM274" s="189" t="s">
        <v>579</v>
      </c>
    </row>
    <row r="275" s="2" customFormat="1" ht="24.15" customHeight="1">
      <c r="A275" s="36"/>
      <c r="B275" s="177"/>
      <c r="C275" s="178" t="s">
        <v>580</v>
      </c>
      <c r="D275" s="178" t="s">
        <v>144</v>
      </c>
      <c r="E275" s="179" t="s">
        <v>581</v>
      </c>
      <c r="F275" s="180" t="s">
        <v>582</v>
      </c>
      <c r="G275" s="181" t="s">
        <v>180</v>
      </c>
      <c r="H275" s="182">
        <v>2</v>
      </c>
      <c r="I275" s="183"/>
      <c r="J275" s="184">
        <f>ROUND(I275*H275,2)</f>
        <v>0</v>
      </c>
      <c r="K275" s="180" t="s">
        <v>148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0.00296</v>
      </c>
      <c r="R275" s="187">
        <f>Q275*H275</f>
        <v>0.0059199999999999999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181</v>
      </c>
      <c r="AT275" s="189" t="s">
        <v>144</v>
      </c>
      <c r="AU275" s="189" t="s">
        <v>81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77</v>
      </c>
      <c r="BK275" s="190">
        <f>ROUND(I275*H275,2)</f>
        <v>0</v>
      </c>
      <c r="BL275" s="17" t="s">
        <v>181</v>
      </c>
      <c r="BM275" s="189" t="s">
        <v>583</v>
      </c>
    </row>
    <row r="276" s="2" customFormat="1" ht="24.15" customHeight="1">
      <c r="A276" s="36"/>
      <c r="B276" s="177"/>
      <c r="C276" s="178" t="s">
        <v>584</v>
      </c>
      <c r="D276" s="178" t="s">
        <v>144</v>
      </c>
      <c r="E276" s="179" t="s">
        <v>585</v>
      </c>
      <c r="F276" s="180" t="s">
        <v>586</v>
      </c>
      <c r="G276" s="181" t="s">
        <v>180</v>
      </c>
      <c r="H276" s="182">
        <v>12</v>
      </c>
      <c r="I276" s="183"/>
      <c r="J276" s="184">
        <f>ROUND(I276*H276,2)</f>
        <v>0</v>
      </c>
      <c r="K276" s="180" t="s">
        <v>148</v>
      </c>
      <c r="L276" s="37"/>
      <c r="M276" s="185" t="s">
        <v>1</v>
      </c>
      <c r="N276" s="186" t="s">
        <v>38</v>
      </c>
      <c r="O276" s="75"/>
      <c r="P276" s="187">
        <f>O276*H276</f>
        <v>0</v>
      </c>
      <c r="Q276" s="187">
        <v>0.0055100000000000001</v>
      </c>
      <c r="R276" s="187">
        <f>Q276*H276</f>
        <v>0.066119999999999998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181</v>
      </c>
      <c r="AT276" s="189" t="s">
        <v>144</v>
      </c>
      <c r="AU276" s="189" t="s">
        <v>81</v>
      </c>
      <c r="AY276" s="17" t="s">
        <v>141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77</v>
      </c>
      <c r="BK276" s="190">
        <f>ROUND(I276*H276,2)</f>
        <v>0</v>
      </c>
      <c r="BL276" s="17" t="s">
        <v>181</v>
      </c>
      <c r="BM276" s="189" t="s">
        <v>587</v>
      </c>
    </row>
    <row r="277" s="2" customFormat="1" ht="33" customHeight="1">
      <c r="A277" s="36"/>
      <c r="B277" s="177"/>
      <c r="C277" s="178" t="s">
        <v>588</v>
      </c>
      <c r="D277" s="178" t="s">
        <v>144</v>
      </c>
      <c r="E277" s="179" t="s">
        <v>589</v>
      </c>
      <c r="F277" s="180" t="s">
        <v>590</v>
      </c>
      <c r="G277" s="181" t="s">
        <v>180</v>
      </c>
      <c r="H277" s="182">
        <v>2.5</v>
      </c>
      <c r="I277" s="183"/>
      <c r="J277" s="184">
        <f>ROUND(I277*H277,2)</f>
        <v>0</v>
      </c>
      <c r="K277" s="180" t="s">
        <v>148</v>
      </c>
      <c r="L277" s="37"/>
      <c r="M277" s="185" t="s">
        <v>1</v>
      </c>
      <c r="N277" s="186" t="s">
        <v>38</v>
      </c>
      <c r="O277" s="75"/>
      <c r="P277" s="187">
        <f>O277*H277</f>
        <v>0</v>
      </c>
      <c r="Q277" s="187">
        <v>0.0071399999999999996</v>
      </c>
      <c r="R277" s="187">
        <f>Q277*H277</f>
        <v>0.017849999999999998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181</v>
      </c>
      <c r="AT277" s="189" t="s">
        <v>144</v>
      </c>
      <c r="AU277" s="189" t="s">
        <v>81</v>
      </c>
      <c r="AY277" s="17" t="s">
        <v>141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77</v>
      </c>
      <c r="BK277" s="190">
        <f>ROUND(I277*H277,2)</f>
        <v>0</v>
      </c>
      <c r="BL277" s="17" t="s">
        <v>181</v>
      </c>
      <c r="BM277" s="189" t="s">
        <v>591</v>
      </c>
    </row>
    <row r="278" s="2" customFormat="1" ht="33" customHeight="1">
      <c r="A278" s="36"/>
      <c r="B278" s="177"/>
      <c r="C278" s="178" t="s">
        <v>592</v>
      </c>
      <c r="D278" s="178" t="s">
        <v>144</v>
      </c>
      <c r="E278" s="179" t="s">
        <v>593</v>
      </c>
      <c r="F278" s="180" t="s">
        <v>594</v>
      </c>
      <c r="G278" s="181" t="s">
        <v>180</v>
      </c>
      <c r="H278" s="182">
        <v>26</v>
      </c>
      <c r="I278" s="183"/>
      <c r="J278" s="184">
        <f>ROUND(I278*H278,2)</f>
        <v>0</v>
      </c>
      <c r="K278" s="180" t="s">
        <v>148</v>
      </c>
      <c r="L278" s="37"/>
      <c r="M278" s="185" t="s">
        <v>1</v>
      </c>
      <c r="N278" s="186" t="s">
        <v>38</v>
      </c>
      <c r="O278" s="75"/>
      <c r="P278" s="187">
        <f>O278*H278</f>
        <v>0</v>
      </c>
      <c r="Q278" s="187">
        <v>0.0085800000000000008</v>
      </c>
      <c r="R278" s="187">
        <f>Q278*H278</f>
        <v>0.22308000000000003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181</v>
      </c>
      <c r="AT278" s="189" t="s">
        <v>144</v>
      </c>
      <c r="AU278" s="189" t="s">
        <v>81</v>
      </c>
      <c r="AY278" s="17" t="s">
        <v>141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77</v>
      </c>
      <c r="BK278" s="190">
        <f>ROUND(I278*H278,2)</f>
        <v>0</v>
      </c>
      <c r="BL278" s="17" t="s">
        <v>181</v>
      </c>
      <c r="BM278" s="189" t="s">
        <v>595</v>
      </c>
    </row>
    <row r="279" s="2" customFormat="1" ht="33" customHeight="1">
      <c r="A279" s="36"/>
      <c r="B279" s="177"/>
      <c r="C279" s="178" t="s">
        <v>596</v>
      </c>
      <c r="D279" s="178" t="s">
        <v>144</v>
      </c>
      <c r="E279" s="179" t="s">
        <v>597</v>
      </c>
      <c r="F279" s="180" t="s">
        <v>598</v>
      </c>
      <c r="G279" s="181" t="s">
        <v>222</v>
      </c>
      <c r="H279" s="182">
        <v>1</v>
      </c>
      <c r="I279" s="183"/>
      <c r="J279" s="184">
        <f>ROUND(I279*H279,2)</f>
        <v>0</v>
      </c>
      <c r="K279" s="180" t="s">
        <v>148</v>
      </c>
      <c r="L279" s="37"/>
      <c r="M279" s="185" t="s">
        <v>1</v>
      </c>
      <c r="N279" s="186" t="s">
        <v>38</v>
      </c>
      <c r="O279" s="75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181</v>
      </c>
      <c r="AT279" s="189" t="s">
        <v>144</v>
      </c>
      <c r="AU279" s="189" t="s">
        <v>81</v>
      </c>
      <c r="AY279" s="17" t="s">
        <v>141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77</v>
      </c>
      <c r="BK279" s="190">
        <f>ROUND(I279*H279,2)</f>
        <v>0</v>
      </c>
      <c r="BL279" s="17" t="s">
        <v>181</v>
      </c>
      <c r="BM279" s="189" t="s">
        <v>599</v>
      </c>
    </row>
    <row r="280" s="2" customFormat="1" ht="24.15" customHeight="1">
      <c r="A280" s="36"/>
      <c r="B280" s="177"/>
      <c r="C280" s="178" t="s">
        <v>600</v>
      </c>
      <c r="D280" s="178" t="s">
        <v>144</v>
      </c>
      <c r="E280" s="179" t="s">
        <v>601</v>
      </c>
      <c r="F280" s="180" t="s">
        <v>602</v>
      </c>
      <c r="G280" s="181" t="s">
        <v>180</v>
      </c>
      <c r="H280" s="182">
        <v>25</v>
      </c>
      <c r="I280" s="183"/>
      <c r="J280" s="184">
        <f>ROUND(I280*H280,2)</f>
        <v>0</v>
      </c>
      <c r="K280" s="180" t="s">
        <v>148</v>
      </c>
      <c r="L280" s="37"/>
      <c r="M280" s="185" t="s">
        <v>1</v>
      </c>
      <c r="N280" s="186" t="s">
        <v>38</v>
      </c>
      <c r="O280" s="75"/>
      <c r="P280" s="187">
        <f>O280*H280</f>
        <v>0</v>
      </c>
      <c r="Q280" s="187">
        <v>0.0015900000000000001</v>
      </c>
      <c r="R280" s="187">
        <f>Q280*H280</f>
        <v>0.039750000000000001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181</v>
      </c>
      <c r="AT280" s="189" t="s">
        <v>144</v>
      </c>
      <c r="AU280" s="189" t="s">
        <v>81</v>
      </c>
      <c r="AY280" s="17" t="s">
        <v>141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77</v>
      </c>
      <c r="BK280" s="190">
        <f>ROUND(I280*H280,2)</f>
        <v>0</v>
      </c>
      <c r="BL280" s="17" t="s">
        <v>181</v>
      </c>
      <c r="BM280" s="189" t="s">
        <v>603</v>
      </c>
    </row>
    <row r="281" s="2" customFormat="1" ht="24.15" customHeight="1">
      <c r="A281" s="36"/>
      <c r="B281" s="177"/>
      <c r="C281" s="178" t="s">
        <v>604</v>
      </c>
      <c r="D281" s="178" t="s">
        <v>144</v>
      </c>
      <c r="E281" s="179" t="s">
        <v>605</v>
      </c>
      <c r="F281" s="180" t="s">
        <v>606</v>
      </c>
      <c r="G281" s="181" t="s">
        <v>180</v>
      </c>
      <c r="H281" s="182">
        <v>10</v>
      </c>
      <c r="I281" s="183"/>
      <c r="J281" s="184">
        <f>ROUND(I281*H281,2)</f>
        <v>0</v>
      </c>
      <c r="K281" s="180" t="s">
        <v>148</v>
      </c>
      <c r="L281" s="37"/>
      <c r="M281" s="185" t="s">
        <v>1</v>
      </c>
      <c r="N281" s="186" t="s">
        <v>38</v>
      </c>
      <c r="O281" s="75"/>
      <c r="P281" s="187">
        <f>O281*H281</f>
        <v>0</v>
      </c>
      <c r="Q281" s="187">
        <v>0.0033600000000000001</v>
      </c>
      <c r="R281" s="187">
        <f>Q281*H281</f>
        <v>0.033600000000000005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181</v>
      </c>
      <c r="AT281" s="189" t="s">
        <v>144</v>
      </c>
      <c r="AU281" s="189" t="s">
        <v>81</v>
      </c>
      <c r="AY281" s="17" t="s">
        <v>141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77</v>
      </c>
      <c r="BK281" s="190">
        <f>ROUND(I281*H281,2)</f>
        <v>0</v>
      </c>
      <c r="BL281" s="17" t="s">
        <v>181</v>
      </c>
      <c r="BM281" s="189" t="s">
        <v>607</v>
      </c>
    </row>
    <row r="282" s="2" customFormat="1" ht="16.5" customHeight="1">
      <c r="A282" s="36"/>
      <c r="B282" s="177"/>
      <c r="C282" s="178" t="s">
        <v>608</v>
      </c>
      <c r="D282" s="178" t="s">
        <v>144</v>
      </c>
      <c r="E282" s="179" t="s">
        <v>609</v>
      </c>
      <c r="F282" s="180" t="s">
        <v>610</v>
      </c>
      <c r="G282" s="181" t="s">
        <v>180</v>
      </c>
      <c r="H282" s="182">
        <v>25</v>
      </c>
      <c r="I282" s="183"/>
      <c r="J282" s="184">
        <f>ROUND(I282*H282,2)</f>
        <v>0</v>
      </c>
      <c r="K282" s="180" t="s">
        <v>148</v>
      </c>
      <c r="L282" s="37"/>
      <c r="M282" s="185" t="s">
        <v>1</v>
      </c>
      <c r="N282" s="186" t="s">
        <v>38</v>
      </c>
      <c r="O282" s="75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181</v>
      </c>
      <c r="AT282" s="189" t="s">
        <v>144</v>
      </c>
      <c r="AU282" s="189" t="s">
        <v>81</v>
      </c>
      <c r="AY282" s="17" t="s">
        <v>141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77</v>
      </c>
      <c r="BK282" s="190">
        <f>ROUND(I282*H282,2)</f>
        <v>0</v>
      </c>
      <c r="BL282" s="17" t="s">
        <v>181</v>
      </c>
      <c r="BM282" s="189" t="s">
        <v>611</v>
      </c>
    </row>
    <row r="283" s="2" customFormat="1" ht="24.15" customHeight="1">
      <c r="A283" s="36"/>
      <c r="B283" s="177"/>
      <c r="C283" s="178" t="s">
        <v>612</v>
      </c>
      <c r="D283" s="178" t="s">
        <v>144</v>
      </c>
      <c r="E283" s="179" t="s">
        <v>613</v>
      </c>
      <c r="F283" s="180" t="s">
        <v>614</v>
      </c>
      <c r="G283" s="181" t="s">
        <v>180</v>
      </c>
      <c r="H283" s="182">
        <v>10</v>
      </c>
      <c r="I283" s="183"/>
      <c r="J283" s="184">
        <f>ROUND(I283*H283,2)</f>
        <v>0</v>
      </c>
      <c r="K283" s="180" t="s">
        <v>148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181</v>
      </c>
      <c r="AT283" s="189" t="s">
        <v>144</v>
      </c>
      <c r="AU283" s="189" t="s">
        <v>81</v>
      </c>
      <c r="AY283" s="17" t="s">
        <v>141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77</v>
      </c>
      <c r="BK283" s="190">
        <f>ROUND(I283*H283,2)</f>
        <v>0</v>
      </c>
      <c r="BL283" s="17" t="s">
        <v>181</v>
      </c>
      <c r="BM283" s="189" t="s">
        <v>615</v>
      </c>
    </row>
    <row r="284" s="2" customFormat="1" ht="24.15" customHeight="1">
      <c r="A284" s="36"/>
      <c r="B284" s="177"/>
      <c r="C284" s="178" t="s">
        <v>616</v>
      </c>
      <c r="D284" s="178" t="s">
        <v>144</v>
      </c>
      <c r="E284" s="179" t="s">
        <v>617</v>
      </c>
      <c r="F284" s="180" t="s">
        <v>618</v>
      </c>
      <c r="G284" s="181" t="s">
        <v>180</v>
      </c>
      <c r="H284" s="182">
        <v>26</v>
      </c>
      <c r="I284" s="183"/>
      <c r="J284" s="184">
        <f>ROUND(I284*H284,2)</f>
        <v>0</v>
      </c>
      <c r="K284" s="180" t="s">
        <v>148</v>
      </c>
      <c r="L284" s="37"/>
      <c r="M284" s="185" t="s">
        <v>1</v>
      </c>
      <c r="N284" s="186" t="s">
        <v>38</v>
      </c>
      <c r="O284" s="75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181</v>
      </c>
      <c r="AT284" s="189" t="s">
        <v>144</v>
      </c>
      <c r="AU284" s="189" t="s">
        <v>81</v>
      </c>
      <c r="AY284" s="17" t="s">
        <v>141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77</v>
      </c>
      <c r="BK284" s="190">
        <f>ROUND(I284*H284,2)</f>
        <v>0</v>
      </c>
      <c r="BL284" s="17" t="s">
        <v>181</v>
      </c>
      <c r="BM284" s="189" t="s">
        <v>619</v>
      </c>
    </row>
    <row r="285" s="2" customFormat="1" ht="24.15" customHeight="1">
      <c r="A285" s="36"/>
      <c r="B285" s="177"/>
      <c r="C285" s="178" t="s">
        <v>620</v>
      </c>
      <c r="D285" s="178" t="s">
        <v>144</v>
      </c>
      <c r="E285" s="179" t="s">
        <v>621</v>
      </c>
      <c r="F285" s="180" t="s">
        <v>622</v>
      </c>
      <c r="G285" s="181" t="s">
        <v>158</v>
      </c>
      <c r="H285" s="182">
        <v>0.38700000000000001</v>
      </c>
      <c r="I285" s="183"/>
      <c r="J285" s="184">
        <f>ROUND(I285*H285,2)</f>
        <v>0</v>
      </c>
      <c r="K285" s="180" t="s">
        <v>148</v>
      </c>
      <c r="L285" s="37"/>
      <c r="M285" s="185" t="s">
        <v>1</v>
      </c>
      <c r="N285" s="186" t="s">
        <v>38</v>
      </c>
      <c r="O285" s="75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181</v>
      </c>
      <c r="AT285" s="189" t="s">
        <v>144</v>
      </c>
      <c r="AU285" s="189" t="s">
        <v>81</v>
      </c>
      <c r="AY285" s="17" t="s">
        <v>141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77</v>
      </c>
      <c r="BK285" s="190">
        <f>ROUND(I285*H285,2)</f>
        <v>0</v>
      </c>
      <c r="BL285" s="17" t="s">
        <v>181</v>
      </c>
      <c r="BM285" s="189" t="s">
        <v>623</v>
      </c>
    </row>
    <row r="286" s="12" customFormat="1" ht="22.8" customHeight="1">
      <c r="A286" s="12"/>
      <c r="B286" s="164"/>
      <c r="C286" s="12"/>
      <c r="D286" s="165" t="s">
        <v>72</v>
      </c>
      <c r="E286" s="175" t="s">
        <v>624</v>
      </c>
      <c r="F286" s="175" t="s">
        <v>625</v>
      </c>
      <c r="G286" s="12"/>
      <c r="H286" s="12"/>
      <c r="I286" s="167"/>
      <c r="J286" s="176">
        <f>BK286</f>
        <v>0</v>
      </c>
      <c r="K286" s="12"/>
      <c r="L286" s="164"/>
      <c r="M286" s="169"/>
      <c r="N286" s="170"/>
      <c r="O286" s="170"/>
      <c r="P286" s="171">
        <f>SUM(P287:P304)</f>
        <v>0</v>
      </c>
      <c r="Q286" s="170"/>
      <c r="R286" s="171">
        <f>SUM(R287:R304)</f>
        <v>0.05281000000000001</v>
      </c>
      <c r="S286" s="170"/>
      <c r="T286" s="172">
        <f>SUM(T287:T304)</f>
        <v>0.39000000000000001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65" t="s">
        <v>81</v>
      </c>
      <c r="AT286" s="173" t="s">
        <v>72</v>
      </c>
      <c r="AU286" s="173" t="s">
        <v>77</v>
      </c>
      <c r="AY286" s="165" t="s">
        <v>141</v>
      </c>
      <c r="BK286" s="174">
        <f>SUM(BK287:BK304)</f>
        <v>0</v>
      </c>
    </row>
    <row r="287" s="2" customFormat="1" ht="24.15" customHeight="1">
      <c r="A287" s="36"/>
      <c r="B287" s="177"/>
      <c r="C287" s="178" t="s">
        <v>626</v>
      </c>
      <c r="D287" s="178" t="s">
        <v>144</v>
      </c>
      <c r="E287" s="179" t="s">
        <v>627</v>
      </c>
      <c r="F287" s="180" t="s">
        <v>628</v>
      </c>
      <c r="G287" s="181" t="s">
        <v>222</v>
      </c>
      <c r="H287" s="182">
        <v>10</v>
      </c>
      <c r="I287" s="183"/>
      <c r="J287" s="184">
        <f>ROUND(I287*H287,2)</f>
        <v>0</v>
      </c>
      <c r="K287" s="180" t="s">
        <v>148</v>
      </c>
      <c r="L287" s="37"/>
      <c r="M287" s="185" t="s">
        <v>1</v>
      </c>
      <c r="N287" s="186" t="s">
        <v>38</v>
      </c>
      <c r="O287" s="75"/>
      <c r="P287" s="187">
        <f>O287*H287</f>
        <v>0</v>
      </c>
      <c r="Q287" s="187">
        <v>2.0000000000000002E-05</v>
      </c>
      <c r="R287" s="187">
        <f>Q287*H287</f>
        <v>0.00020000000000000001</v>
      </c>
      <c r="S287" s="187">
        <v>0.039</v>
      </c>
      <c r="T287" s="188">
        <f>S287*H287</f>
        <v>0.39000000000000001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181</v>
      </c>
      <c r="AT287" s="189" t="s">
        <v>144</v>
      </c>
      <c r="AU287" s="189" t="s">
        <v>81</v>
      </c>
      <c r="AY287" s="17" t="s">
        <v>141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77</v>
      </c>
      <c r="BK287" s="190">
        <f>ROUND(I287*H287,2)</f>
        <v>0</v>
      </c>
      <c r="BL287" s="17" t="s">
        <v>181</v>
      </c>
      <c r="BM287" s="189" t="s">
        <v>629</v>
      </c>
    </row>
    <row r="288" s="2" customFormat="1" ht="16.5" customHeight="1">
      <c r="A288" s="36"/>
      <c r="B288" s="177"/>
      <c r="C288" s="178" t="s">
        <v>630</v>
      </c>
      <c r="D288" s="178" t="s">
        <v>144</v>
      </c>
      <c r="E288" s="179" t="s">
        <v>631</v>
      </c>
      <c r="F288" s="180" t="s">
        <v>632</v>
      </c>
      <c r="G288" s="181" t="s">
        <v>338</v>
      </c>
      <c r="H288" s="182">
        <v>6</v>
      </c>
      <c r="I288" s="183"/>
      <c r="J288" s="184">
        <f>ROUND(I288*H288,2)</f>
        <v>0</v>
      </c>
      <c r="K288" s="180" t="s">
        <v>148</v>
      </c>
      <c r="L288" s="37"/>
      <c r="M288" s="185" t="s">
        <v>1</v>
      </c>
      <c r="N288" s="186" t="s">
        <v>38</v>
      </c>
      <c r="O288" s="75"/>
      <c r="P288" s="187">
        <f>O288*H288</f>
        <v>0</v>
      </c>
      <c r="Q288" s="187">
        <v>0.0042700000000000004</v>
      </c>
      <c r="R288" s="187">
        <f>Q288*H288</f>
        <v>0.025620000000000004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181</v>
      </c>
      <c r="AT288" s="189" t="s">
        <v>144</v>
      </c>
      <c r="AU288" s="189" t="s">
        <v>81</v>
      </c>
      <c r="AY288" s="17" t="s">
        <v>141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77</v>
      </c>
      <c r="BK288" s="190">
        <f>ROUND(I288*H288,2)</f>
        <v>0</v>
      </c>
      <c r="BL288" s="17" t="s">
        <v>181</v>
      </c>
      <c r="BM288" s="189" t="s">
        <v>633</v>
      </c>
    </row>
    <row r="289" s="2" customFormat="1" ht="24.15" customHeight="1">
      <c r="A289" s="36"/>
      <c r="B289" s="177"/>
      <c r="C289" s="178" t="s">
        <v>634</v>
      </c>
      <c r="D289" s="178" t="s">
        <v>144</v>
      </c>
      <c r="E289" s="179" t="s">
        <v>635</v>
      </c>
      <c r="F289" s="180" t="s">
        <v>636</v>
      </c>
      <c r="G289" s="181" t="s">
        <v>222</v>
      </c>
      <c r="H289" s="182">
        <v>11</v>
      </c>
      <c r="I289" s="183"/>
      <c r="J289" s="184">
        <f>ROUND(I289*H289,2)</f>
        <v>0</v>
      </c>
      <c r="K289" s="180" t="s">
        <v>148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0.00024000000000000001</v>
      </c>
      <c r="R289" s="187">
        <f>Q289*H289</f>
        <v>0.00264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181</v>
      </c>
      <c r="AT289" s="189" t="s">
        <v>144</v>
      </c>
      <c r="AU289" s="189" t="s">
        <v>81</v>
      </c>
      <c r="AY289" s="17" t="s">
        <v>141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77</v>
      </c>
      <c r="BK289" s="190">
        <f>ROUND(I289*H289,2)</f>
        <v>0</v>
      </c>
      <c r="BL289" s="17" t="s">
        <v>181</v>
      </c>
      <c r="BM289" s="189" t="s">
        <v>637</v>
      </c>
    </row>
    <row r="290" s="2" customFormat="1" ht="21.75" customHeight="1">
      <c r="A290" s="36"/>
      <c r="B290" s="177"/>
      <c r="C290" s="178" t="s">
        <v>638</v>
      </c>
      <c r="D290" s="178" t="s">
        <v>144</v>
      </c>
      <c r="E290" s="179" t="s">
        <v>639</v>
      </c>
      <c r="F290" s="180" t="s">
        <v>640</v>
      </c>
      <c r="G290" s="181" t="s">
        <v>222</v>
      </c>
      <c r="H290" s="182">
        <v>2</v>
      </c>
      <c r="I290" s="183"/>
      <c r="J290" s="184">
        <f>ROUND(I290*H290,2)</f>
        <v>0</v>
      </c>
      <c r="K290" s="180" t="s">
        <v>148</v>
      </c>
      <c r="L290" s="37"/>
      <c r="M290" s="185" t="s">
        <v>1</v>
      </c>
      <c r="N290" s="186" t="s">
        <v>38</v>
      </c>
      <c r="O290" s="75"/>
      <c r="P290" s="187">
        <f>O290*H290</f>
        <v>0</v>
      </c>
      <c r="Q290" s="187">
        <v>0.00084000000000000003</v>
      </c>
      <c r="R290" s="187">
        <f>Q290*H290</f>
        <v>0.0016800000000000001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181</v>
      </c>
      <c r="AT290" s="189" t="s">
        <v>144</v>
      </c>
      <c r="AU290" s="189" t="s">
        <v>81</v>
      </c>
      <c r="AY290" s="17" t="s">
        <v>141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77</v>
      </c>
      <c r="BK290" s="190">
        <f>ROUND(I290*H290,2)</f>
        <v>0</v>
      </c>
      <c r="BL290" s="17" t="s">
        <v>181</v>
      </c>
      <c r="BM290" s="189" t="s">
        <v>641</v>
      </c>
    </row>
    <row r="291" s="2" customFormat="1" ht="21.75" customHeight="1">
      <c r="A291" s="36"/>
      <c r="B291" s="177"/>
      <c r="C291" s="178" t="s">
        <v>642</v>
      </c>
      <c r="D291" s="178" t="s">
        <v>144</v>
      </c>
      <c r="E291" s="179" t="s">
        <v>643</v>
      </c>
      <c r="F291" s="180" t="s">
        <v>644</v>
      </c>
      <c r="G291" s="181" t="s">
        <v>222</v>
      </c>
      <c r="H291" s="182">
        <v>4</v>
      </c>
      <c r="I291" s="183"/>
      <c r="J291" s="184">
        <f>ROUND(I291*H291,2)</f>
        <v>0</v>
      </c>
      <c r="K291" s="180" t="s">
        <v>148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0.00077999999999999999</v>
      </c>
      <c r="R291" s="187">
        <f>Q291*H291</f>
        <v>0.0031199999999999999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181</v>
      </c>
      <c r="AT291" s="189" t="s">
        <v>144</v>
      </c>
      <c r="AU291" s="189" t="s">
        <v>81</v>
      </c>
      <c r="AY291" s="17" t="s">
        <v>141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77</v>
      </c>
      <c r="BK291" s="190">
        <f>ROUND(I291*H291,2)</f>
        <v>0</v>
      </c>
      <c r="BL291" s="17" t="s">
        <v>181</v>
      </c>
      <c r="BM291" s="189" t="s">
        <v>645</v>
      </c>
    </row>
    <row r="292" s="2" customFormat="1" ht="24.15" customHeight="1">
      <c r="A292" s="36"/>
      <c r="B292" s="177"/>
      <c r="C292" s="178" t="s">
        <v>646</v>
      </c>
      <c r="D292" s="178" t="s">
        <v>144</v>
      </c>
      <c r="E292" s="179" t="s">
        <v>647</v>
      </c>
      <c r="F292" s="180" t="s">
        <v>648</v>
      </c>
      <c r="G292" s="181" t="s">
        <v>222</v>
      </c>
      <c r="H292" s="182">
        <v>1</v>
      </c>
      <c r="I292" s="183"/>
      <c r="J292" s="184">
        <f>ROUND(I292*H292,2)</f>
        <v>0</v>
      </c>
      <c r="K292" s="180" t="s">
        <v>148</v>
      </c>
      <c r="L292" s="37"/>
      <c r="M292" s="185" t="s">
        <v>1</v>
      </c>
      <c r="N292" s="186" t="s">
        <v>38</v>
      </c>
      <c r="O292" s="75"/>
      <c r="P292" s="187">
        <f>O292*H292</f>
        <v>0</v>
      </c>
      <c r="Q292" s="187">
        <v>0.00025000000000000001</v>
      </c>
      <c r="R292" s="187">
        <f>Q292*H292</f>
        <v>0.00025000000000000001</v>
      </c>
      <c r="S292" s="187">
        <v>0</v>
      </c>
      <c r="T292" s="18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181</v>
      </c>
      <c r="AT292" s="189" t="s">
        <v>144</v>
      </c>
      <c r="AU292" s="189" t="s">
        <v>81</v>
      </c>
      <c r="AY292" s="17" t="s">
        <v>141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7" t="s">
        <v>77</v>
      </c>
      <c r="BK292" s="190">
        <f>ROUND(I292*H292,2)</f>
        <v>0</v>
      </c>
      <c r="BL292" s="17" t="s">
        <v>181</v>
      </c>
      <c r="BM292" s="189" t="s">
        <v>649</v>
      </c>
    </row>
    <row r="293" s="2" customFormat="1" ht="21.75" customHeight="1">
      <c r="A293" s="36"/>
      <c r="B293" s="177"/>
      <c r="C293" s="178" t="s">
        <v>650</v>
      </c>
      <c r="D293" s="178" t="s">
        <v>144</v>
      </c>
      <c r="E293" s="179" t="s">
        <v>651</v>
      </c>
      <c r="F293" s="180" t="s">
        <v>652</v>
      </c>
      <c r="G293" s="181" t="s">
        <v>222</v>
      </c>
      <c r="H293" s="182">
        <v>14</v>
      </c>
      <c r="I293" s="183"/>
      <c r="J293" s="184">
        <f>ROUND(I293*H293,2)</f>
        <v>0</v>
      </c>
      <c r="K293" s="180" t="s">
        <v>148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0.00075000000000000002</v>
      </c>
      <c r="R293" s="187">
        <f>Q293*H293</f>
        <v>0.010500000000000001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181</v>
      </c>
      <c r="AT293" s="189" t="s">
        <v>144</v>
      </c>
      <c r="AU293" s="189" t="s">
        <v>81</v>
      </c>
      <c r="AY293" s="17" t="s">
        <v>141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77</v>
      </c>
      <c r="BK293" s="190">
        <f>ROUND(I293*H293,2)</f>
        <v>0</v>
      </c>
      <c r="BL293" s="17" t="s">
        <v>181</v>
      </c>
      <c r="BM293" s="189" t="s">
        <v>653</v>
      </c>
    </row>
    <row r="294" s="2" customFormat="1" ht="24.15" customHeight="1">
      <c r="A294" s="36"/>
      <c r="B294" s="177"/>
      <c r="C294" s="178" t="s">
        <v>654</v>
      </c>
      <c r="D294" s="178" t="s">
        <v>144</v>
      </c>
      <c r="E294" s="179" t="s">
        <v>655</v>
      </c>
      <c r="F294" s="180" t="s">
        <v>656</v>
      </c>
      <c r="G294" s="181" t="s">
        <v>222</v>
      </c>
      <c r="H294" s="182">
        <v>1</v>
      </c>
      <c r="I294" s="183"/>
      <c r="J294" s="184">
        <f>ROUND(I294*H294,2)</f>
        <v>0</v>
      </c>
      <c r="K294" s="180" t="s">
        <v>148</v>
      </c>
      <c r="L294" s="37"/>
      <c r="M294" s="185" t="s">
        <v>1</v>
      </c>
      <c r="N294" s="186" t="s">
        <v>38</v>
      </c>
      <c r="O294" s="75"/>
      <c r="P294" s="187">
        <f>O294*H294</f>
        <v>0</v>
      </c>
      <c r="Q294" s="187">
        <v>0.00022000000000000001</v>
      </c>
      <c r="R294" s="187">
        <f>Q294*H294</f>
        <v>0.00022000000000000001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181</v>
      </c>
      <c r="AT294" s="189" t="s">
        <v>144</v>
      </c>
      <c r="AU294" s="189" t="s">
        <v>81</v>
      </c>
      <c r="AY294" s="17" t="s">
        <v>141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77</v>
      </c>
      <c r="BK294" s="190">
        <f>ROUND(I294*H294,2)</f>
        <v>0</v>
      </c>
      <c r="BL294" s="17" t="s">
        <v>181</v>
      </c>
      <c r="BM294" s="189" t="s">
        <v>657</v>
      </c>
    </row>
    <row r="295" s="2" customFormat="1" ht="24.15" customHeight="1">
      <c r="A295" s="36"/>
      <c r="B295" s="177"/>
      <c r="C295" s="178" t="s">
        <v>658</v>
      </c>
      <c r="D295" s="178" t="s">
        <v>144</v>
      </c>
      <c r="E295" s="179" t="s">
        <v>659</v>
      </c>
      <c r="F295" s="180" t="s">
        <v>660</v>
      </c>
      <c r="G295" s="181" t="s">
        <v>222</v>
      </c>
      <c r="H295" s="182">
        <v>10</v>
      </c>
      <c r="I295" s="183"/>
      <c r="J295" s="184">
        <f>ROUND(I295*H295,2)</f>
        <v>0</v>
      </c>
      <c r="K295" s="180" t="s">
        <v>148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0.00056999999999999998</v>
      </c>
      <c r="R295" s="187">
        <f>Q295*H295</f>
        <v>0.0057000000000000002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181</v>
      </c>
      <c r="AT295" s="189" t="s">
        <v>144</v>
      </c>
      <c r="AU295" s="189" t="s">
        <v>81</v>
      </c>
      <c r="AY295" s="17" t="s">
        <v>141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77</v>
      </c>
      <c r="BK295" s="190">
        <f>ROUND(I295*H295,2)</f>
        <v>0</v>
      </c>
      <c r="BL295" s="17" t="s">
        <v>181</v>
      </c>
      <c r="BM295" s="189" t="s">
        <v>661</v>
      </c>
    </row>
    <row r="296" s="2" customFormat="1" ht="16.5" customHeight="1">
      <c r="A296" s="36"/>
      <c r="B296" s="177"/>
      <c r="C296" s="178" t="s">
        <v>662</v>
      </c>
      <c r="D296" s="178" t="s">
        <v>144</v>
      </c>
      <c r="E296" s="179" t="s">
        <v>663</v>
      </c>
      <c r="F296" s="180" t="s">
        <v>664</v>
      </c>
      <c r="G296" s="181" t="s">
        <v>222</v>
      </c>
      <c r="H296" s="182">
        <v>12</v>
      </c>
      <c r="I296" s="183"/>
      <c r="J296" s="184">
        <f>ROUND(I296*H296,2)</f>
        <v>0</v>
      </c>
      <c r="K296" s="180" t="s">
        <v>148</v>
      </c>
      <c r="L296" s="37"/>
      <c r="M296" s="185" t="s">
        <v>1</v>
      </c>
      <c r="N296" s="186" t="s">
        <v>38</v>
      </c>
      <c r="O296" s="75"/>
      <c r="P296" s="187">
        <f>O296*H296</f>
        <v>0</v>
      </c>
      <c r="Q296" s="187">
        <v>0.00024000000000000001</v>
      </c>
      <c r="R296" s="187">
        <f>Q296*H296</f>
        <v>0.0028800000000000002</v>
      </c>
      <c r="S296" s="187">
        <v>0</v>
      </c>
      <c r="T296" s="188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9" t="s">
        <v>181</v>
      </c>
      <c r="AT296" s="189" t="s">
        <v>144</v>
      </c>
      <c r="AU296" s="189" t="s">
        <v>81</v>
      </c>
      <c r="AY296" s="17" t="s">
        <v>141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7" t="s">
        <v>77</v>
      </c>
      <c r="BK296" s="190">
        <f>ROUND(I296*H296,2)</f>
        <v>0</v>
      </c>
      <c r="BL296" s="17" t="s">
        <v>181</v>
      </c>
      <c r="BM296" s="189" t="s">
        <v>665</v>
      </c>
    </row>
    <row r="297" s="2" customFormat="1" ht="16.5" customHeight="1">
      <c r="A297" s="36"/>
      <c r="B297" s="177"/>
      <c r="C297" s="178" t="s">
        <v>666</v>
      </c>
      <c r="D297" s="178" t="s">
        <v>144</v>
      </c>
      <c r="E297" s="179" t="s">
        <v>667</v>
      </c>
      <c r="F297" s="180" t="s">
        <v>668</v>
      </c>
      <c r="G297" s="181" t="s">
        <v>222</v>
      </c>
      <c r="H297" s="182">
        <v>1</v>
      </c>
      <c r="I297" s="183"/>
      <c r="J297" s="184">
        <f>ROUND(I297*H297,2)</f>
        <v>0</v>
      </c>
      <c r="K297" s="180" t="s">
        <v>1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181</v>
      </c>
      <c r="AT297" s="189" t="s">
        <v>144</v>
      </c>
      <c r="AU297" s="189" t="s">
        <v>81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77</v>
      </c>
      <c r="BK297" s="190">
        <f>ROUND(I297*H297,2)</f>
        <v>0</v>
      </c>
      <c r="BL297" s="17" t="s">
        <v>181</v>
      </c>
      <c r="BM297" s="189" t="s">
        <v>669</v>
      </c>
    </row>
    <row r="298" s="2" customFormat="1" ht="16.5" customHeight="1">
      <c r="A298" s="36"/>
      <c r="B298" s="177"/>
      <c r="C298" s="178" t="s">
        <v>670</v>
      </c>
      <c r="D298" s="178" t="s">
        <v>144</v>
      </c>
      <c r="E298" s="179" t="s">
        <v>671</v>
      </c>
      <c r="F298" s="180" t="s">
        <v>672</v>
      </c>
      <c r="G298" s="181" t="s">
        <v>222</v>
      </c>
      <c r="H298" s="182">
        <v>1</v>
      </c>
      <c r="I298" s="183"/>
      <c r="J298" s="184">
        <f>ROUND(I298*H298,2)</f>
        <v>0</v>
      </c>
      <c r="K298" s="180" t="s">
        <v>1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181</v>
      </c>
      <c r="AT298" s="189" t="s">
        <v>144</v>
      </c>
      <c r="AU298" s="189" t="s">
        <v>81</v>
      </c>
      <c r="AY298" s="17" t="s">
        <v>141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77</v>
      </c>
      <c r="BK298" s="190">
        <f>ROUND(I298*H298,2)</f>
        <v>0</v>
      </c>
      <c r="BL298" s="17" t="s">
        <v>181</v>
      </c>
      <c r="BM298" s="189" t="s">
        <v>673</v>
      </c>
    </row>
    <row r="299" s="2" customFormat="1" ht="16.5" customHeight="1">
      <c r="A299" s="36"/>
      <c r="B299" s="177"/>
      <c r="C299" s="178" t="s">
        <v>674</v>
      </c>
      <c r="D299" s="178" t="s">
        <v>144</v>
      </c>
      <c r="E299" s="179" t="s">
        <v>675</v>
      </c>
      <c r="F299" s="180" t="s">
        <v>676</v>
      </c>
      <c r="G299" s="181" t="s">
        <v>222</v>
      </c>
      <c r="H299" s="182">
        <v>1</v>
      </c>
      <c r="I299" s="183"/>
      <c r="J299" s="184">
        <f>ROUND(I299*H299,2)</f>
        <v>0</v>
      </c>
      <c r="K299" s="180" t="s">
        <v>1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181</v>
      </c>
      <c r="AT299" s="189" t="s">
        <v>144</v>
      </c>
      <c r="AU299" s="189" t="s">
        <v>81</v>
      </c>
      <c r="AY299" s="17" t="s">
        <v>141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77</v>
      </c>
      <c r="BK299" s="190">
        <f>ROUND(I299*H299,2)</f>
        <v>0</v>
      </c>
      <c r="BL299" s="17" t="s">
        <v>181</v>
      </c>
      <c r="BM299" s="189" t="s">
        <v>677</v>
      </c>
    </row>
    <row r="300" s="2" customFormat="1" ht="21.75" customHeight="1">
      <c r="A300" s="36"/>
      <c r="B300" s="177"/>
      <c r="C300" s="178" t="s">
        <v>678</v>
      </c>
      <c r="D300" s="178" t="s">
        <v>144</v>
      </c>
      <c r="E300" s="179" t="s">
        <v>679</v>
      </c>
      <c r="F300" s="180" t="s">
        <v>680</v>
      </c>
      <c r="G300" s="181" t="s">
        <v>222</v>
      </c>
      <c r="H300" s="182">
        <v>2</v>
      </c>
      <c r="I300" s="183"/>
      <c r="J300" s="184">
        <f>ROUND(I300*H300,2)</f>
        <v>0</v>
      </c>
      <c r="K300" s="180" t="s">
        <v>1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181</v>
      </c>
      <c r="AT300" s="189" t="s">
        <v>144</v>
      </c>
      <c r="AU300" s="189" t="s">
        <v>81</v>
      </c>
      <c r="AY300" s="17" t="s">
        <v>141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77</v>
      </c>
      <c r="BK300" s="190">
        <f>ROUND(I300*H300,2)</f>
        <v>0</v>
      </c>
      <c r="BL300" s="17" t="s">
        <v>181</v>
      </c>
      <c r="BM300" s="189" t="s">
        <v>681</v>
      </c>
    </row>
    <row r="301" s="2" customFormat="1" ht="16.5" customHeight="1">
      <c r="A301" s="36"/>
      <c r="B301" s="177"/>
      <c r="C301" s="178" t="s">
        <v>682</v>
      </c>
      <c r="D301" s="178" t="s">
        <v>144</v>
      </c>
      <c r="E301" s="179" t="s">
        <v>683</v>
      </c>
      <c r="F301" s="180" t="s">
        <v>684</v>
      </c>
      <c r="G301" s="181" t="s">
        <v>239</v>
      </c>
      <c r="H301" s="182">
        <v>3</v>
      </c>
      <c r="I301" s="183"/>
      <c r="J301" s="184">
        <f>ROUND(I301*H301,2)</f>
        <v>0</v>
      </c>
      <c r="K301" s="180" t="s">
        <v>1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181</v>
      </c>
      <c r="AT301" s="189" t="s">
        <v>144</v>
      </c>
      <c r="AU301" s="189" t="s">
        <v>81</v>
      </c>
      <c r="AY301" s="17" t="s">
        <v>141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77</v>
      </c>
      <c r="BK301" s="190">
        <f>ROUND(I301*H301,2)</f>
        <v>0</v>
      </c>
      <c r="BL301" s="17" t="s">
        <v>181</v>
      </c>
      <c r="BM301" s="189" t="s">
        <v>685</v>
      </c>
    </row>
    <row r="302" s="2" customFormat="1" ht="66.75" customHeight="1">
      <c r="A302" s="36"/>
      <c r="B302" s="177"/>
      <c r="C302" s="178" t="s">
        <v>686</v>
      </c>
      <c r="D302" s="178" t="s">
        <v>144</v>
      </c>
      <c r="E302" s="179" t="s">
        <v>687</v>
      </c>
      <c r="F302" s="180" t="s">
        <v>688</v>
      </c>
      <c r="G302" s="181" t="s">
        <v>222</v>
      </c>
      <c r="H302" s="182">
        <v>4</v>
      </c>
      <c r="I302" s="183"/>
      <c r="J302" s="184">
        <f>ROUND(I302*H302,2)</f>
        <v>0</v>
      </c>
      <c r="K302" s="180" t="s">
        <v>1</v>
      </c>
      <c r="L302" s="37"/>
      <c r="M302" s="185" t="s">
        <v>1</v>
      </c>
      <c r="N302" s="186" t="s">
        <v>38</v>
      </c>
      <c r="O302" s="75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9" t="s">
        <v>181</v>
      </c>
      <c r="AT302" s="189" t="s">
        <v>144</v>
      </c>
      <c r="AU302" s="189" t="s">
        <v>81</v>
      </c>
      <c r="AY302" s="17" t="s">
        <v>141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7" t="s">
        <v>77</v>
      </c>
      <c r="BK302" s="190">
        <f>ROUND(I302*H302,2)</f>
        <v>0</v>
      </c>
      <c r="BL302" s="17" t="s">
        <v>181</v>
      </c>
      <c r="BM302" s="189" t="s">
        <v>689</v>
      </c>
    </row>
    <row r="303" s="2" customFormat="1" ht="24.15" customHeight="1">
      <c r="A303" s="36"/>
      <c r="B303" s="177"/>
      <c r="C303" s="178" t="s">
        <v>690</v>
      </c>
      <c r="D303" s="178" t="s">
        <v>144</v>
      </c>
      <c r="E303" s="179" t="s">
        <v>691</v>
      </c>
      <c r="F303" s="180" t="s">
        <v>692</v>
      </c>
      <c r="G303" s="181" t="s">
        <v>222</v>
      </c>
      <c r="H303" s="182">
        <v>1</v>
      </c>
      <c r="I303" s="183"/>
      <c r="J303" s="184">
        <f>ROUND(I303*H303,2)</f>
        <v>0</v>
      </c>
      <c r="K303" s="180" t="s">
        <v>1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181</v>
      </c>
      <c r="AT303" s="189" t="s">
        <v>144</v>
      </c>
      <c r="AU303" s="189" t="s">
        <v>81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77</v>
      </c>
      <c r="BK303" s="190">
        <f>ROUND(I303*H303,2)</f>
        <v>0</v>
      </c>
      <c r="BL303" s="17" t="s">
        <v>181</v>
      </c>
      <c r="BM303" s="189" t="s">
        <v>693</v>
      </c>
    </row>
    <row r="304" s="2" customFormat="1" ht="24.15" customHeight="1">
      <c r="A304" s="36"/>
      <c r="B304" s="177"/>
      <c r="C304" s="178" t="s">
        <v>694</v>
      </c>
      <c r="D304" s="178" t="s">
        <v>144</v>
      </c>
      <c r="E304" s="179" t="s">
        <v>695</v>
      </c>
      <c r="F304" s="180" t="s">
        <v>696</v>
      </c>
      <c r="G304" s="181" t="s">
        <v>158</v>
      </c>
      <c r="H304" s="182">
        <v>0.052999999999999998</v>
      </c>
      <c r="I304" s="183"/>
      <c r="J304" s="184">
        <f>ROUND(I304*H304,2)</f>
        <v>0</v>
      </c>
      <c r="K304" s="180" t="s">
        <v>148</v>
      </c>
      <c r="L304" s="37"/>
      <c r="M304" s="185" t="s">
        <v>1</v>
      </c>
      <c r="N304" s="186" t="s">
        <v>38</v>
      </c>
      <c r="O304" s="75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181</v>
      </c>
      <c r="AT304" s="189" t="s">
        <v>144</v>
      </c>
      <c r="AU304" s="189" t="s">
        <v>81</v>
      </c>
      <c r="AY304" s="17" t="s">
        <v>141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77</v>
      </c>
      <c r="BK304" s="190">
        <f>ROUND(I304*H304,2)</f>
        <v>0</v>
      </c>
      <c r="BL304" s="17" t="s">
        <v>181</v>
      </c>
      <c r="BM304" s="189" t="s">
        <v>697</v>
      </c>
    </row>
    <row r="305" s="12" customFormat="1" ht="22.8" customHeight="1">
      <c r="A305" s="12"/>
      <c r="B305" s="164"/>
      <c r="C305" s="12"/>
      <c r="D305" s="165" t="s">
        <v>72</v>
      </c>
      <c r="E305" s="175" t="s">
        <v>698</v>
      </c>
      <c r="F305" s="175" t="s">
        <v>699</v>
      </c>
      <c r="G305" s="12"/>
      <c r="H305" s="12"/>
      <c r="I305" s="167"/>
      <c r="J305" s="176">
        <f>BK305</f>
        <v>0</v>
      </c>
      <c r="K305" s="12"/>
      <c r="L305" s="164"/>
      <c r="M305" s="169"/>
      <c r="N305" s="170"/>
      <c r="O305" s="170"/>
      <c r="P305" s="171">
        <f>SUM(P306:P310)</f>
        <v>0</v>
      </c>
      <c r="Q305" s="170"/>
      <c r="R305" s="171">
        <f>SUM(R306:R310)</f>
        <v>0.00545</v>
      </c>
      <c r="S305" s="170"/>
      <c r="T305" s="172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65" t="s">
        <v>81</v>
      </c>
      <c r="AT305" s="173" t="s">
        <v>72</v>
      </c>
      <c r="AU305" s="173" t="s">
        <v>77</v>
      </c>
      <c r="AY305" s="165" t="s">
        <v>141</v>
      </c>
      <c r="BK305" s="174">
        <f>SUM(BK306:BK310)</f>
        <v>0</v>
      </c>
    </row>
    <row r="306" s="2" customFormat="1" ht="21.75" customHeight="1">
      <c r="A306" s="36"/>
      <c r="B306" s="177"/>
      <c r="C306" s="178" t="s">
        <v>700</v>
      </c>
      <c r="D306" s="178" t="s">
        <v>144</v>
      </c>
      <c r="E306" s="179" t="s">
        <v>701</v>
      </c>
      <c r="F306" s="180" t="s">
        <v>702</v>
      </c>
      <c r="G306" s="181" t="s">
        <v>703</v>
      </c>
      <c r="H306" s="182">
        <v>35</v>
      </c>
      <c r="I306" s="183"/>
      <c r="J306" s="184">
        <f>ROUND(I306*H306,2)</f>
        <v>0</v>
      </c>
      <c r="K306" s="180" t="s">
        <v>148</v>
      </c>
      <c r="L306" s="37"/>
      <c r="M306" s="185" t="s">
        <v>1</v>
      </c>
      <c r="N306" s="186" t="s">
        <v>38</v>
      </c>
      <c r="O306" s="75"/>
      <c r="P306" s="187">
        <f>O306*H306</f>
        <v>0</v>
      </c>
      <c r="Q306" s="187">
        <v>6.9999999999999994E-05</v>
      </c>
      <c r="R306" s="187">
        <f>Q306*H306</f>
        <v>0.0024499999999999999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181</v>
      </c>
      <c r="AT306" s="189" t="s">
        <v>144</v>
      </c>
      <c r="AU306" s="189" t="s">
        <v>81</v>
      </c>
      <c r="AY306" s="17" t="s">
        <v>141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77</v>
      </c>
      <c r="BK306" s="190">
        <f>ROUND(I306*H306,2)</f>
        <v>0</v>
      </c>
      <c r="BL306" s="17" t="s">
        <v>181</v>
      </c>
      <c r="BM306" s="189" t="s">
        <v>704</v>
      </c>
    </row>
    <row r="307" s="2" customFormat="1" ht="16.5" customHeight="1">
      <c r="A307" s="36"/>
      <c r="B307" s="177"/>
      <c r="C307" s="178" t="s">
        <v>705</v>
      </c>
      <c r="D307" s="178" t="s">
        <v>144</v>
      </c>
      <c r="E307" s="179" t="s">
        <v>706</v>
      </c>
      <c r="F307" s="180" t="s">
        <v>707</v>
      </c>
      <c r="G307" s="181" t="s">
        <v>703</v>
      </c>
      <c r="H307" s="182">
        <v>35</v>
      </c>
      <c r="I307" s="183"/>
      <c r="J307" s="184">
        <f>ROUND(I307*H307,2)</f>
        <v>0</v>
      </c>
      <c r="K307" s="180" t="s">
        <v>1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181</v>
      </c>
      <c r="AT307" s="189" t="s">
        <v>144</v>
      </c>
      <c r="AU307" s="189" t="s">
        <v>81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77</v>
      </c>
      <c r="BK307" s="190">
        <f>ROUND(I307*H307,2)</f>
        <v>0</v>
      </c>
      <c r="BL307" s="17" t="s">
        <v>181</v>
      </c>
      <c r="BM307" s="189" t="s">
        <v>708</v>
      </c>
    </row>
    <row r="308" s="2" customFormat="1" ht="24.15" customHeight="1">
      <c r="A308" s="36"/>
      <c r="B308" s="177"/>
      <c r="C308" s="178" t="s">
        <v>709</v>
      </c>
      <c r="D308" s="178" t="s">
        <v>144</v>
      </c>
      <c r="E308" s="179" t="s">
        <v>710</v>
      </c>
      <c r="F308" s="180" t="s">
        <v>711</v>
      </c>
      <c r="G308" s="181" t="s">
        <v>703</v>
      </c>
      <c r="H308" s="182">
        <v>50</v>
      </c>
      <c r="I308" s="183"/>
      <c r="J308" s="184">
        <f>ROUND(I308*H308,2)</f>
        <v>0</v>
      </c>
      <c r="K308" s="180" t="s">
        <v>148</v>
      </c>
      <c r="L308" s="37"/>
      <c r="M308" s="185" t="s">
        <v>1</v>
      </c>
      <c r="N308" s="186" t="s">
        <v>38</v>
      </c>
      <c r="O308" s="75"/>
      <c r="P308" s="187">
        <f>O308*H308</f>
        <v>0</v>
      </c>
      <c r="Q308" s="187">
        <v>6.0000000000000002E-05</v>
      </c>
      <c r="R308" s="187">
        <f>Q308*H308</f>
        <v>0.0030000000000000001</v>
      </c>
      <c r="S308" s="187">
        <v>0</v>
      </c>
      <c r="T308" s="188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9" t="s">
        <v>181</v>
      </c>
      <c r="AT308" s="189" t="s">
        <v>144</v>
      </c>
      <c r="AU308" s="189" t="s">
        <v>81</v>
      </c>
      <c r="AY308" s="17" t="s">
        <v>141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7" t="s">
        <v>77</v>
      </c>
      <c r="BK308" s="190">
        <f>ROUND(I308*H308,2)</f>
        <v>0</v>
      </c>
      <c r="BL308" s="17" t="s">
        <v>181</v>
      </c>
      <c r="BM308" s="189" t="s">
        <v>712</v>
      </c>
    </row>
    <row r="309" s="2" customFormat="1" ht="16.5" customHeight="1">
      <c r="A309" s="36"/>
      <c r="B309" s="177"/>
      <c r="C309" s="178" t="s">
        <v>713</v>
      </c>
      <c r="D309" s="178" t="s">
        <v>144</v>
      </c>
      <c r="E309" s="179" t="s">
        <v>714</v>
      </c>
      <c r="F309" s="180" t="s">
        <v>707</v>
      </c>
      <c r="G309" s="181" t="s">
        <v>703</v>
      </c>
      <c r="H309" s="182">
        <v>50</v>
      </c>
      <c r="I309" s="183"/>
      <c r="J309" s="184">
        <f>ROUND(I309*H309,2)</f>
        <v>0</v>
      </c>
      <c r="K309" s="180" t="s">
        <v>1</v>
      </c>
      <c r="L309" s="37"/>
      <c r="M309" s="185" t="s">
        <v>1</v>
      </c>
      <c r="N309" s="186" t="s">
        <v>38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181</v>
      </c>
      <c r="AT309" s="189" t="s">
        <v>144</v>
      </c>
      <c r="AU309" s="189" t="s">
        <v>81</v>
      </c>
      <c r="AY309" s="17" t="s">
        <v>141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77</v>
      </c>
      <c r="BK309" s="190">
        <f>ROUND(I309*H309,2)</f>
        <v>0</v>
      </c>
      <c r="BL309" s="17" t="s">
        <v>181</v>
      </c>
      <c r="BM309" s="189" t="s">
        <v>715</v>
      </c>
    </row>
    <row r="310" s="2" customFormat="1" ht="24.15" customHeight="1">
      <c r="A310" s="36"/>
      <c r="B310" s="177"/>
      <c r="C310" s="178" t="s">
        <v>716</v>
      </c>
      <c r="D310" s="178" t="s">
        <v>144</v>
      </c>
      <c r="E310" s="179" t="s">
        <v>717</v>
      </c>
      <c r="F310" s="180" t="s">
        <v>718</v>
      </c>
      <c r="G310" s="181" t="s">
        <v>158</v>
      </c>
      <c r="H310" s="182">
        <v>0.089999999999999997</v>
      </c>
      <c r="I310" s="183"/>
      <c r="J310" s="184">
        <f>ROUND(I310*H310,2)</f>
        <v>0</v>
      </c>
      <c r="K310" s="180" t="s">
        <v>1</v>
      </c>
      <c r="L310" s="37"/>
      <c r="M310" s="185" t="s">
        <v>1</v>
      </c>
      <c r="N310" s="186" t="s">
        <v>38</v>
      </c>
      <c r="O310" s="75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9" t="s">
        <v>181</v>
      </c>
      <c r="AT310" s="189" t="s">
        <v>144</v>
      </c>
      <c r="AU310" s="189" t="s">
        <v>81</v>
      </c>
      <c r="AY310" s="17" t="s">
        <v>141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7" t="s">
        <v>77</v>
      </c>
      <c r="BK310" s="190">
        <f>ROUND(I310*H310,2)</f>
        <v>0</v>
      </c>
      <c r="BL310" s="17" t="s">
        <v>181</v>
      </c>
      <c r="BM310" s="189" t="s">
        <v>719</v>
      </c>
    </row>
    <row r="311" s="12" customFormat="1" ht="22.8" customHeight="1">
      <c r="A311" s="12"/>
      <c r="B311" s="164"/>
      <c r="C311" s="12"/>
      <c r="D311" s="165" t="s">
        <v>72</v>
      </c>
      <c r="E311" s="175" t="s">
        <v>720</v>
      </c>
      <c r="F311" s="175" t="s">
        <v>721</v>
      </c>
      <c r="G311" s="12"/>
      <c r="H311" s="12"/>
      <c r="I311" s="167"/>
      <c r="J311" s="176">
        <f>BK311</f>
        <v>0</v>
      </c>
      <c r="K311" s="12"/>
      <c r="L311" s="164"/>
      <c r="M311" s="169"/>
      <c r="N311" s="170"/>
      <c r="O311" s="170"/>
      <c r="P311" s="171">
        <f>SUM(P312:P313)</f>
        <v>0</v>
      </c>
      <c r="Q311" s="170"/>
      <c r="R311" s="171">
        <f>SUM(R312:R313)</f>
        <v>0.0019</v>
      </c>
      <c r="S311" s="170"/>
      <c r="T311" s="172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5" t="s">
        <v>81</v>
      </c>
      <c r="AT311" s="173" t="s">
        <v>72</v>
      </c>
      <c r="AU311" s="173" t="s">
        <v>77</v>
      </c>
      <c r="AY311" s="165" t="s">
        <v>141</v>
      </c>
      <c r="BK311" s="174">
        <f>SUM(BK312:BK313)</f>
        <v>0</v>
      </c>
    </row>
    <row r="312" s="2" customFormat="1" ht="24.15" customHeight="1">
      <c r="A312" s="36"/>
      <c r="B312" s="177"/>
      <c r="C312" s="178" t="s">
        <v>722</v>
      </c>
      <c r="D312" s="178" t="s">
        <v>144</v>
      </c>
      <c r="E312" s="179" t="s">
        <v>723</v>
      </c>
      <c r="F312" s="180" t="s">
        <v>724</v>
      </c>
      <c r="G312" s="181" t="s">
        <v>180</v>
      </c>
      <c r="H312" s="182">
        <v>38</v>
      </c>
      <c r="I312" s="183"/>
      <c r="J312" s="184">
        <f>ROUND(I312*H312,2)</f>
        <v>0</v>
      </c>
      <c r="K312" s="180" t="s">
        <v>148</v>
      </c>
      <c r="L312" s="37"/>
      <c r="M312" s="185" t="s">
        <v>1</v>
      </c>
      <c r="N312" s="186" t="s">
        <v>38</v>
      </c>
      <c r="O312" s="75"/>
      <c r="P312" s="187">
        <f>O312*H312</f>
        <v>0</v>
      </c>
      <c r="Q312" s="187">
        <v>2.0000000000000002E-05</v>
      </c>
      <c r="R312" s="187">
        <f>Q312*H312</f>
        <v>0.00076000000000000004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181</v>
      </c>
      <c r="AT312" s="189" t="s">
        <v>144</v>
      </c>
      <c r="AU312" s="189" t="s">
        <v>81</v>
      </c>
      <c r="AY312" s="17" t="s">
        <v>141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77</v>
      </c>
      <c r="BK312" s="190">
        <f>ROUND(I312*H312,2)</f>
        <v>0</v>
      </c>
      <c r="BL312" s="17" t="s">
        <v>181</v>
      </c>
      <c r="BM312" s="189" t="s">
        <v>725</v>
      </c>
    </row>
    <row r="313" s="2" customFormat="1" ht="24.15" customHeight="1">
      <c r="A313" s="36"/>
      <c r="B313" s="177"/>
      <c r="C313" s="178" t="s">
        <v>726</v>
      </c>
      <c r="D313" s="178" t="s">
        <v>144</v>
      </c>
      <c r="E313" s="179" t="s">
        <v>727</v>
      </c>
      <c r="F313" s="180" t="s">
        <v>728</v>
      </c>
      <c r="G313" s="181" t="s">
        <v>180</v>
      </c>
      <c r="H313" s="182">
        <v>38</v>
      </c>
      <c r="I313" s="183"/>
      <c r="J313" s="184">
        <f>ROUND(I313*H313,2)</f>
        <v>0</v>
      </c>
      <c r="K313" s="180" t="s">
        <v>148</v>
      </c>
      <c r="L313" s="37"/>
      <c r="M313" s="185" t="s">
        <v>1</v>
      </c>
      <c r="N313" s="186" t="s">
        <v>38</v>
      </c>
      <c r="O313" s="75"/>
      <c r="P313" s="187">
        <f>O313*H313</f>
        <v>0</v>
      </c>
      <c r="Q313" s="187">
        <v>3.0000000000000001E-05</v>
      </c>
      <c r="R313" s="187">
        <f>Q313*H313</f>
        <v>0.00114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181</v>
      </c>
      <c r="AT313" s="189" t="s">
        <v>144</v>
      </c>
      <c r="AU313" s="189" t="s">
        <v>81</v>
      </c>
      <c r="AY313" s="17" t="s">
        <v>141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77</v>
      </c>
      <c r="BK313" s="190">
        <f>ROUND(I313*H313,2)</f>
        <v>0</v>
      </c>
      <c r="BL313" s="17" t="s">
        <v>181</v>
      </c>
      <c r="BM313" s="189" t="s">
        <v>729</v>
      </c>
    </row>
    <row r="314" s="12" customFormat="1" ht="25.92" customHeight="1">
      <c r="A314" s="12"/>
      <c r="B314" s="164"/>
      <c r="C314" s="12"/>
      <c r="D314" s="165" t="s">
        <v>72</v>
      </c>
      <c r="E314" s="166" t="s">
        <v>184</v>
      </c>
      <c r="F314" s="166" t="s">
        <v>730</v>
      </c>
      <c r="G314" s="12"/>
      <c r="H314" s="12"/>
      <c r="I314" s="167"/>
      <c r="J314" s="168">
        <f>BK314</f>
        <v>0</v>
      </c>
      <c r="K314" s="12"/>
      <c r="L314" s="164"/>
      <c r="M314" s="169"/>
      <c r="N314" s="170"/>
      <c r="O314" s="170"/>
      <c r="P314" s="171">
        <f>P315</f>
        <v>0</v>
      </c>
      <c r="Q314" s="170"/>
      <c r="R314" s="171">
        <f>R315</f>
        <v>0</v>
      </c>
      <c r="S314" s="170"/>
      <c r="T314" s="172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65" t="s">
        <v>90</v>
      </c>
      <c r="AT314" s="173" t="s">
        <v>72</v>
      </c>
      <c r="AU314" s="173" t="s">
        <v>73</v>
      </c>
      <c r="AY314" s="165" t="s">
        <v>141</v>
      </c>
      <c r="BK314" s="174">
        <f>BK315</f>
        <v>0</v>
      </c>
    </row>
    <row r="315" s="12" customFormat="1" ht="22.8" customHeight="1">
      <c r="A315" s="12"/>
      <c r="B315" s="164"/>
      <c r="C315" s="12"/>
      <c r="D315" s="165" t="s">
        <v>72</v>
      </c>
      <c r="E315" s="175" t="s">
        <v>731</v>
      </c>
      <c r="F315" s="175" t="s">
        <v>732</v>
      </c>
      <c r="G315" s="12"/>
      <c r="H315" s="12"/>
      <c r="I315" s="167"/>
      <c r="J315" s="176">
        <f>BK315</f>
        <v>0</v>
      </c>
      <c r="K315" s="12"/>
      <c r="L315" s="164"/>
      <c r="M315" s="169"/>
      <c r="N315" s="170"/>
      <c r="O315" s="170"/>
      <c r="P315" s="171">
        <f>P316</f>
        <v>0</v>
      </c>
      <c r="Q315" s="170"/>
      <c r="R315" s="171">
        <f>R316</f>
        <v>0</v>
      </c>
      <c r="S315" s="170"/>
      <c r="T315" s="172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65" t="s">
        <v>90</v>
      </c>
      <c r="AT315" s="173" t="s">
        <v>72</v>
      </c>
      <c r="AU315" s="173" t="s">
        <v>77</v>
      </c>
      <c r="AY315" s="165" t="s">
        <v>141</v>
      </c>
      <c r="BK315" s="174">
        <f>BK316</f>
        <v>0</v>
      </c>
    </row>
    <row r="316" s="2" customFormat="1" ht="24.15" customHeight="1">
      <c r="A316" s="36"/>
      <c r="B316" s="177"/>
      <c r="C316" s="178" t="s">
        <v>733</v>
      </c>
      <c r="D316" s="178" t="s">
        <v>144</v>
      </c>
      <c r="E316" s="179" t="s">
        <v>734</v>
      </c>
      <c r="F316" s="180" t="s">
        <v>735</v>
      </c>
      <c r="G316" s="181" t="s">
        <v>222</v>
      </c>
      <c r="H316" s="182">
        <v>1</v>
      </c>
      <c r="I316" s="183"/>
      <c r="J316" s="184">
        <f>ROUND(I316*H316,2)</f>
        <v>0</v>
      </c>
      <c r="K316" s="180" t="s">
        <v>148</v>
      </c>
      <c r="L316" s="37"/>
      <c r="M316" s="185" t="s">
        <v>1</v>
      </c>
      <c r="N316" s="186" t="s">
        <v>38</v>
      </c>
      <c r="O316" s="75"/>
      <c r="P316" s="187">
        <f>O316*H316</f>
        <v>0</v>
      </c>
      <c r="Q316" s="187">
        <v>0</v>
      </c>
      <c r="R316" s="187">
        <f>Q316*H316</f>
        <v>0</v>
      </c>
      <c r="S316" s="187">
        <v>0</v>
      </c>
      <c r="T316" s="188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9" t="s">
        <v>418</v>
      </c>
      <c r="AT316" s="189" t="s">
        <v>144</v>
      </c>
      <c r="AU316" s="189" t="s">
        <v>81</v>
      </c>
      <c r="AY316" s="17" t="s">
        <v>141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77</v>
      </c>
      <c r="BK316" s="190">
        <f>ROUND(I316*H316,2)</f>
        <v>0</v>
      </c>
      <c r="BL316" s="17" t="s">
        <v>418</v>
      </c>
      <c r="BM316" s="189" t="s">
        <v>736</v>
      </c>
    </row>
    <row r="317" s="12" customFormat="1" ht="25.92" customHeight="1">
      <c r="A317" s="12"/>
      <c r="B317" s="164"/>
      <c r="C317" s="12"/>
      <c r="D317" s="165" t="s">
        <v>72</v>
      </c>
      <c r="E317" s="166" t="s">
        <v>737</v>
      </c>
      <c r="F317" s="166" t="s">
        <v>738</v>
      </c>
      <c r="G317" s="12"/>
      <c r="H317" s="12"/>
      <c r="I317" s="167"/>
      <c r="J317" s="168">
        <f>BK317</f>
        <v>0</v>
      </c>
      <c r="K317" s="12"/>
      <c r="L317" s="164"/>
      <c r="M317" s="169"/>
      <c r="N317" s="170"/>
      <c r="O317" s="170"/>
      <c r="P317" s="171">
        <f>SUM(P318:P325)</f>
        <v>0</v>
      </c>
      <c r="Q317" s="170"/>
      <c r="R317" s="171">
        <f>SUM(R318:R325)</f>
        <v>0</v>
      </c>
      <c r="S317" s="170"/>
      <c r="T317" s="172">
        <f>SUM(T318:T325)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65" t="s">
        <v>149</v>
      </c>
      <c r="AT317" s="173" t="s">
        <v>72</v>
      </c>
      <c r="AU317" s="173" t="s">
        <v>73</v>
      </c>
      <c r="AY317" s="165" t="s">
        <v>141</v>
      </c>
      <c r="BK317" s="174">
        <f>SUM(BK318:BK325)</f>
        <v>0</v>
      </c>
    </row>
    <row r="318" s="2" customFormat="1" ht="16.5" customHeight="1">
      <c r="A318" s="36"/>
      <c r="B318" s="177"/>
      <c r="C318" s="178" t="s">
        <v>739</v>
      </c>
      <c r="D318" s="178" t="s">
        <v>144</v>
      </c>
      <c r="E318" s="179" t="s">
        <v>740</v>
      </c>
      <c r="F318" s="180" t="s">
        <v>741</v>
      </c>
      <c r="G318" s="181" t="s">
        <v>742</v>
      </c>
      <c r="H318" s="182">
        <v>1</v>
      </c>
      <c r="I318" s="183"/>
      <c r="J318" s="184">
        <f>ROUND(I318*H318,2)</f>
        <v>0</v>
      </c>
      <c r="K318" s="180" t="s">
        <v>148</v>
      </c>
      <c r="L318" s="37"/>
      <c r="M318" s="185" t="s">
        <v>1</v>
      </c>
      <c r="N318" s="186" t="s">
        <v>38</v>
      </c>
      <c r="O318" s="75"/>
      <c r="P318" s="187">
        <f>O318*H318</f>
        <v>0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9" t="s">
        <v>743</v>
      </c>
      <c r="AT318" s="189" t="s">
        <v>144</v>
      </c>
      <c r="AU318" s="189" t="s">
        <v>77</v>
      </c>
      <c r="AY318" s="17" t="s">
        <v>141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7" t="s">
        <v>77</v>
      </c>
      <c r="BK318" s="190">
        <f>ROUND(I318*H318,2)</f>
        <v>0</v>
      </c>
      <c r="BL318" s="17" t="s">
        <v>743</v>
      </c>
      <c r="BM318" s="189" t="s">
        <v>744</v>
      </c>
    </row>
    <row r="319" s="2" customFormat="1" ht="21.75" customHeight="1">
      <c r="A319" s="36"/>
      <c r="B319" s="177"/>
      <c r="C319" s="178" t="s">
        <v>745</v>
      </c>
      <c r="D319" s="178" t="s">
        <v>144</v>
      </c>
      <c r="E319" s="179" t="s">
        <v>746</v>
      </c>
      <c r="F319" s="180" t="s">
        <v>747</v>
      </c>
      <c r="G319" s="181" t="s">
        <v>239</v>
      </c>
      <c r="H319" s="182">
        <v>2</v>
      </c>
      <c r="I319" s="183"/>
      <c r="J319" s="184">
        <f>ROUND(I319*H319,2)</f>
        <v>0</v>
      </c>
      <c r="K319" s="180" t="s">
        <v>1</v>
      </c>
      <c r="L319" s="37"/>
      <c r="M319" s="185" t="s">
        <v>1</v>
      </c>
      <c r="N319" s="186" t="s">
        <v>38</v>
      </c>
      <c r="O319" s="75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149</v>
      </c>
      <c r="AT319" s="189" t="s">
        <v>144</v>
      </c>
      <c r="AU319" s="189" t="s">
        <v>77</v>
      </c>
      <c r="AY319" s="17" t="s">
        <v>141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77</v>
      </c>
      <c r="BK319" s="190">
        <f>ROUND(I319*H319,2)</f>
        <v>0</v>
      </c>
      <c r="BL319" s="17" t="s">
        <v>149</v>
      </c>
      <c r="BM319" s="189" t="s">
        <v>748</v>
      </c>
    </row>
    <row r="320" s="2" customFormat="1" ht="24.15" customHeight="1">
      <c r="A320" s="36"/>
      <c r="B320" s="177"/>
      <c r="C320" s="178" t="s">
        <v>749</v>
      </c>
      <c r="D320" s="178" t="s">
        <v>144</v>
      </c>
      <c r="E320" s="179" t="s">
        <v>750</v>
      </c>
      <c r="F320" s="180" t="s">
        <v>751</v>
      </c>
      <c r="G320" s="181" t="s">
        <v>239</v>
      </c>
      <c r="H320" s="182">
        <v>1</v>
      </c>
      <c r="I320" s="183"/>
      <c r="J320" s="184">
        <f>ROUND(I320*H320,2)</f>
        <v>0</v>
      </c>
      <c r="K320" s="180" t="s">
        <v>1</v>
      </c>
      <c r="L320" s="37"/>
      <c r="M320" s="185" t="s">
        <v>1</v>
      </c>
      <c r="N320" s="186" t="s">
        <v>38</v>
      </c>
      <c r="O320" s="75"/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149</v>
      </c>
      <c r="AT320" s="189" t="s">
        <v>144</v>
      </c>
      <c r="AU320" s="189" t="s">
        <v>77</v>
      </c>
      <c r="AY320" s="17" t="s">
        <v>141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77</v>
      </c>
      <c r="BK320" s="190">
        <f>ROUND(I320*H320,2)</f>
        <v>0</v>
      </c>
      <c r="BL320" s="17" t="s">
        <v>149</v>
      </c>
      <c r="BM320" s="189" t="s">
        <v>752</v>
      </c>
    </row>
    <row r="321" s="2" customFormat="1" ht="16.5" customHeight="1">
      <c r="A321" s="36"/>
      <c r="B321" s="177"/>
      <c r="C321" s="178" t="s">
        <v>753</v>
      </c>
      <c r="D321" s="178" t="s">
        <v>144</v>
      </c>
      <c r="E321" s="179" t="s">
        <v>754</v>
      </c>
      <c r="F321" s="180" t="s">
        <v>755</v>
      </c>
      <c r="G321" s="181" t="s">
        <v>239</v>
      </c>
      <c r="H321" s="182">
        <v>1</v>
      </c>
      <c r="I321" s="183"/>
      <c r="J321" s="184">
        <f>ROUND(I321*H321,2)</f>
        <v>0</v>
      </c>
      <c r="K321" s="180" t="s">
        <v>1</v>
      </c>
      <c r="L321" s="37"/>
      <c r="M321" s="185" t="s">
        <v>1</v>
      </c>
      <c r="N321" s="186" t="s">
        <v>38</v>
      </c>
      <c r="O321" s="75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9" t="s">
        <v>149</v>
      </c>
      <c r="AT321" s="189" t="s">
        <v>144</v>
      </c>
      <c r="AU321" s="189" t="s">
        <v>77</v>
      </c>
      <c r="AY321" s="17" t="s">
        <v>141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77</v>
      </c>
      <c r="BK321" s="190">
        <f>ROUND(I321*H321,2)</f>
        <v>0</v>
      </c>
      <c r="BL321" s="17" t="s">
        <v>149</v>
      </c>
      <c r="BM321" s="189" t="s">
        <v>756</v>
      </c>
    </row>
    <row r="322" s="2" customFormat="1" ht="16.5" customHeight="1">
      <c r="A322" s="36"/>
      <c r="B322" s="177"/>
      <c r="C322" s="178" t="s">
        <v>757</v>
      </c>
      <c r="D322" s="178" t="s">
        <v>144</v>
      </c>
      <c r="E322" s="179" t="s">
        <v>758</v>
      </c>
      <c r="F322" s="180" t="s">
        <v>759</v>
      </c>
      <c r="G322" s="181" t="s">
        <v>742</v>
      </c>
      <c r="H322" s="182">
        <v>20</v>
      </c>
      <c r="I322" s="183"/>
      <c r="J322" s="184">
        <f>ROUND(I322*H322,2)</f>
        <v>0</v>
      </c>
      <c r="K322" s="180" t="s">
        <v>148</v>
      </c>
      <c r="L322" s="37"/>
      <c r="M322" s="185" t="s">
        <v>1</v>
      </c>
      <c r="N322" s="186" t="s">
        <v>38</v>
      </c>
      <c r="O322" s="75"/>
      <c r="P322" s="187">
        <f>O322*H322</f>
        <v>0</v>
      </c>
      <c r="Q322" s="187">
        <v>0</v>
      </c>
      <c r="R322" s="187">
        <f>Q322*H322</f>
        <v>0</v>
      </c>
      <c r="S322" s="187">
        <v>0</v>
      </c>
      <c r="T322" s="188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9" t="s">
        <v>743</v>
      </c>
      <c r="AT322" s="189" t="s">
        <v>144</v>
      </c>
      <c r="AU322" s="189" t="s">
        <v>77</v>
      </c>
      <c r="AY322" s="17" t="s">
        <v>141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77</v>
      </c>
      <c r="BK322" s="190">
        <f>ROUND(I322*H322,2)</f>
        <v>0</v>
      </c>
      <c r="BL322" s="17" t="s">
        <v>743</v>
      </c>
      <c r="BM322" s="189" t="s">
        <v>760</v>
      </c>
    </row>
    <row r="323" s="2" customFormat="1" ht="16.5" customHeight="1">
      <c r="A323" s="36"/>
      <c r="B323" s="177"/>
      <c r="C323" s="178" t="s">
        <v>761</v>
      </c>
      <c r="D323" s="178" t="s">
        <v>144</v>
      </c>
      <c r="E323" s="179" t="s">
        <v>762</v>
      </c>
      <c r="F323" s="180" t="s">
        <v>763</v>
      </c>
      <c r="G323" s="181" t="s">
        <v>742</v>
      </c>
      <c r="H323" s="182">
        <v>8</v>
      </c>
      <c r="I323" s="183"/>
      <c r="J323" s="184">
        <f>ROUND(I323*H323,2)</f>
        <v>0</v>
      </c>
      <c r="K323" s="180" t="s">
        <v>148</v>
      </c>
      <c r="L323" s="37"/>
      <c r="M323" s="185" t="s">
        <v>1</v>
      </c>
      <c r="N323" s="186" t="s">
        <v>38</v>
      </c>
      <c r="O323" s="75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743</v>
      </c>
      <c r="AT323" s="189" t="s">
        <v>144</v>
      </c>
      <c r="AU323" s="189" t="s">
        <v>77</v>
      </c>
      <c r="AY323" s="17" t="s">
        <v>141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77</v>
      </c>
      <c r="BK323" s="190">
        <f>ROUND(I323*H323,2)</f>
        <v>0</v>
      </c>
      <c r="BL323" s="17" t="s">
        <v>743</v>
      </c>
      <c r="BM323" s="189" t="s">
        <v>764</v>
      </c>
    </row>
    <row r="324" s="2" customFormat="1" ht="16.5" customHeight="1">
      <c r="A324" s="36"/>
      <c r="B324" s="177"/>
      <c r="C324" s="178" t="s">
        <v>765</v>
      </c>
      <c r="D324" s="178" t="s">
        <v>144</v>
      </c>
      <c r="E324" s="179" t="s">
        <v>766</v>
      </c>
      <c r="F324" s="180" t="s">
        <v>767</v>
      </c>
      <c r="G324" s="181" t="s">
        <v>742</v>
      </c>
      <c r="H324" s="182">
        <v>8</v>
      </c>
      <c r="I324" s="183"/>
      <c r="J324" s="184">
        <f>ROUND(I324*H324,2)</f>
        <v>0</v>
      </c>
      <c r="K324" s="180" t="s">
        <v>148</v>
      </c>
      <c r="L324" s="37"/>
      <c r="M324" s="185" t="s">
        <v>1</v>
      </c>
      <c r="N324" s="186" t="s">
        <v>38</v>
      </c>
      <c r="O324" s="75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743</v>
      </c>
      <c r="AT324" s="189" t="s">
        <v>144</v>
      </c>
      <c r="AU324" s="189" t="s">
        <v>77</v>
      </c>
      <c r="AY324" s="17" t="s">
        <v>141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77</v>
      </c>
      <c r="BK324" s="190">
        <f>ROUND(I324*H324,2)</f>
        <v>0</v>
      </c>
      <c r="BL324" s="17" t="s">
        <v>743</v>
      </c>
      <c r="BM324" s="189" t="s">
        <v>768</v>
      </c>
    </row>
    <row r="325" s="2" customFormat="1" ht="16.5" customHeight="1">
      <c r="A325" s="36"/>
      <c r="B325" s="177"/>
      <c r="C325" s="178" t="s">
        <v>769</v>
      </c>
      <c r="D325" s="178" t="s">
        <v>144</v>
      </c>
      <c r="E325" s="179" t="s">
        <v>770</v>
      </c>
      <c r="F325" s="180" t="s">
        <v>771</v>
      </c>
      <c r="G325" s="181" t="s">
        <v>742</v>
      </c>
      <c r="H325" s="182">
        <v>24</v>
      </c>
      <c r="I325" s="183"/>
      <c r="J325" s="184">
        <f>ROUND(I325*H325,2)</f>
        <v>0</v>
      </c>
      <c r="K325" s="180" t="s">
        <v>148</v>
      </c>
      <c r="L325" s="37"/>
      <c r="M325" s="185" t="s">
        <v>1</v>
      </c>
      <c r="N325" s="186" t="s">
        <v>38</v>
      </c>
      <c r="O325" s="75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743</v>
      </c>
      <c r="AT325" s="189" t="s">
        <v>144</v>
      </c>
      <c r="AU325" s="189" t="s">
        <v>77</v>
      </c>
      <c r="AY325" s="17" t="s">
        <v>141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77</v>
      </c>
      <c r="BK325" s="190">
        <f>ROUND(I325*H325,2)</f>
        <v>0</v>
      </c>
      <c r="BL325" s="17" t="s">
        <v>743</v>
      </c>
      <c r="BM325" s="189" t="s">
        <v>772</v>
      </c>
    </row>
    <row r="326" s="12" customFormat="1" ht="25.92" customHeight="1">
      <c r="A326" s="12"/>
      <c r="B326" s="164"/>
      <c r="C326" s="12"/>
      <c r="D326" s="165" t="s">
        <v>72</v>
      </c>
      <c r="E326" s="166" t="s">
        <v>773</v>
      </c>
      <c r="F326" s="166" t="s">
        <v>774</v>
      </c>
      <c r="G326" s="12"/>
      <c r="H326" s="12"/>
      <c r="I326" s="167"/>
      <c r="J326" s="168">
        <f>BK326</f>
        <v>0</v>
      </c>
      <c r="K326" s="12"/>
      <c r="L326" s="164"/>
      <c r="M326" s="169"/>
      <c r="N326" s="170"/>
      <c r="O326" s="170"/>
      <c r="P326" s="171">
        <f>P327</f>
        <v>0</v>
      </c>
      <c r="Q326" s="170"/>
      <c r="R326" s="171">
        <f>R327</f>
        <v>0</v>
      </c>
      <c r="S326" s="170"/>
      <c r="T326" s="172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65" t="s">
        <v>163</v>
      </c>
      <c r="AT326" s="173" t="s">
        <v>72</v>
      </c>
      <c r="AU326" s="173" t="s">
        <v>73</v>
      </c>
      <c r="AY326" s="165" t="s">
        <v>141</v>
      </c>
      <c r="BK326" s="174">
        <f>BK327</f>
        <v>0</v>
      </c>
    </row>
    <row r="327" s="12" customFormat="1" ht="22.8" customHeight="1">
      <c r="A327" s="12"/>
      <c r="B327" s="164"/>
      <c r="C327" s="12"/>
      <c r="D327" s="165" t="s">
        <v>72</v>
      </c>
      <c r="E327" s="175" t="s">
        <v>775</v>
      </c>
      <c r="F327" s="175" t="s">
        <v>776</v>
      </c>
      <c r="G327" s="12"/>
      <c r="H327" s="12"/>
      <c r="I327" s="167"/>
      <c r="J327" s="176">
        <f>BK327</f>
        <v>0</v>
      </c>
      <c r="K327" s="12"/>
      <c r="L327" s="164"/>
      <c r="M327" s="169"/>
      <c r="N327" s="170"/>
      <c r="O327" s="170"/>
      <c r="P327" s="171">
        <f>SUM(P328:P329)</f>
        <v>0</v>
      </c>
      <c r="Q327" s="170"/>
      <c r="R327" s="171">
        <f>SUM(R328:R329)</f>
        <v>0</v>
      </c>
      <c r="S327" s="170"/>
      <c r="T327" s="172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65" t="s">
        <v>163</v>
      </c>
      <c r="AT327" s="173" t="s">
        <v>72</v>
      </c>
      <c r="AU327" s="173" t="s">
        <v>77</v>
      </c>
      <c r="AY327" s="165" t="s">
        <v>141</v>
      </c>
      <c r="BK327" s="174">
        <f>SUM(BK328:BK329)</f>
        <v>0</v>
      </c>
    </row>
    <row r="328" s="2" customFormat="1" ht="16.5" customHeight="1">
      <c r="A328" s="36"/>
      <c r="B328" s="177"/>
      <c r="C328" s="178" t="s">
        <v>777</v>
      </c>
      <c r="D328" s="178" t="s">
        <v>144</v>
      </c>
      <c r="E328" s="179" t="s">
        <v>778</v>
      </c>
      <c r="F328" s="180" t="s">
        <v>779</v>
      </c>
      <c r="G328" s="181" t="s">
        <v>222</v>
      </c>
      <c r="H328" s="182">
        <v>1</v>
      </c>
      <c r="I328" s="183"/>
      <c r="J328" s="184">
        <f>ROUND(I328*H328,2)</f>
        <v>0</v>
      </c>
      <c r="K328" s="180" t="s">
        <v>148</v>
      </c>
      <c r="L328" s="37"/>
      <c r="M328" s="185" t="s">
        <v>1</v>
      </c>
      <c r="N328" s="186" t="s">
        <v>38</v>
      </c>
      <c r="O328" s="75"/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9" t="s">
        <v>780</v>
      </c>
      <c r="AT328" s="189" t="s">
        <v>144</v>
      </c>
      <c r="AU328" s="189" t="s">
        <v>81</v>
      </c>
      <c r="AY328" s="17" t="s">
        <v>141</v>
      </c>
      <c r="BE328" s="190">
        <f>IF(N328="základní",J328,0)</f>
        <v>0</v>
      </c>
      <c r="BF328" s="190">
        <f>IF(N328="snížená",J328,0)</f>
        <v>0</v>
      </c>
      <c r="BG328" s="190">
        <f>IF(N328="zákl. přenesená",J328,0)</f>
        <v>0</v>
      </c>
      <c r="BH328" s="190">
        <f>IF(N328="sníž. přenesená",J328,0)</f>
        <v>0</v>
      </c>
      <c r="BI328" s="190">
        <f>IF(N328="nulová",J328,0)</f>
        <v>0</v>
      </c>
      <c r="BJ328" s="17" t="s">
        <v>77</v>
      </c>
      <c r="BK328" s="190">
        <f>ROUND(I328*H328,2)</f>
        <v>0</v>
      </c>
      <c r="BL328" s="17" t="s">
        <v>780</v>
      </c>
      <c r="BM328" s="189" t="s">
        <v>781</v>
      </c>
    </row>
    <row r="329" s="2" customFormat="1">
      <c r="A329" s="36"/>
      <c r="B329" s="37"/>
      <c r="C329" s="36"/>
      <c r="D329" s="191" t="s">
        <v>171</v>
      </c>
      <c r="E329" s="36"/>
      <c r="F329" s="192" t="s">
        <v>782</v>
      </c>
      <c r="G329" s="36"/>
      <c r="H329" s="36"/>
      <c r="I329" s="193"/>
      <c r="J329" s="36"/>
      <c r="K329" s="36"/>
      <c r="L329" s="37"/>
      <c r="M329" s="222"/>
      <c r="N329" s="223"/>
      <c r="O329" s="224"/>
      <c r="P329" s="224"/>
      <c r="Q329" s="224"/>
      <c r="R329" s="224"/>
      <c r="S329" s="224"/>
      <c r="T329" s="225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7" t="s">
        <v>171</v>
      </c>
      <c r="AU329" s="17" t="s">
        <v>81</v>
      </c>
    </row>
    <row r="330" s="2" customFormat="1" ht="6.96" customHeight="1">
      <c r="A330" s="36"/>
      <c r="B330" s="58"/>
      <c r="C330" s="59"/>
      <c r="D330" s="59"/>
      <c r="E330" s="59"/>
      <c r="F330" s="59"/>
      <c r="G330" s="59"/>
      <c r="H330" s="59"/>
      <c r="I330" s="59"/>
      <c r="J330" s="59"/>
      <c r="K330" s="59"/>
      <c r="L330" s="37"/>
      <c r="M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</row>
  </sheetData>
  <autoFilter ref="C140:K3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783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784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31. 1. 2024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ROUND(J139,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ROUND((SUM(BE139:BE316)),  2)</f>
        <v>0</v>
      </c>
      <c r="G35" s="36"/>
      <c r="H35" s="36"/>
      <c r="I35" s="134">
        <v>0.20999999999999999</v>
      </c>
      <c r="J35" s="133">
        <f>ROUND(((SUM(BE139:BE316))*I35),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ROUND((SUM(BF139:BF316)),  2)</f>
        <v>0</v>
      </c>
      <c r="G36" s="36"/>
      <c r="H36" s="36"/>
      <c r="I36" s="134">
        <v>0.12</v>
      </c>
      <c r="J36" s="133">
        <f>ROUND(((SUM(BF139:BF316))*I36),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ROUND((SUM(BG139:BG316)),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ROUND((SUM(BH139:BH316)),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ROUND((SUM(BI139:BI316)),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783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Ústřední topení - 1.2.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31. 1. 2024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J139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105</v>
      </c>
      <c r="E99" s="148"/>
      <c r="F99" s="148"/>
      <c r="G99" s="148"/>
      <c r="H99" s="148"/>
      <c r="I99" s="148"/>
      <c r="J99" s="149">
        <f>J140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785</v>
      </c>
      <c r="E100" s="152"/>
      <c r="F100" s="152"/>
      <c r="G100" s="152"/>
      <c r="H100" s="152"/>
      <c r="I100" s="152"/>
      <c r="J100" s="153">
        <f>J141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786</v>
      </c>
      <c r="E101" s="152"/>
      <c r="F101" s="152"/>
      <c r="G101" s="152"/>
      <c r="H101" s="152"/>
      <c r="I101" s="152"/>
      <c r="J101" s="153">
        <f>J143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106</v>
      </c>
      <c r="E102" s="152"/>
      <c r="F102" s="152"/>
      <c r="G102" s="152"/>
      <c r="H102" s="152"/>
      <c r="I102" s="152"/>
      <c r="J102" s="153">
        <f>J150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107</v>
      </c>
      <c r="E103" s="152"/>
      <c r="F103" s="152"/>
      <c r="G103" s="152"/>
      <c r="H103" s="152"/>
      <c r="I103" s="152"/>
      <c r="J103" s="153">
        <f>J162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787</v>
      </c>
      <c r="E104" s="152"/>
      <c r="F104" s="152"/>
      <c r="G104" s="152"/>
      <c r="H104" s="152"/>
      <c r="I104" s="152"/>
      <c r="J104" s="153">
        <f>J171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6"/>
      <c r="C105" s="9"/>
      <c r="D105" s="147" t="s">
        <v>108</v>
      </c>
      <c r="E105" s="148"/>
      <c r="F105" s="148"/>
      <c r="G105" s="148"/>
      <c r="H105" s="148"/>
      <c r="I105" s="148"/>
      <c r="J105" s="149">
        <f>J173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0"/>
      <c r="C106" s="10"/>
      <c r="D106" s="151" t="s">
        <v>109</v>
      </c>
      <c r="E106" s="152"/>
      <c r="F106" s="152"/>
      <c r="G106" s="152"/>
      <c r="H106" s="152"/>
      <c r="I106" s="152"/>
      <c r="J106" s="153">
        <f>J174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111</v>
      </c>
      <c r="E107" s="152"/>
      <c r="F107" s="152"/>
      <c r="G107" s="152"/>
      <c r="H107" s="152"/>
      <c r="I107" s="152"/>
      <c r="J107" s="153">
        <f>J210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788</v>
      </c>
      <c r="E108" s="152"/>
      <c r="F108" s="152"/>
      <c r="G108" s="152"/>
      <c r="H108" s="152"/>
      <c r="I108" s="152"/>
      <c r="J108" s="153">
        <f>J219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117</v>
      </c>
      <c r="E109" s="152"/>
      <c r="F109" s="152"/>
      <c r="G109" s="152"/>
      <c r="H109" s="152"/>
      <c r="I109" s="152"/>
      <c r="J109" s="153">
        <f>J221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789</v>
      </c>
      <c r="E110" s="152"/>
      <c r="F110" s="152"/>
      <c r="G110" s="152"/>
      <c r="H110" s="152"/>
      <c r="I110" s="152"/>
      <c r="J110" s="153">
        <f>J239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0"/>
      <c r="C111" s="10"/>
      <c r="D111" s="151" t="s">
        <v>790</v>
      </c>
      <c r="E111" s="152"/>
      <c r="F111" s="152"/>
      <c r="G111" s="152"/>
      <c r="H111" s="152"/>
      <c r="I111" s="152"/>
      <c r="J111" s="153">
        <f>J247</f>
        <v>0</v>
      </c>
      <c r="K111" s="10"/>
      <c r="L111" s="15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0"/>
      <c r="C112" s="10"/>
      <c r="D112" s="151" t="s">
        <v>791</v>
      </c>
      <c r="E112" s="152"/>
      <c r="F112" s="152"/>
      <c r="G112" s="152"/>
      <c r="H112" s="152"/>
      <c r="I112" s="152"/>
      <c r="J112" s="153">
        <f>J292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119</v>
      </c>
      <c r="E113" s="152"/>
      <c r="F113" s="152"/>
      <c r="G113" s="152"/>
      <c r="H113" s="152"/>
      <c r="I113" s="152"/>
      <c r="J113" s="153">
        <f>J296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792</v>
      </c>
      <c r="E114" s="152"/>
      <c r="F114" s="152"/>
      <c r="G114" s="152"/>
      <c r="H114" s="152"/>
      <c r="I114" s="152"/>
      <c r="J114" s="153">
        <f>J302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46"/>
      <c r="C115" s="9"/>
      <c r="D115" s="147" t="s">
        <v>121</v>
      </c>
      <c r="E115" s="148"/>
      <c r="F115" s="148"/>
      <c r="G115" s="148"/>
      <c r="H115" s="148"/>
      <c r="I115" s="148"/>
      <c r="J115" s="149">
        <f>J305</f>
        <v>0</v>
      </c>
      <c r="K115" s="9"/>
      <c r="L115" s="14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50"/>
      <c r="C116" s="10"/>
      <c r="D116" s="151" t="s">
        <v>122</v>
      </c>
      <c r="E116" s="152"/>
      <c r="F116" s="152"/>
      <c r="G116" s="152"/>
      <c r="H116" s="152"/>
      <c r="I116" s="152"/>
      <c r="J116" s="153">
        <f>J306</f>
        <v>0</v>
      </c>
      <c r="K116" s="10"/>
      <c r="L116" s="15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6"/>
      <c r="C117" s="9"/>
      <c r="D117" s="147" t="s">
        <v>123</v>
      </c>
      <c r="E117" s="148"/>
      <c r="F117" s="148"/>
      <c r="G117" s="148"/>
      <c r="H117" s="148"/>
      <c r="I117" s="148"/>
      <c r="J117" s="149">
        <f>J308</f>
        <v>0</v>
      </c>
      <c r="K117" s="9"/>
      <c r="L117" s="14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3" s="2" customFormat="1" ht="6.96" customHeight="1">
      <c r="A123" s="36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4.96" customHeight="1">
      <c r="A124" s="36"/>
      <c r="B124" s="37"/>
      <c r="C124" s="21" t="s">
        <v>126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16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6"/>
      <c r="D127" s="36"/>
      <c r="E127" s="127" t="str">
        <f>E7</f>
        <v>Rekonstrukce kotelny Libušina 8, Ostrava</v>
      </c>
      <c r="F127" s="30"/>
      <c r="G127" s="30"/>
      <c r="H127" s="30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" customFormat="1" ht="12" customHeight="1">
      <c r="B128" s="20"/>
      <c r="C128" s="30" t="s">
        <v>96</v>
      </c>
      <c r="L128" s="20"/>
    </row>
    <row r="129" s="2" customFormat="1" ht="16.5" customHeight="1">
      <c r="A129" s="36"/>
      <c r="B129" s="37"/>
      <c r="C129" s="36"/>
      <c r="D129" s="36"/>
      <c r="E129" s="127" t="s">
        <v>783</v>
      </c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98</v>
      </c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6.5" customHeight="1">
      <c r="A131" s="36"/>
      <c r="B131" s="37"/>
      <c r="C131" s="36"/>
      <c r="D131" s="36"/>
      <c r="E131" s="65" t="str">
        <f>E11</f>
        <v>Ústřední topení - 1.2. Pol</v>
      </c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20</v>
      </c>
      <c r="D133" s="36"/>
      <c r="E133" s="36"/>
      <c r="F133" s="25" t="str">
        <f>F14</f>
        <v xml:space="preserve"> </v>
      </c>
      <c r="G133" s="36"/>
      <c r="H133" s="36"/>
      <c r="I133" s="30" t="s">
        <v>22</v>
      </c>
      <c r="J133" s="67" t="str">
        <f>IF(J14="","",J14)</f>
        <v>31. 1. 2024</v>
      </c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30" t="s">
        <v>24</v>
      </c>
      <c r="D135" s="36"/>
      <c r="E135" s="36"/>
      <c r="F135" s="25" t="str">
        <f>E17</f>
        <v xml:space="preserve"> </v>
      </c>
      <c r="G135" s="36"/>
      <c r="H135" s="36"/>
      <c r="I135" s="30" t="s">
        <v>29</v>
      </c>
      <c r="J135" s="34" t="str">
        <f>E23</f>
        <v xml:space="preserve"> </v>
      </c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5.15" customHeight="1">
      <c r="A136" s="36"/>
      <c r="B136" s="37"/>
      <c r="C136" s="30" t="s">
        <v>27</v>
      </c>
      <c r="D136" s="36"/>
      <c r="E136" s="36"/>
      <c r="F136" s="25" t="str">
        <f>IF(E20="","",E20)</f>
        <v>Vyplň údaj</v>
      </c>
      <c r="G136" s="36"/>
      <c r="H136" s="36"/>
      <c r="I136" s="30" t="s">
        <v>31</v>
      </c>
      <c r="J136" s="34" t="str">
        <f>E26</f>
        <v xml:space="preserve"> </v>
      </c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0.32" customHeight="1">
      <c r="A137" s="36"/>
      <c r="B137" s="37"/>
      <c r="C137" s="36"/>
      <c r="D137" s="36"/>
      <c r="E137" s="36"/>
      <c r="F137" s="36"/>
      <c r="G137" s="36"/>
      <c r="H137" s="36"/>
      <c r="I137" s="36"/>
      <c r="J137" s="36"/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11" customFormat="1" ht="29.28" customHeight="1">
      <c r="A138" s="154"/>
      <c r="B138" s="155"/>
      <c r="C138" s="156" t="s">
        <v>127</v>
      </c>
      <c r="D138" s="157" t="s">
        <v>58</v>
      </c>
      <c r="E138" s="157" t="s">
        <v>54</v>
      </c>
      <c r="F138" s="157" t="s">
        <v>55</v>
      </c>
      <c r="G138" s="157" t="s">
        <v>128</v>
      </c>
      <c r="H138" s="157" t="s">
        <v>129</v>
      </c>
      <c r="I138" s="157" t="s">
        <v>130</v>
      </c>
      <c r="J138" s="157" t="s">
        <v>102</v>
      </c>
      <c r="K138" s="158" t="s">
        <v>131</v>
      </c>
      <c r="L138" s="159"/>
      <c r="M138" s="84" t="s">
        <v>1</v>
      </c>
      <c r="N138" s="85" t="s">
        <v>37</v>
      </c>
      <c r="O138" s="85" t="s">
        <v>132</v>
      </c>
      <c r="P138" s="85" t="s">
        <v>133</v>
      </c>
      <c r="Q138" s="85" t="s">
        <v>134</v>
      </c>
      <c r="R138" s="85" t="s">
        <v>135</v>
      </c>
      <c r="S138" s="85" t="s">
        <v>136</v>
      </c>
      <c r="T138" s="86" t="s">
        <v>137</v>
      </c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</row>
    <row r="139" s="2" customFormat="1" ht="22.8" customHeight="1">
      <c r="A139" s="36"/>
      <c r="B139" s="37"/>
      <c r="C139" s="91" t="s">
        <v>138</v>
      </c>
      <c r="D139" s="36"/>
      <c r="E139" s="36"/>
      <c r="F139" s="36"/>
      <c r="G139" s="36"/>
      <c r="H139" s="36"/>
      <c r="I139" s="36"/>
      <c r="J139" s="160">
        <f>BK139</f>
        <v>0</v>
      </c>
      <c r="K139" s="36"/>
      <c r="L139" s="37"/>
      <c r="M139" s="87"/>
      <c r="N139" s="71"/>
      <c r="O139" s="88"/>
      <c r="P139" s="161">
        <f>P140+P173+P305+P308</f>
        <v>0</v>
      </c>
      <c r="Q139" s="88"/>
      <c r="R139" s="161">
        <f>R140+R173+R305+R308</f>
        <v>13.363716279999998</v>
      </c>
      <c r="S139" s="88"/>
      <c r="T139" s="162">
        <f>T140+T173+T305+T308</f>
        <v>37.914150000000006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72</v>
      </c>
      <c r="AU139" s="17" t="s">
        <v>104</v>
      </c>
      <c r="BK139" s="163">
        <f>BK140+BK173+BK305+BK308</f>
        <v>0</v>
      </c>
    </row>
    <row r="140" s="12" customFormat="1" ht="25.92" customHeight="1">
      <c r="A140" s="12"/>
      <c r="B140" s="164"/>
      <c r="C140" s="12"/>
      <c r="D140" s="165" t="s">
        <v>72</v>
      </c>
      <c r="E140" s="166" t="s">
        <v>139</v>
      </c>
      <c r="F140" s="166" t="s">
        <v>140</v>
      </c>
      <c r="G140" s="12"/>
      <c r="H140" s="12"/>
      <c r="I140" s="167"/>
      <c r="J140" s="168">
        <f>BK140</f>
        <v>0</v>
      </c>
      <c r="K140" s="12"/>
      <c r="L140" s="164"/>
      <c r="M140" s="169"/>
      <c r="N140" s="170"/>
      <c r="O140" s="170"/>
      <c r="P140" s="171">
        <f>P141+P143+P150+P162+P171</f>
        <v>0</v>
      </c>
      <c r="Q140" s="170"/>
      <c r="R140" s="171">
        <f>R141+R143+R150+R162+R171</f>
        <v>8.170446479999999</v>
      </c>
      <c r="S140" s="170"/>
      <c r="T140" s="172">
        <f>T141+T143+T150+T162+T171</f>
        <v>31.915000000000003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5" t="s">
        <v>77</v>
      </c>
      <c r="AT140" s="173" t="s">
        <v>72</v>
      </c>
      <c r="AU140" s="173" t="s">
        <v>73</v>
      </c>
      <c r="AY140" s="165" t="s">
        <v>141</v>
      </c>
      <c r="BK140" s="174">
        <f>BK141+BK143+BK150+BK162+BK171</f>
        <v>0</v>
      </c>
    </row>
    <row r="141" s="12" customFormat="1" ht="22.8" customHeight="1">
      <c r="A141" s="12"/>
      <c r="B141" s="164"/>
      <c r="C141" s="12"/>
      <c r="D141" s="165" t="s">
        <v>72</v>
      </c>
      <c r="E141" s="175" t="s">
        <v>149</v>
      </c>
      <c r="F141" s="175" t="s">
        <v>793</v>
      </c>
      <c r="G141" s="12"/>
      <c r="H141" s="12"/>
      <c r="I141" s="167"/>
      <c r="J141" s="176">
        <f>BK141</f>
        <v>0</v>
      </c>
      <c r="K141" s="12"/>
      <c r="L141" s="164"/>
      <c r="M141" s="169"/>
      <c r="N141" s="170"/>
      <c r="O141" s="170"/>
      <c r="P141" s="171">
        <f>P142</f>
        <v>0</v>
      </c>
      <c r="Q141" s="170"/>
      <c r="R141" s="171">
        <f>R142</f>
        <v>0.31968000000000002</v>
      </c>
      <c r="S141" s="170"/>
      <c r="T141" s="17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5" t="s">
        <v>77</v>
      </c>
      <c r="AT141" s="173" t="s">
        <v>72</v>
      </c>
      <c r="AU141" s="173" t="s">
        <v>77</v>
      </c>
      <c r="AY141" s="165" t="s">
        <v>141</v>
      </c>
      <c r="BK141" s="174">
        <f>BK142</f>
        <v>0</v>
      </c>
    </row>
    <row r="142" s="2" customFormat="1" ht="24.15" customHeight="1">
      <c r="A142" s="36"/>
      <c r="B142" s="177"/>
      <c r="C142" s="178" t="s">
        <v>77</v>
      </c>
      <c r="D142" s="178" t="s">
        <v>144</v>
      </c>
      <c r="E142" s="179" t="s">
        <v>794</v>
      </c>
      <c r="F142" s="180" t="s">
        <v>795</v>
      </c>
      <c r="G142" s="181" t="s">
        <v>222</v>
      </c>
      <c r="H142" s="182">
        <v>6</v>
      </c>
      <c r="I142" s="183"/>
      <c r="J142" s="184">
        <f>ROUND(I142*H142,2)</f>
        <v>0</v>
      </c>
      <c r="K142" s="180" t="s">
        <v>148</v>
      </c>
      <c r="L142" s="37"/>
      <c r="M142" s="185" t="s">
        <v>1</v>
      </c>
      <c r="N142" s="186" t="s">
        <v>38</v>
      </c>
      <c r="O142" s="75"/>
      <c r="P142" s="187">
        <f>O142*H142</f>
        <v>0</v>
      </c>
      <c r="Q142" s="187">
        <v>0.053280000000000001</v>
      </c>
      <c r="R142" s="187">
        <f>Q142*H142</f>
        <v>0.31968000000000002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149</v>
      </c>
      <c r="AT142" s="189" t="s">
        <v>144</v>
      </c>
      <c r="AU142" s="189" t="s">
        <v>81</v>
      </c>
      <c r="AY142" s="17" t="s">
        <v>141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77</v>
      </c>
      <c r="BK142" s="190">
        <f>ROUND(I142*H142,2)</f>
        <v>0</v>
      </c>
      <c r="BL142" s="17" t="s">
        <v>149</v>
      </c>
      <c r="BM142" s="189" t="s">
        <v>796</v>
      </c>
    </row>
    <row r="143" s="12" customFormat="1" ht="22.8" customHeight="1">
      <c r="A143" s="12"/>
      <c r="B143" s="164"/>
      <c r="C143" s="12"/>
      <c r="D143" s="165" t="s">
        <v>72</v>
      </c>
      <c r="E143" s="175" t="s">
        <v>167</v>
      </c>
      <c r="F143" s="175" t="s">
        <v>797</v>
      </c>
      <c r="G143" s="12"/>
      <c r="H143" s="12"/>
      <c r="I143" s="167"/>
      <c r="J143" s="176">
        <f>BK143</f>
        <v>0</v>
      </c>
      <c r="K143" s="12"/>
      <c r="L143" s="164"/>
      <c r="M143" s="169"/>
      <c r="N143" s="170"/>
      <c r="O143" s="170"/>
      <c r="P143" s="171">
        <f>SUM(P144:P149)</f>
        <v>0</v>
      </c>
      <c r="Q143" s="170"/>
      <c r="R143" s="171">
        <f>SUM(R144:R149)</f>
        <v>7.8348497999999989</v>
      </c>
      <c r="S143" s="170"/>
      <c r="T143" s="172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5" t="s">
        <v>77</v>
      </c>
      <c r="AT143" s="173" t="s">
        <v>72</v>
      </c>
      <c r="AU143" s="173" t="s">
        <v>77</v>
      </c>
      <c r="AY143" s="165" t="s">
        <v>141</v>
      </c>
      <c r="BK143" s="174">
        <f>SUM(BK144:BK149)</f>
        <v>0</v>
      </c>
    </row>
    <row r="144" s="2" customFormat="1" ht="24.15" customHeight="1">
      <c r="A144" s="36"/>
      <c r="B144" s="177"/>
      <c r="C144" s="178" t="s">
        <v>81</v>
      </c>
      <c r="D144" s="178" t="s">
        <v>144</v>
      </c>
      <c r="E144" s="179" t="s">
        <v>798</v>
      </c>
      <c r="F144" s="180" t="s">
        <v>799</v>
      </c>
      <c r="G144" s="181" t="s">
        <v>222</v>
      </c>
      <c r="H144" s="182">
        <v>6</v>
      </c>
      <c r="I144" s="183"/>
      <c r="J144" s="184">
        <f>ROUND(I144*H144,2)</f>
        <v>0</v>
      </c>
      <c r="K144" s="180" t="s">
        <v>148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0.01</v>
      </c>
      <c r="R144" s="187">
        <f>Q144*H144</f>
        <v>0.059999999999999998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81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800</v>
      </c>
    </row>
    <row r="145" s="2" customFormat="1" ht="21.75" customHeight="1">
      <c r="A145" s="36"/>
      <c r="B145" s="177"/>
      <c r="C145" s="178" t="s">
        <v>90</v>
      </c>
      <c r="D145" s="178" t="s">
        <v>144</v>
      </c>
      <c r="E145" s="179" t="s">
        <v>801</v>
      </c>
      <c r="F145" s="180" t="s">
        <v>802</v>
      </c>
      <c r="G145" s="181" t="s">
        <v>147</v>
      </c>
      <c r="H145" s="182">
        <v>80.459999999999994</v>
      </c>
      <c r="I145" s="183"/>
      <c r="J145" s="184">
        <f>ROUND(I145*H145,2)</f>
        <v>0</v>
      </c>
      <c r="K145" s="180" t="s">
        <v>148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0.056000000000000001</v>
      </c>
      <c r="R145" s="187">
        <f>Q145*H145</f>
        <v>4.5057599999999995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81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803</v>
      </c>
    </row>
    <row r="146" s="13" customFormat="1">
      <c r="A146" s="13"/>
      <c r="B146" s="206"/>
      <c r="C146" s="13"/>
      <c r="D146" s="191" t="s">
        <v>189</v>
      </c>
      <c r="E146" s="213" t="s">
        <v>1</v>
      </c>
      <c r="F146" s="207" t="s">
        <v>804</v>
      </c>
      <c r="G146" s="13"/>
      <c r="H146" s="208">
        <v>21.420000000000002</v>
      </c>
      <c r="I146" s="209"/>
      <c r="J146" s="13"/>
      <c r="K146" s="13"/>
      <c r="L146" s="206"/>
      <c r="M146" s="210"/>
      <c r="N146" s="211"/>
      <c r="O146" s="211"/>
      <c r="P146" s="211"/>
      <c r="Q146" s="211"/>
      <c r="R146" s="211"/>
      <c r="S146" s="211"/>
      <c r="T146" s="21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3" t="s">
        <v>189</v>
      </c>
      <c r="AU146" s="213" t="s">
        <v>81</v>
      </c>
      <c r="AV146" s="13" t="s">
        <v>81</v>
      </c>
      <c r="AW146" s="13" t="s">
        <v>30</v>
      </c>
      <c r="AX146" s="13" t="s">
        <v>73</v>
      </c>
      <c r="AY146" s="213" t="s">
        <v>141</v>
      </c>
    </row>
    <row r="147" s="13" customFormat="1">
      <c r="A147" s="13"/>
      <c r="B147" s="206"/>
      <c r="C147" s="13"/>
      <c r="D147" s="191" t="s">
        <v>189</v>
      </c>
      <c r="E147" s="213" t="s">
        <v>1</v>
      </c>
      <c r="F147" s="207" t="s">
        <v>805</v>
      </c>
      <c r="G147" s="13"/>
      <c r="H147" s="208">
        <v>59.039999999999999</v>
      </c>
      <c r="I147" s="209"/>
      <c r="J147" s="13"/>
      <c r="K147" s="13"/>
      <c r="L147" s="206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3" t="s">
        <v>189</v>
      </c>
      <c r="AU147" s="213" t="s">
        <v>81</v>
      </c>
      <c r="AV147" s="13" t="s">
        <v>81</v>
      </c>
      <c r="AW147" s="13" t="s">
        <v>30</v>
      </c>
      <c r="AX147" s="13" t="s">
        <v>73</v>
      </c>
      <c r="AY147" s="213" t="s">
        <v>141</v>
      </c>
    </row>
    <row r="148" s="14" customFormat="1">
      <c r="A148" s="14"/>
      <c r="B148" s="214"/>
      <c r="C148" s="14"/>
      <c r="D148" s="191" t="s">
        <v>189</v>
      </c>
      <c r="E148" s="215" t="s">
        <v>1</v>
      </c>
      <c r="F148" s="216" t="s">
        <v>395</v>
      </c>
      <c r="G148" s="14"/>
      <c r="H148" s="217">
        <v>80.460000000000008</v>
      </c>
      <c r="I148" s="218"/>
      <c r="J148" s="14"/>
      <c r="K148" s="14"/>
      <c r="L148" s="214"/>
      <c r="M148" s="219"/>
      <c r="N148" s="220"/>
      <c r="O148" s="220"/>
      <c r="P148" s="220"/>
      <c r="Q148" s="220"/>
      <c r="R148" s="220"/>
      <c r="S148" s="220"/>
      <c r="T148" s="22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5" t="s">
        <v>189</v>
      </c>
      <c r="AU148" s="215" t="s">
        <v>81</v>
      </c>
      <c r="AV148" s="14" t="s">
        <v>149</v>
      </c>
      <c r="AW148" s="14" t="s">
        <v>30</v>
      </c>
      <c r="AX148" s="14" t="s">
        <v>77</v>
      </c>
      <c r="AY148" s="215" t="s">
        <v>141</v>
      </c>
    </row>
    <row r="149" s="2" customFormat="1" ht="24.15" customHeight="1">
      <c r="A149" s="36"/>
      <c r="B149" s="177"/>
      <c r="C149" s="178" t="s">
        <v>149</v>
      </c>
      <c r="D149" s="178" t="s">
        <v>144</v>
      </c>
      <c r="E149" s="179" t="s">
        <v>806</v>
      </c>
      <c r="F149" s="180" t="s">
        <v>807</v>
      </c>
      <c r="G149" s="181" t="s">
        <v>147</v>
      </c>
      <c r="H149" s="182">
        <v>80.459999999999994</v>
      </c>
      <c r="I149" s="183"/>
      <c r="J149" s="184">
        <f>ROUND(I149*H149,2)</f>
        <v>0</v>
      </c>
      <c r="K149" s="180" t="s">
        <v>148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0.040629999999999999</v>
      </c>
      <c r="R149" s="187">
        <f>Q149*H149</f>
        <v>3.2690897999999997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149</v>
      </c>
      <c r="AT149" s="189" t="s">
        <v>144</v>
      </c>
      <c r="AU149" s="189" t="s">
        <v>81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77</v>
      </c>
      <c r="BK149" s="190">
        <f>ROUND(I149*H149,2)</f>
        <v>0</v>
      </c>
      <c r="BL149" s="17" t="s">
        <v>149</v>
      </c>
      <c r="BM149" s="189" t="s">
        <v>808</v>
      </c>
    </row>
    <row r="150" s="12" customFormat="1" ht="22.8" customHeight="1">
      <c r="A150" s="12"/>
      <c r="B150" s="164"/>
      <c r="C150" s="12"/>
      <c r="D150" s="165" t="s">
        <v>72</v>
      </c>
      <c r="E150" s="175" t="s">
        <v>142</v>
      </c>
      <c r="F150" s="175" t="s">
        <v>143</v>
      </c>
      <c r="G150" s="12"/>
      <c r="H150" s="12"/>
      <c r="I150" s="167"/>
      <c r="J150" s="176">
        <f>BK150</f>
        <v>0</v>
      </c>
      <c r="K150" s="12"/>
      <c r="L150" s="164"/>
      <c r="M150" s="169"/>
      <c r="N150" s="170"/>
      <c r="O150" s="170"/>
      <c r="P150" s="171">
        <f>SUM(P151:P161)</f>
        <v>0</v>
      </c>
      <c r="Q150" s="170"/>
      <c r="R150" s="171">
        <f>SUM(R151:R161)</f>
        <v>0.015916679999999999</v>
      </c>
      <c r="S150" s="170"/>
      <c r="T150" s="172">
        <f>SUM(T151:T161)</f>
        <v>31.915000000000003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5" t="s">
        <v>77</v>
      </c>
      <c r="AT150" s="173" t="s">
        <v>72</v>
      </c>
      <c r="AU150" s="173" t="s">
        <v>77</v>
      </c>
      <c r="AY150" s="165" t="s">
        <v>141</v>
      </c>
      <c r="BK150" s="174">
        <f>SUM(BK151:BK161)</f>
        <v>0</v>
      </c>
    </row>
    <row r="151" s="2" customFormat="1" ht="33" customHeight="1">
      <c r="A151" s="36"/>
      <c r="B151" s="177"/>
      <c r="C151" s="178" t="s">
        <v>163</v>
      </c>
      <c r="D151" s="178" t="s">
        <v>144</v>
      </c>
      <c r="E151" s="179" t="s">
        <v>145</v>
      </c>
      <c r="F151" s="180" t="s">
        <v>146</v>
      </c>
      <c r="G151" s="181" t="s">
        <v>147</v>
      </c>
      <c r="H151" s="182">
        <v>25</v>
      </c>
      <c r="I151" s="183"/>
      <c r="J151" s="184">
        <f>ROUND(I151*H151,2)</f>
        <v>0</v>
      </c>
      <c r="K151" s="180" t="s">
        <v>148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0.00012999999999999999</v>
      </c>
      <c r="R151" s="187">
        <f>Q151*H151</f>
        <v>0.0032499999999999999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149</v>
      </c>
      <c r="AT151" s="189" t="s">
        <v>144</v>
      </c>
      <c r="AU151" s="189" t="s">
        <v>81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77</v>
      </c>
      <c r="BK151" s="190">
        <f>ROUND(I151*H151,2)</f>
        <v>0</v>
      </c>
      <c r="BL151" s="17" t="s">
        <v>149</v>
      </c>
      <c r="BM151" s="189" t="s">
        <v>809</v>
      </c>
    </row>
    <row r="152" s="2" customFormat="1" ht="24.15" customHeight="1">
      <c r="A152" s="36"/>
      <c r="B152" s="177"/>
      <c r="C152" s="178" t="s">
        <v>167</v>
      </c>
      <c r="D152" s="178" t="s">
        <v>144</v>
      </c>
      <c r="E152" s="179" t="s">
        <v>151</v>
      </c>
      <c r="F152" s="180" t="s">
        <v>152</v>
      </c>
      <c r="G152" s="181" t="s">
        <v>147</v>
      </c>
      <c r="H152" s="182">
        <v>316.66699999999997</v>
      </c>
      <c r="I152" s="183"/>
      <c r="J152" s="184">
        <f>ROUND(I152*H152,2)</f>
        <v>0</v>
      </c>
      <c r="K152" s="180" t="s">
        <v>148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4.0000000000000003E-05</v>
      </c>
      <c r="R152" s="187">
        <f>Q152*H152</f>
        <v>0.01266668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149</v>
      </c>
      <c r="AT152" s="189" t="s">
        <v>144</v>
      </c>
      <c r="AU152" s="189" t="s">
        <v>81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77</v>
      </c>
      <c r="BK152" s="190">
        <f>ROUND(I152*H152,2)</f>
        <v>0</v>
      </c>
      <c r="BL152" s="17" t="s">
        <v>149</v>
      </c>
      <c r="BM152" s="189" t="s">
        <v>810</v>
      </c>
    </row>
    <row r="153" s="2" customFormat="1" ht="16.5" customHeight="1">
      <c r="A153" s="36"/>
      <c r="B153" s="177"/>
      <c r="C153" s="178" t="s">
        <v>177</v>
      </c>
      <c r="D153" s="178" t="s">
        <v>144</v>
      </c>
      <c r="E153" s="179" t="s">
        <v>811</v>
      </c>
      <c r="F153" s="180" t="s">
        <v>812</v>
      </c>
      <c r="G153" s="181" t="s">
        <v>147</v>
      </c>
      <c r="H153" s="182">
        <v>950</v>
      </c>
      <c r="I153" s="183"/>
      <c r="J153" s="184">
        <f>ROUND(I153*H153,2)</f>
        <v>0</v>
      </c>
      <c r="K153" s="180" t="s">
        <v>148</v>
      </c>
      <c r="L153" s="37"/>
      <c r="M153" s="185" t="s">
        <v>1</v>
      </c>
      <c r="N153" s="186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149</v>
      </c>
      <c r="AT153" s="189" t="s">
        <v>144</v>
      </c>
      <c r="AU153" s="189" t="s">
        <v>81</v>
      </c>
      <c r="AY153" s="17" t="s">
        <v>141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77</v>
      </c>
      <c r="BK153" s="190">
        <f>ROUND(I153*H153,2)</f>
        <v>0</v>
      </c>
      <c r="BL153" s="17" t="s">
        <v>149</v>
      </c>
      <c r="BM153" s="189" t="s">
        <v>813</v>
      </c>
    </row>
    <row r="154" s="2" customFormat="1" ht="24.15" customHeight="1">
      <c r="A154" s="36"/>
      <c r="B154" s="177"/>
      <c r="C154" s="178" t="s">
        <v>183</v>
      </c>
      <c r="D154" s="178" t="s">
        <v>144</v>
      </c>
      <c r="E154" s="179" t="s">
        <v>814</v>
      </c>
      <c r="F154" s="180" t="s">
        <v>815</v>
      </c>
      <c r="G154" s="181" t="s">
        <v>222</v>
      </c>
      <c r="H154" s="182">
        <v>6</v>
      </c>
      <c r="I154" s="183"/>
      <c r="J154" s="184">
        <f>ROUND(I154*H154,2)</f>
        <v>0</v>
      </c>
      <c r="K154" s="180" t="s">
        <v>148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0.049000000000000002</v>
      </c>
      <c r="T154" s="188">
        <f>S154*H154</f>
        <v>0.29400000000000004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149</v>
      </c>
      <c r="AT154" s="189" t="s">
        <v>144</v>
      </c>
      <c r="AU154" s="189" t="s">
        <v>81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149</v>
      </c>
      <c r="BM154" s="189" t="s">
        <v>816</v>
      </c>
    </row>
    <row r="155" s="2" customFormat="1" ht="24.15" customHeight="1">
      <c r="A155" s="36"/>
      <c r="B155" s="177"/>
      <c r="C155" s="178" t="s">
        <v>142</v>
      </c>
      <c r="D155" s="178" t="s">
        <v>144</v>
      </c>
      <c r="E155" s="179" t="s">
        <v>817</v>
      </c>
      <c r="F155" s="180" t="s">
        <v>818</v>
      </c>
      <c r="G155" s="181" t="s">
        <v>180</v>
      </c>
      <c r="H155" s="182">
        <v>119.40000000000001</v>
      </c>
      <c r="I155" s="183"/>
      <c r="J155" s="184">
        <f>ROUND(I155*H155,2)</f>
        <v>0</v>
      </c>
      <c r="K155" s="180" t="s">
        <v>148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0.040000000000000001</v>
      </c>
      <c r="T155" s="188">
        <f>S155*H155</f>
        <v>4.7760000000000007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149</v>
      </c>
      <c r="AT155" s="189" t="s">
        <v>144</v>
      </c>
      <c r="AU155" s="189" t="s">
        <v>81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149</v>
      </c>
      <c r="BM155" s="189" t="s">
        <v>819</v>
      </c>
    </row>
    <row r="156" s="2" customFormat="1" ht="24.15" customHeight="1">
      <c r="A156" s="36"/>
      <c r="B156" s="177"/>
      <c r="C156" s="178" t="s">
        <v>195</v>
      </c>
      <c r="D156" s="178" t="s">
        <v>144</v>
      </c>
      <c r="E156" s="179" t="s">
        <v>820</v>
      </c>
      <c r="F156" s="180" t="s">
        <v>821</v>
      </c>
      <c r="G156" s="181" t="s">
        <v>180</v>
      </c>
      <c r="H156" s="182">
        <v>169</v>
      </c>
      <c r="I156" s="183"/>
      <c r="J156" s="184">
        <f>ROUND(I156*H156,2)</f>
        <v>0</v>
      </c>
      <c r="K156" s="180" t="s">
        <v>148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0.081000000000000003</v>
      </c>
      <c r="T156" s="188">
        <f>S156*H156</f>
        <v>13.689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149</v>
      </c>
      <c r="AT156" s="189" t="s">
        <v>144</v>
      </c>
      <c r="AU156" s="189" t="s">
        <v>81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77</v>
      </c>
      <c r="BK156" s="190">
        <f>ROUND(I156*H156,2)</f>
        <v>0</v>
      </c>
      <c r="BL156" s="17" t="s">
        <v>149</v>
      </c>
      <c r="BM156" s="189" t="s">
        <v>822</v>
      </c>
    </row>
    <row r="157" s="2" customFormat="1" ht="24.15" customHeight="1">
      <c r="A157" s="36"/>
      <c r="B157" s="177"/>
      <c r="C157" s="178" t="s">
        <v>199</v>
      </c>
      <c r="D157" s="178" t="s">
        <v>144</v>
      </c>
      <c r="E157" s="179" t="s">
        <v>823</v>
      </c>
      <c r="F157" s="180" t="s">
        <v>824</v>
      </c>
      <c r="G157" s="181" t="s">
        <v>180</v>
      </c>
      <c r="H157" s="182">
        <v>288.39999999999998</v>
      </c>
      <c r="I157" s="183"/>
      <c r="J157" s="184">
        <f>ROUND(I157*H157,2)</f>
        <v>0</v>
      </c>
      <c r="K157" s="180" t="s">
        <v>148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0.040000000000000001</v>
      </c>
      <c r="T157" s="188">
        <f>S157*H157</f>
        <v>11.536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149</v>
      </c>
      <c r="AT157" s="189" t="s">
        <v>144</v>
      </c>
      <c r="AU157" s="189" t="s">
        <v>81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149</v>
      </c>
      <c r="BM157" s="189" t="s">
        <v>825</v>
      </c>
    </row>
    <row r="158" s="13" customFormat="1">
      <c r="A158" s="13"/>
      <c r="B158" s="206"/>
      <c r="C158" s="13"/>
      <c r="D158" s="191" t="s">
        <v>189</v>
      </c>
      <c r="E158" s="213" t="s">
        <v>1</v>
      </c>
      <c r="F158" s="207" t="s">
        <v>826</v>
      </c>
      <c r="G158" s="13"/>
      <c r="H158" s="208">
        <v>119.40000000000001</v>
      </c>
      <c r="I158" s="209"/>
      <c r="J158" s="13"/>
      <c r="K158" s="13"/>
      <c r="L158" s="206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3" t="s">
        <v>189</v>
      </c>
      <c r="AU158" s="213" t="s">
        <v>81</v>
      </c>
      <c r="AV158" s="13" t="s">
        <v>81</v>
      </c>
      <c r="AW158" s="13" t="s">
        <v>30</v>
      </c>
      <c r="AX158" s="13" t="s">
        <v>73</v>
      </c>
      <c r="AY158" s="213" t="s">
        <v>141</v>
      </c>
    </row>
    <row r="159" s="13" customFormat="1">
      <c r="A159" s="13"/>
      <c r="B159" s="206"/>
      <c r="C159" s="13"/>
      <c r="D159" s="191" t="s">
        <v>189</v>
      </c>
      <c r="E159" s="213" t="s">
        <v>1</v>
      </c>
      <c r="F159" s="207" t="s">
        <v>827</v>
      </c>
      <c r="G159" s="13"/>
      <c r="H159" s="208">
        <v>169</v>
      </c>
      <c r="I159" s="209"/>
      <c r="J159" s="13"/>
      <c r="K159" s="13"/>
      <c r="L159" s="206"/>
      <c r="M159" s="210"/>
      <c r="N159" s="211"/>
      <c r="O159" s="211"/>
      <c r="P159" s="211"/>
      <c r="Q159" s="211"/>
      <c r="R159" s="211"/>
      <c r="S159" s="211"/>
      <c r="T159" s="21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3" t="s">
        <v>189</v>
      </c>
      <c r="AU159" s="213" t="s">
        <v>81</v>
      </c>
      <c r="AV159" s="13" t="s">
        <v>81</v>
      </c>
      <c r="AW159" s="13" t="s">
        <v>30</v>
      </c>
      <c r="AX159" s="13" t="s">
        <v>73</v>
      </c>
      <c r="AY159" s="213" t="s">
        <v>141</v>
      </c>
    </row>
    <row r="160" s="14" customFormat="1">
      <c r="A160" s="14"/>
      <c r="B160" s="214"/>
      <c r="C160" s="14"/>
      <c r="D160" s="191" t="s">
        <v>189</v>
      </c>
      <c r="E160" s="215" t="s">
        <v>1</v>
      </c>
      <c r="F160" s="216" t="s">
        <v>395</v>
      </c>
      <c r="G160" s="14"/>
      <c r="H160" s="217">
        <v>288.39999999999998</v>
      </c>
      <c r="I160" s="218"/>
      <c r="J160" s="14"/>
      <c r="K160" s="14"/>
      <c r="L160" s="214"/>
      <c r="M160" s="219"/>
      <c r="N160" s="220"/>
      <c r="O160" s="220"/>
      <c r="P160" s="220"/>
      <c r="Q160" s="220"/>
      <c r="R160" s="220"/>
      <c r="S160" s="220"/>
      <c r="T160" s="22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5" t="s">
        <v>189</v>
      </c>
      <c r="AU160" s="215" t="s">
        <v>81</v>
      </c>
      <c r="AV160" s="14" t="s">
        <v>149</v>
      </c>
      <c r="AW160" s="14" t="s">
        <v>30</v>
      </c>
      <c r="AX160" s="14" t="s">
        <v>77</v>
      </c>
      <c r="AY160" s="215" t="s">
        <v>141</v>
      </c>
    </row>
    <row r="161" s="2" customFormat="1" ht="24.15" customHeight="1">
      <c r="A161" s="36"/>
      <c r="B161" s="177"/>
      <c r="C161" s="178" t="s">
        <v>8</v>
      </c>
      <c r="D161" s="178" t="s">
        <v>144</v>
      </c>
      <c r="E161" s="179" t="s">
        <v>828</v>
      </c>
      <c r="F161" s="180" t="s">
        <v>829</v>
      </c>
      <c r="G161" s="181" t="s">
        <v>180</v>
      </c>
      <c r="H161" s="182">
        <v>20</v>
      </c>
      <c r="I161" s="183"/>
      <c r="J161" s="184">
        <f>ROUND(I161*H161,2)</f>
        <v>0</v>
      </c>
      <c r="K161" s="180" t="s">
        <v>148</v>
      </c>
      <c r="L161" s="37"/>
      <c r="M161" s="185" t="s">
        <v>1</v>
      </c>
      <c r="N161" s="186" t="s">
        <v>38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0.081000000000000003</v>
      </c>
      <c r="T161" s="188">
        <f>S161*H161</f>
        <v>1.6200000000000001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149</v>
      </c>
      <c r="AT161" s="189" t="s">
        <v>144</v>
      </c>
      <c r="AU161" s="189" t="s">
        <v>81</v>
      </c>
      <c r="AY161" s="17" t="s">
        <v>141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77</v>
      </c>
      <c r="BK161" s="190">
        <f>ROUND(I161*H161,2)</f>
        <v>0</v>
      </c>
      <c r="BL161" s="17" t="s">
        <v>149</v>
      </c>
      <c r="BM161" s="189" t="s">
        <v>830</v>
      </c>
    </row>
    <row r="162" s="12" customFormat="1" ht="22.8" customHeight="1">
      <c r="A162" s="12"/>
      <c r="B162" s="164"/>
      <c r="C162" s="12"/>
      <c r="D162" s="165" t="s">
        <v>72</v>
      </c>
      <c r="E162" s="175" t="s">
        <v>154</v>
      </c>
      <c r="F162" s="175" t="s">
        <v>155</v>
      </c>
      <c r="G162" s="12"/>
      <c r="H162" s="12"/>
      <c r="I162" s="167"/>
      <c r="J162" s="176">
        <f>BK162</f>
        <v>0</v>
      </c>
      <c r="K162" s="12"/>
      <c r="L162" s="164"/>
      <c r="M162" s="169"/>
      <c r="N162" s="170"/>
      <c r="O162" s="170"/>
      <c r="P162" s="171">
        <f>SUM(P163:P170)</f>
        <v>0</v>
      </c>
      <c r="Q162" s="170"/>
      <c r="R162" s="171">
        <f>SUM(R163:R170)</f>
        <v>0</v>
      </c>
      <c r="S162" s="170"/>
      <c r="T162" s="172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5" t="s">
        <v>77</v>
      </c>
      <c r="AT162" s="173" t="s">
        <v>72</v>
      </c>
      <c r="AU162" s="173" t="s">
        <v>77</v>
      </c>
      <c r="AY162" s="165" t="s">
        <v>141</v>
      </c>
      <c r="BK162" s="174">
        <f>SUM(BK163:BK170)</f>
        <v>0</v>
      </c>
    </row>
    <row r="163" s="2" customFormat="1" ht="24.15" customHeight="1">
      <c r="A163" s="36"/>
      <c r="B163" s="177"/>
      <c r="C163" s="178" t="s">
        <v>206</v>
      </c>
      <c r="D163" s="178" t="s">
        <v>144</v>
      </c>
      <c r="E163" s="179" t="s">
        <v>156</v>
      </c>
      <c r="F163" s="180" t="s">
        <v>157</v>
      </c>
      <c r="G163" s="181" t="s">
        <v>158</v>
      </c>
      <c r="H163" s="182">
        <v>37.914000000000001</v>
      </c>
      <c r="I163" s="183"/>
      <c r="J163" s="184">
        <f>ROUND(I163*H163,2)</f>
        <v>0</v>
      </c>
      <c r="K163" s="180" t="s">
        <v>148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149</v>
      </c>
      <c r="AT163" s="189" t="s">
        <v>144</v>
      </c>
      <c r="AU163" s="189" t="s">
        <v>81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77</v>
      </c>
      <c r="BK163" s="190">
        <f>ROUND(I163*H163,2)</f>
        <v>0</v>
      </c>
      <c r="BL163" s="17" t="s">
        <v>149</v>
      </c>
      <c r="BM163" s="189" t="s">
        <v>831</v>
      </c>
    </row>
    <row r="164" s="2" customFormat="1" ht="24.15" customHeight="1">
      <c r="A164" s="36"/>
      <c r="B164" s="177"/>
      <c r="C164" s="178" t="s">
        <v>210</v>
      </c>
      <c r="D164" s="178" t="s">
        <v>144</v>
      </c>
      <c r="E164" s="179" t="s">
        <v>160</v>
      </c>
      <c r="F164" s="180" t="s">
        <v>161</v>
      </c>
      <c r="G164" s="181" t="s">
        <v>158</v>
      </c>
      <c r="H164" s="182">
        <v>37.914000000000001</v>
      </c>
      <c r="I164" s="183"/>
      <c r="J164" s="184">
        <f>ROUND(I164*H164,2)</f>
        <v>0</v>
      </c>
      <c r="K164" s="180" t="s">
        <v>148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149</v>
      </c>
      <c r="AT164" s="189" t="s">
        <v>144</v>
      </c>
      <c r="AU164" s="189" t="s">
        <v>81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149</v>
      </c>
      <c r="BM164" s="189" t="s">
        <v>832</v>
      </c>
    </row>
    <row r="165" s="2" customFormat="1" ht="24.15" customHeight="1">
      <c r="A165" s="36"/>
      <c r="B165" s="177"/>
      <c r="C165" s="178" t="s">
        <v>214</v>
      </c>
      <c r="D165" s="178" t="s">
        <v>144</v>
      </c>
      <c r="E165" s="179" t="s">
        <v>164</v>
      </c>
      <c r="F165" s="180" t="s">
        <v>165</v>
      </c>
      <c r="G165" s="181" t="s">
        <v>158</v>
      </c>
      <c r="H165" s="182">
        <v>37.914000000000001</v>
      </c>
      <c r="I165" s="183"/>
      <c r="J165" s="184">
        <f>ROUND(I165*H165,2)</f>
        <v>0</v>
      </c>
      <c r="K165" s="180" t="s">
        <v>148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149</v>
      </c>
      <c r="AT165" s="189" t="s">
        <v>144</v>
      </c>
      <c r="AU165" s="189" t="s">
        <v>81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149</v>
      </c>
      <c r="BM165" s="189" t="s">
        <v>833</v>
      </c>
    </row>
    <row r="166" s="2" customFormat="1" ht="33" customHeight="1">
      <c r="A166" s="36"/>
      <c r="B166" s="177"/>
      <c r="C166" s="178" t="s">
        <v>181</v>
      </c>
      <c r="D166" s="178" t="s">
        <v>144</v>
      </c>
      <c r="E166" s="179" t="s">
        <v>834</v>
      </c>
      <c r="F166" s="180" t="s">
        <v>835</v>
      </c>
      <c r="G166" s="181" t="s">
        <v>158</v>
      </c>
      <c r="H166" s="182">
        <v>30.922000000000001</v>
      </c>
      <c r="I166" s="183"/>
      <c r="J166" s="184">
        <f>ROUND(I166*H166,2)</f>
        <v>0</v>
      </c>
      <c r="K166" s="180" t="s">
        <v>148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149</v>
      </c>
      <c r="AT166" s="189" t="s">
        <v>144</v>
      </c>
      <c r="AU166" s="189" t="s">
        <v>81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149</v>
      </c>
      <c r="BM166" s="189" t="s">
        <v>836</v>
      </c>
    </row>
    <row r="167" s="13" customFormat="1">
      <c r="A167" s="13"/>
      <c r="B167" s="206"/>
      <c r="C167" s="13"/>
      <c r="D167" s="191" t="s">
        <v>189</v>
      </c>
      <c r="E167" s="213" t="s">
        <v>1</v>
      </c>
      <c r="F167" s="207" t="s">
        <v>837</v>
      </c>
      <c r="G167" s="13"/>
      <c r="H167" s="208">
        <v>30.922000000000001</v>
      </c>
      <c r="I167" s="209"/>
      <c r="J167" s="13"/>
      <c r="K167" s="13"/>
      <c r="L167" s="206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3" t="s">
        <v>189</v>
      </c>
      <c r="AU167" s="213" t="s">
        <v>81</v>
      </c>
      <c r="AV167" s="13" t="s">
        <v>81</v>
      </c>
      <c r="AW167" s="13" t="s">
        <v>30</v>
      </c>
      <c r="AX167" s="13" t="s">
        <v>73</v>
      </c>
      <c r="AY167" s="213" t="s">
        <v>141</v>
      </c>
    </row>
    <row r="168" s="14" customFormat="1">
      <c r="A168" s="14"/>
      <c r="B168" s="214"/>
      <c r="C168" s="14"/>
      <c r="D168" s="191" t="s">
        <v>189</v>
      </c>
      <c r="E168" s="215" t="s">
        <v>1</v>
      </c>
      <c r="F168" s="216" t="s">
        <v>395</v>
      </c>
      <c r="G168" s="14"/>
      <c r="H168" s="217">
        <v>30.922000000000001</v>
      </c>
      <c r="I168" s="218"/>
      <c r="J168" s="14"/>
      <c r="K168" s="14"/>
      <c r="L168" s="214"/>
      <c r="M168" s="219"/>
      <c r="N168" s="220"/>
      <c r="O168" s="220"/>
      <c r="P168" s="220"/>
      <c r="Q168" s="220"/>
      <c r="R168" s="220"/>
      <c r="S168" s="220"/>
      <c r="T168" s="22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5" t="s">
        <v>189</v>
      </c>
      <c r="AU168" s="215" t="s">
        <v>81</v>
      </c>
      <c r="AV168" s="14" t="s">
        <v>149</v>
      </c>
      <c r="AW168" s="14" t="s">
        <v>30</v>
      </c>
      <c r="AX168" s="14" t="s">
        <v>77</v>
      </c>
      <c r="AY168" s="215" t="s">
        <v>141</v>
      </c>
    </row>
    <row r="169" s="2" customFormat="1" ht="24.15" customHeight="1">
      <c r="A169" s="36"/>
      <c r="B169" s="177"/>
      <c r="C169" s="178" t="s">
        <v>224</v>
      </c>
      <c r="D169" s="178" t="s">
        <v>144</v>
      </c>
      <c r="E169" s="179" t="s">
        <v>168</v>
      </c>
      <c r="F169" s="180" t="s">
        <v>169</v>
      </c>
      <c r="G169" s="181" t="s">
        <v>158</v>
      </c>
      <c r="H169" s="182">
        <v>6.992</v>
      </c>
      <c r="I169" s="183"/>
      <c r="J169" s="184">
        <f>ROUND(I169*H169,2)</f>
        <v>0</v>
      </c>
      <c r="K169" s="180" t="s">
        <v>1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149</v>
      </c>
      <c r="AT169" s="189" t="s">
        <v>144</v>
      </c>
      <c r="AU169" s="189" t="s">
        <v>81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149</v>
      </c>
      <c r="BM169" s="189" t="s">
        <v>838</v>
      </c>
    </row>
    <row r="170" s="2" customFormat="1">
      <c r="A170" s="36"/>
      <c r="B170" s="37"/>
      <c r="C170" s="36"/>
      <c r="D170" s="191" t="s">
        <v>171</v>
      </c>
      <c r="E170" s="36"/>
      <c r="F170" s="192" t="s">
        <v>172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171</v>
      </c>
      <c r="AU170" s="17" t="s">
        <v>81</v>
      </c>
    </row>
    <row r="171" s="12" customFormat="1" ht="22.8" customHeight="1">
      <c r="A171" s="12"/>
      <c r="B171" s="164"/>
      <c r="C171" s="12"/>
      <c r="D171" s="165" t="s">
        <v>72</v>
      </c>
      <c r="E171" s="175" t="s">
        <v>839</v>
      </c>
      <c r="F171" s="175" t="s">
        <v>840</v>
      </c>
      <c r="G171" s="12"/>
      <c r="H171" s="12"/>
      <c r="I171" s="167"/>
      <c r="J171" s="176">
        <f>BK171</f>
        <v>0</v>
      </c>
      <c r="K171" s="12"/>
      <c r="L171" s="164"/>
      <c r="M171" s="169"/>
      <c r="N171" s="170"/>
      <c r="O171" s="170"/>
      <c r="P171" s="171">
        <f>P172</f>
        <v>0</v>
      </c>
      <c r="Q171" s="170"/>
      <c r="R171" s="171">
        <f>R172</f>
        <v>0</v>
      </c>
      <c r="S171" s="170"/>
      <c r="T171" s="17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5" t="s">
        <v>77</v>
      </c>
      <c r="AT171" s="173" t="s">
        <v>72</v>
      </c>
      <c r="AU171" s="173" t="s">
        <v>77</v>
      </c>
      <c r="AY171" s="165" t="s">
        <v>141</v>
      </c>
      <c r="BK171" s="174">
        <f>BK172</f>
        <v>0</v>
      </c>
    </row>
    <row r="172" s="2" customFormat="1" ht="21.75" customHeight="1">
      <c r="A172" s="36"/>
      <c r="B172" s="177"/>
      <c r="C172" s="178" t="s">
        <v>228</v>
      </c>
      <c r="D172" s="178" t="s">
        <v>144</v>
      </c>
      <c r="E172" s="179" t="s">
        <v>841</v>
      </c>
      <c r="F172" s="180" t="s">
        <v>842</v>
      </c>
      <c r="G172" s="181" t="s">
        <v>158</v>
      </c>
      <c r="H172" s="182">
        <v>8.1699999999999999</v>
      </c>
      <c r="I172" s="183"/>
      <c r="J172" s="184">
        <f>ROUND(I172*H172,2)</f>
        <v>0</v>
      </c>
      <c r="K172" s="180" t="s">
        <v>148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149</v>
      </c>
      <c r="AT172" s="189" t="s">
        <v>144</v>
      </c>
      <c r="AU172" s="189" t="s">
        <v>81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77</v>
      </c>
      <c r="BK172" s="190">
        <f>ROUND(I172*H172,2)</f>
        <v>0</v>
      </c>
      <c r="BL172" s="17" t="s">
        <v>149</v>
      </c>
      <c r="BM172" s="189" t="s">
        <v>843</v>
      </c>
    </row>
    <row r="173" s="12" customFormat="1" ht="25.92" customHeight="1">
      <c r="A173" s="12"/>
      <c r="B173" s="164"/>
      <c r="C173" s="12"/>
      <c r="D173" s="165" t="s">
        <v>72</v>
      </c>
      <c r="E173" s="166" t="s">
        <v>173</v>
      </c>
      <c r="F173" s="166" t="s">
        <v>174</v>
      </c>
      <c r="G173" s="12"/>
      <c r="H173" s="12"/>
      <c r="I173" s="167"/>
      <c r="J173" s="168">
        <f>BK173</f>
        <v>0</v>
      </c>
      <c r="K173" s="12"/>
      <c r="L173" s="164"/>
      <c r="M173" s="169"/>
      <c r="N173" s="170"/>
      <c r="O173" s="170"/>
      <c r="P173" s="171">
        <f>P174+P210+P219+P221+P239+P247+P292+P296+P302</f>
        <v>0</v>
      </c>
      <c r="Q173" s="170"/>
      <c r="R173" s="171">
        <f>R174+R210+R219+R221+R239+R247+R292+R296+R302</f>
        <v>5.1932698000000004</v>
      </c>
      <c r="S173" s="170"/>
      <c r="T173" s="172">
        <f>T174+T210+T219+T221+T239+T247+T292+T296+T302</f>
        <v>5.9991500000000002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5" t="s">
        <v>81</v>
      </c>
      <c r="AT173" s="173" t="s">
        <v>72</v>
      </c>
      <c r="AU173" s="173" t="s">
        <v>73</v>
      </c>
      <c r="AY173" s="165" t="s">
        <v>141</v>
      </c>
      <c r="BK173" s="174">
        <f>BK174+BK210+BK219+BK221+BK239+BK247+BK292+BK296+BK302</f>
        <v>0</v>
      </c>
    </row>
    <row r="174" s="12" customFormat="1" ht="22.8" customHeight="1">
      <c r="A174" s="12"/>
      <c r="B174" s="164"/>
      <c r="C174" s="12"/>
      <c r="D174" s="165" t="s">
        <v>72</v>
      </c>
      <c r="E174" s="175" t="s">
        <v>175</v>
      </c>
      <c r="F174" s="175" t="s">
        <v>176</v>
      </c>
      <c r="G174" s="12"/>
      <c r="H174" s="12"/>
      <c r="I174" s="167"/>
      <c r="J174" s="176">
        <f>BK174</f>
        <v>0</v>
      </c>
      <c r="K174" s="12"/>
      <c r="L174" s="164"/>
      <c r="M174" s="169"/>
      <c r="N174" s="170"/>
      <c r="O174" s="170"/>
      <c r="P174" s="171">
        <f>SUM(P175:P209)</f>
        <v>0</v>
      </c>
      <c r="Q174" s="170"/>
      <c r="R174" s="171">
        <f>SUM(R175:R209)</f>
        <v>0.11414240000000001</v>
      </c>
      <c r="S174" s="170"/>
      <c r="T174" s="172">
        <f>SUM(T175:T209)</f>
        <v>0.0087499999999999991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5" t="s">
        <v>81</v>
      </c>
      <c r="AT174" s="173" t="s">
        <v>72</v>
      </c>
      <c r="AU174" s="173" t="s">
        <v>77</v>
      </c>
      <c r="AY174" s="165" t="s">
        <v>141</v>
      </c>
      <c r="BK174" s="174">
        <f>SUM(BK175:BK209)</f>
        <v>0</v>
      </c>
    </row>
    <row r="175" s="2" customFormat="1" ht="33" customHeight="1">
      <c r="A175" s="36"/>
      <c r="B175" s="177"/>
      <c r="C175" s="178" t="s">
        <v>232</v>
      </c>
      <c r="D175" s="178" t="s">
        <v>144</v>
      </c>
      <c r="E175" s="179" t="s">
        <v>844</v>
      </c>
      <c r="F175" s="180" t="s">
        <v>845</v>
      </c>
      <c r="G175" s="181" t="s">
        <v>180</v>
      </c>
      <c r="H175" s="182">
        <v>456</v>
      </c>
      <c r="I175" s="183"/>
      <c r="J175" s="184">
        <f>ROUND(I175*H175,2)</f>
        <v>0</v>
      </c>
      <c r="K175" s="180" t="s">
        <v>148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6.0000000000000002E-05</v>
      </c>
      <c r="R175" s="187">
        <f>Q175*H175</f>
        <v>0.027360000000000002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181</v>
      </c>
      <c r="AT175" s="189" t="s">
        <v>144</v>
      </c>
      <c r="AU175" s="189" t="s">
        <v>81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181</v>
      </c>
      <c r="BM175" s="189" t="s">
        <v>846</v>
      </c>
    </row>
    <row r="176" s="13" customFormat="1">
      <c r="A176" s="13"/>
      <c r="B176" s="206"/>
      <c r="C176" s="13"/>
      <c r="D176" s="191" t="s">
        <v>189</v>
      </c>
      <c r="E176" s="213" t="s">
        <v>1</v>
      </c>
      <c r="F176" s="207" t="s">
        <v>847</v>
      </c>
      <c r="G176" s="13"/>
      <c r="H176" s="208">
        <v>456</v>
      </c>
      <c r="I176" s="209"/>
      <c r="J176" s="13"/>
      <c r="K176" s="13"/>
      <c r="L176" s="206"/>
      <c r="M176" s="210"/>
      <c r="N176" s="211"/>
      <c r="O176" s="211"/>
      <c r="P176" s="211"/>
      <c r="Q176" s="211"/>
      <c r="R176" s="211"/>
      <c r="S176" s="211"/>
      <c r="T176" s="21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3" t="s">
        <v>189</v>
      </c>
      <c r="AU176" s="213" t="s">
        <v>81</v>
      </c>
      <c r="AV176" s="13" t="s">
        <v>81</v>
      </c>
      <c r="AW176" s="13" t="s">
        <v>30</v>
      </c>
      <c r="AX176" s="13" t="s">
        <v>73</v>
      </c>
      <c r="AY176" s="213" t="s">
        <v>141</v>
      </c>
    </row>
    <row r="177" s="14" customFormat="1">
      <c r="A177" s="14"/>
      <c r="B177" s="214"/>
      <c r="C177" s="14"/>
      <c r="D177" s="191" t="s">
        <v>189</v>
      </c>
      <c r="E177" s="215" t="s">
        <v>1</v>
      </c>
      <c r="F177" s="216" t="s">
        <v>395</v>
      </c>
      <c r="G177" s="14"/>
      <c r="H177" s="217">
        <v>456</v>
      </c>
      <c r="I177" s="218"/>
      <c r="J177" s="14"/>
      <c r="K177" s="14"/>
      <c r="L177" s="214"/>
      <c r="M177" s="219"/>
      <c r="N177" s="220"/>
      <c r="O177" s="220"/>
      <c r="P177" s="220"/>
      <c r="Q177" s="220"/>
      <c r="R177" s="220"/>
      <c r="S177" s="220"/>
      <c r="T177" s="22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5" t="s">
        <v>189</v>
      </c>
      <c r="AU177" s="215" t="s">
        <v>81</v>
      </c>
      <c r="AV177" s="14" t="s">
        <v>149</v>
      </c>
      <c r="AW177" s="14" t="s">
        <v>30</v>
      </c>
      <c r="AX177" s="14" t="s">
        <v>77</v>
      </c>
      <c r="AY177" s="215" t="s">
        <v>141</v>
      </c>
    </row>
    <row r="178" s="2" customFormat="1" ht="24.15" customHeight="1">
      <c r="A178" s="36"/>
      <c r="B178" s="177"/>
      <c r="C178" s="196" t="s">
        <v>236</v>
      </c>
      <c r="D178" s="196" t="s">
        <v>184</v>
      </c>
      <c r="E178" s="197" t="s">
        <v>848</v>
      </c>
      <c r="F178" s="198" t="s">
        <v>849</v>
      </c>
      <c r="G178" s="199" t="s">
        <v>180</v>
      </c>
      <c r="H178" s="200">
        <v>131</v>
      </c>
      <c r="I178" s="201"/>
      <c r="J178" s="202">
        <f>ROUND(I178*H178,2)</f>
        <v>0</v>
      </c>
      <c r="K178" s="198" t="s">
        <v>148</v>
      </c>
      <c r="L178" s="203"/>
      <c r="M178" s="204" t="s">
        <v>1</v>
      </c>
      <c r="N178" s="205" t="s">
        <v>38</v>
      </c>
      <c r="O178" s="75"/>
      <c r="P178" s="187">
        <f>O178*H178</f>
        <v>0</v>
      </c>
      <c r="Q178" s="187">
        <v>3.0000000000000001E-05</v>
      </c>
      <c r="R178" s="187">
        <f>Q178*H178</f>
        <v>0.0039300000000000003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187</v>
      </c>
      <c r="AT178" s="189" t="s">
        <v>184</v>
      </c>
      <c r="AU178" s="189" t="s">
        <v>81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181</v>
      </c>
      <c r="BM178" s="189" t="s">
        <v>850</v>
      </c>
    </row>
    <row r="179" s="13" customFormat="1">
      <c r="A179" s="13"/>
      <c r="B179" s="206"/>
      <c r="C179" s="13"/>
      <c r="D179" s="191" t="s">
        <v>189</v>
      </c>
      <c r="E179" s="13"/>
      <c r="F179" s="207" t="s">
        <v>851</v>
      </c>
      <c r="G179" s="13"/>
      <c r="H179" s="208">
        <v>131</v>
      </c>
      <c r="I179" s="209"/>
      <c r="J179" s="13"/>
      <c r="K179" s="13"/>
      <c r="L179" s="206"/>
      <c r="M179" s="210"/>
      <c r="N179" s="211"/>
      <c r="O179" s="211"/>
      <c r="P179" s="211"/>
      <c r="Q179" s="211"/>
      <c r="R179" s="211"/>
      <c r="S179" s="211"/>
      <c r="T179" s="21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3" t="s">
        <v>189</v>
      </c>
      <c r="AU179" s="213" t="s">
        <v>81</v>
      </c>
      <c r="AV179" s="13" t="s">
        <v>81</v>
      </c>
      <c r="AW179" s="13" t="s">
        <v>3</v>
      </c>
      <c r="AX179" s="13" t="s">
        <v>77</v>
      </c>
      <c r="AY179" s="213" t="s">
        <v>141</v>
      </c>
    </row>
    <row r="180" s="2" customFormat="1" ht="24.15" customHeight="1">
      <c r="A180" s="36"/>
      <c r="B180" s="177"/>
      <c r="C180" s="196" t="s">
        <v>7</v>
      </c>
      <c r="D180" s="196" t="s">
        <v>184</v>
      </c>
      <c r="E180" s="197" t="s">
        <v>852</v>
      </c>
      <c r="F180" s="198" t="s">
        <v>853</v>
      </c>
      <c r="G180" s="199" t="s">
        <v>180</v>
      </c>
      <c r="H180" s="200">
        <v>180</v>
      </c>
      <c r="I180" s="201"/>
      <c r="J180" s="202">
        <f>ROUND(I180*H180,2)</f>
        <v>0</v>
      </c>
      <c r="K180" s="198" t="s">
        <v>148</v>
      </c>
      <c r="L180" s="203"/>
      <c r="M180" s="204" t="s">
        <v>1</v>
      </c>
      <c r="N180" s="205" t="s">
        <v>38</v>
      </c>
      <c r="O180" s="75"/>
      <c r="P180" s="187">
        <f>O180*H180</f>
        <v>0</v>
      </c>
      <c r="Q180" s="187">
        <v>4.0000000000000003E-05</v>
      </c>
      <c r="R180" s="187">
        <f>Q180*H180</f>
        <v>0.0072000000000000007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187</v>
      </c>
      <c r="AT180" s="189" t="s">
        <v>184</v>
      </c>
      <c r="AU180" s="189" t="s">
        <v>81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181</v>
      </c>
      <c r="BM180" s="189" t="s">
        <v>854</v>
      </c>
    </row>
    <row r="181" s="13" customFormat="1">
      <c r="A181" s="13"/>
      <c r="B181" s="206"/>
      <c r="C181" s="13"/>
      <c r="D181" s="191" t="s">
        <v>189</v>
      </c>
      <c r="E181" s="13"/>
      <c r="F181" s="207" t="s">
        <v>855</v>
      </c>
      <c r="G181" s="13"/>
      <c r="H181" s="208">
        <v>180</v>
      </c>
      <c r="I181" s="209"/>
      <c r="J181" s="13"/>
      <c r="K181" s="13"/>
      <c r="L181" s="206"/>
      <c r="M181" s="210"/>
      <c r="N181" s="211"/>
      <c r="O181" s="211"/>
      <c r="P181" s="211"/>
      <c r="Q181" s="211"/>
      <c r="R181" s="211"/>
      <c r="S181" s="211"/>
      <c r="T181" s="21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3" t="s">
        <v>189</v>
      </c>
      <c r="AU181" s="213" t="s">
        <v>81</v>
      </c>
      <c r="AV181" s="13" t="s">
        <v>81</v>
      </c>
      <c r="AW181" s="13" t="s">
        <v>3</v>
      </c>
      <c r="AX181" s="13" t="s">
        <v>77</v>
      </c>
      <c r="AY181" s="213" t="s">
        <v>141</v>
      </c>
    </row>
    <row r="182" s="2" customFormat="1" ht="24.15" customHeight="1">
      <c r="A182" s="36"/>
      <c r="B182" s="177"/>
      <c r="C182" s="196" t="s">
        <v>246</v>
      </c>
      <c r="D182" s="196" t="s">
        <v>184</v>
      </c>
      <c r="E182" s="197" t="s">
        <v>856</v>
      </c>
      <c r="F182" s="198" t="s">
        <v>857</v>
      </c>
      <c r="G182" s="199" t="s">
        <v>180</v>
      </c>
      <c r="H182" s="200">
        <v>145</v>
      </c>
      <c r="I182" s="201"/>
      <c r="J182" s="202">
        <f>ROUND(I182*H182,2)</f>
        <v>0</v>
      </c>
      <c r="K182" s="198" t="s">
        <v>148</v>
      </c>
      <c r="L182" s="203"/>
      <c r="M182" s="204" t="s">
        <v>1</v>
      </c>
      <c r="N182" s="205" t="s">
        <v>38</v>
      </c>
      <c r="O182" s="75"/>
      <c r="P182" s="187">
        <f>O182*H182</f>
        <v>0</v>
      </c>
      <c r="Q182" s="187">
        <v>4.0000000000000003E-05</v>
      </c>
      <c r="R182" s="187">
        <f>Q182*H182</f>
        <v>0.0058000000000000005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187</v>
      </c>
      <c r="AT182" s="189" t="s">
        <v>184</v>
      </c>
      <c r="AU182" s="189" t="s">
        <v>81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181</v>
      </c>
      <c r="BM182" s="189" t="s">
        <v>858</v>
      </c>
    </row>
    <row r="183" s="13" customFormat="1">
      <c r="A183" s="13"/>
      <c r="B183" s="206"/>
      <c r="C183" s="13"/>
      <c r="D183" s="191" t="s">
        <v>189</v>
      </c>
      <c r="E183" s="13"/>
      <c r="F183" s="207" t="s">
        <v>859</v>
      </c>
      <c r="G183" s="13"/>
      <c r="H183" s="208">
        <v>145</v>
      </c>
      <c r="I183" s="209"/>
      <c r="J183" s="13"/>
      <c r="K183" s="13"/>
      <c r="L183" s="206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3" t="s">
        <v>189</v>
      </c>
      <c r="AU183" s="213" t="s">
        <v>81</v>
      </c>
      <c r="AV183" s="13" t="s">
        <v>81</v>
      </c>
      <c r="AW183" s="13" t="s">
        <v>3</v>
      </c>
      <c r="AX183" s="13" t="s">
        <v>77</v>
      </c>
      <c r="AY183" s="213" t="s">
        <v>141</v>
      </c>
    </row>
    <row r="184" s="2" customFormat="1" ht="33" customHeight="1">
      <c r="A184" s="36"/>
      <c r="B184" s="177"/>
      <c r="C184" s="178" t="s">
        <v>250</v>
      </c>
      <c r="D184" s="178" t="s">
        <v>144</v>
      </c>
      <c r="E184" s="179" t="s">
        <v>860</v>
      </c>
      <c r="F184" s="180" t="s">
        <v>861</v>
      </c>
      <c r="G184" s="181" t="s">
        <v>180</v>
      </c>
      <c r="H184" s="182">
        <v>100</v>
      </c>
      <c r="I184" s="183"/>
      <c r="J184" s="184">
        <f>ROUND(I184*H184,2)</f>
        <v>0</v>
      </c>
      <c r="K184" s="180" t="s">
        <v>148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0.00011</v>
      </c>
      <c r="R184" s="187">
        <f>Q184*H184</f>
        <v>0.011000000000000001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181</v>
      </c>
      <c r="AT184" s="189" t="s">
        <v>144</v>
      </c>
      <c r="AU184" s="189" t="s">
        <v>81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181</v>
      </c>
      <c r="BM184" s="189" t="s">
        <v>862</v>
      </c>
    </row>
    <row r="185" s="13" customFormat="1">
      <c r="A185" s="13"/>
      <c r="B185" s="206"/>
      <c r="C185" s="13"/>
      <c r="D185" s="191" t="s">
        <v>189</v>
      </c>
      <c r="E185" s="213" t="s">
        <v>1</v>
      </c>
      <c r="F185" s="207" t="s">
        <v>863</v>
      </c>
      <c r="G185" s="13"/>
      <c r="H185" s="208">
        <v>100</v>
      </c>
      <c r="I185" s="209"/>
      <c r="J185" s="13"/>
      <c r="K185" s="13"/>
      <c r="L185" s="206"/>
      <c r="M185" s="210"/>
      <c r="N185" s="211"/>
      <c r="O185" s="211"/>
      <c r="P185" s="211"/>
      <c r="Q185" s="211"/>
      <c r="R185" s="211"/>
      <c r="S185" s="211"/>
      <c r="T185" s="21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3" t="s">
        <v>189</v>
      </c>
      <c r="AU185" s="213" t="s">
        <v>81</v>
      </c>
      <c r="AV185" s="13" t="s">
        <v>81</v>
      </c>
      <c r="AW185" s="13" t="s">
        <v>30</v>
      </c>
      <c r="AX185" s="13" t="s">
        <v>73</v>
      </c>
      <c r="AY185" s="213" t="s">
        <v>141</v>
      </c>
    </row>
    <row r="186" s="14" customFormat="1">
      <c r="A186" s="14"/>
      <c r="B186" s="214"/>
      <c r="C186" s="14"/>
      <c r="D186" s="191" t="s">
        <v>189</v>
      </c>
      <c r="E186" s="215" t="s">
        <v>1</v>
      </c>
      <c r="F186" s="216" t="s">
        <v>395</v>
      </c>
      <c r="G186" s="14"/>
      <c r="H186" s="217">
        <v>100</v>
      </c>
      <c r="I186" s="218"/>
      <c r="J186" s="14"/>
      <c r="K186" s="14"/>
      <c r="L186" s="214"/>
      <c r="M186" s="219"/>
      <c r="N186" s="220"/>
      <c r="O186" s="220"/>
      <c r="P186" s="220"/>
      <c r="Q186" s="220"/>
      <c r="R186" s="220"/>
      <c r="S186" s="220"/>
      <c r="T186" s="22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5" t="s">
        <v>189</v>
      </c>
      <c r="AU186" s="215" t="s">
        <v>81</v>
      </c>
      <c r="AV186" s="14" t="s">
        <v>149</v>
      </c>
      <c r="AW186" s="14" t="s">
        <v>30</v>
      </c>
      <c r="AX186" s="14" t="s">
        <v>77</v>
      </c>
      <c r="AY186" s="215" t="s">
        <v>141</v>
      </c>
    </row>
    <row r="187" s="2" customFormat="1" ht="24.15" customHeight="1">
      <c r="A187" s="36"/>
      <c r="B187" s="177"/>
      <c r="C187" s="196" t="s">
        <v>254</v>
      </c>
      <c r="D187" s="196" t="s">
        <v>184</v>
      </c>
      <c r="E187" s="197" t="s">
        <v>864</v>
      </c>
      <c r="F187" s="198" t="s">
        <v>865</v>
      </c>
      <c r="G187" s="199" t="s">
        <v>180</v>
      </c>
      <c r="H187" s="200">
        <v>37</v>
      </c>
      <c r="I187" s="201"/>
      <c r="J187" s="202">
        <f>ROUND(I187*H187,2)</f>
        <v>0</v>
      </c>
      <c r="K187" s="198" t="s">
        <v>148</v>
      </c>
      <c r="L187" s="203"/>
      <c r="M187" s="204" t="s">
        <v>1</v>
      </c>
      <c r="N187" s="205" t="s">
        <v>38</v>
      </c>
      <c r="O187" s="75"/>
      <c r="P187" s="187">
        <f>O187*H187</f>
        <v>0</v>
      </c>
      <c r="Q187" s="187">
        <v>0.00013999999999999999</v>
      </c>
      <c r="R187" s="187">
        <f>Q187*H187</f>
        <v>0.0051799999999999997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187</v>
      </c>
      <c r="AT187" s="189" t="s">
        <v>184</v>
      </c>
      <c r="AU187" s="189" t="s">
        <v>81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181</v>
      </c>
      <c r="BM187" s="189" t="s">
        <v>866</v>
      </c>
    </row>
    <row r="188" s="13" customFormat="1">
      <c r="A188" s="13"/>
      <c r="B188" s="206"/>
      <c r="C188" s="13"/>
      <c r="D188" s="191" t="s">
        <v>189</v>
      </c>
      <c r="E188" s="13"/>
      <c r="F188" s="207" t="s">
        <v>867</v>
      </c>
      <c r="G188" s="13"/>
      <c r="H188" s="208">
        <v>37</v>
      </c>
      <c r="I188" s="209"/>
      <c r="J188" s="13"/>
      <c r="K188" s="13"/>
      <c r="L188" s="206"/>
      <c r="M188" s="210"/>
      <c r="N188" s="211"/>
      <c r="O188" s="211"/>
      <c r="P188" s="211"/>
      <c r="Q188" s="211"/>
      <c r="R188" s="211"/>
      <c r="S188" s="211"/>
      <c r="T188" s="21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3" t="s">
        <v>189</v>
      </c>
      <c r="AU188" s="213" t="s">
        <v>81</v>
      </c>
      <c r="AV188" s="13" t="s">
        <v>81</v>
      </c>
      <c r="AW188" s="13" t="s">
        <v>3</v>
      </c>
      <c r="AX188" s="13" t="s">
        <v>77</v>
      </c>
      <c r="AY188" s="213" t="s">
        <v>141</v>
      </c>
    </row>
    <row r="189" s="2" customFormat="1" ht="24.15" customHeight="1">
      <c r="A189" s="36"/>
      <c r="B189" s="177"/>
      <c r="C189" s="196" t="s">
        <v>258</v>
      </c>
      <c r="D189" s="196" t="s">
        <v>184</v>
      </c>
      <c r="E189" s="197" t="s">
        <v>868</v>
      </c>
      <c r="F189" s="198" t="s">
        <v>869</v>
      </c>
      <c r="G189" s="199" t="s">
        <v>180</v>
      </c>
      <c r="H189" s="200">
        <v>56</v>
      </c>
      <c r="I189" s="201"/>
      <c r="J189" s="202">
        <f>ROUND(I189*H189,2)</f>
        <v>0</v>
      </c>
      <c r="K189" s="198" t="s">
        <v>148</v>
      </c>
      <c r="L189" s="203"/>
      <c r="M189" s="204" t="s">
        <v>1</v>
      </c>
      <c r="N189" s="205" t="s">
        <v>38</v>
      </c>
      <c r="O189" s="75"/>
      <c r="P189" s="187">
        <f>O189*H189</f>
        <v>0</v>
      </c>
      <c r="Q189" s="187">
        <v>5.0000000000000002E-05</v>
      </c>
      <c r="R189" s="187">
        <f>Q189*H189</f>
        <v>0.0028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187</v>
      </c>
      <c r="AT189" s="189" t="s">
        <v>184</v>
      </c>
      <c r="AU189" s="189" t="s">
        <v>81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181</v>
      </c>
      <c r="BM189" s="189" t="s">
        <v>870</v>
      </c>
    </row>
    <row r="190" s="2" customFormat="1" ht="24.15" customHeight="1">
      <c r="A190" s="36"/>
      <c r="B190" s="177"/>
      <c r="C190" s="196" t="s">
        <v>262</v>
      </c>
      <c r="D190" s="196" t="s">
        <v>184</v>
      </c>
      <c r="E190" s="197" t="s">
        <v>871</v>
      </c>
      <c r="F190" s="198" t="s">
        <v>872</v>
      </c>
      <c r="G190" s="199" t="s">
        <v>180</v>
      </c>
      <c r="H190" s="200">
        <v>7</v>
      </c>
      <c r="I190" s="201"/>
      <c r="J190" s="202">
        <f>ROUND(I190*H190,2)</f>
        <v>0</v>
      </c>
      <c r="K190" s="198" t="s">
        <v>148</v>
      </c>
      <c r="L190" s="203"/>
      <c r="M190" s="204" t="s">
        <v>1</v>
      </c>
      <c r="N190" s="205" t="s">
        <v>38</v>
      </c>
      <c r="O190" s="75"/>
      <c r="P190" s="187">
        <f>O190*H190</f>
        <v>0</v>
      </c>
      <c r="Q190" s="187">
        <v>0.00014999999999999999</v>
      </c>
      <c r="R190" s="187">
        <f>Q190*H190</f>
        <v>0.0010499999999999999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187</v>
      </c>
      <c r="AT190" s="189" t="s">
        <v>184</v>
      </c>
      <c r="AU190" s="189" t="s">
        <v>81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181</v>
      </c>
      <c r="BM190" s="189" t="s">
        <v>873</v>
      </c>
    </row>
    <row r="191" s="13" customFormat="1">
      <c r="A191" s="13"/>
      <c r="B191" s="206"/>
      <c r="C191" s="13"/>
      <c r="D191" s="191" t="s">
        <v>189</v>
      </c>
      <c r="E191" s="13"/>
      <c r="F191" s="207" t="s">
        <v>874</v>
      </c>
      <c r="G191" s="13"/>
      <c r="H191" s="208">
        <v>7</v>
      </c>
      <c r="I191" s="209"/>
      <c r="J191" s="13"/>
      <c r="K191" s="13"/>
      <c r="L191" s="206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3" t="s">
        <v>189</v>
      </c>
      <c r="AU191" s="213" t="s">
        <v>81</v>
      </c>
      <c r="AV191" s="13" t="s">
        <v>81</v>
      </c>
      <c r="AW191" s="13" t="s">
        <v>3</v>
      </c>
      <c r="AX191" s="13" t="s">
        <v>77</v>
      </c>
      <c r="AY191" s="213" t="s">
        <v>141</v>
      </c>
    </row>
    <row r="192" s="2" customFormat="1" ht="33" customHeight="1">
      <c r="A192" s="36"/>
      <c r="B192" s="177"/>
      <c r="C192" s="178" t="s">
        <v>266</v>
      </c>
      <c r="D192" s="178" t="s">
        <v>144</v>
      </c>
      <c r="E192" s="179" t="s">
        <v>875</v>
      </c>
      <c r="F192" s="180" t="s">
        <v>876</v>
      </c>
      <c r="G192" s="181" t="s">
        <v>180</v>
      </c>
      <c r="H192" s="182">
        <v>28</v>
      </c>
      <c r="I192" s="183"/>
      <c r="J192" s="184">
        <f>ROUND(I192*H192,2)</f>
        <v>0</v>
      </c>
      <c r="K192" s="180" t="s">
        <v>148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0.00023000000000000001</v>
      </c>
      <c r="R192" s="187">
        <f>Q192*H192</f>
        <v>0.0064400000000000004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181</v>
      </c>
      <c r="AT192" s="189" t="s">
        <v>144</v>
      </c>
      <c r="AU192" s="189" t="s">
        <v>81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181</v>
      </c>
      <c r="BM192" s="189" t="s">
        <v>877</v>
      </c>
    </row>
    <row r="193" s="2" customFormat="1" ht="24.15" customHeight="1">
      <c r="A193" s="36"/>
      <c r="B193" s="177"/>
      <c r="C193" s="196" t="s">
        <v>270</v>
      </c>
      <c r="D193" s="196" t="s">
        <v>184</v>
      </c>
      <c r="E193" s="197" t="s">
        <v>878</v>
      </c>
      <c r="F193" s="198" t="s">
        <v>879</v>
      </c>
      <c r="G193" s="199" t="s">
        <v>180</v>
      </c>
      <c r="H193" s="200">
        <v>28</v>
      </c>
      <c r="I193" s="201"/>
      <c r="J193" s="202">
        <f>ROUND(I193*H193,2)</f>
        <v>0</v>
      </c>
      <c r="K193" s="198" t="s">
        <v>148</v>
      </c>
      <c r="L193" s="203"/>
      <c r="M193" s="204" t="s">
        <v>1</v>
      </c>
      <c r="N193" s="205" t="s">
        <v>38</v>
      </c>
      <c r="O193" s="75"/>
      <c r="P193" s="187">
        <f>O193*H193</f>
        <v>0</v>
      </c>
      <c r="Q193" s="187">
        <v>0.00018000000000000001</v>
      </c>
      <c r="R193" s="187">
        <f>Q193*H193</f>
        <v>0.0050400000000000002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187</v>
      </c>
      <c r="AT193" s="189" t="s">
        <v>184</v>
      </c>
      <c r="AU193" s="189" t="s">
        <v>81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181</v>
      </c>
      <c r="BM193" s="189" t="s">
        <v>880</v>
      </c>
    </row>
    <row r="194" s="2" customFormat="1" ht="33" customHeight="1">
      <c r="A194" s="36"/>
      <c r="B194" s="177"/>
      <c r="C194" s="178" t="s">
        <v>272</v>
      </c>
      <c r="D194" s="178" t="s">
        <v>144</v>
      </c>
      <c r="E194" s="179" t="s">
        <v>881</v>
      </c>
      <c r="F194" s="180" t="s">
        <v>882</v>
      </c>
      <c r="G194" s="181" t="s">
        <v>180</v>
      </c>
      <c r="H194" s="182">
        <v>45</v>
      </c>
      <c r="I194" s="183"/>
      <c r="J194" s="184">
        <f>ROUND(I194*H194,2)</f>
        <v>0</v>
      </c>
      <c r="K194" s="180" t="s">
        <v>148</v>
      </c>
      <c r="L194" s="37"/>
      <c r="M194" s="185" t="s">
        <v>1</v>
      </c>
      <c r="N194" s="186" t="s">
        <v>38</v>
      </c>
      <c r="O194" s="75"/>
      <c r="P194" s="187">
        <f>O194*H194</f>
        <v>0</v>
      </c>
      <c r="Q194" s="187">
        <v>9.0000000000000006E-05</v>
      </c>
      <c r="R194" s="187">
        <f>Q194*H194</f>
        <v>0.0040500000000000006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181</v>
      </c>
      <c r="AT194" s="189" t="s">
        <v>144</v>
      </c>
      <c r="AU194" s="189" t="s">
        <v>81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77</v>
      </c>
      <c r="BK194" s="190">
        <f>ROUND(I194*H194,2)</f>
        <v>0</v>
      </c>
      <c r="BL194" s="17" t="s">
        <v>181</v>
      </c>
      <c r="BM194" s="189" t="s">
        <v>883</v>
      </c>
    </row>
    <row r="195" s="13" customFormat="1">
      <c r="A195" s="13"/>
      <c r="B195" s="206"/>
      <c r="C195" s="13"/>
      <c r="D195" s="191" t="s">
        <v>189</v>
      </c>
      <c r="E195" s="213" t="s">
        <v>1</v>
      </c>
      <c r="F195" s="207" t="s">
        <v>884</v>
      </c>
      <c r="G195" s="13"/>
      <c r="H195" s="208">
        <v>45</v>
      </c>
      <c r="I195" s="209"/>
      <c r="J195" s="13"/>
      <c r="K195" s="13"/>
      <c r="L195" s="206"/>
      <c r="M195" s="210"/>
      <c r="N195" s="211"/>
      <c r="O195" s="211"/>
      <c r="P195" s="211"/>
      <c r="Q195" s="211"/>
      <c r="R195" s="211"/>
      <c r="S195" s="211"/>
      <c r="T195" s="21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3" t="s">
        <v>189</v>
      </c>
      <c r="AU195" s="213" t="s">
        <v>81</v>
      </c>
      <c r="AV195" s="13" t="s">
        <v>81</v>
      </c>
      <c r="AW195" s="13" t="s">
        <v>30</v>
      </c>
      <c r="AX195" s="13" t="s">
        <v>73</v>
      </c>
      <c r="AY195" s="213" t="s">
        <v>141</v>
      </c>
    </row>
    <row r="196" s="14" customFormat="1">
      <c r="A196" s="14"/>
      <c r="B196" s="214"/>
      <c r="C196" s="14"/>
      <c r="D196" s="191" t="s">
        <v>189</v>
      </c>
      <c r="E196" s="215" t="s">
        <v>1</v>
      </c>
      <c r="F196" s="216" t="s">
        <v>395</v>
      </c>
      <c r="G196" s="14"/>
      <c r="H196" s="217">
        <v>45</v>
      </c>
      <c r="I196" s="218"/>
      <c r="J196" s="14"/>
      <c r="K196" s="14"/>
      <c r="L196" s="214"/>
      <c r="M196" s="219"/>
      <c r="N196" s="220"/>
      <c r="O196" s="220"/>
      <c r="P196" s="220"/>
      <c r="Q196" s="220"/>
      <c r="R196" s="220"/>
      <c r="S196" s="220"/>
      <c r="T196" s="22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15" t="s">
        <v>189</v>
      </c>
      <c r="AU196" s="215" t="s">
        <v>81</v>
      </c>
      <c r="AV196" s="14" t="s">
        <v>149</v>
      </c>
      <c r="AW196" s="14" t="s">
        <v>30</v>
      </c>
      <c r="AX196" s="14" t="s">
        <v>77</v>
      </c>
      <c r="AY196" s="215" t="s">
        <v>141</v>
      </c>
    </row>
    <row r="197" s="2" customFormat="1" ht="24.15" customHeight="1">
      <c r="A197" s="36"/>
      <c r="B197" s="177"/>
      <c r="C197" s="196" t="s">
        <v>276</v>
      </c>
      <c r="D197" s="196" t="s">
        <v>184</v>
      </c>
      <c r="E197" s="197" t="s">
        <v>885</v>
      </c>
      <c r="F197" s="198" t="s">
        <v>886</v>
      </c>
      <c r="G197" s="199" t="s">
        <v>180</v>
      </c>
      <c r="H197" s="200">
        <v>12</v>
      </c>
      <c r="I197" s="201"/>
      <c r="J197" s="202">
        <f>ROUND(I197*H197,2)</f>
        <v>0</v>
      </c>
      <c r="K197" s="198" t="s">
        <v>148</v>
      </c>
      <c r="L197" s="203"/>
      <c r="M197" s="204" t="s">
        <v>1</v>
      </c>
      <c r="N197" s="205" t="s">
        <v>38</v>
      </c>
      <c r="O197" s="75"/>
      <c r="P197" s="187">
        <f>O197*H197</f>
        <v>0</v>
      </c>
      <c r="Q197" s="187">
        <v>0.00027</v>
      </c>
      <c r="R197" s="187">
        <f>Q197*H197</f>
        <v>0.0032399999999999998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187</v>
      </c>
      <c r="AT197" s="189" t="s">
        <v>184</v>
      </c>
      <c r="AU197" s="189" t="s">
        <v>81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77</v>
      </c>
      <c r="BK197" s="190">
        <f>ROUND(I197*H197,2)</f>
        <v>0</v>
      </c>
      <c r="BL197" s="17" t="s">
        <v>181</v>
      </c>
      <c r="BM197" s="189" t="s">
        <v>887</v>
      </c>
    </row>
    <row r="198" s="13" customFormat="1">
      <c r="A198" s="13"/>
      <c r="B198" s="206"/>
      <c r="C198" s="13"/>
      <c r="D198" s="191" t="s">
        <v>189</v>
      </c>
      <c r="E198" s="13"/>
      <c r="F198" s="207" t="s">
        <v>888</v>
      </c>
      <c r="G198" s="13"/>
      <c r="H198" s="208">
        <v>12</v>
      </c>
      <c r="I198" s="209"/>
      <c r="J198" s="13"/>
      <c r="K198" s="13"/>
      <c r="L198" s="206"/>
      <c r="M198" s="210"/>
      <c r="N198" s="211"/>
      <c r="O198" s="211"/>
      <c r="P198" s="211"/>
      <c r="Q198" s="211"/>
      <c r="R198" s="211"/>
      <c r="S198" s="211"/>
      <c r="T198" s="21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3" t="s">
        <v>189</v>
      </c>
      <c r="AU198" s="213" t="s">
        <v>81</v>
      </c>
      <c r="AV198" s="13" t="s">
        <v>81</v>
      </c>
      <c r="AW198" s="13" t="s">
        <v>3</v>
      </c>
      <c r="AX198" s="13" t="s">
        <v>77</v>
      </c>
      <c r="AY198" s="213" t="s">
        <v>141</v>
      </c>
    </row>
    <row r="199" s="2" customFormat="1" ht="24.15" customHeight="1">
      <c r="A199" s="36"/>
      <c r="B199" s="177"/>
      <c r="C199" s="196" t="s">
        <v>278</v>
      </c>
      <c r="D199" s="196" t="s">
        <v>184</v>
      </c>
      <c r="E199" s="197" t="s">
        <v>889</v>
      </c>
      <c r="F199" s="198" t="s">
        <v>890</v>
      </c>
      <c r="G199" s="199" t="s">
        <v>180</v>
      </c>
      <c r="H199" s="200">
        <v>10</v>
      </c>
      <c r="I199" s="201"/>
      <c r="J199" s="202">
        <f>ROUND(I199*H199,2)</f>
        <v>0</v>
      </c>
      <c r="K199" s="198" t="s">
        <v>148</v>
      </c>
      <c r="L199" s="203"/>
      <c r="M199" s="204" t="s">
        <v>1</v>
      </c>
      <c r="N199" s="205" t="s">
        <v>38</v>
      </c>
      <c r="O199" s="75"/>
      <c r="P199" s="187">
        <f>O199*H199</f>
        <v>0</v>
      </c>
      <c r="Q199" s="187">
        <v>0.00029</v>
      </c>
      <c r="R199" s="187">
        <f>Q199*H199</f>
        <v>0.0028999999999999998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187</v>
      </c>
      <c r="AT199" s="189" t="s">
        <v>184</v>
      </c>
      <c r="AU199" s="189" t="s">
        <v>81</v>
      </c>
      <c r="AY199" s="17" t="s">
        <v>141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77</v>
      </c>
      <c r="BK199" s="190">
        <f>ROUND(I199*H199,2)</f>
        <v>0</v>
      </c>
      <c r="BL199" s="17" t="s">
        <v>181</v>
      </c>
      <c r="BM199" s="189" t="s">
        <v>891</v>
      </c>
    </row>
    <row r="200" s="13" customFormat="1">
      <c r="A200" s="13"/>
      <c r="B200" s="206"/>
      <c r="C200" s="13"/>
      <c r="D200" s="191" t="s">
        <v>189</v>
      </c>
      <c r="E200" s="13"/>
      <c r="F200" s="207" t="s">
        <v>892</v>
      </c>
      <c r="G200" s="13"/>
      <c r="H200" s="208">
        <v>10</v>
      </c>
      <c r="I200" s="209"/>
      <c r="J200" s="13"/>
      <c r="K200" s="13"/>
      <c r="L200" s="206"/>
      <c r="M200" s="210"/>
      <c r="N200" s="211"/>
      <c r="O200" s="211"/>
      <c r="P200" s="211"/>
      <c r="Q200" s="211"/>
      <c r="R200" s="211"/>
      <c r="S200" s="211"/>
      <c r="T200" s="21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3" t="s">
        <v>189</v>
      </c>
      <c r="AU200" s="213" t="s">
        <v>81</v>
      </c>
      <c r="AV200" s="13" t="s">
        <v>81</v>
      </c>
      <c r="AW200" s="13" t="s">
        <v>3</v>
      </c>
      <c r="AX200" s="13" t="s">
        <v>77</v>
      </c>
      <c r="AY200" s="213" t="s">
        <v>141</v>
      </c>
    </row>
    <row r="201" s="2" customFormat="1" ht="24.15" customHeight="1">
      <c r="A201" s="36"/>
      <c r="B201" s="177"/>
      <c r="C201" s="196" t="s">
        <v>187</v>
      </c>
      <c r="D201" s="196" t="s">
        <v>184</v>
      </c>
      <c r="E201" s="197" t="s">
        <v>185</v>
      </c>
      <c r="F201" s="198" t="s">
        <v>186</v>
      </c>
      <c r="G201" s="199" t="s">
        <v>180</v>
      </c>
      <c r="H201" s="200">
        <v>11</v>
      </c>
      <c r="I201" s="201"/>
      <c r="J201" s="202">
        <f>ROUND(I201*H201,2)</f>
        <v>0</v>
      </c>
      <c r="K201" s="198" t="s">
        <v>148</v>
      </c>
      <c r="L201" s="203"/>
      <c r="M201" s="204" t="s">
        <v>1</v>
      </c>
      <c r="N201" s="205" t="s">
        <v>38</v>
      </c>
      <c r="O201" s="75"/>
      <c r="P201" s="187">
        <f>O201*H201</f>
        <v>0</v>
      </c>
      <c r="Q201" s="187">
        <v>0.00064999999999999997</v>
      </c>
      <c r="R201" s="187">
        <f>Q201*H201</f>
        <v>0.0071500000000000001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187</v>
      </c>
      <c r="AT201" s="189" t="s">
        <v>184</v>
      </c>
      <c r="AU201" s="189" t="s">
        <v>81</v>
      </c>
      <c r="AY201" s="17" t="s">
        <v>141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77</v>
      </c>
      <c r="BK201" s="190">
        <f>ROUND(I201*H201,2)</f>
        <v>0</v>
      </c>
      <c r="BL201" s="17" t="s">
        <v>181</v>
      </c>
      <c r="BM201" s="189" t="s">
        <v>893</v>
      </c>
    </row>
    <row r="202" s="13" customFormat="1">
      <c r="A202" s="13"/>
      <c r="B202" s="206"/>
      <c r="C202" s="13"/>
      <c r="D202" s="191" t="s">
        <v>189</v>
      </c>
      <c r="E202" s="13"/>
      <c r="F202" s="207" t="s">
        <v>894</v>
      </c>
      <c r="G202" s="13"/>
      <c r="H202" s="208">
        <v>11</v>
      </c>
      <c r="I202" s="209"/>
      <c r="J202" s="13"/>
      <c r="K202" s="13"/>
      <c r="L202" s="206"/>
      <c r="M202" s="210"/>
      <c r="N202" s="211"/>
      <c r="O202" s="211"/>
      <c r="P202" s="211"/>
      <c r="Q202" s="211"/>
      <c r="R202" s="211"/>
      <c r="S202" s="211"/>
      <c r="T202" s="21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3" t="s">
        <v>189</v>
      </c>
      <c r="AU202" s="213" t="s">
        <v>81</v>
      </c>
      <c r="AV202" s="13" t="s">
        <v>81</v>
      </c>
      <c r="AW202" s="13" t="s">
        <v>3</v>
      </c>
      <c r="AX202" s="13" t="s">
        <v>77</v>
      </c>
      <c r="AY202" s="213" t="s">
        <v>141</v>
      </c>
    </row>
    <row r="203" s="2" customFormat="1" ht="24.15" customHeight="1">
      <c r="A203" s="36"/>
      <c r="B203" s="177"/>
      <c r="C203" s="196" t="s">
        <v>285</v>
      </c>
      <c r="D203" s="196" t="s">
        <v>184</v>
      </c>
      <c r="E203" s="197" t="s">
        <v>191</v>
      </c>
      <c r="F203" s="198" t="s">
        <v>192</v>
      </c>
      <c r="G203" s="199" t="s">
        <v>180</v>
      </c>
      <c r="H203" s="200">
        <v>12</v>
      </c>
      <c r="I203" s="201"/>
      <c r="J203" s="202">
        <f>ROUND(I203*H203,2)</f>
        <v>0</v>
      </c>
      <c r="K203" s="198" t="s">
        <v>148</v>
      </c>
      <c r="L203" s="203"/>
      <c r="M203" s="204" t="s">
        <v>1</v>
      </c>
      <c r="N203" s="205" t="s">
        <v>38</v>
      </c>
      <c r="O203" s="75"/>
      <c r="P203" s="187">
        <f>O203*H203</f>
        <v>0</v>
      </c>
      <c r="Q203" s="187">
        <v>0.00072000000000000005</v>
      </c>
      <c r="R203" s="187">
        <f>Q203*H203</f>
        <v>0.0086400000000000001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187</v>
      </c>
      <c r="AT203" s="189" t="s">
        <v>184</v>
      </c>
      <c r="AU203" s="189" t="s">
        <v>81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77</v>
      </c>
      <c r="BK203" s="190">
        <f>ROUND(I203*H203,2)</f>
        <v>0</v>
      </c>
      <c r="BL203" s="17" t="s">
        <v>181</v>
      </c>
      <c r="BM203" s="189" t="s">
        <v>895</v>
      </c>
    </row>
    <row r="204" s="13" customFormat="1">
      <c r="A204" s="13"/>
      <c r="B204" s="206"/>
      <c r="C204" s="13"/>
      <c r="D204" s="191" t="s">
        <v>189</v>
      </c>
      <c r="E204" s="13"/>
      <c r="F204" s="207" t="s">
        <v>888</v>
      </c>
      <c r="G204" s="13"/>
      <c r="H204" s="208">
        <v>12</v>
      </c>
      <c r="I204" s="209"/>
      <c r="J204" s="13"/>
      <c r="K204" s="13"/>
      <c r="L204" s="206"/>
      <c r="M204" s="210"/>
      <c r="N204" s="211"/>
      <c r="O204" s="211"/>
      <c r="P204" s="211"/>
      <c r="Q204" s="211"/>
      <c r="R204" s="211"/>
      <c r="S204" s="211"/>
      <c r="T204" s="21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3" t="s">
        <v>189</v>
      </c>
      <c r="AU204" s="213" t="s">
        <v>81</v>
      </c>
      <c r="AV204" s="13" t="s">
        <v>81</v>
      </c>
      <c r="AW204" s="13" t="s">
        <v>3</v>
      </c>
      <c r="AX204" s="13" t="s">
        <v>77</v>
      </c>
      <c r="AY204" s="213" t="s">
        <v>141</v>
      </c>
    </row>
    <row r="205" s="2" customFormat="1" ht="33" customHeight="1">
      <c r="A205" s="36"/>
      <c r="B205" s="177"/>
      <c r="C205" s="178" t="s">
        <v>289</v>
      </c>
      <c r="D205" s="178" t="s">
        <v>144</v>
      </c>
      <c r="E205" s="179" t="s">
        <v>896</v>
      </c>
      <c r="F205" s="180" t="s">
        <v>897</v>
      </c>
      <c r="G205" s="181" t="s">
        <v>180</v>
      </c>
      <c r="H205" s="182">
        <v>9</v>
      </c>
      <c r="I205" s="183"/>
      <c r="J205" s="184">
        <f>ROUND(I205*H205,2)</f>
        <v>0</v>
      </c>
      <c r="K205" s="180" t="s">
        <v>148</v>
      </c>
      <c r="L205" s="37"/>
      <c r="M205" s="185" t="s">
        <v>1</v>
      </c>
      <c r="N205" s="186" t="s">
        <v>38</v>
      </c>
      <c r="O205" s="75"/>
      <c r="P205" s="187">
        <f>O205*H205</f>
        <v>0</v>
      </c>
      <c r="Q205" s="187">
        <v>0.00017000000000000001</v>
      </c>
      <c r="R205" s="187">
        <f>Q205*H205</f>
        <v>0.0015300000000000001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181</v>
      </c>
      <c r="AT205" s="189" t="s">
        <v>144</v>
      </c>
      <c r="AU205" s="189" t="s">
        <v>81</v>
      </c>
      <c r="AY205" s="17" t="s">
        <v>141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77</v>
      </c>
      <c r="BK205" s="190">
        <f>ROUND(I205*H205,2)</f>
        <v>0</v>
      </c>
      <c r="BL205" s="17" t="s">
        <v>181</v>
      </c>
      <c r="BM205" s="189" t="s">
        <v>898</v>
      </c>
    </row>
    <row r="206" s="2" customFormat="1" ht="24.15" customHeight="1">
      <c r="A206" s="36"/>
      <c r="B206" s="177"/>
      <c r="C206" s="196" t="s">
        <v>293</v>
      </c>
      <c r="D206" s="196" t="s">
        <v>184</v>
      </c>
      <c r="E206" s="197" t="s">
        <v>200</v>
      </c>
      <c r="F206" s="198" t="s">
        <v>201</v>
      </c>
      <c r="G206" s="199" t="s">
        <v>180</v>
      </c>
      <c r="H206" s="200">
        <v>9.1799999999999997</v>
      </c>
      <c r="I206" s="201"/>
      <c r="J206" s="202">
        <f>ROUND(I206*H206,2)</f>
        <v>0</v>
      </c>
      <c r="K206" s="198" t="s">
        <v>148</v>
      </c>
      <c r="L206" s="203"/>
      <c r="M206" s="204" t="s">
        <v>1</v>
      </c>
      <c r="N206" s="205" t="s">
        <v>38</v>
      </c>
      <c r="O206" s="75"/>
      <c r="P206" s="187">
        <f>O206*H206</f>
        <v>0</v>
      </c>
      <c r="Q206" s="187">
        <v>0.0011800000000000001</v>
      </c>
      <c r="R206" s="187">
        <f>Q206*H206</f>
        <v>0.010832400000000001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187</v>
      </c>
      <c r="AT206" s="189" t="s">
        <v>184</v>
      </c>
      <c r="AU206" s="189" t="s">
        <v>81</v>
      </c>
      <c r="AY206" s="17" t="s">
        <v>141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77</v>
      </c>
      <c r="BK206" s="190">
        <f>ROUND(I206*H206,2)</f>
        <v>0</v>
      </c>
      <c r="BL206" s="17" t="s">
        <v>181</v>
      </c>
      <c r="BM206" s="189" t="s">
        <v>899</v>
      </c>
    </row>
    <row r="207" s="13" customFormat="1">
      <c r="A207" s="13"/>
      <c r="B207" s="206"/>
      <c r="C207" s="13"/>
      <c r="D207" s="191" t="s">
        <v>189</v>
      </c>
      <c r="E207" s="13"/>
      <c r="F207" s="207" t="s">
        <v>900</v>
      </c>
      <c r="G207" s="13"/>
      <c r="H207" s="208">
        <v>9.1799999999999997</v>
      </c>
      <c r="I207" s="209"/>
      <c r="J207" s="13"/>
      <c r="K207" s="13"/>
      <c r="L207" s="206"/>
      <c r="M207" s="210"/>
      <c r="N207" s="211"/>
      <c r="O207" s="211"/>
      <c r="P207" s="211"/>
      <c r="Q207" s="211"/>
      <c r="R207" s="211"/>
      <c r="S207" s="211"/>
      <c r="T207" s="21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3" t="s">
        <v>189</v>
      </c>
      <c r="AU207" s="213" t="s">
        <v>81</v>
      </c>
      <c r="AV207" s="13" t="s">
        <v>81</v>
      </c>
      <c r="AW207" s="13" t="s">
        <v>3</v>
      </c>
      <c r="AX207" s="13" t="s">
        <v>77</v>
      </c>
      <c r="AY207" s="213" t="s">
        <v>141</v>
      </c>
    </row>
    <row r="208" s="2" customFormat="1" ht="24.15" customHeight="1">
      <c r="A208" s="36"/>
      <c r="B208" s="177"/>
      <c r="C208" s="178" t="s">
        <v>295</v>
      </c>
      <c r="D208" s="178" t="s">
        <v>144</v>
      </c>
      <c r="E208" s="179" t="s">
        <v>211</v>
      </c>
      <c r="F208" s="180" t="s">
        <v>212</v>
      </c>
      <c r="G208" s="181" t="s">
        <v>147</v>
      </c>
      <c r="H208" s="182">
        <v>25</v>
      </c>
      <c r="I208" s="183"/>
      <c r="J208" s="184">
        <f>ROUND(I208*H208,2)</f>
        <v>0</v>
      </c>
      <c r="K208" s="180" t="s">
        <v>148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0.00035</v>
      </c>
      <c r="T208" s="188">
        <f>S208*H208</f>
        <v>0.0087499999999999991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181</v>
      </c>
      <c r="AT208" s="189" t="s">
        <v>144</v>
      </c>
      <c r="AU208" s="189" t="s">
        <v>81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77</v>
      </c>
      <c r="BK208" s="190">
        <f>ROUND(I208*H208,2)</f>
        <v>0</v>
      </c>
      <c r="BL208" s="17" t="s">
        <v>181</v>
      </c>
      <c r="BM208" s="189" t="s">
        <v>901</v>
      </c>
    </row>
    <row r="209" s="2" customFormat="1" ht="24.15" customHeight="1">
      <c r="A209" s="36"/>
      <c r="B209" s="177"/>
      <c r="C209" s="178" t="s">
        <v>299</v>
      </c>
      <c r="D209" s="178" t="s">
        <v>144</v>
      </c>
      <c r="E209" s="179" t="s">
        <v>215</v>
      </c>
      <c r="F209" s="180" t="s">
        <v>216</v>
      </c>
      <c r="G209" s="181" t="s">
        <v>158</v>
      </c>
      <c r="H209" s="182">
        <v>0.114</v>
      </c>
      <c r="I209" s="183"/>
      <c r="J209" s="184">
        <f>ROUND(I209*H209,2)</f>
        <v>0</v>
      </c>
      <c r="K209" s="180" t="s">
        <v>148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181</v>
      </c>
      <c r="AT209" s="189" t="s">
        <v>144</v>
      </c>
      <c r="AU209" s="189" t="s">
        <v>81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77</v>
      </c>
      <c r="BK209" s="190">
        <f>ROUND(I209*H209,2)</f>
        <v>0</v>
      </c>
      <c r="BL209" s="17" t="s">
        <v>181</v>
      </c>
      <c r="BM209" s="189" t="s">
        <v>902</v>
      </c>
    </row>
    <row r="210" s="12" customFormat="1" ht="22.8" customHeight="1">
      <c r="A210" s="12"/>
      <c r="B210" s="164"/>
      <c r="C210" s="12"/>
      <c r="D210" s="165" t="s">
        <v>72</v>
      </c>
      <c r="E210" s="175" t="s">
        <v>244</v>
      </c>
      <c r="F210" s="175" t="s">
        <v>245</v>
      </c>
      <c r="G210" s="12"/>
      <c r="H210" s="12"/>
      <c r="I210" s="167"/>
      <c r="J210" s="176">
        <f>BK210</f>
        <v>0</v>
      </c>
      <c r="K210" s="12"/>
      <c r="L210" s="164"/>
      <c r="M210" s="169"/>
      <c r="N210" s="170"/>
      <c r="O210" s="170"/>
      <c r="P210" s="171">
        <f>SUM(P211:P218)</f>
        <v>0</v>
      </c>
      <c r="Q210" s="170"/>
      <c r="R210" s="171">
        <f>SUM(R211:R218)</f>
        <v>0.021359999999999997</v>
      </c>
      <c r="S210" s="170"/>
      <c r="T210" s="172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65" t="s">
        <v>81</v>
      </c>
      <c r="AT210" s="173" t="s">
        <v>72</v>
      </c>
      <c r="AU210" s="173" t="s">
        <v>77</v>
      </c>
      <c r="AY210" s="165" t="s">
        <v>141</v>
      </c>
      <c r="BK210" s="174">
        <f>SUM(BK211:BK218)</f>
        <v>0</v>
      </c>
    </row>
    <row r="211" s="2" customFormat="1" ht="24.15" customHeight="1">
      <c r="A211" s="36"/>
      <c r="B211" s="177"/>
      <c r="C211" s="178" t="s">
        <v>303</v>
      </c>
      <c r="D211" s="178" t="s">
        <v>144</v>
      </c>
      <c r="E211" s="179" t="s">
        <v>247</v>
      </c>
      <c r="F211" s="180" t="s">
        <v>248</v>
      </c>
      <c r="G211" s="181" t="s">
        <v>222</v>
      </c>
      <c r="H211" s="182">
        <v>30</v>
      </c>
      <c r="I211" s="183"/>
      <c r="J211" s="184">
        <f>ROUND(I211*H211,2)</f>
        <v>0</v>
      </c>
      <c r="K211" s="180" t="s">
        <v>148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181</v>
      </c>
      <c r="AT211" s="189" t="s">
        <v>144</v>
      </c>
      <c r="AU211" s="189" t="s">
        <v>81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77</v>
      </c>
      <c r="BK211" s="190">
        <f>ROUND(I211*H211,2)</f>
        <v>0</v>
      </c>
      <c r="BL211" s="17" t="s">
        <v>181</v>
      </c>
      <c r="BM211" s="189" t="s">
        <v>903</v>
      </c>
    </row>
    <row r="212" s="2" customFormat="1" ht="24.15" customHeight="1">
      <c r="A212" s="36"/>
      <c r="B212" s="177"/>
      <c r="C212" s="178" t="s">
        <v>307</v>
      </c>
      <c r="D212" s="178" t="s">
        <v>144</v>
      </c>
      <c r="E212" s="179" t="s">
        <v>267</v>
      </c>
      <c r="F212" s="180" t="s">
        <v>268</v>
      </c>
      <c r="G212" s="181" t="s">
        <v>222</v>
      </c>
      <c r="H212" s="182">
        <v>30</v>
      </c>
      <c r="I212" s="183"/>
      <c r="J212" s="184">
        <f>ROUND(I212*H212,2)</f>
        <v>0</v>
      </c>
      <c r="K212" s="180" t="s">
        <v>148</v>
      </c>
      <c r="L212" s="37"/>
      <c r="M212" s="185" t="s">
        <v>1</v>
      </c>
      <c r="N212" s="186" t="s">
        <v>38</v>
      </c>
      <c r="O212" s="75"/>
      <c r="P212" s="187">
        <f>O212*H212</f>
        <v>0</v>
      </c>
      <c r="Q212" s="187">
        <v>0.00022000000000000001</v>
      </c>
      <c r="R212" s="187">
        <f>Q212*H212</f>
        <v>0.0066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181</v>
      </c>
      <c r="AT212" s="189" t="s">
        <v>144</v>
      </c>
      <c r="AU212" s="189" t="s">
        <v>81</v>
      </c>
      <c r="AY212" s="17" t="s">
        <v>141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77</v>
      </c>
      <c r="BK212" s="190">
        <f>ROUND(I212*H212,2)</f>
        <v>0</v>
      </c>
      <c r="BL212" s="17" t="s">
        <v>181</v>
      </c>
      <c r="BM212" s="189" t="s">
        <v>904</v>
      </c>
    </row>
    <row r="213" s="2" customFormat="1" ht="21.75" customHeight="1">
      <c r="A213" s="36"/>
      <c r="B213" s="177"/>
      <c r="C213" s="178" t="s">
        <v>311</v>
      </c>
      <c r="D213" s="178" t="s">
        <v>144</v>
      </c>
      <c r="E213" s="179" t="s">
        <v>273</v>
      </c>
      <c r="F213" s="180" t="s">
        <v>274</v>
      </c>
      <c r="G213" s="181" t="s">
        <v>222</v>
      </c>
      <c r="H213" s="182">
        <v>10</v>
      </c>
      <c r="I213" s="183"/>
      <c r="J213" s="184">
        <f>ROUND(I213*H213,2)</f>
        <v>0</v>
      </c>
      <c r="K213" s="180" t="s">
        <v>148</v>
      </c>
      <c r="L213" s="37"/>
      <c r="M213" s="185" t="s">
        <v>1</v>
      </c>
      <c r="N213" s="186" t="s">
        <v>38</v>
      </c>
      <c r="O213" s="75"/>
      <c r="P213" s="187">
        <f>O213*H213</f>
        <v>0</v>
      </c>
      <c r="Q213" s="187">
        <v>0.00021000000000000001</v>
      </c>
      <c r="R213" s="187">
        <f>Q213*H213</f>
        <v>0.0021000000000000003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181</v>
      </c>
      <c r="AT213" s="189" t="s">
        <v>144</v>
      </c>
      <c r="AU213" s="189" t="s">
        <v>81</v>
      </c>
      <c r="AY213" s="17" t="s">
        <v>141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77</v>
      </c>
      <c r="BK213" s="190">
        <f>ROUND(I213*H213,2)</f>
        <v>0</v>
      </c>
      <c r="BL213" s="17" t="s">
        <v>181</v>
      </c>
      <c r="BM213" s="189" t="s">
        <v>905</v>
      </c>
    </row>
    <row r="214" s="2" customFormat="1" ht="21.75" customHeight="1">
      <c r="A214" s="36"/>
      <c r="B214" s="177"/>
      <c r="C214" s="178" t="s">
        <v>317</v>
      </c>
      <c r="D214" s="178" t="s">
        <v>144</v>
      </c>
      <c r="E214" s="179" t="s">
        <v>279</v>
      </c>
      <c r="F214" s="180" t="s">
        <v>280</v>
      </c>
      <c r="G214" s="181" t="s">
        <v>222</v>
      </c>
      <c r="H214" s="182">
        <v>18</v>
      </c>
      <c r="I214" s="183"/>
      <c r="J214" s="184">
        <f>ROUND(I214*H214,2)</f>
        <v>0</v>
      </c>
      <c r="K214" s="180" t="s">
        <v>148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0.00034000000000000002</v>
      </c>
      <c r="R214" s="187">
        <f>Q214*H214</f>
        <v>0.0061200000000000004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181</v>
      </c>
      <c r="AT214" s="189" t="s">
        <v>144</v>
      </c>
      <c r="AU214" s="189" t="s">
        <v>81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77</v>
      </c>
      <c r="BK214" s="190">
        <f>ROUND(I214*H214,2)</f>
        <v>0</v>
      </c>
      <c r="BL214" s="17" t="s">
        <v>181</v>
      </c>
      <c r="BM214" s="189" t="s">
        <v>906</v>
      </c>
    </row>
    <row r="215" s="2" customFormat="1" ht="21.75" customHeight="1">
      <c r="A215" s="36"/>
      <c r="B215" s="177"/>
      <c r="C215" s="178" t="s">
        <v>321</v>
      </c>
      <c r="D215" s="178" t="s">
        <v>144</v>
      </c>
      <c r="E215" s="179" t="s">
        <v>907</v>
      </c>
      <c r="F215" s="180" t="s">
        <v>908</v>
      </c>
      <c r="G215" s="181" t="s">
        <v>222</v>
      </c>
      <c r="H215" s="182">
        <v>6</v>
      </c>
      <c r="I215" s="183"/>
      <c r="J215" s="184">
        <f>ROUND(I215*H215,2)</f>
        <v>0</v>
      </c>
      <c r="K215" s="180" t="s">
        <v>148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0.00050000000000000001</v>
      </c>
      <c r="R215" s="187">
        <f>Q215*H215</f>
        <v>0.0030000000000000001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181</v>
      </c>
      <c r="AT215" s="189" t="s">
        <v>144</v>
      </c>
      <c r="AU215" s="189" t="s">
        <v>81</v>
      </c>
      <c r="AY215" s="17" t="s">
        <v>141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77</v>
      </c>
      <c r="BK215" s="190">
        <f>ROUND(I215*H215,2)</f>
        <v>0</v>
      </c>
      <c r="BL215" s="17" t="s">
        <v>181</v>
      </c>
      <c r="BM215" s="189" t="s">
        <v>909</v>
      </c>
    </row>
    <row r="216" s="2" customFormat="1" ht="21.75" customHeight="1">
      <c r="A216" s="36"/>
      <c r="B216" s="177"/>
      <c r="C216" s="178" t="s">
        <v>325</v>
      </c>
      <c r="D216" s="178" t="s">
        <v>144</v>
      </c>
      <c r="E216" s="179" t="s">
        <v>282</v>
      </c>
      <c r="F216" s="180" t="s">
        <v>283</v>
      </c>
      <c r="G216" s="181" t="s">
        <v>222</v>
      </c>
      <c r="H216" s="182">
        <v>2</v>
      </c>
      <c r="I216" s="183"/>
      <c r="J216" s="184">
        <f>ROUND(I216*H216,2)</f>
        <v>0</v>
      </c>
      <c r="K216" s="180" t="s">
        <v>148</v>
      </c>
      <c r="L216" s="37"/>
      <c r="M216" s="185" t="s">
        <v>1</v>
      </c>
      <c r="N216" s="186" t="s">
        <v>38</v>
      </c>
      <c r="O216" s="75"/>
      <c r="P216" s="187">
        <f>O216*H216</f>
        <v>0</v>
      </c>
      <c r="Q216" s="187">
        <v>0.00069999999999999999</v>
      </c>
      <c r="R216" s="187">
        <f>Q216*H216</f>
        <v>0.0014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181</v>
      </c>
      <c r="AT216" s="189" t="s">
        <v>144</v>
      </c>
      <c r="AU216" s="189" t="s">
        <v>81</v>
      </c>
      <c r="AY216" s="17" t="s">
        <v>141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77</v>
      </c>
      <c r="BK216" s="190">
        <f>ROUND(I216*H216,2)</f>
        <v>0</v>
      </c>
      <c r="BL216" s="17" t="s">
        <v>181</v>
      </c>
      <c r="BM216" s="189" t="s">
        <v>910</v>
      </c>
    </row>
    <row r="217" s="2" customFormat="1" ht="21.75" customHeight="1">
      <c r="A217" s="36"/>
      <c r="B217" s="177"/>
      <c r="C217" s="178" t="s">
        <v>329</v>
      </c>
      <c r="D217" s="178" t="s">
        <v>144</v>
      </c>
      <c r="E217" s="179" t="s">
        <v>286</v>
      </c>
      <c r="F217" s="180" t="s">
        <v>287</v>
      </c>
      <c r="G217" s="181" t="s">
        <v>222</v>
      </c>
      <c r="H217" s="182">
        <v>2</v>
      </c>
      <c r="I217" s="183"/>
      <c r="J217" s="184">
        <f>ROUND(I217*H217,2)</f>
        <v>0</v>
      </c>
      <c r="K217" s="180" t="s">
        <v>148</v>
      </c>
      <c r="L217" s="37"/>
      <c r="M217" s="185" t="s">
        <v>1</v>
      </c>
      <c r="N217" s="186" t="s">
        <v>38</v>
      </c>
      <c r="O217" s="75"/>
      <c r="P217" s="187">
        <f>O217*H217</f>
        <v>0</v>
      </c>
      <c r="Q217" s="187">
        <v>0.00107</v>
      </c>
      <c r="R217" s="187">
        <f>Q217*H217</f>
        <v>0.00214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181</v>
      </c>
      <c r="AT217" s="189" t="s">
        <v>144</v>
      </c>
      <c r="AU217" s="189" t="s">
        <v>81</v>
      </c>
      <c r="AY217" s="17" t="s">
        <v>141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77</v>
      </c>
      <c r="BK217" s="190">
        <f>ROUND(I217*H217,2)</f>
        <v>0</v>
      </c>
      <c r="BL217" s="17" t="s">
        <v>181</v>
      </c>
      <c r="BM217" s="189" t="s">
        <v>911</v>
      </c>
    </row>
    <row r="218" s="2" customFormat="1" ht="24.15" customHeight="1">
      <c r="A218" s="36"/>
      <c r="B218" s="177"/>
      <c r="C218" s="178" t="s">
        <v>335</v>
      </c>
      <c r="D218" s="178" t="s">
        <v>144</v>
      </c>
      <c r="E218" s="179" t="s">
        <v>312</v>
      </c>
      <c r="F218" s="180" t="s">
        <v>313</v>
      </c>
      <c r="G218" s="181" t="s">
        <v>158</v>
      </c>
      <c r="H218" s="182">
        <v>0.021000000000000001</v>
      </c>
      <c r="I218" s="183"/>
      <c r="J218" s="184">
        <f>ROUND(I218*H218,2)</f>
        <v>0</v>
      </c>
      <c r="K218" s="180" t="s">
        <v>148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181</v>
      </c>
      <c r="AT218" s="189" t="s">
        <v>144</v>
      </c>
      <c r="AU218" s="189" t="s">
        <v>81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77</v>
      </c>
      <c r="BK218" s="190">
        <f>ROUND(I218*H218,2)</f>
        <v>0</v>
      </c>
      <c r="BL218" s="17" t="s">
        <v>181</v>
      </c>
      <c r="BM218" s="189" t="s">
        <v>912</v>
      </c>
    </row>
    <row r="219" s="12" customFormat="1" ht="22.8" customHeight="1">
      <c r="A219" s="12"/>
      <c r="B219" s="164"/>
      <c r="C219" s="12"/>
      <c r="D219" s="165" t="s">
        <v>72</v>
      </c>
      <c r="E219" s="175" t="s">
        <v>913</v>
      </c>
      <c r="F219" s="175" t="s">
        <v>914</v>
      </c>
      <c r="G219" s="12"/>
      <c r="H219" s="12"/>
      <c r="I219" s="167"/>
      <c r="J219" s="176">
        <f>BK219</f>
        <v>0</v>
      </c>
      <c r="K219" s="12"/>
      <c r="L219" s="164"/>
      <c r="M219" s="169"/>
      <c r="N219" s="170"/>
      <c r="O219" s="170"/>
      <c r="P219" s="171">
        <f>P220</f>
        <v>0</v>
      </c>
      <c r="Q219" s="170"/>
      <c r="R219" s="171">
        <f>R220</f>
        <v>0</v>
      </c>
      <c r="S219" s="170"/>
      <c r="T219" s="172">
        <f>T220</f>
        <v>0.624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5" t="s">
        <v>81</v>
      </c>
      <c r="AT219" s="173" t="s">
        <v>72</v>
      </c>
      <c r="AU219" s="173" t="s">
        <v>77</v>
      </c>
      <c r="AY219" s="165" t="s">
        <v>141</v>
      </c>
      <c r="BK219" s="174">
        <f>BK220</f>
        <v>0</v>
      </c>
    </row>
    <row r="220" s="2" customFormat="1" ht="24.15" customHeight="1">
      <c r="A220" s="36"/>
      <c r="B220" s="177"/>
      <c r="C220" s="178" t="s">
        <v>340</v>
      </c>
      <c r="D220" s="178" t="s">
        <v>144</v>
      </c>
      <c r="E220" s="179" t="s">
        <v>915</v>
      </c>
      <c r="F220" s="180" t="s">
        <v>916</v>
      </c>
      <c r="G220" s="181" t="s">
        <v>338</v>
      </c>
      <c r="H220" s="182">
        <v>2</v>
      </c>
      <c r="I220" s="183"/>
      <c r="J220" s="184">
        <f>ROUND(I220*H220,2)</f>
        <v>0</v>
      </c>
      <c r="K220" s="180" t="s">
        <v>148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0.312</v>
      </c>
      <c r="T220" s="188">
        <f>S220*H220</f>
        <v>0.624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181</v>
      </c>
      <c r="AT220" s="189" t="s">
        <v>144</v>
      </c>
      <c r="AU220" s="189" t="s">
        <v>81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77</v>
      </c>
      <c r="BK220" s="190">
        <f>ROUND(I220*H220,2)</f>
        <v>0</v>
      </c>
      <c r="BL220" s="17" t="s">
        <v>181</v>
      </c>
      <c r="BM220" s="189" t="s">
        <v>917</v>
      </c>
    </row>
    <row r="221" s="12" customFormat="1" ht="22.8" customHeight="1">
      <c r="A221" s="12"/>
      <c r="B221" s="164"/>
      <c r="C221" s="12"/>
      <c r="D221" s="165" t="s">
        <v>72</v>
      </c>
      <c r="E221" s="175" t="s">
        <v>570</v>
      </c>
      <c r="F221" s="175" t="s">
        <v>571</v>
      </c>
      <c r="G221" s="12"/>
      <c r="H221" s="12"/>
      <c r="I221" s="167"/>
      <c r="J221" s="176">
        <f>BK221</f>
        <v>0</v>
      </c>
      <c r="K221" s="12"/>
      <c r="L221" s="164"/>
      <c r="M221" s="169"/>
      <c r="N221" s="170"/>
      <c r="O221" s="170"/>
      <c r="P221" s="171">
        <f>SUM(P222:P238)</f>
        <v>0</v>
      </c>
      <c r="Q221" s="170"/>
      <c r="R221" s="171">
        <f>SUM(R222:R238)</f>
        <v>0.82912999999999992</v>
      </c>
      <c r="S221" s="170"/>
      <c r="T221" s="172">
        <f>SUM(T222:T238)</f>
        <v>2.6064000000000003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5" t="s">
        <v>81</v>
      </c>
      <c r="AT221" s="173" t="s">
        <v>72</v>
      </c>
      <c r="AU221" s="173" t="s">
        <v>77</v>
      </c>
      <c r="AY221" s="165" t="s">
        <v>141</v>
      </c>
      <c r="BK221" s="174">
        <f>SUM(BK222:BK238)</f>
        <v>0</v>
      </c>
    </row>
    <row r="222" s="2" customFormat="1" ht="24.15" customHeight="1">
      <c r="A222" s="36"/>
      <c r="B222" s="177"/>
      <c r="C222" s="178" t="s">
        <v>342</v>
      </c>
      <c r="D222" s="178" t="s">
        <v>144</v>
      </c>
      <c r="E222" s="179" t="s">
        <v>573</v>
      </c>
      <c r="F222" s="180" t="s">
        <v>574</v>
      </c>
      <c r="G222" s="181" t="s">
        <v>180</v>
      </c>
      <c r="H222" s="182">
        <v>748</v>
      </c>
      <c r="I222" s="183"/>
      <c r="J222" s="184">
        <f>ROUND(I222*H222,2)</f>
        <v>0</v>
      </c>
      <c r="K222" s="180" t="s">
        <v>148</v>
      </c>
      <c r="L222" s="37"/>
      <c r="M222" s="185" t="s">
        <v>1</v>
      </c>
      <c r="N222" s="186" t="s">
        <v>38</v>
      </c>
      <c r="O222" s="75"/>
      <c r="P222" s="187">
        <f>O222*H222</f>
        <v>0</v>
      </c>
      <c r="Q222" s="187">
        <v>2.0000000000000002E-05</v>
      </c>
      <c r="R222" s="187">
        <f>Q222*H222</f>
        <v>0.014960000000000001</v>
      </c>
      <c r="S222" s="187">
        <v>0.0032000000000000002</v>
      </c>
      <c r="T222" s="188">
        <f>S222*H222</f>
        <v>2.3936000000000002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181</v>
      </c>
      <c r="AT222" s="189" t="s">
        <v>144</v>
      </c>
      <c r="AU222" s="189" t="s">
        <v>81</v>
      </c>
      <c r="AY222" s="17" t="s">
        <v>141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77</v>
      </c>
      <c r="BK222" s="190">
        <f>ROUND(I222*H222,2)</f>
        <v>0</v>
      </c>
      <c r="BL222" s="17" t="s">
        <v>181</v>
      </c>
      <c r="BM222" s="189" t="s">
        <v>918</v>
      </c>
    </row>
    <row r="223" s="2" customFormat="1" ht="24.15" customHeight="1">
      <c r="A223" s="36"/>
      <c r="B223" s="177"/>
      <c r="C223" s="178" t="s">
        <v>346</v>
      </c>
      <c r="D223" s="178" t="s">
        <v>144</v>
      </c>
      <c r="E223" s="179" t="s">
        <v>577</v>
      </c>
      <c r="F223" s="180" t="s">
        <v>578</v>
      </c>
      <c r="G223" s="181" t="s">
        <v>180</v>
      </c>
      <c r="H223" s="182">
        <v>40</v>
      </c>
      <c r="I223" s="183"/>
      <c r="J223" s="184">
        <f>ROUND(I223*H223,2)</f>
        <v>0</v>
      </c>
      <c r="K223" s="180" t="s">
        <v>148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5.0000000000000002E-05</v>
      </c>
      <c r="R223" s="187">
        <f>Q223*H223</f>
        <v>0.002</v>
      </c>
      <c r="S223" s="187">
        <v>0.0053200000000000001</v>
      </c>
      <c r="T223" s="188">
        <f>S223*H223</f>
        <v>0.21279999999999999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181</v>
      </c>
      <c r="AT223" s="189" t="s">
        <v>144</v>
      </c>
      <c r="AU223" s="189" t="s">
        <v>81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77</v>
      </c>
      <c r="BK223" s="190">
        <f>ROUND(I223*H223,2)</f>
        <v>0</v>
      </c>
      <c r="BL223" s="17" t="s">
        <v>181</v>
      </c>
      <c r="BM223" s="189" t="s">
        <v>919</v>
      </c>
    </row>
    <row r="224" s="2" customFormat="1" ht="33" customHeight="1">
      <c r="A224" s="36"/>
      <c r="B224" s="177"/>
      <c r="C224" s="178" t="s">
        <v>350</v>
      </c>
      <c r="D224" s="178" t="s">
        <v>144</v>
      </c>
      <c r="E224" s="179" t="s">
        <v>920</v>
      </c>
      <c r="F224" s="180" t="s">
        <v>921</v>
      </c>
      <c r="G224" s="181" t="s">
        <v>222</v>
      </c>
      <c r="H224" s="182">
        <v>119</v>
      </c>
      <c r="I224" s="183"/>
      <c r="J224" s="184">
        <f>ROUND(I224*H224,2)</f>
        <v>0</v>
      </c>
      <c r="K224" s="180" t="s">
        <v>148</v>
      </c>
      <c r="L224" s="37"/>
      <c r="M224" s="185" t="s">
        <v>1</v>
      </c>
      <c r="N224" s="186" t="s">
        <v>38</v>
      </c>
      <c r="O224" s="75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181</v>
      </c>
      <c r="AT224" s="189" t="s">
        <v>144</v>
      </c>
      <c r="AU224" s="189" t="s">
        <v>81</v>
      </c>
      <c r="AY224" s="17" t="s">
        <v>141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77</v>
      </c>
      <c r="BK224" s="190">
        <f>ROUND(I224*H224,2)</f>
        <v>0</v>
      </c>
      <c r="BL224" s="17" t="s">
        <v>181</v>
      </c>
      <c r="BM224" s="189" t="s">
        <v>922</v>
      </c>
    </row>
    <row r="225" s="2" customFormat="1" ht="24.15" customHeight="1">
      <c r="A225" s="36"/>
      <c r="B225" s="177"/>
      <c r="C225" s="178" t="s">
        <v>355</v>
      </c>
      <c r="D225" s="178" t="s">
        <v>144</v>
      </c>
      <c r="E225" s="179" t="s">
        <v>923</v>
      </c>
      <c r="F225" s="180" t="s">
        <v>924</v>
      </c>
      <c r="G225" s="181" t="s">
        <v>180</v>
      </c>
      <c r="H225" s="182">
        <v>610</v>
      </c>
      <c r="I225" s="183"/>
      <c r="J225" s="184">
        <f>ROUND(I225*H225,2)</f>
        <v>0</v>
      </c>
      <c r="K225" s="180" t="s">
        <v>148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0.00046000000000000001</v>
      </c>
      <c r="R225" s="187">
        <f>Q225*H225</f>
        <v>0.28060000000000002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181</v>
      </c>
      <c r="AT225" s="189" t="s">
        <v>144</v>
      </c>
      <c r="AU225" s="189" t="s">
        <v>81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77</v>
      </c>
      <c r="BK225" s="190">
        <f>ROUND(I225*H225,2)</f>
        <v>0</v>
      </c>
      <c r="BL225" s="17" t="s">
        <v>181</v>
      </c>
      <c r="BM225" s="189" t="s">
        <v>925</v>
      </c>
    </row>
    <row r="226" s="2" customFormat="1" ht="24.15" customHeight="1">
      <c r="A226" s="36"/>
      <c r="B226" s="177"/>
      <c r="C226" s="178" t="s">
        <v>359</v>
      </c>
      <c r="D226" s="178" t="s">
        <v>144</v>
      </c>
      <c r="E226" s="179" t="s">
        <v>926</v>
      </c>
      <c r="F226" s="180" t="s">
        <v>927</v>
      </c>
      <c r="G226" s="181" t="s">
        <v>180</v>
      </c>
      <c r="H226" s="182">
        <v>180</v>
      </c>
      <c r="I226" s="183"/>
      <c r="J226" s="184">
        <f>ROUND(I226*H226,2)</f>
        <v>0</v>
      </c>
      <c r="K226" s="180" t="s">
        <v>148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0.00055999999999999995</v>
      </c>
      <c r="R226" s="187">
        <f>Q226*H226</f>
        <v>0.10079999999999999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181</v>
      </c>
      <c r="AT226" s="189" t="s">
        <v>144</v>
      </c>
      <c r="AU226" s="189" t="s">
        <v>81</v>
      </c>
      <c r="AY226" s="17" t="s">
        <v>141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77</v>
      </c>
      <c r="BK226" s="190">
        <f>ROUND(I226*H226,2)</f>
        <v>0</v>
      </c>
      <c r="BL226" s="17" t="s">
        <v>181</v>
      </c>
      <c r="BM226" s="189" t="s">
        <v>928</v>
      </c>
    </row>
    <row r="227" s="2" customFormat="1" ht="24.15" customHeight="1">
      <c r="A227" s="36"/>
      <c r="B227" s="177"/>
      <c r="C227" s="178" t="s">
        <v>363</v>
      </c>
      <c r="D227" s="178" t="s">
        <v>144</v>
      </c>
      <c r="E227" s="179" t="s">
        <v>929</v>
      </c>
      <c r="F227" s="180" t="s">
        <v>930</v>
      </c>
      <c r="G227" s="181" t="s">
        <v>180</v>
      </c>
      <c r="H227" s="182">
        <v>155</v>
      </c>
      <c r="I227" s="183"/>
      <c r="J227" s="184">
        <f>ROUND(I227*H227,2)</f>
        <v>0</v>
      </c>
      <c r="K227" s="180" t="s">
        <v>148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0.00069999999999999999</v>
      </c>
      <c r="R227" s="187">
        <f>Q227*H227</f>
        <v>0.1085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181</v>
      </c>
      <c r="AT227" s="189" t="s">
        <v>144</v>
      </c>
      <c r="AU227" s="189" t="s">
        <v>81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77</v>
      </c>
      <c r="BK227" s="190">
        <f>ROUND(I227*H227,2)</f>
        <v>0</v>
      </c>
      <c r="BL227" s="17" t="s">
        <v>181</v>
      </c>
      <c r="BM227" s="189" t="s">
        <v>931</v>
      </c>
    </row>
    <row r="228" s="2" customFormat="1" ht="24.15" customHeight="1">
      <c r="A228" s="36"/>
      <c r="B228" s="177"/>
      <c r="C228" s="178" t="s">
        <v>367</v>
      </c>
      <c r="D228" s="178" t="s">
        <v>144</v>
      </c>
      <c r="E228" s="179" t="s">
        <v>932</v>
      </c>
      <c r="F228" s="180" t="s">
        <v>933</v>
      </c>
      <c r="G228" s="181" t="s">
        <v>180</v>
      </c>
      <c r="H228" s="182">
        <v>66</v>
      </c>
      <c r="I228" s="183"/>
      <c r="J228" s="184">
        <f>ROUND(I228*H228,2)</f>
        <v>0</v>
      </c>
      <c r="K228" s="180" t="s">
        <v>148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0.0012700000000000001</v>
      </c>
      <c r="R228" s="187">
        <f>Q228*H228</f>
        <v>0.083820000000000006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181</v>
      </c>
      <c r="AT228" s="189" t="s">
        <v>144</v>
      </c>
      <c r="AU228" s="189" t="s">
        <v>81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77</v>
      </c>
      <c r="BK228" s="190">
        <f>ROUND(I228*H228,2)</f>
        <v>0</v>
      </c>
      <c r="BL228" s="17" t="s">
        <v>181</v>
      </c>
      <c r="BM228" s="189" t="s">
        <v>934</v>
      </c>
    </row>
    <row r="229" s="2" customFormat="1" ht="24.15" customHeight="1">
      <c r="A229" s="36"/>
      <c r="B229" s="177"/>
      <c r="C229" s="178" t="s">
        <v>371</v>
      </c>
      <c r="D229" s="178" t="s">
        <v>144</v>
      </c>
      <c r="E229" s="179" t="s">
        <v>601</v>
      </c>
      <c r="F229" s="180" t="s">
        <v>602</v>
      </c>
      <c r="G229" s="181" t="s">
        <v>180</v>
      </c>
      <c r="H229" s="182">
        <v>48</v>
      </c>
      <c r="I229" s="183"/>
      <c r="J229" s="184">
        <f>ROUND(I229*H229,2)</f>
        <v>0</v>
      </c>
      <c r="K229" s="180" t="s">
        <v>148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0.0015900000000000001</v>
      </c>
      <c r="R229" s="187">
        <f>Q229*H229</f>
        <v>0.076319999999999999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181</v>
      </c>
      <c r="AT229" s="189" t="s">
        <v>144</v>
      </c>
      <c r="AU229" s="189" t="s">
        <v>81</v>
      </c>
      <c r="AY229" s="17" t="s">
        <v>141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77</v>
      </c>
      <c r="BK229" s="190">
        <f>ROUND(I229*H229,2)</f>
        <v>0</v>
      </c>
      <c r="BL229" s="17" t="s">
        <v>181</v>
      </c>
      <c r="BM229" s="189" t="s">
        <v>935</v>
      </c>
    </row>
    <row r="230" s="2" customFormat="1" ht="24.15" customHeight="1">
      <c r="A230" s="36"/>
      <c r="B230" s="177"/>
      <c r="C230" s="178" t="s">
        <v>375</v>
      </c>
      <c r="D230" s="178" t="s">
        <v>144</v>
      </c>
      <c r="E230" s="179" t="s">
        <v>936</v>
      </c>
      <c r="F230" s="180" t="s">
        <v>937</v>
      </c>
      <c r="G230" s="181" t="s">
        <v>180</v>
      </c>
      <c r="H230" s="182">
        <v>19</v>
      </c>
      <c r="I230" s="183"/>
      <c r="J230" s="184">
        <f>ROUND(I230*H230,2)</f>
        <v>0</v>
      </c>
      <c r="K230" s="180" t="s">
        <v>148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0.00199</v>
      </c>
      <c r="R230" s="187">
        <f>Q230*H230</f>
        <v>0.037810000000000003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181</v>
      </c>
      <c r="AT230" s="189" t="s">
        <v>144</v>
      </c>
      <c r="AU230" s="189" t="s">
        <v>81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77</v>
      </c>
      <c r="BK230" s="190">
        <f>ROUND(I230*H230,2)</f>
        <v>0</v>
      </c>
      <c r="BL230" s="17" t="s">
        <v>181</v>
      </c>
      <c r="BM230" s="189" t="s">
        <v>938</v>
      </c>
    </row>
    <row r="231" s="2" customFormat="1" ht="24.15" customHeight="1">
      <c r="A231" s="36"/>
      <c r="B231" s="177"/>
      <c r="C231" s="178" t="s">
        <v>379</v>
      </c>
      <c r="D231" s="178" t="s">
        <v>144</v>
      </c>
      <c r="E231" s="179" t="s">
        <v>605</v>
      </c>
      <c r="F231" s="180" t="s">
        <v>606</v>
      </c>
      <c r="G231" s="181" t="s">
        <v>180</v>
      </c>
      <c r="H231" s="182">
        <v>37</v>
      </c>
      <c r="I231" s="183"/>
      <c r="J231" s="184">
        <f>ROUND(I231*H231,2)</f>
        <v>0</v>
      </c>
      <c r="K231" s="180" t="s">
        <v>148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0.0033600000000000001</v>
      </c>
      <c r="R231" s="187">
        <f>Q231*H231</f>
        <v>0.12432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181</v>
      </c>
      <c r="AT231" s="189" t="s">
        <v>144</v>
      </c>
      <c r="AU231" s="189" t="s">
        <v>81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77</v>
      </c>
      <c r="BK231" s="190">
        <f>ROUND(I231*H231,2)</f>
        <v>0</v>
      </c>
      <c r="BL231" s="17" t="s">
        <v>181</v>
      </c>
      <c r="BM231" s="189" t="s">
        <v>939</v>
      </c>
    </row>
    <row r="232" s="2" customFormat="1" ht="16.5" customHeight="1">
      <c r="A232" s="36"/>
      <c r="B232" s="177"/>
      <c r="C232" s="178" t="s">
        <v>385</v>
      </c>
      <c r="D232" s="178" t="s">
        <v>144</v>
      </c>
      <c r="E232" s="179" t="s">
        <v>609</v>
      </c>
      <c r="F232" s="180" t="s">
        <v>610</v>
      </c>
      <c r="G232" s="181" t="s">
        <v>180</v>
      </c>
      <c r="H232" s="182">
        <v>1059</v>
      </c>
      <c r="I232" s="183"/>
      <c r="J232" s="184">
        <f>ROUND(I232*H232,2)</f>
        <v>0</v>
      </c>
      <c r="K232" s="180" t="s">
        <v>148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181</v>
      </c>
      <c r="AT232" s="189" t="s">
        <v>144</v>
      </c>
      <c r="AU232" s="189" t="s">
        <v>81</v>
      </c>
      <c r="AY232" s="17" t="s">
        <v>141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77</v>
      </c>
      <c r="BK232" s="190">
        <f>ROUND(I232*H232,2)</f>
        <v>0</v>
      </c>
      <c r="BL232" s="17" t="s">
        <v>181</v>
      </c>
      <c r="BM232" s="189" t="s">
        <v>940</v>
      </c>
    </row>
    <row r="233" s="13" customFormat="1">
      <c r="A233" s="13"/>
      <c r="B233" s="206"/>
      <c r="C233" s="13"/>
      <c r="D233" s="191" t="s">
        <v>189</v>
      </c>
      <c r="E233" s="213" t="s">
        <v>1</v>
      </c>
      <c r="F233" s="207" t="s">
        <v>941</v>
      </c>
      <c r="G233" s="13"/>
      <c r="H233" s="208">
        <v>1059</v>
      </c>
      <c r="I233" s="209"/>
      <c r="J233" s="13"/>
      <c r="K233" s="13"/>
      <c r="L233" s="206"/>
      <c r="M233" s="210"/>
      <c r="N233" s="211"/>
      <c r="O233" s="211"/>
      <c r="P233" s="211"/>
      <c r="Q233" s="211"/>
      <c r="R233" s="211"/>
      <c r="S233" s="211"/>
      <c r="T233" s="21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3" t="s">
        <v>189</v>
      </c>
      <c r="AU233" s="213" t="s">
        <v>81</v>
      </c>
      <c r="AV233" s="13" t="s">
        <v>81</v>
      </c>
      <c r="AW233" s="13" t="s">
        <v>30</v>
      </c>
      <c r="AX233" s="13" t="s">
        <v>73</v>
      </c>
      <c r="AY233" s="213" t="s">
        <v>141</v>
      </c>
    </row>
    <row r="234" s="14" customFormat="1">
      <c r="A234" s="14"/>
      <c r="B234" s="214"/>
      <c r="C234" s="14"/>
      <c r="D234" s="191" t="s">
        <v>189</v>
      </c>
      <c r="E234" s="215" t="s">
        <v>1</v>
      </c>
      <c r="F234" s="216" t="s">
        <v>395</v>
      </c>
      <c r="G234" s="14"/>
      <c r="H234" s="217">
        <v>1059</v>
      </c>
      <c r="I234" s="218"/>
      <c r="J234" s="14"/>
      <c r="K234" s="14"/>
      <c r="L234" s="214"/>
      <c r="M234" s="219"/>
      <c r="N234" s="220"/>
      <c r="O234" s="220"/>
      <c r="P234" s="220"/>
      <c r="Q234" s="220"/>
      <c r="R234" s="220"/>
      <c r="S234" s="220"/>
      <c r="T234" s="22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5" t="s">
        <v>189</v>
      </c>
      <c r="AU234" s="215" t="s">
        <v>81</v>
      </c>
      <c r="AV234" s="14" t="s">
        <v>149</v>
      </c>
      <c r="AW234" s="14" t="s">
        <v>30</v>
      </c>
      <c r="AX234" s="14" t="s">
        <v>77</v>
      </c>
      <c r="AY234" s="215" t="s">
        <v>141</v>
      </c>
    </row>
    <row r="235" s="2" customFormat="1" ht="24.15" customHeight="1">
      <c r="A235" s="36"/>
      <c r="B235" s="177"/>
      <c r="C235" s="178" t="s">
        <v>389</v>
      </c>
      <c r="D235" s="178" t="s">
        <v>144</v>
      </c>
      <c r="E235" s="179" t="s">
        <v>613</v>
      </c>
      <c r="F235" s="180" t="s">
        <v>614</v>
      </c>
      <c r="G235" s="181" t="s">
        <v>180</v>
      </c>
      <c r="H235" s="182">
        <v>56</v>
      </c>
      <c r="I235" s="183"/>
      <c r="J235" s="184">
        <f>ROUND(I235*H235,2)</f>
        <v>0</v>
      </c>
      <c r="K235" s="180" t="s">
        <v>148</v>
      </c>
      <c r="L235" s="37"/>
      <c r="M235" s="185" t="s">
        <v>1</v>
      </c>
      <c r="N235" s="186" t="s">
        <v>38</v>
      </c>
      <c r="O235" s="7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181</v>
      </c>
      <c r="AT235" s="189" t="s">
        <v>144</v>
      </c>
      <c r="AU235" s="189" t="s">
        <v>81</v>
      </c>
      <c r="AY235" s="17" t="s">
        <v>141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77</v>
      </c>
      <c r="BK235" s="190">
        <f>ROUND(I235*H235,2)</f>
        <v>0</v>
      </c>
      <c r="BL235" s="17" t="s">
        <v>181</v>
      </c>
      <c r="BM235" s="189" t="s">
        <v>942</v>
      </c>
    </row>
    <row r="236" s="13" customFormat="1">
      <c r="A236" s="13"/>
      <c r="B236" s="206"/>
      <c r="C236" s="13"/>
      <c r="D236" s="191" t="s">
        <v>189</v>
      </c>
      <c r="E236" s="213" t="s">
        <v>1</v>
      </c>
      <c r="F236" s="207" t="s">
        <v>943</v>
      </c>
      <c r="G236" s="13"/>
      <c r="H236" s="208">
        <v>56</v>
      </c>
      <c r="I236" s="209"/>
      <c r="J236" s="13"/>
      <c r="K236" s="13"/>
      <c r="L236" s="206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3" t="s">
        <v>189</v>
      </c>
      <c r="AU236" s="213" t="s">
        <v>81</v>
      </c>
      <c r="AV236" s="13" t="s">
        <v>81</v>
      </c>
      <c r="AW236" s="13" t="s">
        <v>30</v>
      </c>
      <c r="AX236" s="13" t="s">
        <v>73</v>
      </c>
      <c r="AY236" s="213" t="s">
        <v>141</v>
      </c>
    </row>
    <row r="237" s="14" customFormat="1">
      <c r="A237" s="14"/>
      <c r="B237" s="214"/>
      <c r="C237" s="14"/>
      <c r="D237" s="191" t="s">
        <v>189</v>
      </c>
      <c r="E237" s="215" t="s">
        <v>1</v>
      </c>
      <c r="F237" s="216" t="s">
        <v>395</v>
      </c>
      <c r="G237" s="14"/>
      <c r="H237" s="217">
        <v>56</v>
      </c>
      <c r="I237" s="218"/>
      <c r="J237" s="14"/>
      <c r="K237" s="14"/>
      <c r="L237" s="214"/>
      <c r="M237" s="219"/>
      <c r="N237" s="220"/>
      <c r="O237" s="220"/>
      <c r="P237" s="220"/>
      <c r="Q237" s="220"/>
      <c r="R237" s="220"/>
      <c r="S237" s="220"/>
      <c r="T237" s="22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5" t="s">
        <v>189</v>
      </c>
      <c r="AU237" s="215" t="s">
        <v>81</v>
      </c>
      <c r="AV237" s="14" t="s">
        <v>149</v>
      </c>
      <c r="AW237" s="14" t="s">
        <v>30</v>
      </c>
      <c r="AX237" s="14" t="s">
        <v>77</v>
      </c>
      <c r="AY237" s="215" t="s">
        <v>141</v>
      </c>
    </row>
    <row r="238" s="2" customFormat="1" ht="24.15" customHeight="1">
      <c r="A238" s="36"/>
      <c r="B238" s="177"/>
      <c r="C238" s="178" t="s">
        <v>396</v>
      </c>
      <c r="D238" s="178" t="s">
        <v>144</v>
      </c>
      <c r="E238" s="179" t="s">
        <v>621</v>
      </c>
      <c r="F238" s="180" t="s">
        <v>622</v>
      </c>
      <c r="G238" s="181" t="s">
        <v>158</v>
      </c>
      <c r="H238" s="182">
        <v>0.82899999999999996</v>
      </c>
      <c r="I238" s="183"/>
      <c r="J238" s="184">
        <f>ROUND(I238*H238,2)</f>
        <v>0</v>
      </c>
      <c r="K238" s="180" t="s">
        <v>148</v>
      </c>
      <c r="L238" s="37"/>
      <c r="M238" s="185" t="s">
        <v>1</v>
      </c>
      <c r="N238" s="186" t="s">
        <v>38</v>
      </c>
      <c r="O238" s="75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181</v>
      </c>
      <c r="AT238" s="189" t="s">
        <v>144</v>
      </c>
      <c r="AU238" s="189" t="s">
        <v>81</v>
      </c>
      <c r="AY238" s="17" t="s">
        <v>141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77</v>
      </c>
      <c r="BK238" s="190">
        <f>ROUND(I238*H238,2)</f>
        <v>0</v>
      </c>
      <c r="BL238" s="17" t="s">
        <v>181</v>
      </c>
      <c r="BM238" s="189" t="s">
        <v>944</v>
      </c>
    </row>
    <row r="239" s="12" customFormat="1" ht="22.8" customHeight="1">
      <c r="A239" s="12"/>
      <c r="B239" s="164"/>
      <c r="C239" s="12"/>
      <c r="D239" s="165" t="s">
        <v>72</v>
      </c>
      <c r="E239" s="175" t="s">
        <v>624</v>
      </c>
      <c r="F239" s="175" t="s">
        <v>945</v>
      </c>
      <c r="G239" s="12"/>
      <c r="H239" s="12"/>
      <c r="I239" s="167"/>
      <c r="J239" s="176">
        <f>BK239</f>
        <v>0</v>
      </c>
      <c r="K239" s="12"/>
      <c r="L239" s="164"/>
      <c r="M239" s="169"/>
      <c r="N239" s="170"/>
      <c r="O239" s="170"/>
      <c r="P239" s="171">
        <f>SUM(P240:P246)</f>
        <v>0</v>
      </c>
      <c r="Q239" s="170"/>
      <c r="R239" s="171">
        <f>SUM(R240:R246)</f>
        <v>0.059359999999999996</v>
      </c>
      <c r="S239" s="170"/>
      <c r="T239" s="172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5" t="s">
        <v>81</v>
      </c>
      <c r="AT239" s="173" t="s">
        <v>72</v>
      </c>
      <c r="AU239" s="173" t="s">
        <v>77</v>
      </c>
      <c r="AY239" s="165" t="s">
        <v>141</v>
      </c>
      <c r="BK239" s="174">
        <f>SUM(BK240:BK246)</f>
        <v>0</v>
      </c>
    </row>
    <row r="240" s="2" customFormat="1" ht="16.5" customHeight="1">
      <c r="A240" s="36"/>
      <c r="B240" s="177"/>
      <c r="C240" s="178" t="s">
        <v>400</v>
      </c>
      <c r="D240" s="178" t="s">
        <v>144</v>
      </c>
      <c r="E240" s="179" t="s">
        <v>946</v>
      </c>
      <c r="F240" s="180" t="s">
        <v>947</v>
      </c>
      <c r="G240" s="181" t="s">
        <v>222</v>
      </c>
      <c r="H240" s="182">
        <v>42</v>
      </c>
      <c r="I240" s="183"/>
      <c r="J240" s="184">
        <f>ROUND(I240*H240,2)</f>
        <v>0</v>
      </c>
      <c r="K240" s="180" t="s">
        <v>148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8.0000000000000007E-05</v>
      </c>
      <c r="R240" s="187">
        <f>Q240*H240</f>
        <v>0.0033600000000000001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181</v>
      </c>
      <c r="AT240" s="189" t="s">
        <v>144</v>
      </c>
      <c r="AU240" s="189" t="s">
        <v>81</v>
      </c>
      <c r="AY240" s="17" t="s">
        <v>141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77</v>
      </c>
      <c r="BK240" s="190">
        <f>ROUND(I240*H240,2)</f>
        <v>0</v>
      </c>
      <c r="BL240" s="17" t="s">
        <v>181</v>
      </c>
      <c r="BM240" s="189" t="s">
        <v>948</v>
      </c>
    </row>
    <row r="241" s="2" customFormat="1" ht="24.15" customHeight="1">
      <c r="A241" s="36"/>
      <c r="B241" s="177"/>
      <c r="C241" s="178" t="s">
        <v>404</v>
      </c>
      <c r="D241" s="178" t="s">
        <v>144</v>
      </c>
      <c r="E241" s="179" t="s">
        <v>949</v>
      </c>
      <c r="F241" s="180" t="s">
        <v>950</v>
      </c>
      <c r="G241" s="181" t="s">
        <v>222</v>
      </c>
      <c r="H241" s="182">
        <v>28</v>
      </c>
      <c r="I241" s="183"/>
      <c r="J241" s="184">
        <f>ROUND(I241*H241,2)</f>
        <v>0</v>
      </c>
      <c r="K241" s="180" t="s">
        <v>1</v>
      </c>
      <c r="L241" s="37"/>
      <c r="M241" s="185" t="s">
        <v>1</v>
      </c>
      <c r="N241" s="186" t="s">
        <v>38</v>
      </c>
      <c r="O241" s="75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181</v>
      </c>
      <c r="AT241" s="189" t="s">
        <v>144</v>
      </c>
      <c r="AU241" s="189" t="s">
        <v>81</v>
      </c>
      <c r="AY241" s="17" t="s">
        <v>141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77</v>
      </c>
      <c r="BK241" s="190">
        <f>ROUND(I241*H241,2)</f>
        <v>0</v>
      </c>
      <c r="BL241" s="17" t="s">
        <v>181</v>
      </c>
      <c r="BM241" s="189" t="s">
        <v>951</v>
      </c>
    </row>
    <row r="242" s="2" customFormat="1" ht="66.75" customHeight="1">
      <c r="A242" s="36"/>
      <c r="B242" s="177"/>
      <c r="C242" s="178" t="s">
        <v>408</v>
      </c>
      <c r="D242" s="178" t="s">
        <v>144</v>
      </c>
      <c r="E242" s="179" t="s">
        <v>952</v>
      </c>
      <c r="F242" s="180" t="s">
        <v>953</v>
      </c>
      <c r="G242" s="181" t="s">
        <v>222</v>
      </c>
      <c r="H242" s="182">
        <v>14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181</v>
      </c>
      <c r="AT242" s="189" t="s">
        <v>144</v>
      </c>
      <c r="AU242" s="189" t="s">
        <v>81</v>
      </c>
      <c r="AY242" s="17" t="s">
        <v>141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77</v>
      </c>
      <c r="BK242" s="190">
        <f>ROUND(I242*H242,2)</f>
        <v>0</v>
      </c>
      <c r="BL242" s="17" t="s">
        <v>181</v>
      </c>
      <c r="BM242" s="189" t="s">
        <v>954</v>
      </c>
    </row>
    <row r="243" s="2" customFormat="1" ht="24.15" customHeight="1">
      <c r="A243" s="36"/>
      <c r="B243" s="177"/>
      <c r="C243" s="178" t="s">
        <v>414</v>
      </c>
      <c r="D243" s="178" t="s">
        <v>144</v>
      </c>
      <c r="E243" s="179" t="s">
        <v>955</v>
      </c>
      <c r="F243" s="180" t="s">
        <v>956</v>
      </c>
      <c r="G243" s="181" t="s">
        <v>222</v>
      </c>
      <c r="H243" s="182">
        <v>119</v>
      </c>
      <c r="I243" s="183"/>
      <c r="J243" s="184">
        <f>ROUND(I243*H243,2)</f>
        <v>0</v>
      </c>
      <c r="K243" s="180" t="s">
        <v>148</v>
      </c>
      <c r="L243" s="37"/>
      <c r="M243" s="185" t="s">
        <v>1</v>
      </c>
      <c r="N243" s="186" t="s">
        <v>38</v>
      </c>
      <c r="O243" s="75"/>
      <c r="P243" s="187">
        <f>O243*H243</f>
        <v>0</v>
      </c>
      <c r="Q243" s="187">
        <v>0.00013999999999999999</v>
      </c>
      <c r="R243" s="187">
        <f>Q243*H243</f>
        <v>0.016659999999999998</v>
      </c>
      <c r="S243" s="187">
        <v>0</v>
      </c>
      <c r="T243" s="18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9" t="s">
        <v>181</v>
      </c>
      <c r="AT243" s="189" t="s">
        <v>144</v>
      </c>
      <c r="AU243" s="189" t="s">
        <v>81</v>
      </c>
      <c r="AY243" s="17" t="s">
        <v>141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77</v>
      </c>
      <c r="BK243" s="190">
        <f>ROUND(I243*H243,2)</f>
        <v>0</v>
      </c>
      <c r="BL243" s="17" t="s">
        <v>181</v>
      </c>
      <c r="BM243" s="189" t="s">
        <v>957</v>
      </c>
    </row>
    <row r="244" s="2" customFormat="1" ht="24.15" customHeight="1">
      <c r="A244" s="36"/>
      <c r="B244" s="177"/>
      <c r="C244" s="178" t="s">
        <v>418</v>
      </c>
      <c r="D244" s="178" t="s">
        <v>144</v>
      </c>
      <c r="E244" s="179" t="s">
        <v>958</v>
      </c>
      <c r="F244" s="180" t="s">
        <v>959</v>
      </c>
      <c r="G244" s="181" t="s">
        <v>222</v>
      </c>
      <c r="H244" s="182">
        <v>105</v>
      </c>
      <c r="I244" s="183"/>
      <c r="J244" s="184">
        <f>ROUND(I244*H244,2)</f>
        <v>0</v>
      </c>
      <c r="K244" s="180" t="s">
        <v>148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0.00034000000000000002</v>
      </c>
      <c r="R244" s="187">
        <f>Q244*H244</f>
        <v>0.035700000000000003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181</v>
      </c>
      <c r="AT244" s="189" t="s">
        <v>144</v>
      </c>
      <c r="AU244" s="189" t="s">
        <v>81</v>
      </c>
      <c r="AY244" s="17" t="s">
        <v>141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77</v>
      </c>
      <c r="BK244" s="190">
        <f>ROUND(I244*H244,2)</f>
        <v>0</v>
      </c>
      <c r="BL244" s="17" t="s">
        <v>181</v>
      </c>
      <c r="BM244" s="189" t="s">
        <v>960</v>
      </c>
    </row>
    <row r="245" s="2" customFormat="1" ht="24.15" customHeight="1">
      <c r="A245" s="36"/>
      <c r="B245" s="177"/>
      <c r="C245" s="178" t="s">
        <v>422</v>
      </c>
      <c r="D245" s="178" t="s">
        <v>144</v>
      </c>
      <c r="E245" s="179" t="s">
        <v>961</v>
      </c>
      <c r="F245" s="180" t="s">
        <v>962</v>
      </c>
      <c r="G245" s="181" t="s">
        <v>222</v>
      </c>
      <c r="H245" s="182">
        <v>14</v>
      </c>
      <c r="I245" s="183"/>
      <c r="J245" s="184">
        <f>ROUND(I245*H245,2)</f>
        <v>0</v>
      </c>
      <c r="K245" s="180" t="s">
        <v>148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0.00025999999999999998</v>
      </c>
      <c r="R245" s="187">
        <f>Q245*H245</f>
        <v>0.0036399999999999996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181</v>
      </c>
      <c r="AT245" s="189" t="s">
        <v>144</v>
      </c>
      <c r="AU245" s="189" t="s">
        <v>81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77</v>
      </c>
      <c r="BK245" s="190">
        <f>ROUND(I245*H245,2)</f>
        <v>0</v>
      </c>
      <c r="BL245" s="17" t="s">
        <v>181</v>
      </c>
      <c r="BM245" s="189" t="s">
        <v>963</v>
      </c>
    </row>
    <row r="246" s="2" customFormat="1" ht="24.15" customHeight="1">
      <c r="A246" s="36"/>
      <c r="B246" s="177"/>
      <c r="C246" s="178" t="s">
        <v>426</v>
      </c>
      <c r="D246" s="178" t="s">
        <v>144</v>
      </c>
      <c r="E246" s="179" t="s">
        <v>964</v>
      </c>
      <c r="F246" s="180" t="s">
        <v>965</v>
      </c>
      <c r="G246" s="181" t="s">
        <v>222</v>
      </c>
      <c r="H246" s="182">
        <v>119</v>
      </c>
      <c r="I246" s="183"/>
      <c r="J246" s="184">
        <f>ROUND(I246*H246,2)</f>
        <v>0</v>
      </c>
      <c r="K246" s="180" t="s">
        <v>148</v>
      </c>
      <c r="L246" s="37"/>
      <c r="M246" s="185" t="s">
        <v>1</v>
      </c>
      <c r="N246" s="186" t="s">
        <v>38</v>
      </c>
      <c r="O246" s="75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181</v>
      </c>
      <c r="AT246" s="189" t="s">
        <v>144</v>
      </c>
      <c r="AU246" s="189" t="s">
        <v>81</v>
      </c>
      <c r="AY246" s="17" t="s">
        <v>141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77</v>
      </c>
      <c r="BK246" s="190">
        <f>ROUND(I246*H246,2)</f>
        <v>0</v>
      </c>
      <c r="BL246" s="17" t="s">
        <v>181</v>
      </c>
      <c r="BM246" s="189" t="s">
        <v>966</v>
      </c>
    </row>
    <row r="247" s="12" customFormat="1" ht="22.8" customHeight="1">
      <c r="A247" s="12"/>
      <c r="B247" s="164"/>
      <c r="C247" s="12"/>
      <c r="D247" s="165" t="s">
        <v>72</v>
      </c>
      <c r="E247" s="175" t="s">
        <v>967</v>
      </c>
      <c r="F247" s="175" t="s">
        <v>968</v>
      </c>
      <c r="G247" s="12"/>
      <c r="H247" s="12"/>
      <c r="I247" s="167"/>
      <c r="J247" s="176">
        <f>BK247</f>
        <v>0</v>
      </c>
      <c r="K247" s="12"/>
      <c r="L247" s="164"/>
      <c r="M247" s="169"/>
      <c r="N247" s="170"/>
      <c r="O247" s="170"/>
      <c r="P247" s="171">
        <f>SUM(P248:P291)</f>
        <v>0</v>
      </c>
      <c r="Q247" s="170"/>
      <c r="R247" s="171">
        <f>SUM(R248:R291)</f>
        <v>4.0401300000000004</v>
      </c>
      <c r="S247" s="170"/>
      <c r="T247" s="172">
        <f>SUM(T248:T291)</f>
        <v>2.7599999999999998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5" t="s">
        <v>81</v>
      </c>
      <c r="AT247" s="173" t="s">
        <v>72</v>
      </c>
      <c r="AU247" s="173" t="s">
        <v>77</v>
      </c>
      <c r="AY247" s="165" t="s">
        <v>141</v>
      </c>
      <c r="BK247" s="174">
        <f>SUM(BK248:BK291)</f>
        <v>0</v>
      </c>
    </row>
    <row r="248" s="2" customFormat="1" ht="24.15" customHeight="1">
      <c r="A248" s="36"/>
      <c r="B248" s="177"/>
      <c r="C248" s="178" t="s">
        <v>430</v>
      </c>
      <c r="D248" s="178" t="s">
        <v>144</v>
      </c>
      <c r="E248" s="179" t="s">
        <v>969</v>
      </c>
      <c r="F248" s="180" t="s">
        <v>970</v>
      </c>
      <c r="G248" s="181" t="s">
        <v>222</v>
      </c>
      <c r="H248" s="182">
        <v>119</v>
      </c>
      <c r="I248" s="183"/>
      <c r="J248" s="184">
        <f>ROUND(I248*H248,2)</f>
        <v>0</v>
      </c>
      <c r="K248" s="180" t="s">
        <v>148</v>
      </c>
      <c r="L248" s="37"/>
      <c r="M248" s="185" t="s">
        <v>1</v>
      </c>
      <c r="N248" s="186" t="s">
        <v>38</v>
      </c>
      <c r="O248" s="75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181</v>
      </c>
      <c r="AT248" s="189" t="s">
        <v>144</v>
      </c>
      <c r="AU248" s="189" t="s">
        <v>81</v>
      </c>
      <c r="AY248" s="17" t="s">
        <v>141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77</v>
      </c>
      <c r="BK248" s="190">
        <f>ROUND(I248*H248,2)</f>
        <v>0</v>
      </c>
      <c r="BL248" s="17" t="s">
        <v>181</v>
      </c>
      <c r="BM248" s="189" t="s">
        <v>971</v>
      </c>
    </row>
    <row r="249" s="2" customFormat="1" ht="16.5" customHeight="1">
      <c r="A249" s="36"/>
      <c r="B249" s="177"/>
      <c r="C249" s="178" t="s">
        <v>434</v>
      </c>
      <c r="D249" s="178" t="s">
        <v>144</v>
      </c>
      <c r="E249" s="179" t="s">
        <v>972</v>
      </c>
      <c r="F249" s="180" t="s">
        <v>973</v>
      </c>
      <c r="G249" s="181" t="s">
        <v>147</v>
      </c>
      <c r="H249" s="182">
        <v>230</v>
      </c>
      <c r="I249" s="183"/>
      <c r="J249" s="184">
        <f>ROUND(I249*H249,2)</f>
        <v>0</v>
      </c>
      <c r="K249" s="180" t="s">
        <v>148</v>
      </c>
      <c r="L249" s="37"/>
      <c r="M249" s="185" t="s">
        <v>1</v>
      </c>
      <c r="N249" s="186" t="s">
        <v>38</v>
      </c>
      <c r="O249" s="75"/>
      <c r="P249" s="187">
        <f>O249*H249</f>
        <v>0</v>
      </c>
      <c r="Q249" s="187">
        <v>0</v>
      </c>
      <c r="R249" s="187">
        <f>Q249*H249</f>
        <v>0</v>
      </c>
      <c r="S249" s="187">
        <v>0.01057</v>
      </c>
      <c r="T249" s="188">
        <f>S249*H249</f>
        <v>2.4310999999999998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181</v>
      </c>
      <c r="AT249" s="189" t="s">
        <v>144</v>
      </c>
      <c r="AU249" s="189" t="s">
        <v>81</v>
      </c>
      <c r="AY249" s="17" t="s">
        <v>141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77</v>
      </c>
      <c r="BK249" s="190">
        <f>ROUND(I249*H249,2)</f>
        <v>0</v>
      </c>
      <c r="BL249" s="17" t="s">
        <v>181</v>
      </c>
      <c r="BM249" s="189" t="s">
        <v>974</v>
      </c>
    </row>
    <row r="250" s="2" customFormat="1" ht="24.15" customHeight="1">
      <c r="A250" s="36"/>
      <c r="B250" s="177"/>
      <c r="C250" s="178" t="s">
        <v>438</v>
      </c>
      <c r="D250" s="178" t="s">
        <v>144</v>
      </c>
      <c r="E250" s="179" t="s">
        <v>975</v>
      </c>
      <c r="F250" s="180" t="s">
        <v>976</v>
      </c>
      <c r="G250" s="181" t="s">
        <v>222</v>
      </c>
      <c r="H250" s="182">
        <v>14</v>
      </c>
      <c r="I250" s="183"/>
      <c r="J250" s="184">
        <f>ROUND(I250*H250,2)</f>
        <v>0</v>
      </c>
      <c r="K250" s="180" t="s">
        <v>148</v>
      </c>
      <c r="L250" s="37"/>
      <c r="M250" s="185" t="s">
        <v>1</v>
      </c>
      <c r="N250" s="186" t="s">
        <v>38</v>
      </c>
      <c r="O250" s="75"/>
      <c r="P250" s="187">
        <f>O250*H250</f>
        <v>0</v>
      </c>
      <c r="Q250" s="187">
        <v>5.0000000000000002E-05</v>
      </c>
      <c r="R250" s="187">
        <f>Q250*H250</f>
        <v>0.00069999999999999999</v>
      </c>
      <c r="S250" s="187">
        <v>0.01235</v>
      </c>
      <c r="T250" s="188">
        <f>S250*H250</f>
        <v>0.1729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181</v>
      </c>
      <c r="AT250" s="189" t="s">
        <v>144</v>
      </c>
      <c r="AU250" s="189" t="s">
        <v>81</v>
      </c>
      <c r="AY250" s="17" t="s">
        <v>141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77</v>
      </c>
      <c r="BK250" s="190">
        <f>ROUND(I250*H250,2)</f>
        <v>0</v>
      </c>
      <c r="BL250" s="17" t="s">
        <v>181</v>
      </c>
      <c r="BM250" s="189" t="s">
        <v>977</v>
      </c>
    </row>
    <row r="251" s="2" customFormat="1" ht="24.15" customHeight="1">
      <c r="A251" s="36"/>
      <c r="B251" s="177"/>
      <c r="C251" s="178" t="s">
        <v>442</v>
      </c>
      <c r="D251" s="178" t="s">
        <v>144</v>
      </c>
      <c r="E251" s="179" t="s">
        <v>978</v>
      </c>
      <c r="F251" s="180" t="s">
        <v>979</v>
      </c>
      <c r="G251" s="181" t="s">
        <v>222</v>
      </c>
      <c r="H251" s="182">
        <v>4</v>
      </c>
      <c r="I251" s="183"/>
      <c r="J251" s="184">
        <f>ROUND(I251*H251,2)</f>
        <v>0</v>
      </c>
      <c r="K251" s="180" t="s">
        <v>148</v>
      </c>
      <c r="L251" s="37"/>
      <c r="M251" s="185" t="s">
        <v>1</v>
      </c>
      <c r="N251" s="186" t="s">
        <v>38</v>
      </c>
      <c r="O251" s="75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181</v>
      </c>
      <c r="AT251" s="189" t="s">
        <v>144</v>
      </c>
      <c r="AU251" s="189" t="s">
        <v>81</v>
      </c>
      <c r="AY251" s="17" t="s">
        <v>141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77</v>
      </c>
      <c r="BK251" s="190">
        <f>ROUND(I251*H251,2)</f>
        <v>0</v>
      </c>
      <c r="BL251" s="17" t="s">
        <v>181</v>
      </c>
      <c r="BM251" s="189" t="s">
        <v>980</v>
      </c>
    </row>
    <row r="252" s="2" customFormat="1" ht="24.15" customHeight="1">
      <c r="A252" s="36"/>
      <c r="B252" s="177"/>
      <c r="C252" s="196" t="s">
        <v>446</v>
      </c>
      <c r="D252" s="196" t="s">
        <v>184</v>
      </c>
      <c r="E252" s="197" t="s">
        <v>981</v>
      </c>
      <c r="F252" s="198" t="s">
        <v>982</v>
      </c>
      <c r="G252" s="199" t="s">
        <v>222</v>
      </c>
      <c r="H252" s="200">
        <v>4</v>
      </c>
      <c r="I252" s="201"/>
      <c r="J252" s="202">
        <f>ROUND(I252*H252,2)</f>
        <v>0</v>
      </c>
      <c r="K252" s="198" t="s">
        <v>148</v>
      </c>
      <c r="L252" s="203"/>
      <c r="M252" s="204" t="s">
        <v>1</v>
      </c>
      <c r="N252" s="205" t="s">
        <v>38</v>
      </c>
      <c r="O252" s="75"/>
      <c r="P252" s="187">
        <f>O252*H252</f>
        <v>0</v>
      </c>
      <c r="Q252" s="187">
        <v>0.0043</v>
      </c>
      <c r="R252" s="187">
        <f>Q252*H252</f>
        <v>0.0172</v>
      </c>
      <c r="S252" s="187">
        <v>0</v>
      </c>
      <c r="T252" s="18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187</v>
      </c>
      <c r="AT252" s="189" t="s">
        <v>184</v>
      </c>
      <c r="AU252" s="189" t="s">
        <v>81</v>
      </c>
      <c r="AY252" s="17" t="s">
        <v>141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77</v>
      </c>
      <c r="BK252" s="190">
        <f>ROUND(I252*H252,2)</f>
        <v>0</v>
      </c>
      <c r="BL252" s="17" t="s">
        <v>181</v>
      </c>
      <c r="BM252" s="189" t="s">
        <v>983</v>
      </c>
    </row>
    <row r="253" s="2" customFormat="1" ht="24.15" customHeight="1">
      <c r="A253" s="36"/>
      <c r="B253" s="177"/>
      <c r="C253" s="178" t="s">
        <v>450</v>
      </c>
      <c r="D253" s="178" t="s">
        <v>144</v>
      </c>
      <c r="E253" s="179" t="s">
        <v>984</v>
      </c>
      <c r="F253" s="180" t="s">
        <v>985</v>
      </c>
      <c r="G253" s="181" t="s">
        <v>222</v>
      </c>
      <c r="H253" s="182">
        <v>76</v>
      </c>
      <c r="I253" s="183"/>
      <c r="J253" s="184">
        <f>ROUND(I253*H253,2)</f>
        <v>0</v>
      </c>
      <c r="K253" s="180" t="s">
        <v>148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181</v>
      </c>
      <c r="AT253" s="189" t="s">
        <v>144</v>
      </c>
      <c r="AU253" s="189" t="s">
        <v>81</v>
      </c>
      <c r="AY253" s="17" t="s">
        <v>141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77</v>
      </c>
      <c r="BK253" s="190">
        <f>ROUND(I253*H253,2)</f>
        <v>0</v>
      </c>
      <c r="BL253" s="17" t="s">
        <v>181</v>
      </c>
      <c r="BM253" s="189" t="s">
        <v>986</v>
      </c>
    </row>
    <row r="254" s="2" customFormat="1" ht="24.15" customHeight="1">
      <c r="A254" s="36"/>
      <c r="B254" s="177"/>
      <c r="C254" s="196" t="s">
        <v>454</v>
      </c>
      <c r="D254" s="196" t="s">
        <v>184</v>
      </c>
      <c r="E254" s="197" t="s">
        <v>987</v>
      </c>
      <c r="F254" s="198" t="s">
        <v>988</v>
      </c>
      <c r="G254" s="199" t="s">
        <v>222</v>
      </c>
      <c r="H254" s="200">
        <v>2</v>
      </c>
      <c r="I254" s="201"/>
      <c r="J254" s="202">
        <f>ROUND(I254*H254,2)</f>
        <v>0</v>
      </c>
      <c r="K254" s="198" t="s">
        <v>148</v>
      </c>
      <c r="L254" s="203"/>
      <c r="M254" s="204" t="s">
        <v>1</v>
      </c>
      <c r="N254" s="205" t="s">
        <v>38</v>
      </c>
      <c r="O254" s="75"/>
      <c r="P254" s="187">
        <f>O254*H254</f>
        <v>0</v>
      </c>
      <c r="Q254" s="187">
        <v>0.011950000000000001</v>
      </c>
      <c r="R254" s="187">
        <f>Q254*H254</f>
        <v>0.023900000000000001</v>
      </c>
      <c r="S254" s="187">
        <v>0</v>
      </c>
      <c r="T254" s="18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187</v>
      </c>
      <c r="AT254" s="189" t="s">
        <v>184</v>
      </c>
      <c r="AU254" s="189" t="s">
        <v>81</v>
      </c>
      <c r="AY254" s="17" t="s">
        <v>141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77</v>
      </c>
      <c r="BK254" s="190">
        <f>ROUND(I254*H254,2)</f>
        <v>0</v>
      </c>
      <c r="BL254" s="17" t="s">
        <v>181</v>
      </c>
      <c r="BM254" s="189" t="s">
        <v>989</v>
      </c>
    </row>
    <row r="255" s="2" customFormat="1" ht="24.15" customHeight="1">
      <c r="A255" s="36"/>
      <c r="B255" s="177"/>
      <c r="C255" s="196" t="s">
        <v>458</v>
      </c>
      <c r="D255" s="196" t="s">
        <v>184</v>
      </c>
      <c r="E255" s="197" t="s">
        <v>990</v>
      </c>
      <c r="F255" s="198" t="s">
        <v>991</v>
      </c>
      <c r="G255" s="199" t="s">
        <v>222</v>
      </c>
      <c r="H255" s="200">
        <v>2</v>
      </c>
      <c r="I255" s="201"/>
      <c r="J255" s="202">
        <f>ROUND(I255*H255,2)</f>
        <v>0</v>
      </c>
      <c r="K255" s="198" t="s">
        <v>148</v>
      </c>
      <c r="L255" s="203"/>
      <c r="M255" s="204" t="s">
        <v>1</v>
      </c>
      <c r="N255" s="205" t="s">
        <v>38</v>
      </c>
      <c r="O255" s="75"/>
      <c r="P255" s="187">
        <f>O255*H255</f>
        <v>0</v>
      </c>
      <c r="Q255" s="187">
        <v>0.01435</v>
      </c>
      <c r="R255" s="187">
        <f>Q255*H255</f>
        <v>0.0287</v>
      </c>
      <c r="S255" s="187">
        <v>0</v>
      </c>
      <c r="T255" s="18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9" t="s">
        <v>187</v>
      </c>
      <c r="AT255" s="189" t="s">
        <v>184</v>
      </c>
      <c r="AU255" s="189" t="s">
        <v>81</v>
      </c>
      <c r="AY255" s="17" t="s">
        <v>141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77</v>
      </c>
      <c r="BK255" s="190">
        <f>ROUND(I255*H255,2)</f>
        <v>0</v>
      </c>
      <c r="BL255" s="17" t="s">
        <v>181</v>
      </c>
      <c r="BM255" s="189" t="s">
        <v>992</v>
      </c>
    </row>
    <row r="256" s="2" customFormat="1" ht="24.15" customHeight="1">
      <c r="A256" s="36"/>
      <c r="B256" s="177"/>
      <c r="C256" s="196" t="s">
        <v>462</v>
      </c>
      <c r="D256" s="196" t="s">
        <v>184</v>
      </c>
      <c r="E256" s="197" t="s">
        <v>993</v>
      </c>
      <c r="F256" s="198" t="s">
        <v>994</v>
      </c>
      <c r="G256" s="199" t="s">
        <v>222</v>
      </c>
      <c r="H256" s="200">
        <v>1</v>
      </c>
      <c r="I256" s="201"/>
      <c r="J256" s="202">
        <f>ROUND(I256*H256,2)</f>
        <v>0</v>
      </c>
      <c r="K256" s="198" t="s">
        <v>148</v>
      </c>
      <c r="L256" s="203"/>
      <c r="M256" s="204" t="s">
        <v>1</v>
      </c>
      <c r="N256" s="205" t="s">
        <v>38</v>
      </c>
      <c r="O256" s="75"/>
      <c r="P256" s="187">
        <f>O256*H256</f>
        <v>0</v>
      </c>
      <c r="Q256" s="187">
        <v>0.0235</v>
      </c>
      <c r="R256" s="187">
        <f>Q256*H256</f>
        <v>0.0235</v>
      </c>
      <c r="S256" s="187">
        <v>0</v>
      </c>
      <c r="T256" s="18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9" t="s">
        <v>187</v>
      </c>
      <c r="AT256" s="189" t="s">
        <v>184</v>
      </c>
      <c r="AU256" s="189" t="s">
        <v>81</v>
      </c>
      <c r="AY256" s="17" t="s">
        <v>141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7" t="s">
        <v>77</v>
      </c>
      <c r="BK256" s="190">
        <f>ROUND(I256*H256,2)</f>
        <v>0</v>
      </c>
      <c r="BL256" s="17" t="s">
        <v>181</v>
      </c>
      <c r="BM256" s="189" t="s">
        <v>995</v>
      </c>
    </row>
    <row r="257" s="2" customFormat="1" ht="24.15" customHeight="1">
      <c r="A257" s="36"/>
      <c r="B257" s="177"/>
      <c r="C257" s="196" t="s">
        <v>466</v>
      </c>
      <c r="D257" s="196" t="s">
        <v>184</v>
      </c>
      <c r="E257" s="197" t="s">
        <v>996</v>
      </c>
      <c r="F257" s="198" t="s">
        <v>997</v>
      </c>
      <c r="G257" s="199" t="s">
        <v>222</v>
      </c>
      <c r="H257" s="200">
        <v>1</v>
      </c>
      <c r="I257" s="201"/>
      <c r="J257" s="202">
        <f>ROUND(I257*H257,2)</f>
        <v>0</v>
      </c>
      <c r="K257" s="198" t="s">
        <v>148</v>
      </c>
      <c r="L257" s="203"/>
      <c r="M257" s="204" t="s">
        <v>1</v>
      </c>
      <c r="N257" s="205" t="s">
        <v>38</v>
      </c>
      <c r="O257" s="75"/>
      <c r="P257" s="187">
        <f>O257*H257</f>
        <v>0</v>
      </c>
      <c r="Q257" s="187">
        <v>0.016299999999999999</v>
      </c>
      <c r="R257" s="187">
        <f>Q257*H257</f>
        <v>0.016299999999999999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187</v>
      </c>
      <c r="AT257" s="189" t="s">
        <v>184</v>
      </c>
      <c r="AU257" s="189" t="s">
        <v>81</v>
      </c>
      <c r="AY257" s="17" t="s">
        <v>141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77</v>
      </c>
      <c r="BK257" s="190">
        <f>ROUND(I257*H257,2)</f>
        <v>0</v>
      </c>
      <c r="BL257" s="17" t="s">
        <v>181</v>
      </c>
      <c r="BM257" s="189" t="s">
        <v>998</v>
      </c>
    </row>
    <row r="258" s="2" customFormat="1" ht="24.15" customHeight="1">
      <c r="A258" s="36"/>
      <c r="B258" s="177"/>
      <c r="C258" s="196" t="s">
        <v>470</v>
      </c>
      <c r="D258" s="196" t="s">
        <v>184</v>
      </c>
      <c r="E258" s="197" t="s">
        <v>999</v>
      </c>
      <c r="F258" s="198" t="s">
        <v>1000</v>
      </c>
      <c r="G258" s="199" t="s">
        <v>222</v>
      </c>
      <c r="H258" s="200">
        <v>14</v>
      </c>
      <c r="I258" s="201"/>
      <c r="J258" s="202">
        <f>ROUND(I258*H258,2)</f>
        <v>0</v>
      </c>
      <c r="K258" s="198" t="s">
        <v>148</v>
      </c>
      <c r="L258" s="203"/>
      <c r="M258" s="204" t="s">
        <v>1</v>
      </c>
      <c r="N258" s="205" t="s">
        <v>38</v>
      </c>
      <c r="O258" s="75"/>
      <c r="P258" s="187">
        <f>O258*H258</f>
        <v>0</v>
      </c>
      <c r="Q258" s="187">
        <v>0.017219999999999999</v>
      </c>
      <c r="R258" s="187">
        <f>Q258*H258</f>
        <v>0.24107999999999999</v>
      </c>
      <c r="S258" s="187">
        <v>0</v>
      </c>
      <c r="T258" s="18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9" t="s">
        <v>187</v>
      </c>
      <c r="AT258" s="189" t="s">
        <v>184</v>
      </c>
      <c r="AU258" s="189" t="s">
        <v>81</v>
      </c>
      <c r="AY258" s="17" t="s">
        <v>141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77</v>
      </c>
      <c r="BK258" s="190">
        <f>ROUND(I258*H258,2)</f>
        <v>0</v>
      </c>
      <c r="BL258" s="17" t="s">
        <v>181</v>
      </c>
      <c r="BM258" s="189" t="s">
        <v>1001</v>
      </c>
    </row>
    <row r="259" s="2" customFormat="1" ht="24.15" customHeight="1">
      <c r="A259" s="36"/>
      <c r="B259" s="177"/>
      <c r="C259" s="196" t="s">
        <v>474</v>
      </c>
      <c r="D259" s="196" t="s">
        <v>184</v>
      </c>
      <c r="E259" s="197" t="s">
        <v>1002</v>
      </c>
      <c r="F259" s="198" t="s">
        <v>1003</v>
      </c>
      <c r="G259" s="199" t="s">
        <v>222</v>
      </c>
      <c r="H259" s="200">
        <v>1</v>
      </c>
      <c r="I259" s="201"/>
      <c r="J259" s="202">
        <f>ROUND(I259*H259,2)</f>
        <v>0</v>
      </c>
      <c r="K259" s="198" t="s">
        <v>148</v>
      </c>
      <c r="L259" s="203"/>
      <c r="M259" s="204" t="s">
        <v>1</v>
      </c>
      <c r="N259" s="205" t="s">
        <v>38</v>
      </c>
      <c r="O259" s="75"/>
      <c r="P259" s="187">
        <f>O259*H259</f>
        <v>0</v>
      </c>
      <c r="Q259" s="187">
        <v>0.019560000000000001</v>
      </c>
      <c r="R259" s="187">
        <f>Q259*H259</f>
        <v>0.019560000000000001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187</v>
      </c>
      <c r="AT259" s="189" t="s">
        <v>184</v>
      </c>
      <c r="AU259" s="189" t="s">
        <v>81</v>
      </c>
      <c r="AY259" s="17" t="s">
        <v>141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77</v>
      </c>
      <c r="BK259" s="190">
        <f>ROUND(I259*H259,2)</f>
        <v>0</v>
      </c>
      <c r="BL259" s="17" t="s">
        <v>181</v>
      </c>
      <c r="BM259" s="189" t="s">
        <v>1004</v>
      </c>
    </row>
    <row r="260" s="2" customFormat="1" ht="24.15" customHeight="1">
      <c r="A260" s="36"/>
      <c r="B260" s="177"/>
      <c r="C260" s="196" t="s">
        <v>478</v>
      </c>
      <c r="D260" s="196" t="s">
        <v>184</v>
      </c>
      <c r="E260" s="197" t="s">
        <v>1005</v>
      </c>
      <c r="F260" s="198" t="s">
        <v>1006</v>
      </c>
      <c r="G260" s="199" t="s">
        <v>222</v>
      </c>
      <c r="H260" s="200">
        <v>4</v>
      </c>
      <c r="I260" s="201"/>
      <c r="J260" s="202">
        <f>ROUND(I260*H260,2)</f>
        <v>0</v>
      </c>
      <c r="K260" s="198" t="s">
        <v>148</v>
      </c>
      <c r="L260" s="203"/>
      <c r="M260" s="204" t="s">
        <v>1</v>
      </c>
      <c r="N260" s="205" t="s">
        <v>38</v>
      </c>
      <c r="O260" s="75"/>
      <c r="P260" s="187">
        <f>O260*H260</f>
        <v>0</v>
      </c>
      <c r="Q260" s="187">
        <v>0.02282</v>
      </c>
      <c r="R260" s="187">
        <f>Q260*H260</f>
        <v>0.09128</v>
      </c>
      <c r="S260" s="187">
        <v>0</v>
      </c>
      <c r="T260" s="18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187</v>
      </c>
      <c r="AT260" s="189" t="s">
        <v>184</v>
      </c>
      <c r="AU260" s="189" t="s">
        <v>81</v>
      </c>
      <c r="AY260" s="17" t="s">
        <v>141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77</v>
      </c>
      <c r="BK260" s="190">
        <f>ROUND(I260*H260,2)</f>
        <v>0</v>
      </c>
      <c r="BL260" s="17" t="s">
        <v>181</v>
      </c>
      <c r="BM260" s="189" t="s">
        <v>1007</v>
      </c>
    </row>
    <row r="261" s="2" customFormat="1" ht="24.15" customHeight="1">
      <c r="A261" s="36"/>
      <c r="B261" s="177"/>
      <c r="C261" s="196" t="s">
        <v>482</v>
      </c>
      <c r="D261" s="196" t="s">
        <v>184</v>
      </c>
      <c r="E261" s="197" t="s">
        <v>1008</v>
      </c>
      <c r="F261" s="198" t="s">
        <v>1009</v>
      </c>
      <c r="G261" s="199" t="s">
        <v>222</v>
      </c>
      <c r="H261" s="200">
        <v>20</v>
      </c>
      <c r="I261" s="201"/>
      <c r="J261" s="202">
        <f>ROUND(I261*H261,2)</f>
        <v>0</v>
      </c>
      <c r="K261" s="198" t="s">
        <v>148</v>
      </c>
      <c r="L261" s="203"/>
      <c r="M261" s="204" t="s">
        <v>1</v>
      </c>
      <c r="N261" s="205" t="s">
        <v>38</v>
      </c>
      <c r="O261" s="75"/>
      <c r="P261" s="187">
        <f>O261*H261</f>
        <v>0</v>
      </c>
      <c r="Q261" s="187">
        <v>0.026079999999999999</v>
      </c>
      <c r="R261" s="187">
        <f>Q261*H261</f>
        <v>0.52159999999999995</v>
      </c>
      <c r="S261" s="187">
        <v>0</v>
      </c>
      <c r="T261" s="18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9" t="s">
        <v>187</v>
      </c>
      <c r="AT261" s="189" t="s">
        <v>184</v>
      </c>
      <c r="AU261" s="189" t="s">
        <v>81</v>
      </c>
      <c r="AY261" s="17" t="s">
        <v>141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77</v>
      </c>
      <c r="BK261" s="190">
        <f>ROUND(I261*H261,2)</f>
        <v>0</v>
      </c>
      <c r="BL261" s="17" t="s">
        <v>181</v>
      </c>
      <c r="BM261" s="189" t="s">
        <v>1010</v>
      </c>
    </row>
    <row r="262" s="2" customFormat="1" ht="24.15" customHeight="1">
      <c r="A262" s="36"/>
      <c r="B262" s="177"/>
      <c r="C262" s="196" t="s">
        <v>486</v>
      </c>
      <c r="D262" s="196" t="s">
        <v>184</v>
      </c>
      <c r="E262" s="197" t="s">
        <v>1011</v>
      </c>
      <c r="F262" s="198" t="s">
        <v>1012</v>
      </c>
      <c r="G262" s="199" t="s">
        <v>222</v>
      </c>
      <c r="H262" s="200">
        <v>9</v>
      </c>
      <c r="I262" s="201"/>
      <c r="J262" s="202">
        <f>ROUND(I262*H262,2)</f>
        <v>0</v>
      </c>
      <c r="K262" s="198" t="s">
        <v>148</v>
      </c>
      <c r="L262" s="203"/>
      <c r="M262" s="204" t="s">
        <v>1</v>
      </c>
      <c r="N262" s="205" t="s">
        <v>38</v>
      </c>
      <c r="O262" s="75"/>
      <c r="P262" s="187">
        <f>O262*H262</f>
        <v>0</v>
      </c>
      <c r="Q262" s="187">
        <v>0.029340000000000001</v>
      </c>
      <c r="R262" s="187">
        <f>Q262*H262</f>
        <v>0.26406000000000002</v>
      </c>
      <c r="S262" s="187">
        <v>0</v>
      </c>
      <c r="T262" s="18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187</v>
      </c>
      <c r="AT262" s="189" t="s">
        <v>184</v>
      </c>
      <c r="AU262" s="189" t="s">
        <v>81</v>
      </c>
      <c r="AY262" s="17" t="s">
        <v>141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77</v>
      </c>
      <c r="BK262" s="190">
        <f>ROUND(I262*H262,2)</f>
        <v>0</v>
      </c>
      <c r="BL262" s="17" t="s">
        <v>181</v>
      </c>
      <c r="BM262" s="189" t="s">
        <v>1013</v>
      </c>
    </row>
    <row r="263" s="2" customFormat="1" ht="24.15" customHeight="1">
      <c r="A263" s="36"/>
      <c r="B263" s="177"/>
      <c r="C263" s="196" t="s">
        <v>490</v>
      </c>
      <c r="D263" s="196" t="s">
        <v>184</v>
      </c>
      <c r="E263" s="197" t="s">
        <v>1014</v>
      </c>
      <c r="F263" s="198" t="s">
        <v>1015</v>
      </c>
      <c r="G263" s="199" t="s">
        <v>222</v>
      </c>
      <c r="H263" s="200">
        <v>14</v>
      </c>
      <c r="I263" s="201"/>
      <c r="J263" s="202">
        <f>ROUND(I263*H263,2)</f>
        <v>0</v>
      </c>
      <c r="K263" s="198" t="s">
        <v>148</v>
      </c>
      <c r="L263" s="203"/>
      <c r="M263" s="204" t="s">
        <v>1</v>
      </c>
      <c r="N263" s="205" t="s">
        <v>38</v>
      </c>
      <c r="O263" s="75"/>
      <c r="P263" s="187">
        <f>O263*H263</f>
        <v>0</v>
      </c>
      <c r="Q263" s="187">
        <v>0.032599999999999997</v>
      </c>
      <c r="R263" s="187">
        <f>Q263*H263</f>
        <v>0.45639999999999997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187</v>
      </c>
      <c r="AT263" s="189" t="s">
        <v>184</v>
      </c>
      <c r="AU263" s="189" t="s">
        <v>81</v>
      </c>
      <c r="AY263" s="17" t="s">
        <v>141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77</v>
      </c>
      <c r="BK263" s="190">
        <f>ROUND(I263*H263,2)</f>
        <v>0</v>
      </c>
      <c r="BL263" s="17" t="s">
        <v>181</v>
      </c>
      <c r="BM263" s="189" t="s">
        <v>1016</v>
      </c>
    </row>
    <row r="264" s="2" customFormat="1" ht="24.15" customHeight="1">
      <c r="A264" s="36"/>
      <c r="B264" s="177"/>
      <c r="C264" s="196" t="s">
        <v>497</v>
      </c>
      <c r="D264" s="196" t="s">
        <v>184</v>
      </c>
      <c r="E264" s="197" t="s">
        <v>1017</v>
      </c>
      <c r="F264" s="198" t="s">
        <v>1018</v>
      </c>
      <c r="G264" s="199" t="s">
        <v>222</v>
      </c>
      <c r="H264" s="200">
        <v>1</v>
      </c>
      <c r="I264" s="201"/>
      <c r="J264" s="202">
        <f>ROUND(I264*H264,2)</f>
        <v>0</v>
      </c>
      <c r="K264" s="198" t="s">
        <v>148</v>
      </c>
      <c r="L264" s="203"/>
      <c r="M264" s="204" t="s">
        <v>1</v>
      </c>
      <c r="N264" s="205" t="s">
        <v>38</v>
      </c>
      <c r="O264" s="75"/>
      <c r="P264" s="187">
        <f>O264*H264</f>
        <v>0</v>
      </c>
      <c r="Q264" s="187">
        <v>0.035000000000000003</v>
      </c>
      <c r="R264" s="187">
        <f>Q264*H264</f>
        <v>0.035000000000000003</v>
      </c>
      <c r="S264" s="187">
        <v>0</v>
      </c>
      <c r="T264" s="18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187</v>
      </c>
      <c r="AT264" s="189" t="s">
        <v>184</v>
      </c>
      <c r="AU264" s="189" t="s">
        <v>81</v>
      </c>
      <c r="AY264" s="17" t="s">
        <v>141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77</v>
      </c>
      <c r="BK264" s="190">
        <f>ROUND(I264*H264,2)</f>
        <v>0</v>
      </c>
      <c r="BL264" s="17" t="s">
        <v>181</v>
      </c>
      <c r="BM264" s="189" t="s">
        <v>1019</v>
      </c>
    </row>
    <row r="265" s="2" customFormat="1" ht="24.15" customHeight="1">
      <c r="A265" s="36"/>
      <c r="B265" s="177"/>
      <c r="C265" s="196" t="s">
        <v>501</v>
      </c>
      <c r="D265" s="196" t="s">
        <v>184</v>
      </c>
      <c r="E265" s="197" t="s">
        <v>1020</v>
      </c>
      <c r="F265" s="198" t="s">
        <v>1021</v>
      </c>
      <c r="G265" s="199" t="s">
        <v>222</v>
      </c>
      <c r="H265" s="200">
        <v>2</v>
      </c>
      <c r="I265" s="201"/>
      <c r="J265" s="202">
        <f>ROUND(I265*H265,2)</f>
        <v>0</v>
      </c>
      <c r="K265" s="198" t="s">
        <v>148</v>
      </c>
      <c r="L265" s="203"/>
      <c r="M265" s="204" t="s">
        <v>1</v>
      </c>
      <c r="N265" s="205" t="s">
        <v>38</v>
      </c>
      <c r="O265" s="75"/>
      <c r="P265" s="187">
        <f>O265*H265</f>
        <v>0</v>
      </c>
      <c r="Q265" s="187">
        <v>0.026950000000000002</v>
      </c>
      <c r="R265" s="187">
        <f>Q265*H265</f>
        <v>0.053900000000000003</v>
      </c>
      <c r="S265" s="187">
        <v>0</v>
      </c>
      <c r="T265" s="18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9" t="s">
        <v>187</v>
      </c>
      <c r="AT265" s="189" t="s">
        <v>184</v>
      </c>
      <c r="AU265" s="189" t="s">
        <v>81</v>
      </c>
      <c r="AY265" s="17" t="s">
        <v>141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7" t="s">
        <v>77</v>
      </c>
      <c r="BK265" s="190">
        <f>ROUND(I265*H265,2)</f>
        <v>0</v>
      </c>
      <c r="BL265" s="17" t="s">
        <v>181</v>
      </c>
      <c r="BM265" s="189" t="s">
        <v>1022</v>
      </c>
    </row>
    <row r="266" s="2" customFormat="1" ht="24.15" customHeight="1">
      <c r="A266" s="36"/>
      <c r="B266" s="177"/>
      <c r="C266" s="196" t="s">
        <v>505</v>
      </c>
      <c r="D266" s="196" t="s">
        <v>184</v>
      </c>
      <c r="E266" s="197" t="s">
        <v>1023</v>
      </c>
      <c r="F266" s="198" t="s">
        <v>1024</v>
      </c>
      <c r="G266" s="199" t="s">
        <v>222</v>
      </c>
      <c r="H266" s="200">
        <v>2</v>
      </c>
      <c r="I266" s="201"/>
      <c r="J266" s="202">
        <f>ROUND(I266*H266,2)</f>
        <v>0</v>
      </c>
      <c r="K266" s="198" t="s">
        <v>148</v>
      </c>
      <c r="L266" s="203"/>
      <c r="M266" s="204" t="s">
        <v>1</v>
      </c>
      <c r="N266" s="205" t="s">
        <v>38</v>
      </c>
      <c r="O266" s="75"/>
      <c r="P266" s="187">
        <f>O266*H266</f>
        <v>0</v>
      </c>
      <c r="Q266" s="187">
        <v>0.032340000000000001</v>
      </c>
      <c r="R266" s="187">
        <f>Q266*H266</f>
        <v>0.064680000000000001</v>
      </c>
      <c r="S266" s="187">
        <v>0</v>
      </c>
      <c r="T266" s="18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9" t="s">
        <v>187</v>
      </c>
      <c r="AT266" s="189" t="s">
        <v>184</v>
      </c>
      <c r="AU266" s="189" t="s">
        <v>81</v>
      </c>
      <c r="AY266" s="17" t="s">
        <v>141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7" t="s">
        <v>77</v>
      </c>
      <c r="BK266" s="190">
        <f>ROUND(I266*H266,2)</f>
        <v>0</v>
      </c>
      <c r="BL266" s="17" t="s">
        <v>181</v>
      </c>
      <c r="BM266" s="189" t="s">
        <v>1025</v>
      </c>
    </row>
    <row r="267" s="2" customFormat="1" ht="24.15" customHeight="1">
      <c r="A267" s="36"/>
      <c r="B267" s="177"/>
      <c r="C267" s="196" t="s">
        <v>509</v>
      </c>
      <c r="D267" s="196" t="s">
        <v>184</v>
      </c>
      <c r="E267" s="197" t="s">
        <v>1026</v>
      </c>
      <c r="F267" s="198" t="s">
        <v>1027</v>
      </c>
      <c r="G267" s="199" t="s">
        <v>222</v>
      </c>
      <c r="H267" s="200">
        <v>1</v>
      </c>
      <c r="I267" s="201"/>
      <c r="J267" s="202">
        <f>ROUND(I267*H267,2)</f>
        <v>0</v>
      </c>
      <c r="K267" s="198" t="s">
        <v>148</v>
      </c>
      <c r="L267" s="203"/>
      <c r="M267" s="204" t="s">
        <v>1</v>
      </c>
      <c r="N267" s="205" t="s">
        <v>38</v>
      </c>
      <c r="O267" s="75"/>
      <c r="P267" s="187">
        <f>O267*H267</f>
        <v>0</v>
      </c>
      <c r="Q267" s="187">
        <v>0.03773</v>
      </c>
      <c r="R267" s="187">
        <f>Q267*H267</f>
        <v>0.03773</v>
      </c>
      <c r="S267" s="187">
        <v>0</v>
      </c>
      <c r="T267" s="18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187</v>
      </c>
      <c r="AT267" s="189" t="s">
        <v>184</v>
      </c>
      <c r="AU267" s="189" t="s">
        <v>81</v>
      </c>
      <c r="AY267" s="17" t="s">
        <v>141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7" t="s">
        <v>77</v>
      </c>
      <c r="BK267" s="190">
        <f>ROUND(I267*H267,2)</f>
        <v>0</v>
      </c>
      <c r="BL267" s="17" t="s">
        <v>181</v>
      </c>
      <c r="BM267" s="189" t="s">
        <v>1028</v>
      </c>
    </row>
    <row r="268" s="2" customFormat="1" ht="24.15" customHeight="1">
      <c r="A268" s="36"/>
      <c r="B268" s="177"/>
      <c r="C268" s="196" t="s">
        <v>513</v>
      </c>
      <c r="D268" s="196" t="s">
        <v>184</v>
      </c>
      <c r="E268" s="197" t="s">
        <v>1029</v>
      </c>
      <c r="F268" s="198" t="s">
        <v>1030</v>
      </c>
      <c r="G268" s="199" t="s">
        <v>222</v>
      </c>
      <c r="H268" s="200">
        <v>1</v>
      </c>
      <c r="I268" s="201"/>
      <c r="J268" s="202">
        <f>ROUND(I268*H268,2)</f>
        <v>0</v>
      </c>
      <c r="K268" s="198" t="s">
        <v>148</v>
      </c>
      <c r="L268" s="203"/>
      <c r="M268" s="204" t="s">
        <v>1</v>
      </c>
      <c r="N268" s="205" t="s">
        <v>38</v>
      </c>
      <c r="O268" s="75"/>
      <c r="P268" s="187">
        <f>O268*H268</f>
        <v>0</v>
      </c>
      <c r="Q268" s="187">
        <v>0.043119999999999999</v>
      </c>
      <c r="R268" s="187">
        <f>Q268*H268</f>
        <v>0.043119999999999999</v>
      </c>
      <c r="S268" s="187">
        <v>0</v>
      </c>
      <c r="T268" s="18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187</v>
      </c>
      <c r="AT268" s="189" t="s">
        <v>184</v>
      </c>
      <c r="AU268" s="189" t="s">
        <v>81</v>
      </c>
      <c r="AY268" s="17" t="s">
        <v>141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77</v>
      </c>
      <c r="BK268" s="190">
        <f>ROUND(I268*H268,2)</f>
        <v>0</v>
      </c>
      <c r="BL268" s="17" t="s">
        <v>181</v>
      </c>
      <c r="BM268" s="189" t="s">
        <v>1031</v>
      </c>
    </row>
    <row r="269" s="2" customFormat="1" ht="24.15" customHeight="1">
      <c r="A269" s="36"/>
      <c r="B269" s="177"/>
      <c r="C269" s="196" t="s">
        <v>517</v>
      </c>
      <c r="D269" s="196" t="s">
        <v>184</v>
      </c>
      <c r="E269" s="197" t="s">
        <v>1032</v>
      </c>
      <c r="F269" s="198" t="s">
        <v>1033</v>
      </c>
      <c r="G269" s="199" t="s">
        <v>222</v>
      </c>
      <c r="H269" s="200">
        <v>1</v>
      </c>
      <c r="I269" s="201"/>
      <c r="J269" s="202">
        <f>ROUND(I269*H269,2)</f>
        <v>0</v>
      </c>
      <c r="K269" s="198" t="s">
        <v>148</v>
      </c>
      <c r="L269" s="203"/>
      <c r="M269" s="204" t="s">
        <v>1</v>
      </c>
      <c r="N269" s="205" t="s">
        <v>38</v>
      </c>
      <c r="O269" s="75"/>
      <c r="P269" s="187">
        <f>O269*H269</f>
        <v>0</v>
      </c>
      <c r="Q269" s="187">
        <v>0.053900000000000003</v>
      </c>
      <c r="R269" s="187">
        <f>Q269*H269</f>
        <v>0.053900000000000003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187</v>
      </c>
      <c r="AT269" s="189" t="s">
        <v>184</v>
      </c>
      <c r="AU269" s="189" t="s">
        <v>81</v>
      </c>
      <c r="AY269" s="17" t="s">
        <v>141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77</v>
      </c>
      <c r="BK269" s="190">
        <f>ROUND(I269*H269,2)</f>
        <v>0</v>
      </c>
      <c r="BL269" s="17" t="s">
        <v>181</v>
      </c>
      <c r="BM269" s="189" t="s">
        <v>1034</v>
      </c>
    </row>
    <row r="270" s="2" customFormat="1" ht="24.15" customHeight="1">
      <c r="A270" s="36"/>
      <c r="B270" s="177"/>
      <c r="C270" s="178" t="s">
        <v>521</v>
      </c>
      <c r="D270" s="178" t="s">
        <v>144</v>
      </c>
      <c r="E270" s="179" t="s">
        <v>1035</v>
      </c>
      <c r="F270" s="180" t="s">
        <v>1036</v>
      </c>
      <c r="G270" s="181" t="s">
        <v>222</v>
      </c>
      <c r="H270" s="182">
        <v>6</v>
      </c>
      <c r="I270" s="183"/>
      <c r="J270" s="184">
        <f>ROUND(I270*H270,2)</f>
        <v>0</v>
      </c>
      <c r="K270" s="180" t="s">
        <v>148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181</v>
      </c>
      <c r="AT270" s="189" t="s">
        <v>144</v>
      </c>
      <c r="AU270" s="189" t="s">
        <v>81</v>
      </c>
      <c r="AY270" s="17" t="s">
        <v>141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77</v>
      </c>
      <c r="BK270" s="190">
        <f>ROUND(I270*H270,2)</f>
        <v>0</v>
      </c>
      <c r="BL270" s="17" t="s">
        <v>181</v>
      </c>
      <c r="BM270" s="189" t="s">
        <v>1037</v>
      </c>
    </row>
    <row r="271" s="2" customFormat="1" ht="24.15" customHeight="1">
      <c r="A271" s="36"/>
      <c r="B271" s="177"/>
      <c r="C271" s="196" t="s">
        <v>527</v>
      </c>
      <c r="D271" s="196" t="s">
        <v>184</v>
      </c>
      <c r="E271" s="197" t="s">
        <v>1038</v>
      </c>
      <c r="F271" s="198" t="s">
        <v>1039</v>
      </c>
      <c r="G271" s="199" t="s">
        <v>222</v>
      </c>
      <c r="H271" s="200">
        <v>4</v>
      </c>
      <c r="I271" s="201"/>
      <c r="J271" s="202">
        <f>ROUND(I271*H271,2)</f>
        <v>0</v>
      </c>
      <c r="K271" s="198" t="s">
        <v>148</v>
      </c>
      <c r="L271" s="203"/>
      <c r="M271" s="204" t="s">
        <v>1</v>
      </c>
      <c r="N271" s="205" t="s">
        <v>38</v>
      </c>
      <c r="O271" s="75"/>
      <c r="P271" s="187">
        <f>O271*H271</f>
        <v>0</v>
      </c>
      <c r="Q271" s="187">
        <v>0.039120000000000002</v>
      </c>
      <c r="R271" s="187">
        <f>Q271*H271</f>
        <v>0.15648000000000001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187</v>
      </c>
      <c r="AT271" s="189" t="s">
        <v>184</v>
      </c>
      <c r="AU271" s="189" t="s">
        <v>81</v>
      </c>
      <c r="AY271" s="17" t="s">
        <v>141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7" t="s">
        <v>77</v>
      </c>
      <c r="BK271" s="190">
        <f>ROUND(I271*H271,2)</f>
        <v>0</v>
      </c>
      <c r="BL271" s="17" t="s">
        <v>181</v>
      </c>
      <c r="BM271" s="189" t="s">
        <v>1040</v>
      </c>
    </row>
    <row r="272" s="2" customFormat="1" ht="24.15" customHeight="1">
      <c r="A272" s="36"/>
      <c r="B272" s="177"/>
      <c r="C272" s="196" t="s">
        <v>531</v>
      </c>
      <c r="D272" s="196" t="s">
        <v>184</v>
      </c>
      <c r="E272" s="197" t="s">
        <v>1041</v>
      </c>
      <c r="F272" s="198" t="s">
        <v>1042</v>
      </c>
      <c r="G272" s="199" t="s">
        <v>222</v>
      </c>
      <c r="H272" s="200">
        <v>2</v>
      </c>
      <c r="I272" s="201"/>
      <c r="J272" s="202">
        <f>ROUND(I272*H272,2)</f>
        <v>0</v>
      </c>
      <c r="K272" s="198" t="s">
        <v>148</v>
      </c>
      <c r="L272" s="203"/>
      <c r="M272" s="204" t="s">
        <v>1</v>
      </c>
      <c r="N272" s="205" t="s">
        <v>38</v>
      </c>
      <c r="O272" s="75"/>
      <c r="P272" s="187">
        <f>O272*H272</f>
        <v>0</v>
      </c>
      <c r="Q272" s="187">
        <v>0.04564</v>
      </c>
      <c r="R272" s="187">
        <f>Q272*H272</f>
        <v>0.09128</v>
      </c>
      <c r="S272" s="187">
        <v>0</v>
      </c>
      <c r="T272" s="18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9" t="s">
        <v>187</v>
      </c>
      <c r="AT272" s="189" t="s">
        <v>184</v>
      </c>
      <c r="AU272" s="189" t="s">
        <v>81</v>
      </c>
      <c r="AY272" s="17" t="s">
        <v>141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77</v>
      </c>
      <c r="BK272" s="190">
        <f>ROUND(I272*H272,2)</f>
        <v>0</v>
      </c>
      <c r="BL272" s="17" t="s">
        <v>181</v>
      </c>
      <c r="BM272" s="189" t="s">
        <v>1043</v>
      </c>
    </row>
    <row r="273" s="2" customFormat="1" ht="24.15" customHeight="1">
      <c r="A273" s="36"/>
      <c r="B273" s="177"/>
      <c r="C273" s="178" t="s">
        <v>538</v>
      </c>
      <c r="D273" s="178" t="s">
        <v>144</v>
      </c>
      <c r="E273" s="179" t="s">
        <v>1044</v>
      </c>
      <c r="F273" s="180" t="s">
        <v>1045</v>
      </c>
      <c r="G273" s="181" t="s">
        <v>222</v>
      </c>
      <c r="H273" s="182">
        <v>3</v>
      </c>
      <c r="I273" s="183"/>
      <c r="J273" s="184">
        <f>ROUND(I273*H273,2)</f>
        <v>0</v>
      </c>
      <c r="K273" s="180" t="s">
        <v>148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181</v>
      </c>
      <c r="AT273" s="189" t="s">
        <v>144</v>
      </c>
      <c r="AU273" s="189" t="s">
        <v>81</v>
      </c>
      <c r="AY273" s="17" t="s">
        <v>141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77</v>
      </c>
      <c r="BK273" s="190">
        <f>ROUND(I273*H273,2)</f>
        <v>0</v>
      </c>
      <c r="BL273" s="17" t="s">
        <v>181</v>
      </c>
      <c r="BM273" s="189" t="s">
        <v>1046</v>
      </c>
    </row>
    <row r="274" s="2" customFormat="1" ht="24.15" customHeight="1">
      <c r="A274" s="36"/>
      <c r="B274" s="177"/>
      <c r="C274" s="196" t="s">
        <v>544</v>
      </c>
      <c r="D274" s="196" t="s">
        <v>184</v>
      </c>
      <c r="E274" s="197" t="s">
        <v>1047</v>
      </c>
      <c r="F274" s="198" t="s">
        <v>1048</v>
      </c>
      <c r="G274" s="199" t="s">
        <v>222</v>
      </c>
      <c r="H274" s="200">
        <v>3</v>
      </c>
      <c r="I274" s="201"/>
      <c r="J274" s="202">
        <f>ROUND(I274*H274,2)</f>
        <v>0</v>
      </c>
      <c r="K274" s="198" t="s">
        <v>148</v>
      </c>
      <c r="L274" s="203"/>
      <c r="M274" s="204" t="s">
        <v>1</v>
      </c>
      <c r="N274" s="205" t="s">
        <v>38</v>
      </c>
      <c r="O274" s="75"/>
      <c r="P274" s="187">
        <f>O274*H274</f>
        <v>0</v>
      </c>
      <c r="Q274" s="187">
        <v>0.052159999999999998</v>
      </c>
      <c r="R274" s="187">
        <f>Q274*H274</f>
        <v>0.15648000000000001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187</v>
      </c>
      <c r="AT274" s="189" t="s">
        <v>184</v>
      </c>
      <c r="AU274" s="189" t="s">
        <v>81</v>
      </c>
      <c r="AY274" s="17" t="s">
        <v>141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77</v>
      </c>
      <c r="BK274" s="190">
        <f>ROUND(I274*H274,2)</f>
        <v>0</v>
      </c>
      <c r="BL274" s="17" t="s">
        <v>181</v>
      </c>
      <c r="BM274" s="189" t="s">
        <v>1049</v>
      </c>
    </row>
    <row r="275" s="2" customFormat="1" ht="24.15" customHeight="1">
      <c r="A275" s="36"/>
      <c r="B275" s="177"/>
      <c r="C275" s="178" t="s">
        <v>550</v>
      </c>
      <c r="D275" s="178" t="s">
        <v>144</v>
      </c>
      <c r="E275" s="179" t="s">
        <v>1050</v>
      </c>
      <c r="F275" s="180" t="s">
        <v>1051</v>
      </c>
      <c r="G275" s="181" t="s">
        <v>222</v>
      </c>
      <c r="H275" s="182">
        <v>2</v>
      </c>
      <c r="I275" s="183"/>
      <c r="J275" s="184">
        <f>ROUND(I275*H275,2)</f>
        <v>0</v>
      </c>
      <c r="K275" s="180" t="s">
        <v>148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181</v>
      </c>
      <c r="AT275" s="189" t="s">
        <v>144</v>
      </c>
      <c r="AU275" s="189" t="s">
        <v>81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77</v>
      </c>
      <c r="BK275" s="190">
        <f>ROUND(I275*H275,2)</f>
        <v>0</v>
      </c>
      <c r="BL275" s="17" t="s">
        <v>181</v>
      </c>
      <c r="BM275" s="189" t="s">
        <v>1052</v>
      </c>
    </row>
    <row r="276" s="2" customFormat="1" ht="24.15" customHeight="1">
      <c r="A276" s="36"/>
      <c r="B276" s="177"/>
      <c r="C276" s="196" t="s">
        <v>554</v>
      </c>
      <c r="D276" s="196" t="s">
        <v>184</v>
      </c>
      <c r="E276" s="197" t="s">
        <v>1053</v>
      </c>
      <c r="F276" s="198" t="s">
        <v>1054</v>
      </c>
      <c r="G276" s="199" t="s">
        <v>222</v>
      </c>
      <c r="H276" s="200">
        <v>2</v>
      </c>
      <c r="I276" s="201"/>
      <c r="J276" s="202">
        <f>ROUND(I276*H276,2)</f>
        <v>0</v>
      </c>
      <c r="K276" s="198" t="s">
        <v>148</v>
      </c>
      <c r="L276" s="203"/>
      <c r="M276" s="204" t="s">
        <v>1</v>
      </c>
      <c r="N276" s="205" t="s">
        <v>38</v>
      </c>
      <c r="O276" s="75"/>
      <c r="P276" s="187">
        <f>O276*H276</f>
        <v>0</v>
      </c>
      <c r="Q276" s="187">
        <v>0.065199999999999994</v>
      </c>
      <c r="R276" s="187">
        <f>Q276*H276</f>
        <v>0.13039999999999999</v>
      </c>
      <c r="S276" s="187">
        <v>0</v>
      </c>
      <c r="T276" s="18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9" t="s">
        <v>187</v>
      </c>
      <c r="AT276" s="189" t="s">
        <v>184</v>
      </c>
      <c r="AU276" s="189" t="s">
        <v>81</v>
      </c>
      <c r="AY276" s="17" t="s">
        <v>141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17" t="s">
        <v>77</v>
      </c>
      <c r="BK276" s="190">
        <f>ROUND(I276*H276,2)</f>
        <v>0</v>
      </c>
      <c r="BL276" s="17" t="s">
        <v>181</v>
      </c>
      <c r="BM276" s="189" t="s">
        <v>1055</v>
      </c>
    </row>
    <row r="277" s="2" customFormat="1" ht="24.15" customHeight="1">
      <c r="A277" s="36"/>
      <c r="B277" s="177"/>
      <c r="C277" s="178" t="s">
        <v>558</v>
      </c>
      <c r="D277" s="178" t="s">
        <v>144</v>
      </c>
      <c r="E277" s="179" t="s">
        <v>1056</v>
      </c>
      <c r="F277" s="180" t="s">
        <v>1057</v>
      </c>
      <c r="G277" s="181" t="s">
        <v>222</v>
      </c>
      <c r="H277" s="182">
        <v>22</v>
      </c>
      <c r="I277" s="183"/>
      <c r="J277" s="184">
        <f>ROUND(I277*H277,2)</f>
        <v>0</v>
      </c>
      <c r="K277" s="180" t="s">
        <v>148</v>
      </c>
      <c r="L277" s="37"/>
      <c r="M277" s="185" t="s">
        <v>1</v>
      </c>
      <c r="N277" s="186" t="s">
        <v>38</v>
      </c>
      <c r="O277" s="75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181</v>
      </c>
      <c r="AT277" s="189" t="s">
        <v>144</v>
      </c>
      <c r="AU277" s="189" t="s">
        <v>81</v>
      </c>
      <c r="AY277" s="17" t="s">
        <v>141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7" t="s">
        <v>77</v>
      </c>
      <c r="BK277" s="190">
        <f>ROUND(I277*H277,2)</f>
        <v>0</v>
      </c>
      <c r="BL277" s="17" t="s">
        <v>181</v>
      </c>
      <c r="BM277" s="189" t="s">
        <v>1058</v>
      </c>
    </row>
    <row r="278" s="2" customFormat="1" ht="24.15" customHeight="1">
      <c r="A278" s="36"/>
      <c r="B278" s="177"/>
      <c r="C278" s="196" t="s">
        <v>562</v>
      </c>
      <c r="D278" s="196" t="s">
        <v>184</v>
      </c>
      <c r="E278" s="197" t="s">
        <v>1059</v>
      </c>
      <c r="F278" s="198" t="s">
        <v>1060</v>
      </c>
      <c r="G278" s="199" t="s">
        <v>222</v>
      </c>
      <c r="H278" s="200">
        <v>8</v>
      </c>
      <c r="I278" s="201"/>
      <c r="J278" s="202">
        <f>ROUND(I278*H278,2)</f>
        <v>0</v>
      </c>
      <c r="K278" s="198" t="s">
        <v>148</v>
      </c>
      <c r="L278" s="203"/>
      <c r="M278" s="204" t="s">
        <v>1</v>
      </c>
      <c r="N278" s="205" t="s">
        <v>38</v>
      </c>
      <c r="O278" s="75"/>
      <c r="P278" s="187">
        <f>O278*H278</f>
        <v>0</v>
      </c>
      <c r="Q278" s="187">
        <v>0.044639999999999999</v>
      </c>
      <c r="R278" s="187">
        <f>Q278*H278</f>
        <v>0.35711999999999999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187</v>
      </c>
      <c r="AT278" s="189" t="s">
        <v>184</v>
      </c>
      <c r="AU278" s="189" t="s">
        <v>81</v>
      </c>
      <c r="AY278" s="17" t="s">
        <v>141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77</v>
      </c>
      <c r="BK278" s="190">
        <f>ROUND(I278*H278,2)</f>
        <v>0</v>
      </c>
      <c r="BL278" s="17" t="s">
        <v>181</v>
      </c>
      <c r="BM278" s="189" t="s">
        <v>1061</v>
      </c>
    </row>
    <row r="279" s="2" customFormat="1" ht="24.15" customHeight="1">
      <c r="A279" s="36"/>
      <c r="B279" s="177"/>
      <c r="C279" s="196" t="s">
        <v>566</v>
      </c>
      <c r="D279" s="196" t="s">
        <v>184</v>
      </c>
      <c r="E279" s="197" t="s">
        <v>1062</v>
      </c>
      <c r="F279" s="198" t="s">
        <v>1063</v>
      </c>
      <c r="G279" s="199" t="s">
        <v>222</v>
      </c>
      <c r="H279" s="200">
        <v>11</v>
      </c>
      <c r="I279" s="201"/>
      <c r="J279" s="202">
        <f>ROUND(I279*H279,2)</f>
        <v>0</v>
      </c>
      <c r="K279" s="198" t="s">
        <v>148</v>
      </c>
      <c r="L279" s="203"/>
      <c r="M279" s="204" t="s">
        <v>1</v>
      </c>
      <c r="N279" s="205" t="s">
        <v>38</v>
      </c>
      <c r="O279" s="75"/>
      <c r="P279" s="187">
        <f>O279*H279</f>
        <v>0</v>
      </c>
      <c r="Q279" s="187">
        <v>0.050220000000000001</v>
      </c>
      <c r="R279" s="187">
        <f>Q279*H279</f>
        <v>0.55242000000000002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187</v>
      </c>
      <c r="AT279" s="189" t="s">
        <v>184</v>
      </c>
      <c r="AU279" s="189" t="s">
        <v>81</v>
      </c>
      <c r="AY279" s="17" t="s">
        <v>141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77</v>
      </c>
      <c r="BK279" s="190">
        <f>ROUND(I279*H279,2)</f>
        <v>0</v>
      </c>
      <c r="BL279" s="17" t="s">
        <v>181</v>
      </c>
      <c r="BM279" s="189" t="s">
        <v>1064</v>
      </c>
    </row>
    <row r="280" s="2" customFormat="1" ht="24.15" customHeight="1">
      <c r="A280" s="36"/>
      <c r="B280" s="177"/>
      <c r="C280" s="196" t="s">
        <v>572</v>
      </c>
      <c r="D280" s="196" t="s">
        <v>184</v>
      </c>
      <c r="E280" s="197" t="s">
        <v>1065</v>
      </c>
      <c r="F280" s="198" t="s">
        <v>1066</v>
      </c>
      <c r="G280" s="199" t="s">
        <v>222</v>
      </c>
      <c r="H280" s="200">
        <v>1</v>
      </c>
      <c r="I280" s="201"/>
      <c r="J280" s="202">
        <f>ROUND(I280*H280,2)</f>
        <v>0</v>
      </c>
      <c r="K280" s="198" t="s">
        <v>148</v>
      </c>
      <c r="L280" s="203"/>
      <c r="M280" s="204" t="s">
        <v>1</v>
      </c>
      <c r="N280" s="205" t="s">
        <v>38</v>
      </c>
      <c r="O280" s="75"/>
      <c r="P280" s="187">
        <f>O280*H280</f>
        <v>0</v>
      </c>
      <c r="Q280" s="187">
        <v>0.055800000000000002</v>
      </c>
      <c r="R280" s="187">
        <f>Q280*H280</f>
        <v>0.055800000000000002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187</v>
      </c>
      <c r="AT280" s="189" t="s">
        <v>184</v>
      </c>
      <c r="AU280" s="189" t="s">
        <v>81</v>
      </c>
      <c r="AY280" s="17" t="s">
        <v>141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77</v>
      </c>
      <c r="BK280" s="190">
        <f>ROUND(I280*H280,2)</f>
        <v>0</v>
      </c>
      <c r="BL280" s="17" t="s">
        <v>181</v>
      </c>
      <c r="BM280" s="189" t="s">
        <v>1067</v>
      </c>
    </row>
    <row r="281" s="2" customFormat="1" ht="24.15" customHeight="1">
      <c r="A281" s="36"/>
      <c r="B281" s="177"/>
      <c r="C281" s="196" t="s">
        <v>576</v>
      </c>
      <c r="D281" s="196" t="s">
        <v>184</v>
      </c>
      <c r="E281" s="197" t="s">
        <v>1068</v>
      </c>
      <c r="F281" s="198" t="s">
        <v>1069</v>
      </c>
      <c r="G281" s="199" t="s">
        <v>222</v>
      </c>
      <c r="H281" s="200">
        <v>2</v>
      </c>
      <c r="I281" s="201"/>
      <c r="J281" s="202">
        <f>ROUND(I281*H281,2)</f>
        <v>0</v>
      </c>
      <c r="K281" s="198" t="s">
        <v>148</v>
      </c>
      <c r="L281" s="203"/>
      <c r="M281" s="204" t="s">
        <v>1</v>
      </c>
      <c r="N281" s="205" t="s">
        <v>38</v>
      </c>
      <c r="O281" s="75"/>
      <c r="P281" s="187">
        <f>O281*H281</f>
        <v>0</v>
      </c>
      <c r="Q281" s="187">
        <v>0.059999999999999998</v>
      </c>
      <c r="R281" s="187">
        <f>Q281*H281</f>
        <v>0.12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187</v>
      </c>
      <c r="AT281" s="189" t="s">
        <v>184</v>
      </c>
      <c r="AU281" s="189" t="s">
        <v>81</v>
      </c>
      <c r="AY281" s="17" t="s">
        <v>141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77</v>
      </c>
      <c r="BK281" s="190">
        <f>ROUND(I281*H281,2)</f>
        <v>0</v>
      </c>
      <c r="BL281" s="17" t="s">
        <v>181</v>
      </c>
      <c r="BM281" s="189" t="s">
        <v>1070</v>
      </c>
    </row>
    <row r="282" s="2" customFormat="1" ht="24.15" customHeight="1">
      <c r="A282" s="36"/>
      <c r="B282" s="177"/>
      <c r="C282" s="196" t="s">
        <v>580</v>
      </c>
      <c r="D282" s="196" t="s">
        <v>184</v>
      </c>
      <c r="E282" s="197" t="s">
        <v>1071</v>
      </c>
      <c r="F282" s="198" t="s">
        <v>1072</v>
      </c>
      <c r="G282" s="199" t="s">
        <v>222</v>
      </c>
      <c r="H282" s="200">
        <v>1</v>
      </c>
      <c r="I282" s="201"/>
      <c r="J282" s="202">
        <f>ROUND(I282*H282,2)</f>
        <v>0</v>
      </c>
      <c r="K282" s="198" t="s">
        <v>148</v>
      </c>
      <c r="L282" s="203"/>
      <c r="M282" s="204" t="s">
        <v>1</v>
      </c>
      <c r="N282" s="205" t="s">
        <v>38</v>
      </c>
      <c r="O282" s="75"/>
      <c r="P282" s="187">
        <f>O282*H282</f>
        <v>0</v>
      </c>
      <c r="Q282" s="187">
        <v>0.079500000000000001</v>
      </c>
      <c r="R282" s="187">
        <f>Q282*H282</f>
        <v>0.079500000000000001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187</v>
      </c>
      <c r="AT282" s="189" t="s">
        <v>184</v>
      </c>
      <c r="AU282" s="189" t="s">
        <v>81</v>
      </c>
      <c r="AY282" s="17" t="s">
        <v>141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77</v>
      </c>
      <c r="BK282" s="190">
        <f>ROUND(I282*H282,2)</f>
        <v>0</v>
      </c>
      <c r="BL282" s="17" t="s">
        <v>181</v>
      </c>
      <c r="BM282" s="189" t="s">
        <v>1073</v>
      </c>
    </row>
    <row r="283" s="2" customFormat="1" ht="24.15" customHeight="1">
      <c r="A283" s="36"/>
      <c r="B283" s="177"/>
      <c r="C283" s="178" t="s">
        <v>584</v>
      </c>
      <c r="D283" s="178" t="s">
        <v>144</v>
      </c>
      <c r="E283" s="179" t="s">
        <v>1074</v>
      </c>
      <c r="F283" s="180" t="s">
        <v>1075</v>
      </c>
      <c r="G283" s="181" t="s">
        <v>222</v>
      </c>
      <c r="H283" s="182">
        <v>5</v>
      </c>
      <c r="I283" s="183"/>
      <c r="J283" s="184">
        <f>ROUND(I283*H283,2)</f>
        <v>0</v>
      </c>
      <c r="K283" s="180" t="s">
        <v>148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181</v>
      </c>
      <c r="AT283" s="189" t="s">
        <v>144</v>
      </c>
      <c r="AU283" s="189" t="s">
        <v>81</v>
      </c>
      <c r="AY283" s="17" t="s">
        <v>141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77</v>
      </c>
      <c r="BK283" s="190">
        <f>ROUND(I283*H283,2)</f>
        <v>0</v>
      </c>
      <c r="BL283" s="17" t="s">
        <v>181</v>
      </c>
      <c r="BM283" s="189" t="s">
        <v>1076</v>
      </c>
    </row>
    <row r="284" s="2" customFormat="1" ht="24.15" customHeight="1">
      <c r="A284" s="36"/>
      <c r="B284" s="177"/>
      <c r="C284" s="196" t="s">
        <v>588</v>
      </c>
      <c r="D284" s="196" t="s">
        <v>184</v>
      </c>
      <c r="E284" s="197" t="s">
        <v>1077</v>
      </c>
      <c r="F284" s="198" t="s">
        <v>1078</v>
      </c>
      <c r="G284" s="199" t="s">
        <v>222</v>
      </c>
      <c r="H284" s="200">
        <v>4</v>
      </c>
      <c r="I284" s="201"/>
      <c r="J284" s="202">
        <f>ROUND(I284*H284,2)</f>
        <v>0</v>
      </c>
      <c r="K284" s="198" t="s">
        <v>148</v>
      </c>
      <c r="L284" s="203"/>
      <c r="M284" s="204" t="s">
        <v>1</v>
      </c>
      <c r="N284" s="205" t="s">
        <v>38</v>
      </c>
      <c r="O284" s="75"/>
      <c r="P284" s="187">
        <f>O284*H284</f>
        <v>0</v>
      </c>
      <c r="Q284" s="187">
        <v>0.066960000000000006</v>
      </c>
      <c r="R284" s="187">
        <f>Q284*H284</f>
        <v>0.26784000000000002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187</v>
      </c>
      <c r="AT284" s="189" t="s">
        <v>184</v>
      </c>
      <c r="AU284" s="189" t="s">
        <v>81</v>
      </c>
      <c r="AY284" s="17" t="s">
        <v>141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77</v>
      </c>
      <c r="BK284" s="190">
        <f>ROUND(I284*H284,2)</f>
        <v>0</v>
      </c>
      <c r="BL284" s="17" t="s">
        <v>181</v>
      </c>
      <c r="BM284" s="189" t="s">
        <v>1079</v>
      </c>
    </row>
    <row r="285" s="2" customFormat="1" ht="24.15" customHeight="1">
      <c r="A285" s="36"/>
      <c r="B285" s="177"/>
      <c r="C285" s="196" t="s">
        <v>592</v>
      </c>
      <c r="D285" s="196" t="s">
        <v>184</v>
      </c>
      <c r="E285" s="197" t="s">
        <v>1080</v>
      </c>
      <c r="F285" s="198" t="s">
        <v>1081</v>
      </c>
      <c r="G285" s="199" t="s">
        <v>222</v>
      </c>
      <c r="H285" s="200">
        <v>1</v>
      </c>
      <c r="I285" s="201"/>
      <c r="J285" s="202">
        <f>ROUND(I285*H285,2)</f>
        <v>0</v>
      </c>
      <c r="K285" s="198" t="s">
        <v>148</v>
      </c>
      <c r="L285" s="203"/>
      <c r="M285" s="204" t="s">
        <v>1</v>
      </c>
      <c r="N285" s="205" t="s">
        <v>38</v>
      </c>
      <c r="O285" s="75"/>
      <c r="P285" s="187">
        <f>O285*H285</f>
        <v>0</v>
      </c>
      <c r="Q285" s="187">
        <v>0.078119999999999995</v>
      </c>
      <c r="R285" s="187">
        <f>Q285*H285</f>
        <v>0.078119999999999995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187</v>
      </c>
      <c r="AT285" s="189" t="s">
        <v>184</v>
      </c>
      <c r="AU285" s="189" t="s">
        <v>81</v>
      </c>
      <c r="AY285" s="17" t="s">
        <v>141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77</v>
      </c>
      <c r="BK285" s="190">
        <f>ROUND(I285*H285,2)</f>
        <v>0</v>
      </c>
      <c r="BL285" s="17" t="s">
        <v>181</v>
      </c>
      <c r="BM285" s="189" t="s">
        <v>1082</v>
      </c>
    </row>
    <row r="286" s="2" customFormat="1" ht="24.15" customHeight="1">
      <c r="A286" s="36"/>
      <c r="B286" s="177"/>
      <c r="C286" s="178" t="s">
        <v>596</v>
      </c>
      <c r="D286" s="178" t="s">
        <v>144</v>
      </c>
      <c r="E286" s="179" t="s">
        <v>1083</v>
      </c>
      <c r="F286" s="180" t="s">
        <v>1084</v>
      </c>
      <c r="G286" s="181" t="s">
        <v>1085</v>
      </c>
      <c r="H286" s="182">
        <v>6</v>
      </c>
      <c r="I286" s="183"/>
      <c r="J286" s="184">
        <f>ROUND(I286*H286,2)</f>
        <v>0</v>
      </c>
      <c r="K286" s="180" t="s">
        <v>1</v>
      </c>
      <c r="L286" s="37"/>
      <c r="M286" s="185" t="s">
        <v>1</v>
      </c>
      <c r="N286" s="186" t="s">
        <v>38</v>
      </c>
      <c r="O286" s="75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181</v>
      </c>
      <c r="AT286" s="189" t="s">
        <v>144</v>
      </c>
      <c r="AU286" s="189" t="s">
        <v>81</v>
      </c>
      <c r="AY286" s="17" t="s">
        <v>141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77</v>
      </c>
      <c r="BK286" s="190">
        <f>ROUND(I286*H286,2)</f>
        <v>0</v>
      </c>
      <c r="BL286" s="17" t="s">
        <v>181</v>
      </c>
      <c r="BM286" s="189" t="s">
        <v>1086</v>
      </c>
    </row>
    <row r="287" s="2" customFormat="1" ht="24.15" customHeight="1">
      <c r="A287" s="36"/>
      <c r="B287" s="177"/>
      <c r="C287" s="178" t="s">
        <v>600</v>
      </c>
      <c r="D287" s="178" t="s">
        <v>144</v>
      </c>
      <c r="E287" s="179" t="s">
        <v>1087</v>
      </c>
      <c r="F287" s="180" t="s">
        <v>1088</v>
      </c>
      <c r="G287" s="181" t="s">
        <v>1085</v>
      </c>
      <c r="H287" s="182">
        <v>104</v>
      </c>
      <c r="I287" s="183"/>
      <c r="J287" s="184">
        <f>ROUND(I287*H287,2)</f>
        <v>0</v>
      </c>
      <c r="K287" s="180" t="s">
        <v>1</v>
      </c>
      <c r="L287" s="37"/>
      <c r="M287" s="185" t="s">
        <v>1</v>
      </c>
      <c r="N287" s="186" t="s">
        <v>38</v>
      </c>
      <c r="O287" s="75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181</v>
      </c>
      <c r="AT287" s="189" t="s">
        <v>144</v>
      </c>
      <c r="AU287" s="189" t="s">
        <v>81</v>
      </c>
      <c r="AY287" s="17" t="s">
        <v>141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77</v>
      </c>
      <c r="BK287" s="190">
        <f>ROUND(I287*H287,2)</f>
        <v>0</v>
      </c>
      <c r="BL287" s="17" t="s">
        <v>181</v>
      </c>
      <c r="BM287" s="189" t="s">
        <v>1089</v>
      </c>
    </row>
    <row r="288" s="2" customFormat="1" ht="24.15" customHeight="1">
      <c r="A288" s="36"/>
      <c r="B288" s="177"/>
      <c r="C288" s="178" t="s">
        <v>604</v>
      </c>
      <c r="D288" s="178" t="s">
        <v>144</v>
      </c>
      <c r="E288" s="179" t="s">
        <v>1090</v>
      </c>
      <c r="F288" s="180" t="s">
        <v>1091</v>
      </c>
      <c r="G288" s="181" t="s">
        <v>1085</v>
      </c>
      <c r="H288" s="182">
        <v>8</v>
      </c>
      <c r="I288" s="183"/>
      <c r="J288" s="184">
        <f>ROUND(I288*H288,2)</f>
        <v>0</v>
      </c>
      <c r="K288" s="180" t="s">
        <v>1</v>
      </c>
      <c r="L288" s="37"/>
      <c r="M288" s="185" t="s">
        <v>1</v>
      </c>
      <c r="N288" s="186" t="s">
        <v>38</v>
      </c>
      <c r="O288" s="75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181</v>
      </c>
      <c r="AT288" s="189" t="s">
        <v>144</v>
      </c>
      <c r="AU288" s="189" t="s">
        <v>81</v>
      </c>
      <c r="AY288" s="17" t="s">
        <v>141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77</v>
      </c>
      <c r="BK288" s="190">
        <f>ROUND(I288*H288,2)</f>
        <v>0</v>
      </c>
      <c r="BL288" s="17" t="s">
        <v>181</v>
      </c>
      <c r="BM288" s="189" t="s">
        <v>1092</v>
      </c>
    </row>
    <row r="289" s="2" customFormat="1" ht="24.15" customHeight="1">
      <c r="A289" s="36"/>
      <c r="B289" s="177"/>
      <c r="C289" s="178" t="s">
        <v>608</v>
      </c>
      <c r="D289" s="178" t="s">
        <v>144</v>
      </c>
      <c r="E289" s="179" t="s">
        <v>1093</v>
      </c>
      <c r="F289" s="180" t="s">
        <v>1094</v>
      </c>
      <c r="G289" s="181" t="s">
        <v>222</v>
      </c>
      <c r="H289" s="182">
        <v>208</v>
      </c>
      <c r="I289" s="183"/>
      <c r="J289" s="184">
        <f>ROUND(I289*H289,2)</f>
        <v>0</v>
      </c>
      <c r="K289" s="180" t="s">
        <v>148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1.0000000000000001E-05</v>
      </c>
      <c r="R289" s="187">
        <f>Q289*H289</f>
        <v>0.0020800000000000003</v>
      </c>
      <c r="S289" s="187">
        <v>0.00075000000000000002</v>
      </c>
      <c r="T289" s="188">
        <f>S289*H289</f>
        <v>0.156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181</v>
      </c>
      <c r="AT289" s="189" t="s">
        <v>144</v>
      </c>
      <c r="AU289" s="189" t="s">
        <v>81</v>
      </c>
      <c r="AY289" s="17" t="s">
        <v>141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77</v>
      </c>
      <c r="BK289" s="190">
        <f>ROUND(I289*H289,2)</f>
        <v>0</v>
      </c>
      <c r="BL289" s="17" t="s">
        <v>181</v>
      </c>
      <c r="BM289" s="189" t="s">
        <v>1095</v>
      </c>
    </row>
    <row r="290" s="2" customFormat="1" ht="16.5" customHeight="1">
      <c r="A290" s="36"/>
      <c r="B290" s="177"/>
      <c r="C290" s="178" t="s">
        <v>612</v>
      </c>
      <c r="D290" s="178" t="s">
        <v>144</v>
      </c>
      <c r="E290" s="179" t="s">
        <v>1096</v>
      </c>
      <c r="F290" s="180" t="s">
        <v>1097</v>
      </c>
      <c r="G290" s="181" t="s">
        <v>147</v>
      </c>
      <c r="H290" s="182">
        <v>230</v>
      </c>
      <c r="I290" s="183"/>
      <c r="J290" s="184">
        <f>ROUND(I290*H290,2)</f>
        <v>0</v>
      </c>
      <c r="K290" s="180" t="s">
        <v>148</v>
      </c>
      <c r="L290" s="37"/>
      <c r="M290" s="185" t="s">
        <v>1</v>
      </c>
      <c r="N290" s="186" t="s">
        <v>38</v>
      </c>
      <c r="O290" s="75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181</v>
      </c>
      <c r="AT290" s="189" t="s">
        <v>144</v>
      </c>
      <c r="AU290" s="189" t="s">
        <v>81</v>
      </c>
      <c r="AY290" s="17" t="s">
        <v>141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77</v>
      </c>
      <c r="BK290" s="190">
        <f>ROUND(I290*H290,2)</f>
        <v>0</v>
      </c>
      <c r="BL290" s="17" t="s">
        <v>181</v>
      </c>
      <c r="BM290" s="189" t="s">
        <v>1098</v>
      </c>
    </row>
    <row r="291" s="2" customFormat="1" ht="24.15" customHeight="1">
      <c r="A291" s="36"/>
      <c r="B291" s="177"/>
      <c r="C291" s="178" t="s">
        <v>616</v>
      </c>
      <c r="D291" s="178" t="s">
        <v>144</v>
      </c>
      <c r="E291" s="179" t="s">
        <v>1099</v>
      </c>
      <c r="F291" s="180" t="s">
        <v>1100</v>
      </c>
      <c r="G291" s="181" t="s">
        <v>158</v>
      </c>
      <c r="H291" s="182">
        <v>4.04</v>
      </c>
      <c r="I291" s="183"/>
      <c r="J291" s="184">
        <f>ROUND(I291*H291,2)</f>
        <v>0</v>
      </c>
      <c r="K291" s="180" t="s">
        <v>148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181</v>
      </c>
      <c r="AT291" s="189" t="s">
        <v>144</v>
      </c>
      <c r="AU291" s="189" t="s">
        <v>81</v>
      </c>
      <c r="AY291" s="17" t="s">
        <v>141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77</v>
      </c>
      <c r="BK291" s="190">
        <f>ROUND(I291*H291,2)</f>
        <v>0</v>
      </c>
      <c r="BL291" s="17" t="s">
        <v>181</v>
      </c>
      <c r="BM291" s="189" t="s">
        <v>1101</v>
      </c>
    </row>
    <row r="292" s="12" customFormat="1" ht="22.8" customHeight="1">
      <c r="A292" s="12"/>
      <c r="B292" s="164"/>
      <c r="C292" s="12"/>
      <c r="D292" s="165" t="s">
        <v>72</v>
      </c>
      <c r="E292" s="175" t="s">
        <v>1102</v>
      </c>
      <c r="F292" s="175" t="s">
        <v>1103</v>
      </c>
      <c r="G292" s="12"/>
      <c r="H292" s="12"/>
      <c r="I292" s="167"/>
      <c r="J292" s="176">
        <f>BK292</f>
        <v>0</v>
      </c>
      <c r="K292" s="12"/>
      <c r="L292" s="164"/>
      <c r="M292" s="169"/>
      <c r="N292" s="170"/>
      <c r="O292" s="170"/>
      <c r="P292" s="171">
        <f>SUM(P293:P295)</f>
        <v>0</v>
      </c>
      <c r="Q292" s="170"/>
      <c r="R292" s="171">
        <f>SUM(R293:R295)</f>
        <v>0.013950000000000001</v>
      </c>
      <c r="S292" s="170"/>
      <c r="T292" s="172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5" t="s">
        <v>81</v>
      </c>
      <c r="AT292" s="173" t="s">
        <v>72</v>
      </c>
      <c r="AU292" s="173" t="s">
        <v>77</v>
      </c>
      <c r="AY292" s="165" t="s">
        <v>141</v>
      </c>
      <c r="BK292" s="174">
        <f>SUM(BK293:BK295)</f>
        <v>0</v>
      </c>
    </row>
    <row r="293" s="2" customFormat="1" ht="33" customHeight="1">
      <c r="A293" s="36"/>
      <c r="B293" s="177"/>
      <c r="C293" s="178" t="s">
        <v>620</v>
      </c>
      <c r="D293" s="178" t="s">
        <v>144</v>
      </c>
      <c r="E293" s="179" t="s">
        <v>1104</v>
      </c>
      <c r="F293" s="180" t="s">
        <v>1105</v>
      </c>
      <c r="G293" s="181" t="s">
        <v>222</v>
      </c>
      <c r="H293" s="182">
        <v>15</v>
      </c>
      <c r="I293" s="183"/>
      <c r="J293" s="184">
        <f>ROUND(I293*H293,2)</f>
        <v>0</v>
      </c>
      <c r="K293" s="180" t="s">
        <v>148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3.0000000000000001E-05</v>
      </c>
      <c r="R293" s="187">
        <f>Q293*H293</f>
        <v>0.00044999999999999999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181</v>
      </c>
      <c r="AT293" s="189" t="s">
        <v>144</v>
      </c>
      <c r="AU293" s="189" t="s">
        <v>81</v>
      </c>
      <c r="AY293" s="17" t="s">
        <v>141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77</v>
      </c>
      <c r="BK293" s="190">
        <f>ROUND(I293*H293,2)</f>
        <v>0</v>
      </c>
      <c r="BL293" s="17" t="s">
        <v>181</v>
      </c>
      <c r="BM293" s="189" t="s">
        <v>1106</v>
      </c>
    </row>
    <row r="294" s="2" customFormat="1" ht="24.15" customHeight="1">
      <c r="A294" s="36"/>
      <c r="B294" s="177"/>
      <c r="C294" s="196" t="s">
        <v>626</v>
      </c>
      <c r="D294" s="196" t="s">
        <v>184</v>
      </c>
      <c r="E294" s="197" t="s">
        <v>1107</v>
      </c>
      <c r="F294" s="198" t="s">
        <v>1108</v>
      </c>
      <c r="G294" s="199" t="s">
        <v>222</v>
      </c>
      <c r="H294" s="200">
        <v>15</v>
      </c>
      <c r="I294" s="201"/>
      <c r="J294" s="202">
        <f>ROUND(I294*H294,2)</f>
        <v>0</v>
      </c>
      <c r="K294" s="198" t="s">
        <v>148</v>
      </c>
      <c r="L294" s="203"/>
      <c r="M294" s="204" t="s">
        <v>1</v>
      </c>
      <c r="N294" s="205" t="s">
        <v>38</v>
      </c>
      <c r="O294" s="75"/>
      <c r="P294" s="187">
        <f>O294*H294</f>
        <v>0</v>
      </c>
      <c r="Q294" s="187">
        <v>0.00089999999999999998</v>
      </c>
      <c r="R294" s="187">
        <f>Q294*H294</f>
        <v>0.0135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187</v>
      </c>
      <c r="AT294" s="189" t="s">
        <v>184</v>
      </c>
      <c r="AU294" s="189" t="s">
        <v>81</v>
      </c>
      <c r="AY294" s="17" t="s">
        <v>141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77</v>
      </c>
      <c r="BK294" s="190">
        <f>ROUND(I294*H294,2)</f>
        <v>0</v>
      </c>
      <c r="BL294" s="17" t="s">
        <v>181</v>
      </c>
      <c r="BM294" s="189" t="s">
        <v>1109</v>
      </c>
    </row>
    <row r="295" s="2" customFormat="1" ht="24.15" customHeight="1">
      <c r="A295" s="36"/>
      <c r="B295" s="177"/>
      <c r="C295" s="178" t="s">
        <v>630</v>
      </c>
      <c r="D295" s="178" t="s">
        <v>144</v>
      </c>
      <c r="E295" s="179" t="s">
        <v>1110</v>
      </c>
      <c r="F295" s="180" t="s">
        <v>1111</v>
      </c>
      <c r="G295" s="181" t="s">
        <v>158</v>
      </c>
      <c r="H295" s="182">
        <v>0.014</v>
      </c>
      <c r="I295" s="183"/>
      <c r="J295" s="184">
        <f>ROUND(I295*H295,2)</f>
        <v>0</v>
      </c>
      <c r="K295" s="180" t="s">
        <v>148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181</v>
      </c>
      <c r="AT295" s="189" t="s">
        <v>144</v>
      </c>
      <c r="AU295" s="189" t="s">
        <v>81</v>
      </c>
      <c r="AY295" s="17" t="s">
        <v>141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77</v>
      </c>
      <c r="BK295" s="190">
        <f>ROUND(I295*H295,2)</f>
        <v>0</v>
      </c>
      <c r="BL295" s="17" t="s">
        <v>181</v>
      </c>
      <c r="BM295" s="189" t="s">
        <v>1112</v>
      </c>
    </row>
    <row r="296" s="12" customFormat="1" ht="22.8" customHeight="1">
      <c r="A296" s="12"/>
      <c r="B296" s="164"/>
      <c r="C296" s="12"/>
      <c r="D296" s="165" t="s">
        <v>72</v>
      </c>
      <c r="E296" s="175" t="s">
        <v>698</v>
      </c>
      <c r="F296" s="175" t="s">
        <v>699</v>
      </c>
      <c r="G296" s="12"/>
      <c r="H296" s="12"/>
      <c r="I296" s="167"/>
      <c r="J296" s="176">
        <f>BK296</f>
        <v>0</v>
      </c>
      <c r="K296" s="12"/>
      <c r="L296" s="164"/>
      <c r="M296" s="169"/>
      <c r="N296" s="170"/>
      <c r="O296" s="170"/>
      <c r="P296" s="171">
        <f>SUM(P297:P301)</f>
        <v>0</v>
      </c>
      <c r="Q296" s="170"/>
      <c r="R296" s="171">
        <f>SUM(R297:R301)</f>
        <v>0.0057999999999999996</v>
      </c>
      <c r="S296" s="170"/>
      <c r="T296" s="172">
        <f>SUM(T297:T301)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5" t="s">
        <v>81</v>
      </c>
      <c r="AT296" s="173" t="s">
        <v>72</v>
      </c>
      <c r="AU296" s="173" t="s">
        <v>77</v>
      </c>
      <c r="AY296" s="165" t="s">
        <v>141</v>
      </c>
      <c r="BK296" s="174">
        <f>SUM(BK297:BK301)</f>
        <v>0</v>
      </c>
    </row>
    <row r="297" s="2" customFormat="1" ht="21.75" customHeight="1">
      <c r="A297" s="36"/>
      <c r="B297" s="177"/>
      <c r="C297" s="178" t="s">
        <v>634</v>
      </c>
      <c r="D297" s="178" t="s">
        <v>144</v>
      </c>
      <c r="E297" s="179" t="s">
        <v>701</v>
      </c>
      <c r="F297" s="180" t="s">
        <v>702</v>
      </c>
      <c r="G297" s="181" t="s">
        <v>703</v>
      </c>
      <c r="H297" s="182">
        <v>40</v>
      </c>
      <c r="I297" s="183"/>
      <c r="J297" s="184">
        <f>ROUND(I297*H297,2)</f>
        <v>0</v>
      </c>
      <c r="K297" s="180" t="s">
        <v>148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6.9999999999999994E-05</v>
      </c>
      <c r="R297" s="187">
        <f>Q297*H297</f>
        <v>0.0027999999999999995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181</v>
      </c>
      <c r="AT297" s="189" t="s">
        <v>144</v>
      </c>
      <c r="AU297" s="189" t="s">
        <v>81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77</v>
      </c>
      <c r="BK297" s="190">
        <f>ROUND(I297*H297,2)</f>
        <v>0</v>
      </c>
      <c r="BL297" s="17" t="s">
        <v>181</v>
      </c>
      <c r="BM297" s="189" t="s">
        <v>1113</v>
      </c>
    </row>
    <row r="298" s="2" customFormat="1" ht="16.5" customHeight="1">
      <c r="A298" s="36"/>
      <c r="B298" s="177"/>
      <c r="C298" s="178" t="s">
        <v>638</v>
      </c>
      <c r="D298" s="178" t="s">
        <v>144</v>
      </c>
      <c r="E298" s="179" t="s">
        <v>706</v>
      </c>
      <c r="F298" s="180" t="s">
        <v>707</v>
      </c>
      <c r="G298" s="181" t="s">
        <v>703</v>
      </c>
      <c r="H298" s="182">
        <v>40</v>
      </c>
      <c r="I298" s="183"/>
      <c r="J298" s="184">
        <f>ROUND(I298*H298,2)</f>
        <v>0</v>
      </c>
      <c r="K298" s="180" t="s">
        <v>1</v>
      </c>
      <c r="L298" s="37"/>
      <c r="M298" s="185" t="s">
        <v>1</v>
      </c>
      <c r="N298" s="186" t="s">
        <v>38</v>
      </c>
      <c r="O298" s="75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181</v>
      </c>
      <c r="AT298" s="189" t="s">
        <v>144</v>
      </c>
      <c r="AU298" s="189" t="s">
        <v>81</v>
      </c>
      <c r="AY298" s="17" t="s">
        <v>141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7" t="s">
        <v>77</v>
      </c>
      <c r="BK298" s="190">
        <f>ROUND(I298*H298,2)</f>
        <v>0</v>
      </c>
      <c r="BL298" s="17" t="s">
        <v>181</v>
      </c>
      <c r="BM298" s="189" t="s">
        <v>1114</v>
      </c>
    </row>
    <row r="299" s="2" customFormat="1" ht="24.15" customHeight="1">
      <c r="A299" s="36"/>
      <c r="B299" s="177"/>
      <c r="C299" s="178" t="s">
        <v>642</v>
      </c>
      <c r="D299" s="178" t="s">
        <v>144</v>
      </c>
      <c r="E299" s="179" t="s">
        <v>710</v>
      </c>
      <c r="F299" s="180" t="s">
        <v>711</v>
      </c>
      <c r="G299" s="181" t="s">
        <v>703</v>
      </c>
      <c r="H299" s="182">
        <v>50</v>
      </c>
      <c r="I299" s="183"/>
      <c r="J299" s="184">
        <f>ROUND(I299*H299,2)</f>
        <v>0</v>
      </c>
      <c r="K299" s="180" t="s">
        <v>148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6.0000000000000002E-05</v>
      </c>
      <c r="R299" s="187">
        <f>Q299*H299</f>
        <v>0.0030000000000000001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181</v>
      </c>
      <c r="AT299" s="189" t="s">
        <v>144</v>
      </c>
      <c r="AU299" s="189" t="s">
        <v>81</v>
      </c>
      <c r="AY299" s="17" t="s">
        <v>141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77</v>
      </c>
      <c r="BK299" s="190">
        <f>ROUND(I299*H299,2)</f>
        <v>0</v>
      </c>
      <c r="BL299" s="17" t="s">
        <v>181</v>
      </c>
      <c r="BM299" s="189" t="s">
        <v>1115</v>
      </c>
    </row>
    <row r="300" s="2" customFormat="1" ht="16.5" customHeight="1">
      <c r="A300" s="36"/>
      <c r="B300" s="177"/>
      <c r="C300" s="178" t="s">
        <v>646</v>
      </c>
      <c r="D300" s="178" t="s">
        <v>144</v>
      </c>
      <c r="E300" s="179" t="s">
        <v>714</v>
      </c>
      <c r="F300" s="180" t="s">
        <v>707</v>
      </c>
      <c r="G300" s="181" t="s">
        <v>703</v>
      </c>
      <c r="H300" s="182">
        <v>50</v>
      </c>
      <c r="I300" s="183"/>
      <c r="J300" s="184">
        <f>ROUND(I300*H300,2)</f>
        <v>0</v>
      </c>
      <c r="K300" s="180" t="s">
        <v>1</v>
      </c>
      <c r="L300" s="37"/>
      <c r="M300" s="185" t="s">
        <v>1</v>
      </c>
      <c r="N300" s="186" t="s">
        <v>38</v>
      </c>
      <c r="O300" s="75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181</v>
      </c>
      <c r="AT300" s="189" t="s">
        <v>144</v>
      </c>
      <c r="AU300" s="189" t="s">
        <v>81</v>
      </c>
      <c r="AY300" s="17" t="s">
        <v>141</v>
      </c>
      <c r="BE300" s="190">
        <f>IF(N300="základní",J300,0)</f>
        <v>0</v>
      </c>
      <c r="BF300" s="190">
        <f>IF(N300="snížená",J300,0)</f>
        <v>0</v>
      </c>
      <c r="BG300" s="190">
        <f>IF(N300="zákl. přenesená",J300,0)</f>
        <v>0</v>
      </c>
      <c r="BH300" s="190">
        <f>IF(N300="sníž. přenesená",J300,0)</f>
        <v>0</v>
      </c>
      <c r="BI300" s="190">
        <f>IF(N300="nulová",J300,0)</f>
        <v>0</v>
      </c>
      <c r="BJ300" s="17" t="s">
        <v>77</v>
      </c>
      <c r="BK300" s="190">
        <f>ROUND(I300*H300,2)</f>
        <v>0</v>
      </c>
      <c r="BL300" s="17" t="s">
        <v>181</v>
      </c>
      <c r="BM300" s="189" t="s">
        <v>1116</v>
      </c>
    </row>
    <row r="301" s="2" customFormat="1" ht="24.15" customHeight="1">
      <c r="A301" s="36"/>
      <c r="B301" s="177"/>
      <c r="C301" s="178" t="s">
        <v>650</v>
      </c>
      <c r="D301" s="178" t="s">
        <v>144</v>
      </c>
      <c r="E301" s="179" t="s">
        <v>717</v>
      </c>
      <c r="F301" s="180" t="s">
        <v>718</v>
      </c>
      <c r="G301" s="181" t="s">
        <v>158</v>
      </c>
      <c r="H301" s="182">
        <v>0.095000000000000001</v>
      </c>
      <c r="I301" s="183"/>
      <c r="J301" s="184">
        <f>ROUND(I301*H301,2)</f>
        <v>0</v>
      </c>
      <c r="K301" s="180" t="s">
        <v>1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181</v>
      </c>
      <c r="AT301" s="189" t="s">
        <v>144</v>
      </c>
      <c r="AU301" s="189" t="s">
        <v>81</v>
      </c>
      <c r="AY301" s="17" t="s">
        <v>141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77</v>
      </c>
      <c r="BK301" s="190">
        <f>ROUND(I301*H301,2)</f>
        <v>0</v>
      </c>
      <c r="BL301" s="17" t="s">
        <v>181</v>
      </c>
      <c r="BM301" s="189" t="s">
        <v>1117</v>
      </c>
    </row>
    <row r="302" s="12" customFormat="1" ht="22.8" customHeight="1">
      <c r="A302" s="12"/>
      <c r="B302" s="164"/>
      <c r="C302" s="12"/>
      <c r="D302" s="165" t="s">
        <v>72</v>
      </c>
      <c r="E302" s="175" t="s">
        <v>1118</v>
      </c>
      <c r="F302" s="175" t="s">
        <v>1119</v>
      </c>
      <c r="G302" s="12"/>
      <c r="H302" s="12"/>
      <c r="I302" s="167"/>
      <c r="J302" s="176">
        <f>BK302</f>
        <v>0</v>
      </c>
      <c r="K302" s="12"/>
      <c r="L302" s="164"/>
      <c r="M302" s="169"/>
      <c r="N302" s="170"/>
      <c r="O302" s="170"/>
      <c r="P302" s="171">
        <f>SUM(P303:P304)</f>
        <v>0</v>
      </c>
      <c r="Q302" s="170"/>
      <c r="R302" s="171">
        <f>SUM(R303:R304)</f>
        <v>0.10939739999999999</v>
      </c>
      <c r="S302" s="170"/>
      <c r="T302" s="172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5" t="s">
        <v>81</v>
      </c>
      <c r="AT302" s="173" t="s">
        <v>72</v>
      </c>
      <c r="AU302" s="173" t="s">
        <v>77</v>
      </c>
      <c r="AY302" s="165" t="s">
        <v>141</v>
      </c>
      <c r="BK302" s="174">
        <f>SUM(BK303:BK304)</f>
        <v>0</v>
      </c>
    </row>
    <row r="303" s="2" customFormat="1" ht="24.15" customHeight="1">
      <c r="A303" s="36"/>
      <c r="B303" s="177"/>
      <c r="C303" s="178" t="s">
        <v>654</v>
      </c>
      <c r="D303" s="178" t="s">
        <v>144</v>
      </c>
      <c r="E303" s="179" t="s">
        <v>1120</v>
      </c>
      <c r="F303" s="180" t="s">
        <v>1121</v>
      </c>
      <c r="G303" s="181" t="s">
        <v>147</v>
      </c>
      <c r="H303" s="182">
        <v>223.25999999999999</v>
      </c>
      <c r="I303" s="183"/>
      <c r="J303" s="184">
        <f>ROUND(I303*H303,2)</f>
        <v>0</v>
      </c>
      <c r="K303" s="180" t="s">
        <v>148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0.00020000000000000001</v>
      </c>
      <c r="R303" s="187">
        <f>Q303*H303</f>
        <v>0.044651999999999997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181</v>
      </c>
      <c r="AT303" s="189" t="s">
        <v>144</v>
      </c>
      <c r="AU303" s="189" t="s">
        <v>81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77</v>
      </c>
      <c r="BK303" s="190">
        <f>ROUND(I303*H303,2)</f>
        <v>0</v>
      </c>
      <c r="BL303" s="17" t="s">
        <v>181</v>
      </c>
      <c r="BM303" s="189" t="s">
        <v>1122</v>
      </c>
    </row>
    <row r="304" s="2" customFormat="1" ht="24.15" customHeight="1">
      <c r="A304" s="36"/>
      <c r="B304" s="177"/>
      <c r="C304" s="178" t="s">
        <v>658</v>
      </c>
      <c r="D304" s="178" t="s">
        <v>144</v>
      </c>
      <c r="E304" s="179" t="s">
        <v>1123</v>
      </c>
      <c r="F304" s="180" t="s">
        <v>1124</v>
      </c>
      <c r="G304" s="181" t="s">
        <v>147</v>
      </c>
      <c r="H304" s="182">
        <v>223.25999999999999</v>
      </c>
      <c r="I304" s="183"/>
      <c r="J304" s="184">
        <f>ROUND(I304*H304,2)</f>
        <v>0</v>
      </c>
      <c r="K304" s="180" t="s">
        <v>148</v>
      </c>
      <c r="L304" s="37"/>
      <c r="M304" s="185" t="s">
        <v>1</v>
      </c>
      <c r="N304" s="186" t="s">
        <v>38</v>
      </c>
      <c r="O304" s="75"/>
      <c r="P304" s="187">
        <f>O304*H304</f>
        <v>0</v>
      </c>
      <c r="Q304" s="187">
        <v>0.00029</v>
      </c>
      <c r="R304" s="187">
        <f>Q304*H304</f>
        <v>0.064745399999999995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181</v>
      </c>
      <c r="AT304" s="189" t="s">
        <v>144</v>
      </c>
      <c r="AU304" s="189" t="s">
        <v>81</v>
      </c>
      <c r="AY304" s="17" t="s">
        <v>141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77</v>
      </c>
      <c r="BK304" s="190">
        <f>ROUND(I304*H304,2)</f>
        <v>0</v>
      </c>
      <c r="BL304" s="17" t="s">
        <v>181</v>
      </c>
      <c r="BM304" s="189" t="s">
        <v>1125</v>
      </c>
    </row>
    <row r="305" s="12" customFormat="1" ht="25.92" customHeight="1">
      <c r="A305" s="12"/>
      <c r="B305" s="164"/>
      <c r="C305" s="12"/>
      <c r="D305" s="165" t="s">
        <v>72</v>
      </c>
      <c r="E305" s="166" t="s">
        <v>184</v>
      </c>
      <c r="F305" s="166" t="s">
        <v>730</v>
      </c>
      <c r="G305" s="12"/>
      <c r="H305" s="12"/>
      <c r="I305" s="167"/>
      <c r="J305" s="168">
        <f>BK305</f>
        <v>0</v>
      </c>
      <c r="K305" s="12"/>
      <c r="L305" s="164"/>
      <c r="M305" s="169"/>
      <c r="N305" s="170"/>
      <c r="O305" s="170"/>
      <c r="P305" s="171">
        <f>P306</f>
        <v>0</v>
      </c>
      <c r="Q305" s="170"/>
      <c r="R305" s="171">
        <f>R306</f>
        <v>0</v>
      </c>
      <c r="S305" s="170"/>
      <c r="T305" s="172">
        <f>T306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65" t="s">
        <v>90</v>
      </c>
      <c r="AT305" s="173" t="s">
        <v>72</v>
      </c>
      <c r="AU305" s="173" t="s">
        <v>73</v>
      </c>
      <c r="AY305" s="165" t="s">
        <v>141</v>
      </c>
      <c r="BK305" s="174">
        <f>BK306</f>
        <v>0</v>
      </c>
    </row>
    <row r="306" s="12" customFormat="1" ht="22.8" customHeight="1">
      <c r="A306" s="12"/>
      <c r="B306" s="164"/>
      <c r="C306" s="12"/>
      <c r="D306" s="165" t="s">
        <v>72</v>
      </c>
      <c r="E306" s="175" t="s">
        <v>731</v>
      </c>
      <c r="F306" s="175" t="s">
        <v>732</v>
      </c>
      <c r="G306" s="12"/>
      <c r="H306" s="12"/>
      <c r="I306" s="167"/>
      <c r="J306" s="176">
        <f>BK306</f>
        <v>0</v>
      </c>
      <c r="K306" s="12"/>
      <c r="L306" s="164"/>
      <c r="M306" s="169"/>
      <c r="N306" s="170"/>
      <c r="O306" s="170"/>
      <c r="P306" s="171">
        <f>P307</f>
        <v>0</v>
      </c>
      <c r="Q306" s="170"/>
      <c r="R306" s="171">
        <f>R307</f>
        <v>0</v>
      </c>
      <c r="S306" s="170"/>
      <c r="T306" s="172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5" t="s">
        <v>90</v>
      </c>
      <c r="AT306" s="173" t="s">
        <v>72</v>
      </c>
      <c r="AU306" s="173" t="s">
        <v>77</v>
      </c>
      <c r="AY306" s="165" t="s">
        <v>141</v>
      </c>
      <c r="BK306" s="174">
        <f>BK307</f>
        <v>0</v>
      </c>
    </row>
    <row r="307" s="2" customFormat="1" ht="24.15" customHeight="1">
      <c r="A307" s="36"/>
      <c r="B307" s="177"/>
      <c r="C307" s="178" t="s">
        <v>662</v>
      </c>
      <c r="D307" s="178" t="s">
        <v>144</v>
      </c>
      <c r="E307" s="179" t="s">
        <v>734</v>
      </c>
      <c r="F307" s="180" t="s">
        <v>735</v>
      </c>
      <c r="G307" s="181" t="s">
        <v>222</v>
      </c>
      <c r="H307" s="182">
        <v>1</v>
      </c>
      <c r="I307" s="183"/>
      <c r="J307" s="184">
        <f>ROUND(I307*H307,2)</f>
        <v>0</v>
      </c>
      <c r="K307" s="180" t="s">
        <v>148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418</v>
      </c>
      <c r="AT307" s="189" t="s">
        <v>144</v>
      </c>
      <c r="AU307" s="189" t="s">
        <v>81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77</v>
      </c>
      <c r="BK307" s="190">
        <f>ROUND(I307*H307,2)</f>
        <v>0</v>
      </c>
      <c r="BL307" s="17" t="s">
        <v>418</v>
      </c>
      <c r="BM307" s="189" t="s">
        <v>1126</v>
      </c>
    </row>
    <row r="308" s="12" customFormat="1" ht="25.92" customHeight="1">
      <c r="A308" s="12"/>
      <c r="B308" s="164"/>
      <c r="C308" s="12"/>
      <c r="D308" s="165" t="s">
        <v>72</v>
      </c>
      <c r="E308" s="166" t="s">
        <v>737</v>
      </c>
      <c r="F308" s="166" t="s">
        <v>738</v>
      </c>
      <c r="G308" s="12"/>
      <c r="H308" s="12"/>
      <c r="I308" s="167"/>
      <c r="J308" s="168">
        <f>BK308</f>
        <v>0</v>
      </c>
      <c r="K308" s="12"/>
      <c r="L308" s="164"/>
      <c r="M308" s="169"/>
      <c r="N308" s="170"/>
      <c r="O308" s="170"/>
      <c r="P308" s="171">
        <f>SUM(P309:P316)</f>
        <v>0</v>
      </c>
      <c r="Q308" s="170"/>
      <c r="R308" s="171">
        <f>SUM(R309:R316)</f>
        <v>0</v>
      </c>
      <c r="S308" s="170"/>
      <c r="T308" s="172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65" t="s">
        <v>149</v>
      </c>
      <c r="AT308" s="173" t="s">
        <v>72</v>
      </c>
      <c r="AU308" s="173" t="s">
        <v>73</v>
      </c>
      <c r="AY308" s="165" t="s">
        <v>141</v>
      </c>
      <c r="BK308" s="174">
        <f>SUM(BK309:BK316)</f>
        <v>0</v>
      </c>
    </row>
    <row r="309" s="2" customFormat="1" ht="16.5" customHeight="1">
      <c r="A309" s="36"/>
      <c r="B309" s="177"/>
      <c r="C309" s="178" t="s">
        <v>666</v>
      </c>
      <c r="D309" s="178" t="s">
        <v>144</v>
      </c>
      <c r="E309" s="179" t="s">
        <v>758</v>
      </c>
      <c r="F309" s="180" t="s">
        <v>759</v>
      </c>
      <c r="G309" s="181" t="s">
        <v>742</v>
      </c>
      <c r="H309" s="182">
        <v>350</v>
      </c>
      <c r="I309" s="183"/>
      <c r="J309" s="184">
        <f>ROUND(I309*H309,2)</f>
        <v>0</v>
      </c>
      <c r="K309" s="180" t="s">
        <v>148</v>
      </c>
      <c r="L309" s="37"/>
      <c r="M309" s="185" t="s">
        <v>1</v>
      </c>
      <c r="N309" s="186" t="s">
        <v>38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743</v>
      </c>
      <c r="AT309" s="189" t="s">
        <v>144</v>
      </c>
      <c r="AU309" s="189" t="s">
        <v>77</v>
      </c>
      <c r="AY309" s="17" t="s">
        <v>141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77</v>
      </c>
      <c r="BK309" s="190">
        <f>ROUND(I309*H309,2)</f>
        <v>0</v>
      </c>
      <c r="BL309" s="17" t="s">
        <v>743</v>
      </c>
      <c r="BM309" s="189" t="s">
        <v>1127</v>
      </c>
    </row>
    <row r="310" s="13" customFormat="1">
      <c r="A310" s="13"/>
      <c r="B310" s="206"/>
      <c r="C310" s="13"/>
      <c r="D310" s="191" t="s">
        <v>189</v>
      </c>
      <c r="E310" s="213" t="s">
        <v>1</v>
      </c>
      <c r="F310" s="207" t="s">
        <v>1128</v>
      </c>
      <c r="G310" s="13"/>
      <c r="H310" s="208">
        <v>30</v>
      </c>
      <c r="I310" s="209"/>
      <c r="J310" s="13"/>
      <c r="K310" s="13"/>
      <c r="L310" s="206"/>
      <c r="M310" s="210"/>
      <c r="N310" s="211"/>
      <c r="O310" s="211"/>
      <c r="P310" s="211"/>
      <c r="Q310" s="211"/>
      <c r="R310" s="211"/>
      <c r="S310" s="211"/>
      <c r="T310" s="21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13" t="s">
        <v>189</v>
      </c>
      <c r="AU310" s="213" t="s">
        <v>77</v>
      </c>
      <c r="AV310" s="13" t="s">
        <v>81</v>
      </c>
      <c r="AW310" s="13" t="s">
        <v>30</v>
      </c>
      <c r="AX310" s="13" t="s">
        <v>73</v>
      </c>
      <c r="AY310" s="213" t="s">
        <v>141</v>
      </c>
    </row>
    <row r="311" s="13" customFormat="1">
      <c r="A311" s="13"/>
      <c r="B311" s="206"/>
      <c r="C311" s="13"/>
      <c r="D311" s="191" t="s">
        <v>189</v>
      </c>
      <c r="E311" s="213" t="s">
        <v>1</v>
      </c>
      <c r="F311" s="207" t="s">
        <v>1129</v>
      </c>
      <c r="G311" s="13"/>
      <c r="H311" s="208">
        <v>120</v>
      </c>
      <c r="I311" s="209"/>
      <c r="J311" s="13"/>
      <c r="K311" s="13"/>
      <c r="L311" s="206"/>
      <c r="M311" s="210"/>
      <c r="N311" s="211"/>
      <c r="O311" s="211"/>
      <c r="P311" s="211"/>
      <c r="Q311" s="211"/>
      <c r="R311" s="211"/>
      <c r="S311" s="211"/>
      <c r="T311" s="21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13" t="s">
        <v>189</v>
      </c>
      <c r="AU311" s="213" t="s">
        <v>77</v>
      </c>
      <c r="AV311" s="13" t="s">
        <v>81</v>
      </c>
      <c r="AW311" s="13" t="s">
        <v>30</v>
      </c>
      <c r="AX311" s="13" t="s">
        <v>73</v>
      </c>
      <c r="AY311" s="213" t="s">
        <v>141</v>
      </c>
    </row>
    <row r="312" s="13" customFormat="1">
      <c r="A312" s="13"/>
      <c r="B312" s="206"/>
      <c r="C312" s="13"/>
      <c r="D312" s="191" t="s">
        <v>189</v>
      </c>
      <c r="E312" s="213" t="s">
        <v>1</v>
      </c>
      <c r="F312" s="207" t="s">
        <v>1130</v>
      </c>
      <c r="G312" s="13"/>
      <c r="H312" s="208">
        <v>200</v>
      </c>
      <c r="I312" s="209"/>
      <c r="J312" s="13"/>
      <c r="K312" s="13"/>
      <c r="L312" s="206"/>
      <c r="M312" s="210"/>
      <c r="N312" s="211"/>
      <c r="O312" s="211"/>
      <c r="P312" s="211"/>
      <c r="Q312" s="211"/>
      <c r="R312" s="211"/>
      <c r="S312" s="211"/>
      <c r="T312" s="21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3" t="s">
        <v>189</v>
      </c>
      <c r="AU312" s="213" t="s">
        <v>77</v>
      </c>
      <c r="AV312" s="13" t="s">
        <v>81</v>
      </c>
      <c r="AW312" s="13" t="s">
        <v>30</v>
      </c>
      <c r="AX312" s="13" t="s">
        <v>73</v>
      </c>
      <c r="AY312" s="213" t="s">
        <v>141</v>
      </c>
    </row>
    <row r="313" s="14" customFormat="1">
      <c r="A313" s="14"/>
      <c r="B313" s="214"/>
      <c r="C313" s="14"/>
      <c r="D313" s="191" t="s">
        <v>189</v>
      </c>
      <c r="E313" s="215" t="s">
        <v>1</v>
      </c>
      <c r="F313" s="216" t="s">
        <v>395</v>
      </c>
      <c r="G313" s="14"/>
      <c r="H313" s="217">
        <v>350</v>
      </c>
      <c r="I313" s="218"/>
      <c r="J313" s="14"/>
      <c r="K313" s="14"/>
      <c r="L313" s="214"/>
      <c r="M313" s="219"/>
      <c r="N313" s="220"/>
      <c r="O313" s="220"/>
      <c r="P313" s="220"/>
      <c r="Q313" s="220"/>
      <c r="R313" s="220"/>
      <c r="S313" s="220"/>
      <c r="T313" s="22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5" t="s">
        <v>189</v>
      </c>
      <c r="AU313" s="215" t="s">
        <v>77</v>
      </c>
      <c r="AV313" s="14" t="s">
        <v>149</v>
      </c>
      <c r="AW313" s="14" t="s">
        <v>30</v>
      </c>
      <c r="AX313" s="14" t="s">
        <v>77</v>
      </c>
      <c r="AY313" s="215" t="s">
        <v>141</v>
      </c>
    </row>
    <row r="314" s="2" customFormat="1" ht="16.5" customHeight="1">
      <c r="A314" s="36"/>
      <c r="B314" s="177"/>
      <c r="C314" s="178" t="s">
        <v>670</v>
      </c>
      <c r="D314" s="178" t="s">
        <v>144</v>
      </c>
      <c r="E314" s="179" t="s">
        <v>762</v>
      </c>
      <c r="F314" s="180" t="s">
        <v>763</v>
      </c>
      <c r="G314" s="181" t="s">
        <v>742</v>
      </c>
      <c r="H314" s="182">
        <v>24</v>
      </c>
      <c r="I314" s="183"/>
      <c r="J314" s="184">
        <f>ROUND(I314*H314,2)</f>
        <v>0</v>
      </c>
      <c r="K314" s="180" t="s">
        <v>148</v>
      </c>
      <c r="L314" s="37"/>
      <c r="M314" s="185" t="s">
        <v>1</v>
      </c>
      <c r="N314" s="186" t="s">
        <v>38</v>
      </c>
      <c r="O314" s="75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743</v>
      </c>
      <c r="AT314" s="189" t="s">
        <v>144</v>
      </c>
      <c r="AU314" s="189" t="s">
        <v>77</v>
      </c>
      <c r="AY314" s="17" t="s">
        <v>141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77</v>
      </c>
      <c r="BK314" s="190">
        <f>ROUND(I314*H314,2)</f>
        <v>0</v>
      </c>
      <c r="BL314" s="17" t="s">
        <v>743</v>
      </c>
      <c r="BM314" s="189" t="s">
        <v>1131</v>
      </c>
    </row>
    <row r="315" s="2" customFormat="1" ht="16.5" customHeight="1">
      <c r="A315" s="36"/>
      <c r="B315" s="177"/>
      <c r="C315" s="178" t="s">
        <v>674</v>
      </c>
      <c r="D315" s="178" t="s">
        <v>144</v>
      </c>
      <c r="E315" s="179" t="s">
        <v>766</v>
      </c>
      <c r="F315" s="180" t="s">
        <v>767</v>
      </c>
      <c r="G315" s="181" t="s">
        <v>742</v>
      </c>
      <c r="H315" s="182">
        <v>24</v>
      </c>
      <c r="I315" s="183"/>
      <c r="J315" s="184">
        <f>ROUND(I315*H315,2)</f>
        <v>0</v>
      </c>
      <c r="K315" s="180" t="s">
        <v>148</v>
      </c>
      <c r="L315" s="37"/>
      <c r="M315" s="185" t="s">
        <v>1</v>
      </c>
      <c r="N315" s="186" t="s">
        <v>38</v>
      </c>
      <c r="O315" s="75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743</v>
      </c>
      <c r="AT315" s="189" t="s">
        <v>144</v>
      </c>
      <c r="AU315" s="189" t="s">
        <v>77</v>
      </c>
      <c r="AY315" s="17" t="s">
        <v>141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7" t="s">
        <v>77</v>
      </c>
      <c r="BK315" s="190">
        <f>ROUND(I315*H315,2)</f>
        <v>0</v>
      </c>
      <c r="BL315" s="17" t="s">
        <v>743</v>
      </c>
      <c r="BM315" s="189" t="s">
        <v>1132</v>
      </c>
    </row>
    <row r="316" s="2" customFormat="1" ht="16.5" customHeight="1">
      <c r="A316" s="36"/>
      <c r="B316" s="177"/>
      <c r="C316" s="178" t="s">
        <v>678</v>
      </c>
      <c r="D316" s="178" t="s">
        <v>144</v>
      </c>
      <c r="E316" s="179" t="s">
        <v>770</v>
      </c>
      <c r="F316" s="180" t="s">
        <v>771</v>
      </c>
      <c r="G316" s="181" t="s">
        <v>742</v>
      </c>
      <c r="H316" s="182">
        <v>36</v>
      </c>
      <c r="I316" s="183"/>
      <c r="J316" s="184">
        <f>ROUND(I316*H316,2)</f>
        <v>0</v>
      </c>
      <c r="K316" s="180" t="s">
        <v>148</v>
      </c>
      <c r="L316" s="37"/>
      <c r="M316" s="226" t="s">
        <v>1</v>
      </c>
      <c r="N316" s="227" t="s">
        <v>38</v>
      </c>
      <c r="O316" s="224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9" t="s">
        <v>743</v>
      </c>
      <c r="AT316" s="189" t="s">
        <v>144</v>
      </c>
      <c r="AU316" s="189" t="s">
        <v>77</v>
      </c>
      <c r="AY316" s="17" t="s">
        <v>141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77</v>
      </c>
      <c r="BK316" s="190">
        <f>ROUND(I316*H316,2)</f>
        <v>0</v>
      </c>
      <c r="BL316" s="17" t="s">
        <v>743</v>
      </c>
      <c r="BM316" s="189" t="s">
        <v>1133</v>
      </c>
    </row>
    <row r="317" s="2" customFormat="1" ht="6.96" customHeight="1">
      <c r="A317" s="36"/>
      <c r="B317" s="58"/>
      <c r="C317" s="59"/>
      <c r="D317" s="59"/>
      <c r="E317" s="59"/>
      <c r="F317" s="59"/>
      <c r="G317" s="59"/>
      <c r="H317" s="59"/>
      <c r="I317" s="59"/>
      <c r="J317" s="59"/>
      <c r="K317" s="59"/>
      <c r="L317" s="37"/>
      <c r="M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</row>
  </sheetData>
  <autoFilter ref="C138:K3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95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Rekonstrukce kotelny Libušina 8, Ostrava</v>
      </c>
      <c r="F7" s="30"/>
      <c r="G7" s="30"/>
      <c r="H7" s="30"/>
      <c r="L7" s="20"/>
    </row>
    <row r="8" s="1" customFormat="1" ht="12" customHeight="1">
      <c r="B8" s="20"/>
      <c r="D8" s="30" t="s">
        <v>96</v>
      </c>
      <c r="L8" s="20"/>
    </row>
    <row r="9" s="2" customFormat="1" ht="16.5" customHeight="1">
      <c r="A9" s="36"/>
      <c r="B9" s="37"/>
      <c r="C9" s="36"/>
      <c r="D9" s="36"/>
      <c r="E9" s="127" t="s">
        <v>1134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98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1135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31. 1. 2024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ROUND(J125,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ROUND((SUM(BE125:BE194)),  2)</f>
        <v>0</v>
      </c>
      <c r="G35" s="36"/>
      <c r="H35" s="36"/>
      <c r="I35" s="134">
        <v>0.20999999999999999</v>
      </c>
      <c r="J35" s="133">
        <f>ROUND(((SUM(BE125:BE194))*I35),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ROUND((SUM(BF125:BF194)),  2)</f>
        <v>0</v>
      </c>
      <c r="G36" s="36"/>
      <c r="H36" s="36"/>
      <c r="I36" s="134">
        <v>0.12</v>
      </c>
      <c r="J36" s="133">
        <f>ROUND(((SUM(BF125:BF194))*I36),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ROUND((SUM(BG125:BG194)),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ROUND((SUM(BH125:BH194)),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ROUND((SUM(BI125:BI194)),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Rekonstrukce kotelny Libušina 8, Ostrava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96</v>
      </c>
      <c r="L86" s="20"/>
    </row>
    <row r="87" s="2" customFormat="1" ht="16.5" customHeight="1">
      <c r="A87" s="36"/>
      <c r="B87" s="37"/>
      <c r="C87" s="36"/>
      <c r="D87" s="36"/>
      <c r="E87" s="127" t="s">
        <v>1134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98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MaR - 2.2. Pol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31. 1. 2024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101</v>
      </c>
      <c r="D96" s="135"/>
      <c r="E96" s="135"/>
      <c r="F96" s="135"/>
      <c r="G96" s="135"/>
      <c r="H96" s="135"/>
      <c r="I96" s="135"/>
      <c r="J96" s="144" t="s">
        <v>102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103</v>
      </c>
      <c r="D98" s="36"/>
      <c r="E98" s="36"/>
      <c r="F98" s="36"/>
      <c r="G98" s="36"/>
      <c r="H98" s="36"/>
      <c r="I98" s="36"/>
      <c r="J98" s="94">
        <f>J125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104</v>
      </c>
    </row>
    <row r="99" s="9" customFormat="1" ht="24.96" customHeight="1">
      <c r="A99" s="9"/>
      <c r="B99" s="146"/>
      <c r="C99" s="9"/>
      <c r="D99" s="147" t="s">
        <v>1136</v>
      </c>
      <c r="E99" s="148"/>
      <c r="F99" s="148"/>
      <c r="G99" s="148"/>
      <c r="H99" s="148"/>
      <c r="I99" s="148"/>
      <c r="J99" s="149">
        <f>J126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1137</v>
      </c>
      <c r="E100" s="148"/>
      <c r="F100" s="148"/>
      <c r="G100" s="148"/>
      <c r="H100" s="148"/>
      <c r="I100" s="148"/>
      <c r="J100" s="149">
        <f>J149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1138</v>
      </c>
      <c r="E101" s="148"/>
      <c r="F101" s="148"/>
      <c r="G101" s="148"/>
      <c r="H101" s="148"/>
      <c r="I101" s="148"/>
      <c r="J101" s="149">
        <f>J158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1139</v>
      </c>
      <c r="E102" s="148"/>
      <c r="F102" s="148"/>
      <c r="G102" s="148"/>
      <c r="H102" s="148"/>
      <c r="I102" s="148"/>
      <c r="J102" s="149">
        <f>J172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1140</v>
      </c>
      <c r="E103" s="148"/>
      <c r="F103" s="148"/>
      <c r="G103" s="148"/>
      <c r="H103" s="148"/>
      <c r="I103" s="148"/>
      <c r="J103" s="149">
        <f>J176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7" t="str">
        <f>E7</f>
        <v>Rekonstrukce kotelny Libušina 8, Ostrava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20"/>
      <c r="C114" s="30" t="s">
        <v>96</v>
      </c>
      <c r="L114" s="20"/>
    </row>
    <row r="115" s="2" customFormat="1" ht="16.5" customHeight="1">
      <c r="A115" s="36"/>
      <c r="B115" s="37"/>
      <c r="C115" s="36"/>
      <c r="D115" s="36"/>
      <c r="E115" s="127" t="s">
        <v>1134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98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E11</f>
        <v>MaR - 2.2. Pol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F14</f>
        <v xml:space="preserve"> </v>
      </c>
      <c r="G119" s="36"/>
      <c r="H119" s="36"/>
      <c r="I119" s="30" t="s">
        <v>22</v>
      </c>
      <c r="J119" s="67" t="str">
        <f>IF(J14="","",J14)</f>
        <v>31. 1. 2024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E17</f>
        <v xml:space="preserve"> </v>
      </c>
      <c r="G121" s="36"/>
      <c r="H121" s="36"/>
      <c r="I121" s="30" t="s">
        <v>29</v>
      </c>
      <c r="J121" s="34" t="str">
        <f>E23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6"/>
      <c r="E122" s="36"/>
      <c r="F122" s="25" t="str">
        <f>IF(E20="","",E20)</f>
        <v>Vyplň údaj</v>
      </c>
      <c r="G122" s="36"/>
      <c r="H122" s="36"/>
      <c r="I122" s="30" t="s">
        <v>31</v>
      </c>
      <c r="J122" s="34" t="str">
        <f>E26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54"/>
      <c r="B124" s="155"/>
      <c r="C124" s="156" t="s">
        <v>127</v>
      </c>
      <c r="D124" s="157" t="s">
        <v>58</v>
      </c>
      <c r="E124" s="157" t="s">
        <v>54</v>
      </c>
      <c r="F124" s="157" t="s">
        <v>55</v>
      </c>
      <c r="G124" s="157" t="s">
        <v>128</v>
      </c>
      <c r="H124" s="157" t="s">
        <v>129</v>
      </c>
      <c r="I124" s="157" t="s">
        <v>130</v>
      </c>
      <c r="J124" s="157" t="s">
        <v>102</v>
      </c>
      <c r="K124" s="158" t="s">
        <v>131</v>
      </c>
      <c r="L124" s="159"/>
      <c r="M124" s="84" t="s">
        <v>1</v>
      </c>
      <c r="N124" s="85" t="s">
        <v>37</v>
      </c>
      <c r="O124" s="85" t="s">
        <v>132</v>
      </c>
      <c r="P124" s="85" t="s">
        <v>133</v>
      </c>
      <c r="Q124" s="85" t="s">
        <v>134</v>
      </c>
      <c r="R124" s="85" t="s">
        <v>135</v>
      </c>
      <c r="S124" s="85" t="s">
        <v>136</v>
      </c>
      <c r="T124" s="86" t="s">
        <v>137</v>
      </c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="2" customFormat="1" ht="22.8" customHeight="1">
      <c r="A125" s="36"/>
      <c r="B125" s="37"/>
      <c r="C125" s="91" t="s">
        <v>138</v>
      </c>
      <c r="D125" s="36"/>
      <c r="E125" s="36"/>
      <c r="F125" s="36"/>
      <c r="G125" s="36"/>
      <c r="H125" s="36"/>
      <c r="I125" s="36"/>
      <c r="J125" s="160">
        <f>BK125</f>
        <v>0</v>
      </c>
      <c r="K125" s="36"/>
      <c r="L125" s="37"/>
      <c r="M125" s="87"/>
      <c r="N125" s="71"/>
      <c r="O125" s="88"/>
      <c r="P125" s="161">
        <f>P126+P149+P158+P172+P176</f>
        <v>0</v>
      </c>
      <c r="Q125" s="88"/>
      <c r="R125" s="161">
        <f>R126+R149+R158+R172+R176</f>
        <v>0</v>
      </c>
      <c r="S125" s="88"/>
      <c r="T125" s="162">
        <f>T126+T149+T158+T172+T176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72</v>
      </c>
      <c r="AU125" s="17" t="s">
        <v>104</v>
      </c>
      <c r="BK125" s="163">
        <f>BK126+BK149+BK158+BK172+BK176</f>
        <v>0</v>
      </c>
    </row>
    <row r="126" s="12" customFormat="1" ht="25.92" customHeight="1">
      <c r="A126" s="12"/>
      <c r="B126" s="164"/>
      <c r="C126" s="12"/>
      <c r="D126" s="165" t="s">
        <v>72</v>
      </c>
      <c r="E126" s="166" t="s">
        <v>1141</v>
      </c>
      <c r="F126" s="166" t="s">
        <v>1142</v>
      </c>
      <c r="G126" s="12"/>
      <c r="H126" s="12"/>
      <c r="I126" s="167"/>
      <c r="J126" s="168">
        <f>BK126</f>
        <v>0</v>
      </c>
      <c r="K126" s="12"/>
      <c r="L126" s="164"/>
      <c r="M126" s="169"/>
      <c r="N126" s="170"/>
      <c r="O126" s="170"/>
      <c r="P126" s="171">
        <f>SUM(P127:P148)</f>
        <v>0</v>
      </c>
      <c r="Q126" s="170"/>
      <c r="R126" s="171">
        <f>SUM(R127:R148)</f>
        <v>0</v>
      </c>
      <c r="S126" s="170"/>
      <c r="T126" s="172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5" t="s">
        <v>77</v>
      </c>
      <c r="AT126" s="173" t="s">
        <v>72</v>
      </c>
      <c r="AU126" s="173" t="s">
        <v>73</v>
      </c>
      <c r="AY126" s="165" t="s">
        <v>141</v>
      </c>
      <c r="BK126" s="174">
        <f>SUM(BK127:BK148)</f>
        <v>0</v>
      </c>
    </row>
    <row r="127" s="2" customFormat="1" ht="16.5" customHeight="1">
      <c r="A127" s="36"/>
      <c r="B127" s="177"/>
      <c r="C127" s="178" t="s">
        <v>77</v>
      </c>
      <c r="D127" s="178" t="s">
        <v>144</v>
      </c>
      <c r="E127" s="179" t="s">
        <v>1143</v>
      </c>
      <c r="F127" s="180" t="s">
        <v>1144</v>
      </c>
      <c r="G127" s="181" t="s">
        <v>239</v>
      </c>
      <c r="H127" s="182">
        <v>1</v>
      </c>
      <c r="I127" s="183"/>
      <c r="J127" s="184">
        <f>ROUND(I127*H127,2)</f>
        <v>0</v>
      </c>
      <c r="K127" s="180" t="s">
        <v>1</v>
      </c>
      <c r="L127" s="37"/>
      <c r="M127" s="185" t="s">
        <v>1</v>
      </c>
      <c r="N127" s="186" t="s">
        <v>38</v>
      </c>
      <c r="O127" s="7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149</v>
      </c>
      <c r="AT127" s="189" t="s">
        <v>144</v>
      </c>
      <c r="AU127" s="189" t="s">
        <v>77</v>
      </c>
      <c r="AY127" s="17" t="s">
        <v>141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77</v>
      </c>
      <c r="BK127" s="190">
        <f>ROUND(I127*H127,2)</f>
        <v>0</v>
      </c>
      <c r="BL127" s="17" t="s">
        <v>149</v>
      </c>
      <c r="BM127" s="189" t="s">
        <v>81</v>
      </c>
    </row>
    <row r="128" s="2" customFormat="1" ht="16.5" customHeight="1">
      <c r="A128" s="36"/>
      <c r="B128" s="177"/>
      <c r="C128" s="178" t="s">
        <v>81</v>
      </c>
      <c r="D128" s="178" t="s">
        <v>144</v>
      </c>
      <c r="E128" s="179" t="s">
        <v>1145</v>
      </c>
      <c r="F128" s="180" t="s">
        <v>1146</v>
      </c>
      <c r="G128" s="181" t="s">
        <v>239</v>
      </c>
      <c r="H128" s="182">
        <v>1</v>
      </c>
      <c r="I128" s="183"/>
      <c r="J128" s="184">
        <f>ROUND(I128*H128,2)</f>
        <v>0</v>
      </c>
      <c r="K128" s="180" t="s">
        <v>1</v>
      </c>
      <c r="L128" s="37"/>
      <c r="M128" s="185" t="s">
        <v>1</v>
      </c>
      <c r="N128" s="186" t="s">
        <v>38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149</v>
      </c>
      <c r="AT128" s="189" t="s">
        <v>144</v>
      </c>
      <c r="AU128" s="189" t="s">
        <v>77</v>
      </c>
      <c r="AY128" s="17" t="s">
        <v>141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77</v>
      </c>
      <c r="BK128" s="190">
        <f>ROUND(I128*H128,2)</f>
        <v>0</v>
      </c>
      <c r="BL128" s="17" t="s">
        <v>149</v>
      </c>
      <c r="BM128" s="189" t="s">
        <v>149</v>
      </c>
    </row>
    <row r="129" s="2" customFormat="1" ht="21.75" customHeight="1">
      <c r="A129" s="36"/>
      <c r="B129" s="177"/>
      <c r="C129" s="178" t="s">
        <v>90</v>
      </c>
      <c r="D129" s="178" t="s">
        <v>144</v>
      </c>
      <c r="E129" s="179" t="s">
        <v>1147</v>
      </c>
      <c r="F129" s="180" t="s">
        <v>1148</v>
      </c>
      <c r="G129" s="181" t="s">
        <v>239</v>
      </c>
      <c r="H129" s="182">
        <v>6</v>
      </c>
      <c r="I129" s="183"/>
      <c r="J129" s="184">
        <f>ROUND(I129*H129,2)</f>
        <v>0</v>
      </c>
      <c r="K129" s="180" t="s">
        <v>1</v>
      </c>
      <c r="L129" s="37"/>
      <c r="M129" s="185" t="s">
        <v>1</v>
      </c>
      <c r="N129" s="186" t="s">
        <v>38</v>
      </c>
      <c r="O129" s="75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9" t="s">
        <v>149</v>
      </c>
      <c r="AT129" s="189" t="s">
        <v>144</v>
      </c>
      <c r="AU129" s="189" t="s">
        <v>77</v>
      </c>
      <c r="AY129" s="17" t="s">
        <v>141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77</v>
      </c>
      <c r="BK129" s="190">
        <f>ROUND(I129*H129,2)</f>
        <v>0</v>
      </c>
      <c r="BL129" s="17" t="s">
        <v>149</v>
      </c>
      <c r="BM129" s="189" t="s">
        <v>167</v>
      </c>
    </row>
    <row r="130" s="2" customFormat="1" ht="21.75" customHeight="1">
      <c r="A130" s="36"/>
      <c r="B130" s="177"/>
      <c r="C130" s="178" t="s">
        <v>149</v>
      </c>
      <c r="D130" s="178" t="s">
        <v>144</v>
      </c>
      <c r="E130" s="179" t="s">
        <v>1149</v>
      </c>
      <c r="F130" s="180" t="s">
        <v>1150</v>
      </c>
      <c r="G130" s="181" t="s">
        <v>239</v>
      </c>
      <c r="H130" s="182">
        <v>6</v>
      </c>
      <c r="I130" s="183"/>
      <c r="J130" s="184">
        <f>ROUND(I130*H130,2)</f>
        <v>0</v>
      </c>
      <c r="K130" s="180" t="s">
        <v>1</v>
      </c>
      <c r="L130" s="37"/>
      <c r="M130" s="185" t="s">
        <v>1</v>
      </c>
      <c r="N130" s="186" t="s">
        <v>38</v>
      </c>
      <c r="O130" s="75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9" t="s">
        <v>149</v>
      </c>
      <c r="AT130" s="189" t="s">
        <v>144</v>
      </c>
      <c r="AU130" s="189" t="s">
        <v>77</v>
      </c>
      <c r="AY130" s="17" t="s">
        <v>141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77</v>
      </c>
      <c r="BK130" s="190">
        <f>ROUND(I130*H130,2)</f>
        <v>0</v>
      </c>
      <c r="BL130" s="17" t="s">
        <v>149</v>
      </c>
      <c r="BM130" s="189" t="s">
        <v>183</v>
      </c>
    </row>
    <row r="131" s="2" customFormat="1" ht="16.5" customHeight="1">
      <c r="A131" s="36"/>
      <c r="B131" s="177"/>
      <c r="C131" s="178" t="s">
        <v>163</v>
      </c>
      <c r="D131" s="178" t="s">
        <v>144</v>
      </c>
      <c r="E131" s="179" t="s">
        <v>1151</v>
      </c>
      <c r="F131" s="180" t="s">
        <v>1152</v>
      </c>
      <c r="G131" s="181" t="s">
        <v>239</v>
      </c>
      <c r="H131" s="182">
        <v>1</v>
      </c>
      <c r="I131" s="183"/>
      <c r="J131" s="184">
        <f>ROUND(I131*H131,2)</f>
        <v>0</v>
      </c>
      <c r="K131" s="180" t="s">
        <v>1</v>
      </c>
      <c r="L131" s="37"/>
      <c r="M131" s="185" t="s">
        <v>1</v>
      </c>
      <c r="N131" s="186" t="s">
        <v>38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149</v>
      </c>
      <c r="AT131" s="189" t="s">
        <v>144</v>
      </c>
      <c r="AU131" s="189" t="s">
        <v>77</v>
      </c>
      <c r="AY131" s="17" t="s">
        <v>141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77</v>
      </c>
      <c r="BK131" s="190">
        <f>ROUND(I131*H131,2)</f>
        <v>0</v>
      </c>
      <c r="BL131" s="17" t="s">
        <v>149</v>
      </c>
      <c r="BM131" s="189" t="s">
        <v>195</v>
      </c>
    </row>
    <row r="132" s="2" customFormat="1" ht="16.5" customHeight="1">
      <c r="A132" s="36"/>
      <c r="B132" s="177"/>
      <c r="C132" s="178" t="s">
        <v>167</v>
      </c>
      <c r="D132" s="178" t="s">
        <v>144</v>
      </c>
      <c r="E132" s="179" t="s">
        <v>1153</v>
      </c>
      <c r="F132" s="180" t="s">
        <v>1154</v>
      </c>
      <c r="G132" s="181" t="s">
        <v>239</v>
      </c>
      <c r="H132" s="182">
        <v>1</v>
      </c>
      <c r="I132" s="183"/>
      <c r="J132" s="184">
        <f>ROUND(I132*H132,2)</f>
        <v>0</v>
      </c>
      <c r="K132" s="180" t="s">
        <v>1</v>
      </c>
      <c r="L132" s="37"/>
      <c r="M132" s="185" t="s">
        <v>1</v>
      </c>
      <c r="N132" s="186" t="s">
        <v>38</v>
      </c>
      <c r="O132" s="7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9" t="s">
        <v>149</v>
      </c>
      <c r="AT132" s="189" t="s">
        <v>144</v>
      </c>
      <c r="AU132" s="189" t="s">
        <v>77</v>
      </c>
      <c r="AY132" s="17" t="s">
        <v>141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77</v>
      </c>
      <c r="BK132" s="190">
        <f>ROUND(I132*H132,2)</f>
        <v>0</v>
      </c>
      <c r="BL132" s="17" t="s">
        <v>149</v>
      </c>
      <c r="BM132" s="189" t="s">
        <v>8</v>
      </c>
    </row>
    <row r="133" s="2" customFormat="1" ht="16.5" customHeight="1">
      <c r="A133" s="36"/>
      <c r="B133" s="177"/>
      <c r="C133" s="178" t="s">
        <v>177</v>
      </c>
      <c r="D133" s="178" t="s">
        <v>144</v>
      </c>
      <c r="E133" s="179" t="s">
        <v>1155</v>
      </c>
      <c r="F133" s="180" t="s">
        <v>1156</v>
      </c>
      <c r="G133" s="181" t="s">
        <v>239</v>
      </c>
      <c r="H133" s="182">
        <v>1</v>
      </c>
      <c r="I133" s="183"/>
      <c r="J133" s="184">
        <f>ROUND(I133*H133,2)</f>
        <v>0</v>
      </c>
      <c r="K133" s="180" t="s">
        <v>1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149</v>
      </c>
      <c r="AT133" s="189" t="s">
        <v>144</v>
      </c>
      <c r="AU133" s="189" t="s">
        <v>77</v>
      </c>
      <c r="AY133" s="17" t="s">
        <v>141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77</v>
      </c>
      <c r="BK133" s="190">
        <f>ROUND(I133*H133,2)</f>
        <v>0</v>
      </c>
      <c r="BL133" s="17" t="s">
        <v>149</v>
      </c>
      <c r="BM133" s="189" t="s">
        <v>210</v>
      </c>
    </row>
    <row r="134" s="2" customFormat="1" ht="16.5" customHeight="1">
      <c r="A134" s="36"/>
      <c r="B134" s="177"/>
      <c r="C134" s="178" t="s">
        <v>183</v>
      </c>
      <c r="D134" s="178" t="s">
        <v>144</v>
      </c>
      <c r="E134" s="179" t="s">
        <v>1157</v>
      </c>
      <c r="F134" s="180" t="s">
        <v>1158</v>
      </c>
      <c r="G134" s="181" t="s">
        <v>239</v>
      </c>
      <c r="H134" s="182">
        <v>1</v>
      </c>
      <c r="I134" s="183"/>
      <c r="J134" s="184">
        <f>ROUND(I134*H134,2)</f>
        <v>0</v>
      </c>
      <c r="K134" s="180" t="s">
        <v>1</v>
      </c>
      <c r="L134" s="37"/>
      <c r="M134" s="185" t="s">
        <v>1</v>
      </c>
      <c r="N134" s="186" t="s">
        <v>38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149</v>
      </c>
      <c r="AT134" s="189" t="s">
        <v>144</v>
      </c>
      <c r="AU134" s="189" t="s">
        <v>77</v>
      </c>
      <c r="AY134" s="17" t="s">
        <v>141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77</v>
      </c>
      <c r="BK134" s="190">
        <f>ROUND(I134*H134,2)</f>
        <v>0</v>
      </c>
      <c r="BL134" s="17" t="s">
        <v>149</v>
      </c>
      <c r="BM134" s="189" t="s">
        <v>181</v>
      </c>
    </row>
    <row r="135" s="2" customFormat="1" ht="16.5" customHeight="1">
      <c r="A135" s="36"/>
      <c r="B135" s="177"/>
      <c r="C135" s="178" t="s">
        <v>142</v>
      </c>
      <c r="D135" s="178" t="s">
        <v>144</v>
      </c>
      <c r="E135" s="179" t="s">
        <v>1159</v>
      </c>
      <c r="F135" s="180" t="s">
        <v>1160</v>
      </c>
      <c r="G135" s="181" t="s">
        <v>239</v>
      </c>
      <c r="H135" s="182">
        <v>1</v>
      </c>
      <c r="I135" s="183"/>
      <c r="J135" s="184">
        <f>ROUND(I135*H135,2)</f>
        <v>0</v>
      </c>
      <c r="K135" s="180" t="s">
        <v>1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149</v>
      </c>
      <c r="AT135" s="189" t="s">
        <v>144</v>
      </c>
      <c r="AU135" s="189" t="s">
        <v>77</v>
      </c>
      <c r="AY135" s="17" t="s">
        <v>141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77</v>
      </c>
      <c r="BK135" s="190">
        <f>ROUND(I135*H135,2)</f>
        <v>0</v>
      </c>
      <c r="BL135" s="17" t="s">
        <v>149</v>
      </c>
      <c r="BM135" s="189" t="s">
        <v>228</v>
      </c>
    </row>
    <row r="136" s="2" customFormat="1" ht="16.5" customHeight="1">
      <c r="A136" s="36"/>
      <c r="B136" s="177"/>
      <c r="C136" s="178" t="s">
        <v>195</v>
      </c>
      <c r="D136" s="178" t="s">
        <v>144</v>
      </c>
      <c r="E136" s="179" t="s">
        <v>1161</v>
      </c>
      <c r="F136" s="180" t="s">
        <v>1162</v>
      </c>
      <c r="G136" s="181" t="s">
        <v>239</v>
      </c>
      <c r="H136" s="182">
        <v>1</v>
      </c>
      <c r="I136" s="183"/>
      <c r="J136" s="184">
        <f>ROUND(I136*H136,2)</f>
        <v>0</v>
      </c>
      <c r="K136" s="180" t="s">
        <v>1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149</v>
      </c>
      <c r="AT136" s="189" t="s">
        <v>144</v>
      </c>
      <c r="AU136" s="189" t="s">
        <v>77</v>
      </c>
      <c r="AY136" s="17" t="s">
        <v>141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77</v>
      </c>
      <c r="BK136" s="190">
        <f>ROUND(I136*H136,2)</f>
        <v>0</v>
      </c>
      <c r="BL136" s="17" t="s">
        <v>149</v>
      </c>
      <c r="BM136" s="189" t="s">
        <v>236</v>
      </c>
    </row>
    <row r="137" s="2" customFormat="1" ht="21.75" customHeight="1">
      <c r="A137" s="36"/>
      <c r="B137" s="177"/>
      <c r="C137" s="178" t="s">
        <v>199</v>
      </c>
      <c r="D137" s="178" t="s">
        <v>144</v>
      </c>
      <c r="E137" s="179" t="s">
        <v>1163</v>
      </c>
      <c r="F137" s="180" t="s">
        <v>1164</v>
      </c>
      <c r="G137" s="181" t="s">
        <v>239</v>
      </c>
      <c r="H137" s="182">
        <v>1</v>
      </c>
      <c r="I137" s="183"/>
      <c r="J137" s="184">
        <f>ROUND(I137*H137,2)</f>
        <v>0</v>
      </c>
      <c r="K137" s="180" t="s">
        <v>1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149</v>
      </c>
      <c r="AT137" s="189" t="s">
        <v>144</v>
      </c>
      <c r="AU137" s="189" t="s">
        <v>77</v>
      </c>
      <c r="AY137" s="17" t="s">
        <v>141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77</v>
      </c>
      <c r="BK137" s="190">
        <f>ROUND(I137*H137,2)</f>
        <v>0</v>
      </c>
      <c r="BL137" s="17" t="s">
        <v>149</v>
      </c>
      <c r="BM137" s="189" t="s">
        <v>246</v>
      </c>
    </row>
    <row r="138" s="2" customFormat="1" ht="16.5" customHeight="1">
      <c r="A138" s="36"/>
      <c r="B138" s="177"/>
      <c r="C138" s="178" t="s">
        <v>8</v>
      </c>
      <c r="D138" s="178" t="s">
        <v>144</v>
      </c>
      <c r="E138" s="179" t="s">
        <v>1165</v>
      </c>
      <c r="F138" s="180" t="s">
        <v>1166</v>
      </c>
      <c r="G138" s="181" t="s">
        <v>239</v>
      </c>
      <c r="H138" s="182">
        <v>1</v>
      </c>
      <c r="I138" s="183"/>
      <c r="J138" s="184">
        <f>ROUND(I138*H138,2)</f>
        <v>0</v>
      </c>
      <c r="K138" s="180" t="s">
        <v>1</v>
      </c>
      <c r="L138" s="37"/>
      <c r="M138" s="185" t="s">
        <v>1</v>
      </c>
      <c r="N138" s="186" t="s">
        <v>38</v>
      </c>
      <c r="O138" s="75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149</v>
      </c>
      <c r="AT138" s="189" t="s">
        <v>144</v>
      </c>
      <c r="AU138" s="189" t="s">
        <v>77</v>
      </c>
      <c r="AY138" s="17" t="s">
        <v>141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77</v>
      </c>
      <c r="BK138" s="190">
        <f>ROUND(I138*H138,2)</f>
        <v>0</v>
      </c>
      <c r="BL138" s="17" t="s">
        <v>149</v>
      </c>
      <c r="BM138" s="189" t="s">
        <v>254</v>
      </c>
    </row>
    <row r="139" s="2" customFormat="1" ht="24.15" customHeight="1">
      <c r="A139" s="36"/>
      <c r="B139" s="177"/>
      <c r="C139" s="178" t="s">
        <v>206</v>
      </c>
      <c r="D139" s="178" t="s">
        <v>144</v>
      </c>
      <c r="E139" s="179" t="s">
        <v>1167</v>
      </c>
      <c r="F139" s="180" t="s">
        <v>1168</v>
      </c>
      <c r="G139" s="181" t="s">
        <v>239</v>
      </c>
      <c r="H139" s="182">
        <v>1</v>
      </c>
      <c r="I139" s="183"/>
      <c r="J139" s="184">
        <f>ROUND(I139*H139,2)</f>
        <v>0</v>
      </c>
      <c r="K139" s="180" t="s">
        <v>1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149</v>
      </c>
      <c r="AT139" s="189" t="s">
        <v>144</v>
      </c>
      <c r="AU139" s="189" t="s">
        <v>77</v>
      </c>
      <c r="AY139" s="17" t="s">
        <v>141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77</v>
      </c>
      <c r="BK139" s="190">
        <f>ROUND(I139*H139,2)</f>
        <v>0</v>
      </c>
      <c r="BL139" s="17" t="s">
        <v>149</v>
      </c>
      <c r="BM139" s="189" t="s">
        <v>262</v>
      </c>
    </row>
    <row r="140" s="2" customFormat="1" ht="24.15" customHeight="1">
      <c r="A140" s="36"/>
      <c r="B140" s="177"/>
      <c r="C140" s="178" t="s">
        <v>210</v>
      </c>
      <c r="D140" s="178" t="s">
        <v>144</v>
      </c>
      <c r="E140" s="179" t="s">
        <v>1169</v>
      </c>
      <c r="F140" s="180" t="s">
        <v>1170</v>
      </c>
      <c r="G140" s="181" t="s">
        <v>239</v>
      </c>
      <c r="H140" s="182">
        <v>1</v>
      </c>
      <c r="I140" s="183"/>
      <c r="J140" s="184">
        <f>ROUND(I140*H140,2)</f>
        <v>0</v>
      </c>
      <c r="K140" s="180" t="s">
        <v>1</v>
      </c>
      <c r="L140" s="37"/>
      <c r="M140" s="185" t="s">
        <v>1</v>
      </c>
      <c r="N140" s="186" t="s">
        <v>38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149</v>
      </c>
      <c r="AT140" s="189" t="s">
        <v>144</v>
      </c>
      <c r="AU140" s="189" t="s">
        <v>77</v>
      </c>
      <c r="AY140" s="17" t="s">
        <v>141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77</v>
      </c>
      <c r="BK140" s="190">
        <f>ROUND(I140*H140,2)</f>
        <v>0</v>
      </c>
      <c r="BL140" s="17" t="s">
        <v>149</v>
      </c>
      <c r="BM140" s="189" t="s">
        <v>270</v>
      </c>
    </row>
    <row r="141" s="2" customFormat="1" ht="21.75" customHeight="1">
      <c r="A141" s="36"/>
      <c r="B141" s="177"/>
      <c r="C141" s="178" t="s">
        <v>214</v>
      </c>
      <c r="D141" s="178" t="s">
        <v>144</v>
      </c>
      <c r="E141" s="179" t="s">
        <v>1171</v>
      </c>
      <c r="F141" s="180" t="s">
        <v>1172</v>
      </c>
      <c r="G141" s="181" t="s">
        <v>239</v>
      </c>
      <c r="H141" s="182">
        <v>2</v>
      </c>
      <c r="I141" s="183"/>
      <c r="J141" s="184">
        <f>ROUND(I141*H141,2)</f>
        <v>0</v>
      </c>
      <c r="K141" s="180" t="s">
        <v>1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149</v>
      </c>
      <c r="AT141" s="189" t="s">
        <v>144</v>
      </c>
      <c r="AU141" s="189" t="s">
        <v>77</v>
      </c>
      <c r="AY141" s="17" t="s">
        <v>141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77</v>
      </c>
      <c r="BK141" s="190">
        <f>ROUND(I141*H141,2)</f>
        <v>0</v>
      </c>
      <c r="BL141" s="17" t="s">
        <v>149</v>
      </c>
      <c r="BM141" s="189" t="s">
        <v>276</v>
      </c>
    </row>
    <row r="142" s="2" customFormat="1" ht="21.75" customHeight="1">
      <c r="A142" s="36"/>
      <c r="B142" s="177"/>
      <c r="C142" s="178" t="s">
        <v>181</v>
      </c>
      <c r="D142" s="178" t="s">
        <v>144</v>
      </c>
      <c r="E142" s="179" t="s">
        <v>1173</v>
      </c>
      <c r="F142" s="180" t="s">
        <v>1174</v>
      </c>
      <c r="G142" s="181" t="s">
        <v>239</v>
      </c>
      <c r="H142" s="182">
        <v>2</v>
      </c>
      <c r="I142" s="183"/>
      <c r="J142" s="184">
        <f>ROUND(I142*H142,2)</f>
        <v>0</v>
      </c>
      <c r="K142" s="180" t="s">
        <v>1</v>
      </c>
      <c r="L142" s="37"/>
      <c r="M142" s="185" t="s">
        <v>1</v>
      </c>
      <c r="N142" s="186" t="s">
        <v>38</v>
      </c>
      <c r="O142" s="7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149</v>
      </c>
      <c r="AT142" s="189" t="s">
        <v>144</v>
      </c>
      <c r="AU142" s="189" t="s">
        <v>77</v>
      </c>
      <c r="AY142" s="17" t="s">
        <v>141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77</v>
      </c>
      <c r="BK142" s="190">
        <f>ROUND(I142*H142,2)</f>
        <v>0</v>
      </c>
      <c r="BL142" s="17" t="s">
        <v>149</v>
      </c>
      <c r="BM142" s="189" t="s">
        <v>187</v>
      </c>
    </row>
    <row r="143" s="2" customFormat="1" ht="16.5" customHeight="1">
      <c r="A143" s="36"/>
      <c r="B143" s="177"/>
      <c r="C143" s="178" t="s">
        <v>224</v>
      </c>
      <c r="D143" s="178" t="s">
        <v>144</v>
      </c>
      <c r="E143" s="179" t="s">
        <v>1175</v>
      </c>
      <c r="F143" s="180" t="s">
        <v>1176</v>
      </c>
      <c r="G143" s="181" t="s">
        <v>239</v>
      </c>
      <c r="H143" s="182">
        <v>2</v>
      </c>
      <c r="I143" s="183"/>
      <c r="J143" s="184">
        <f>ROUND(I143*H143,2)</f>
        <v>0</v>
      </c>
      <c r="K143" s="180" t="s">
        <v>1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149</v>
      </c>
      <c r="AT143" s="189" t="s">
        <v>144</v>
      </c>
      <c r="AU143" s="189" t="s">
        <v>77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77</v>
      </c>
      <c r="BK143" s="190">
        <f>ROUND(I143*H143,2)</f>
        <v>0</v>
      </c>
      <c r="BL143" s="17" t="s">
        <v>149</v>
      </c>
      <c r="BM143" s="189" t="s">
        <v>289</v>
      </c>
    </row>
    <row r="144" s="2" customFormat="1" ht="16.5" customHeight="1">
      <c r="A144" s="36"/>
      <c r="B144" s="177"/>
      <c r="C144" s="178" t="s">
        <v>228</v>
      </c>
      <c r="D144" s="178" t="s">
        <v>144</v>
      </c>
      <c r="E144" s="179" t="s">
        <v>1177</v>
      </c>
      <c r="F144" s="180" t="s">
        <v>1178</v>
      </c>
      <c r="G144" s="181" t="s">
        <v>239</v>
      </c>
      <c r="H144" s="182">
        <v>2</v>
      </c>
      <c r="I144" s="183"/>
      <c r="J144" s="184">
        <f>ROUND(I144*H144,2)</f>
        <v>0</v>
      </c>
      <c r="K144" s="180" t="s">
        <v>1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149</v>
      </c>
      <c r="AT144" s="189" t="s">
        <v>144</v>
      </c>
      <c r="AU144" s="189" t="s">
        <v>77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77</v>
      </c>
      <c r="BK144" s="190">
        <f>ROUND(I144*H144,2)</f>
        <v>0</v>
      </c>
      <c r="BL144" s="17" t="s">
        <v>149</v>
      </c>
      <c r="BM144" s="189" t="s">
        <v>295</v>
      </c>
    </row>
    <row r="145" s="2" customFormat="1" ht="16.5" customHeight="1">
      <c r="A145" s="36"/>
      <c r="B145" s="177"/>
      <c r="C145" s="178" t="s">
        <v>232</v>
      </c>
      <c r="D145" s="178" t="s">
        <v>144</v>
      </c>
      <c r="E145" s="179" t="s">
        <v>1179</v>
      </c>
      <c r="F145" s="180" t="s">
        <v>1180</v>
      </c>
      <c r="G145" s="181" t="s">
        <v>239</v>
      </c>
      <c r="H145" s="182">
        <v>1</v>
      </c>
      <c r="I145" s="183"/>
      <c r="J145" s="184">
        <f>ROUND(I145*H145,2)</f>
        <v>0</v>
      </c>
      <c r="K145" s="180" t="s">
        <v>1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149</v>
      </c>
      <c r="AT145" s="189" t="s">
        <v>144</v>
      </c>
      <c r="AU145" s="189" t="s">
        <v>77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77</v>
      </c>
      <c r="BK145" s="190">
        <f>ROUND(I145*H145,2)</f>
        <v>0</v>
      </c>
      <c r="BL145" s="17" t="s">
        <v>149</v>
      </c>
      <c r="BM145" s="189" t="s">
        <v>303</v>
      </c>
    </row>
    <row r="146" s="2" customFormat="1" ht="16.5" customHeight="1">
      <c r="A146" s="36"/>
      <c r="B146" s="177"/>
      <c r="C146" s="178" t="s">
        <v>236</v>
      </c>
      <c r="D146" s="178" t="s">
        <v>144</v>
      </c>
      <c r="E146" s="179" t="s">
        <v>1181</v>
      </c>
      <c r="F146" s="180" t="s">
        <v>1182</v>
      </c>
      <c r="G146" s="181" t="s">
        <v>239</v>
      </c>
      <c r="H146" s="182">
        <v>1</v>
      </c>
      <c r="I146" s="183"/>
      <c r="J146" s="184">
        <f>ROUND(I146*H146,2)</f>
        <v>0</v>
      </c>
      <c r="K146" s="180" t="s">
        <v>1</v>
      </c>
      <c r="L146" s="37"/>
      <c r="M146" s="185" t="s">
        <v>1</v>
      </c>
      <c r="N146" s="186" t="s">
        <v>38</v>
      </c>
      <c r="O146" s="75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149</v>
      </c>
      <c r="AT146" s="189" t="s">
        <v>144</v>
      </c>
      <c r="AU146" s="189" t="s">
        <v>77</v>
      </c>
      <c r="AY146" s="17" t="s">
        <v>141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77</v>
      </c>
      <c r="BK146" s="190">
        <f>ROUND(I146*H146,2)</f>
        <v>0</v>
      </c>
      <c r="BL146" s="17" t="s">
        <v>149</v>
      </c>
      <c r="BM146" s="189" t="s">
        <v>311</v>
      </c>
    </row>
    <row r="147" s="2" customFormat="1" ht="21.75" customHeight="1">
      <c r="A147" s="36"/>
      <c r="B147" s="177"/>
      <c r="C147" s="178" t="s">
        <v>7</v>
      </c>
      <c r="D147" s="178" t="s">
        <v>144</v>
      </c>
      <c r="E147" s="179" t="s">
        <v>1183</v>
      </c>
      <c r="F147" s="180" t="s">
        <v>1184</v>
      </c>
      <c r="G147" s="181" t="s">
        <v>239</v>
      </c>
      <c r="H147" s="182">
        <v>3</v>
      </c>
      <c r="I147" s="183"/>
      <c r="J147" s="184">
        <f>ROUND(I147*H147,2)</f>
        <v>0</v>
      </c>
      <c r="K147" s="180" t="s">
        <v>1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149</v>
      </c>
      <c r="AT147" s="189" t="s">
        <v>144</v>
      </c>
      <c r="AU147" s="189" t="s">
        <v>77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77</v>
      </c>
      <c r="BK147" s="190">
        <f>ROUND(I147*H147,2)</f>
        <v>0</v>
      </c>
      <c r="BL147" s="17" t="s">
        <v>149</v>
      </c>
      <c r="BM147" s="189" t="s">
        <v>321</v>
      </c>
    </row>
    <row r="148" s="2" customFormat="1" ht="21.75" customHeight="1">
      <c r="A148" s="36"/>
      <c r="B148" s="177"/>
      <c r="C148" s="178" t="s">
        <v>246</v>
      </c>
      <c r="D148" s="178" t="s">
        <v>144</v>
      </c>
      <c r="E148" s="179" t="s">
        <v>1185</v>
      </c>
      <c r="F148" s="180" t="s">
        <v>1186</v>
      </c>
      <c r="G148" s="181" t="s">
        <v>239</v>
      </c>
      <c r="H148" s="182">
        <v>3</v>
      </c>
      <c r="I148" s="183"/>
      <c r="J148" s="184">
        <f>ROUND(I148*H148,2)</f>
        <v>0</v>
      </c>
      <c r="K148" s="180" t="s">
        <v>1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149</v>
      </c>
      <c r="AT148" s="189" t="s">
        <v>144</v>
      </c>
      <c r="AU148" s="189" t="s">
        <v>77</v>
      </c>
      <c r="AY148" s="17" t="s">
        <v>141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77</v>
      </c>
      <c r="BK148" s="190">
        <f>ROUND(I148*H148,2)</f>
        <v>0</v>
      </c>
      <c r="BL148" s="17" t="s">
        <v>149</v>
      </c>
      <c r="BM148" s="189" t="s">
        <v>329</v>
      </c>
    </row>
    <row r="149" s="12" customFormat="1" ht="25.92" customHeight="1">
      <c r="A149" s="12"/>
      <c r="B149" s="164"/>
      <c r="C149" s="12"/>
      <c r="D149" s="165" t="s">
        <v>72</v>
      </c>
      <c r="E149" s="166" t="s">
        <v>1187</v>
      </c>
      <c r="F149" s="166" t="s">
        <v>1188</v>
      </c>
      <c r="G149" s="12"/>
      <c r="H149" s="12"/>
      <c r="I149" s="167"/>
      <c r="J149" s="168">
        <f>BK149</f>
        <v>0</v>
      </c>
      <c r="K149" s="12"/>
      <c r="L149" s="164"/>
      <c r="M149" s="169"/>
      <c r="N149" s="170"/>
      <c r="O149" s="170"/>
      <c r="P149" s="171">
        <f>SUM(P150:P157)</f>
        <v>0</v>
      </c>
      <c r="Q149" s="170"/>
      <c r="R149" s="171">
        <f>SUM(R150:R157)</f>
        <v>0</v>
      </c>
      <c r="S149" s="170"/>
      <c r="T149" s="172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5" t="s">
        <v>77</v>
      </c>
      <c r="AT149" s="173" t="s">
        <v>72</v>
      </c>
      <c r="AU149" s="173" t="s">
        <v>73</v>
      </c>
      <c r="AY149" s="165" t="s">
        <v>141</v>
      </c>
      <c r="BK149" s="174">
        <f>SUM(BK150:BK157)</f>
        <v>0</v>
      </c>
    </row>
    <row r="150" s="2" customFormat="1" ht="16.5" customHeight="1">
      <c r="A150" s="36"/>
      <c r="B150" s="177"/>
      <c r="C150" s="178" t="s">
        <v>250</v>
      </c>
      <c r="D150" s="178" t="s">
        <v>144</v>
      </c>
      <c r="E150" s="179" t="s">
        <v>1189</v>
      </c>
      <c r="F150" s="180" t="s">
        <v>1190</v>
      </c>
      <c r="G150" s="181" t="s">
        <v>239</v>
      </c>
      <c r="H150" s="182">
        <v>1</v>
      </c>
      <c r="I150" s="183"/>
      <c r="J150" s="184">
        <f>ROUND(I150*H150,2)</f>
        <v>0</v>
      </c>
      <c r="K150" s="180" t="s">
        <v>1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149</v>
      </c>
      <c r="AT150" s="189" t="s">
        <v>144</v>
      </c>
      <c r="AU150" s="189" t="s">
        <v>77</v>
      </c>
      <c r="AY150" s="17" t="s">
        <v>141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77</v>
      </c>
      <c r="BK150" s="190">
        <f>ROUND(I150*H150,2)</f>
        <v>0</v>
      </c>
      <c r="BL150" s="17" t="s">
        <v>149</v>
      </c>
      <c r="BM150" s="189" t="s">
        <v>340</v>
      </c>
    </row>
    <row r="151" s="2" customFormat="1" ht="16.5" customHeight="1">
      <c r="A151" s="36"/>
      <c r="B151" s="177"/>
      <c r="C151" s="178" t="s">
        <v>254</v>
      </c>
      <c r="D151" s="178" t="s">
        <v>144</v>
      </c>
      <c r="E151" s="179" t="s">
        <v>1191</v>
      </c>
      <c r="F151" s="180" t="s">
        <v>1192</v>
      </c>
      <c r="G151" s="181" t="s">
        <v>239</v>
      </c>
      <c r="H151" s="182">
        <v>1</v>
      </c>
      <c r="I151" s="183"/>
      <c r="J151" s="184">
        <f>ROUND(I151*H151,2)</f>
        <v>0</v>
      </c>
      <c r="K151" s="180" t="s">
        <v>1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149</v>
      </c>
      <c r="AT151" s="189" t="s">
        <v>144</v>
      </c>
      <c r="AU151" s="189" t="s">
        <v>77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77</v>
      </c>
      <c r="BK151" s="190">
        <f>ROUND(I151*H151,2)</f>
        <v>0</v>
      </c>
      <c r="BL151" s="17" t="s">
        <v>149</v>
      </c>
      <c r="BM151" s="189" t="s">
        <v>346</v>
      </c>
    </row>
    <row r="152" s="2" customFormat="1" ht="16.5" customHeight="1">
      <c r="A152" s="36"/>
      <c r="B152" s="177"/>
      <c r="C152" s="178" t="s">
        <v>258</v>
      </c>
      <c r="D152" s="178" t="s">
        <v>144</v>
      </c>
      <c r="E152" s="179" t="s">
        <v>1193</v>
      </c>
      <c r="F152" s="180" t="s">
        <v>1194</v>
      </c>
      <c r="G152" s="181" t="s">
        <v>239</v>
      </c>
      <c r="H152" s="182">
        <v>1</v>
      </c>
      <c r="I152" s="183"/>
      <c r="J152" s="184">
        <f>ROUND(I152*H152,2)</f>
        <v>0</v>
      </c>
      <c r="K152" s="180" t="s">
        <v>1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149</v>
      </c>
      <c r="AT152" s="189" t="s">
        <v>144</v>
      </c>
      <c r="AU152" s="189" t="s">
        <v>77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77</v>
      </c>
      <c r="BK152" s="190">
        <f>ROUND(I152*H152,2)</f>
        <v>0</v>
      </c>
      <c r="BL152" s="17" t="s">
        <v>149</v>
      </c>
      <c r="BM152" s="189" t="s">
        <v>355</v>
      </c>
    </row>
    <row r="153" s="2" customFormat="1" ht="16.5" customHeight="1">
      <c r="A153" s="36"/>
      <c r="B153" s="177"/>
      <c r="C153" s="178" t="s">
        <v>262</v>
      </c>
      <c r="D153" s="178" t="s">
        <v>144</v>
      </c>
      <c r="E153" s="179" t="s">
        <v>1195</v>
      </c>
      <c r="F153" s="180" t="s">
        <v>1196</v>
      </c>
      <c r="G153" s="181" t="s">
        <v>239</v>
      </c>
      <c r="H153" s="182">
        <v>1</v>
      </c>
      <c r="I153" s="183"/>
      <c r="J153" s="184">
        <f>ROUND(I153*H153,2)</f>
        <v>0</v>
      </c>
      <c r="K153" s="180" t="s">
        <v>1</v>
      </c>
      <c r="L153" s="37"/>
      <c r="M153" s="185" t="s">
        <v>1</v>
      </c>
      <c r="N153" s="186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149</v>
      </c>
      <c r="AT153" s="189" t="s">
        <v>144</v>
      </c>
      <c r="AU153" s="189" t="s">
        <v>77</v>
      </c>
      <c r="AY153" s="17" t="s">
        <v>141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77</v>
      </c>
      <c r="BK153" s="190">
        <f>ROUND(I153*H153,2)</f>
        <v>0</v>
      </c>
      <c r="BL153" s="17" t="s">
        <v>149</v>
      </c>
      <c r="BM153" s="189" t="s">
        <v>363</v>
      </c>
    </row>
    <row r="154" s="2" customFormat="1" ht="16.5" customHeight="1">
      <c r="A154" s="36"/>
      <c r="B154" s="177"/>
      <c r="C154" s="178" t="s">
        <v>266</v>
      </c>
      <c r="D154" s="178" t="s">
        <v>144</v>
      </c>
      <c r="E154" s="179" t="s">
        <v>1197</v>
      </c>
      <c r="F154" s="180" t="s">
        <v>1198</v>
      </c>
      <c r="G154" s="181" t="s">
        <v>239</v>
      </c>
      <c r="H154" s="182">
        <v>1</v>
      </c>
      <c r="I154" s="183"/>
      <c r="J154" s="184">
        <f>ROUND(I154*H154,2)</f>
        <v>0</v>
      </c>
      <c r="K154" s="180" t="s">
        <v>1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149</v>
      </c>
      <c r="AT154" s="189" t="s">
        <v>144</v>
      </c>
      <c r="AU154" s="189" t="s">
        <v>77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77</v>
      </c>
      <c r="BK154" s="190">
        <f>ROUND(I154*H154,2)</f>
        <v>0</v>
      </c>
      <c r="BL154" s="17" t="s">
        <v>149</v>
      </c>
      <c r="BM154" s="189" t="s">
        <v>371</v>
      </c>
    </row>
    <row r="155" s="2" customFormat="1" ht="16.5" customHeight="1">
      <c r="A155" s="36"/>
      <c r="B155" s="177"/>
      <c r="C155" s="178" t="s">
        <v>270</v>
      </c>
      <c r="D155" s="178" t="s">
        <v>144</v>
      </c>
      <c r="E155" s="179" t="s">
        <v>1199</v>
      </c>
      <c r="F155" s="180" t="s">
        <v>1200</v>
      </c>
      <c r="G155" s="181" t="s">
        <v>239</v>
      </c>
      <c r="H155" s="182">
        <v>1</v>
      </c>
      <c r="I155" s="183"/>
      <c r="J155" s="184">
        <f>ROUND(I155*H155,2)</f>
        <v>0</v>
      </c>
      <c r="K155" s="180" t="s">
        <v>1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149</v>
      </c>
      <c r="AT155" s="189" t="s">
        <v>144</v>
      </c>
      <c r="AU155" s="189" t="s">
        <v>77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77</v>
      </c>
      <c r="BK155" s="190">
        <f>ROUND(I155*H155,2)</f>
        <v>0</v>
      </c>
      <c r="BL155" s="17" t="s">
        <v>149</v>
      </c>
      <c r="BM155" s="189" t="s">
        <v>379</v>
      </c>
    </row>
    <row r="156" s="2" customFormat="1" ht="16.5" customHeight="1">
      <c r="A156" s="36"/>
      <c r="B156" s="177"/>
      <c r="C156" s="178" t="s">
        <v>272</v>
      </c>
      <c r="D156" s="178" t="s">
        <v>144</v>
      </c>
      <c r="E156" s="179" t="s">
        <v>1201</v>
      </c>
      <c r="F156" s="180" t="s">
        <v>1202</v>
      </c>
      <c r="G156" s="181" t="s">
        <v>239</v>
      </c>
      <c r="H156" s="182">
        <v>1</v>
      </c>
      <c r="I156" s="183"/>
      <c r="J156" s="184">
        <f>ROUND(I156*H156,2)</f>
        <v>0</v>
      </c>
      <c r="K156" s="180" t="s">
        <v>1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149</v>
      </c>
      <c r="AT156" s="189" t="s">
        <v>144</v>
      </c>
      <c r="AU156" s="189" t="s">
        <v>77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77</v>
      </c>
      <c r="BK156" s="190">
        <f>ROUND(I156*H156,2)</f>
        <v>0</v>
      </c>
      <c r="BL156" s="17" t="s">
        <v>149</v>
      </c>
      <c r="BM156" s="189" t="s">
        <v>389</v>
      </c>
    </row>
    <row r="157" s="2" customFormat="1" ht="16.5" customHeight="1">
      <c r="A157" s="36"/>
      <c r="B157" s="177"/>
      <c r="C157" s="178" t="s">
        <v>276</v>
      </c>
      <c r="D157" s="178" t="s">
        <v>144</v>
      </c>
      <c r="E157" s="179" t="s">
        <v>1203</v>
      </c>
      <c r="F157" s="180" t="s">
        <v>1204</v>
      </c>
      <c r="G157" s="181" t="s">
        <v>239</v>
      </c>
      <c r="H157" s="182">
        <v>1</v>
      </c>
      <c r="I157" s="183"/>
      <c r="J157" s="184">
        <f>ROUND(I157*H157,2)</f>
        <v>0</v>
      </c>
      <c r="K157" s="180" t="s">
        <v>1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149</v>
      </c>
      <c r="AT157" s="189" t="s">
        <v>144</v>
      </c>
      <c r="AU157" s="189" t="s">
        <v>77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77</v>
      </c>
      <c r="BK157" s="190">
        <f>ROUND(I157*H157,2)</f>
        <v>0</v>
      </c>
      <c r="BL157" s="17" t="s">
        <v>149</v>
      </c>
      <c r="BM157" s="189" t="s">
        <v>400</v>
      </c>
    </row>
    <row r="158" s="12" customFormat="1" ht="25.92" customHeight="1">
      <c r="A158" s="12"/>
      <c r="B158" s="164"/>
      <c r="C158" s="12"/>
      <c r="D158" s="165" t="s">
        <v>72</v>
      </c>
      <c r="E158" s="166" t="s">
        <v>1205</v>
      </c>
      <c r="F158" s="166" t="s">
        <v>1206</v>
      </c>
      <c r="G158" s="12"/>
      <c r="H158" s="12"/>
      <c r="I158" s="167"/>
      <c r="J158" s="168">
        <f>BK158</f>
        <v>0</v>
      </c>
      <c r="K158" s="12"/>
      <c r="L158" s="164"/>
      <c r="M158" s="169"/>
      <c r="N158" s="170"/>
      <c r="O158" s="170"/>
      <c r="P158" s="171">
        <f>SUM(P159:P171)</f>
        <v>0</v>
      </c>
      <c r="Q158" s="170"/>
      <c r="R158" s="171">
        <f>SUM(R159:R171)</f>
        <v>0</v>
      </c>
      <c r="S158" s="170"/>
      <c r="T158" s="172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5" t="s">
        <v>77</v>
      </c>
      <c r="AT158" s="173" t="s">
        <v>72</v>
      </c>
      <c r="AU158" s="173" t="s">
        <v>73</v>
      </c>
      <c r="AY158" s="165" t="s">
        <v>141</v>
      </c>
      <c r="BK158" s="174">
        <f>SUM(BK159:BK171)</f>
        <v>0</v>
      </c>
    </row>
    <row r="159" s="2" customFormat="1" ht="16.5" customHeight="1">
      <c r="A159" s="36"/>
      <c r="B159" s="177"/>
      <c r="C159" s="178" t="s">
        <v>278</v>
      </c>
      <c r="D159" s="178" t="s">
        <v>144</v>
      </c>
      <c r="E159" s="179" t="s">
        <v>1207</v>
      </c>
      <c r="F159" s="180" t="s">
        <v>1208</v>
      </c>
      <c r="G159" s="181" t="s">
        <v>180</v>
      </c>
      <c r="H159" s="182">
        <v>500</v>
      </c>
      <c r="I159" s="183"/>
      <c r="J159" s="184">
        <f>ROUND(I159*H159,2)</f>
        <v>0</v>
      </c>
      <c r="K159" s="180" t="s">
        <v>1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149</v>
      </c>
      <c r="AT159" s="189" t="s">
        <v>144</v>
      </c>
      <c r="AU159" s="189" t="s">
        <v>77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77</v>
      </c>
      <c r="BK159" s="190">
        <f>ROUND(I159*H159,2)</f>
        <v>0</v>
      </c>
      <c r="BL159" s="17" t="s">
        <v>149</v>
      </c>
      <c r="BM159" s="189" t="s">
        <v>408</v>
      </c>
    </row>
    <row r="160" s="2" customFormat="1" ht="16.5" customHeight="1">
      <c r="A160" s="36"/>
      <c r="B160" s="177"/>
      <c r="C160" s="178" t="s">
        <v>187</v>
      </c>
      <c r="D160" s="178" t="s">
        <v>144</v>
      </c>
      <c r="E160" s="179" t="s">
        <v>1209</v>
      </c>
      <c r="F160" s="180" t="s">
        <v>1210</v>
      </c>
      <c r="G160" s="181" t="s">
        <v>180</v>
      </c>
      <c r="H160" s="182">
        <v>250</v>
      </c>
      <c r="I160" s="183"/>
      <c r="J160" s="184">
        <f>ROUND(I160*H160,2)</f>
        <v>0</v>
      </c>
      <c r="K160" s="180" t="s">
        <v>1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149</v>
      </c>
      <c r="AT160" s="189" t="s">
        <v>144</v>
      </c>
      <c r="AU160" s="189" t="s">
        <v>77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77</v>
      </c>
      <c r="BK160" s="190">
        <f>ROUND(I160*H160,2)</f>
        <v>0</v>
      </c>
      <c r="BL160" s="17" t="s">
        <v>149</v>
      </c>
      <c r="BM160" s="189" t="s">
        <v>418</v>
      </c>
    </row>
    <row r="161" s="2" customFormat="1" ht="21.75" customHeight="1">
      <c r="A161" s="36"/>
      <c r="B161" s="177"/>
      <c r="C161" s="178" t="s">
        <v>285</v>
      </c>
      <c r="D161" s="178" t="s">
        <v>144</v>
      </c>
      <c r="E161" s="179" t="s">
        <v>1211</v>
      </c>
      <c r="F161" s="180" t="s">
        <v>1212</v>
      </c>
      <c r="G161" s="181" t="s">
        <v>180</v>
      </c>
      <c r="H161" s="182">
        <v>350</v>
      </c>
      <c r="I161" s="183"/>
      <c r="J161" s="184">
        <f>ROUND(I161*H161,2)</f>
        <v>0</v>
      </c>
      <c r="K161" s="180" t="s">
        <v>1</v>
      </c>
      <c r="L161" s="37"/>
      <c r="M161" s="185" t="s">
        <v>1</v>
      </c>
      <c r="N161" s="186" t="s">
        <v>38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149</v>
      </c>
      <c r="AT161" s="189" t="s">
        <v>144</v>
      </c>
      <c r="AU161" s="189" t="s">
        <v>77</v>
      </c>
      <c r="AY161" s="17" t="s">
        <v>141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77</v>
      </c>
      <c r="BK161" s="190">
        <f>ROUND(I161*H161,2)</f>
        <v>0</v>
      </c>
      <c r="BL161" s="17" t="s">
        <v>149</v>
      </c>
      <c r="BM161" s="189" t="s">
        <v>426</v>
      </c>
    </row>
    <row r="162" s="2" customFormat="1" ht="21.75" customHeight="1">
      <c r="A162" s="36"/>
      <c r="B162" s="177"/>
      <c r="C162" s="178" t="s">
        <v>289</v>
      </c>
      <c r="D162" s="178" t="s">
        <v>144</v>
      </c>
      <c r="E162" s="179" t="s">
        <v>1213</v>
      </c>
      <c r="F162" s="180" t="s">
        <v>1214</v>
      </c>
      <c r="G162" s="181" t="s">
        <v>180</v>
      </c>
      <c r="H162" s="182">
        <v>100</v>
      </c>
      <c r="I162" s="183"/>
      <c r="J162" s="184">
        <f>ROUND(I162*H162,2)</f>
        <v>0</v>
      </c>
      <c r="K162" s="180" t="s">
        <v>1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149</v>
      </c>
      <c r="AT162" s="189" t="s">
        <v>144</v>
      </c>
      <c r="AU162" s="189" t="s">
        <v>77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77</v>
      </c>
      <c r="BK162" s="190">
        <f>ROUND(I162*H162,2)</f>
        <v>0</v>
      </c>
      <c r="BL162" s="17" t="s">
        <v>149</v>
      </c>
      <c r="BM162" s="189" t="s">
        <v>434</v>
      </c>
    </row>
    <row r="163" s="2" customFormat="1" ht="16.5" customHeight="1">
      <c r="A163" s="36"/>
      <c r="B163" s="177"/>
      <c r="C163" s="178" t="s">
        <v>293</v>
      </c>
      <c r="D163" s="178" t="s">
        <v>144</v>
      </c>
      <c r="E163" s="179" t="s">
        <v>1215</v>
      </c>
      <c r="F163" s="180" t="s">
        <v>1216</v>
      </c>
      <c r="G163" s="181" t="s">
        <v>180</v>
      </c>
      <c r="H163" s="182">
        <v>50</v>
      </c>
      <c r="I163" s="183"/>
      <c r="J163" s="184">
        <f>ROUND(I163*H163,2)</f>
        <v>0</v>
      </c>
      <c r="K163" s="180" t="s">
        <v>1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149</v>
      </c>
      <c r="AT163" s="189" t="s">
        <v>144</v>
      </c>
      <c r="AU163" s="189" t="s">
        <v>77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77</v>
      </c>
      <c r="BK163" s="190">
        <f>ROUND(I163*H163,2)</f>
        <v>0</v>
      </c>
      <c r="BL163" s="17" t="s">
        <v>149</v>
      </c>
      <c r="BM163" s="189" t="s">
        <v>442</v>
      </c>
    </row>
    <row r="164" s="2" customFormat="1" ht="16.5" customHeight="1">
      <c r="A164" s="36"/>
      <c r="B164" s="177"/>
      <c r="C164" s="178" t="s">
        <v>295</v>
      </c>
      <c r="D164" s="178" t="s">
        <v>144</v>
      </c>
      <c r="E164" s="179" t="s">
        <v>1217</v>
      </c>
      <c r="F164" s="180" t="s">
        <v>1218</v>
      </c>
      <c r="G164" s="181" t="s">
        <v>180</v>
      </c>
      <c r="H164" s="182">
        <v>1200</v>
      </c>
      <c r="I164" s="183"/>
      <c r="J164" s="184">
        <f>ROUND(I164*H164,2)</f>
        <v>0</v>
      </c>
      <c r="K164" s="180" t="s">
        <v>1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149</v>
      </c>
      <c r="AT164" s="189" t="s">
        <v>144</v>
      </c>
      <c r="AU164" s="189" t="s">
        <v>77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77</v>
      </c>
      <c r="BK164" s="190">
        <f>ROUND(I164*H164,2)</f>
        <v>0</v>
      </c>
      <c r="BL164" s="17" t="s">
        <v>149</v>
      </c>
      <c r="BM164" s="189" t="s">
        <v>450</v>
      </c>
    </row>
    <row r="165" s="2" customFormat="1" ht="16.5" customHeight="1">
      <c r="A165" s="36"/>
      <c r="B165" s="177"/>
      <c r="C165" s="178" t="s">
        <v>299</v>
      </c>
      <c r="D165" s="178" t="s">
        <v>144</v>
      </c>
      <c r="E165" s="179" t="s">
        <v>1219</v>
      </c>
      <c r="F165" s="180" t="s">
        <v>1220</v>
      </c>
      <c r="G165" s="181" t="s">
        <v>180</v>
      </c>
      <c r="H165" s="182">
        <v>30</v>
      </c>
      <c r="I165" s="183"/>
      <c r="J165" s="184">
        <f>ROUND(I165*H165,2)</f>
        <v>0</v>
      </c>
      <c r="K165" s="180" t="s">
        <v>1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149</v>
      </c>
      <c r="AT165" s="189" t="s">
        <v>144</v>
      </c>
      <c r="AU165" s="189" t="s">
        <v>77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77</v>
      </c>
      <c r="BK165" s="190">
        <f>ROUND(I165*H165,2)</f>
        <v>0</v>
      </c>
      <c r="BL165" s="17" t="s">
        <v>149</v>
      </c>
      <c r="BM165" s="189" t="s">
        <v>458</v>
      </c>
    </row>
    <row r="166" s="2" customFormat="1" ht="16.5" customHeight="1">
      <c r="A166" s="36"/>
      <c r="B166" s="177"/>
      <c r="C166" s="178" t="s">
        <v>303</v>
      </c>
      <c r="D166" s="178" t="s">
        <v>144</v>
      </c>
      <c r="E166" s="179" t="s">
        <v>1221</v>
      </c>
      <c r="F166" s="180" t="s">
        <v>1222</v>
      </c>
      <c r="G166" s="181" t="s">
        <v>1223</v>
      </c>
      <c r="H166" s="182">
        <v>30</v>
      </c>
      <c r="I166" s="183"/>
      <c r="J166" s="184">
        <f>ROUND(I166*H166,2)</f>
        <v>0</v>
      </c>
      <c r="K166" s="180" t="s">
        <v>1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149</v>
      </c>
      <c r="AT166" s="189" t="s">
        <v>144</v>
      </c>
      <c r="AU166" s="189" t="s">
        <v>77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77</v>
      </c>
      <c r="BK166" s="190">
        <f>ROUND(I166*H166,2)</f>
        <v>0</v>
      </c>
      <c r="BL166" s="17" t="s">
        <v>149</v>
      </c>
      <c r="BM166" s="189" t="s">
        <v>466</v>
      </c>
    </row>
    <row r="167" s="2" customFormat="1" ht="16.5" customHeight="1">
      <c r="A167" s="36"/>
      <c r="B167" s="177"/>
      <c r="C167" s="178" t="s">
        <v>307</v>
      </c>
      <c r="D167" s="178" t="s">
        <v>144</v>
      </c>
      <c r="E167" s="179" t="s">
        <v>1224</v>
      </c>
      <c r="F167" s="180" t="s">
        <v>1225</v>
      </c>
      <c r="G167" s="181" t="s">
        <v>180</v>
      </c>
      <c r="H167" s="182">
        <v>30</v>
      </c>
      <c r="I167" s="183"/>
      <c r="J167" s="184">
        <f>ROUND(I167*H167,2)</f>
        <v>0</v>
      </c>
      <c r="K167" s="180" t="s">
        <v>1</v>
      </c>
      <c r="L167" s="37"/>
      <c r="M167" s="185" t="s">
        <v>1</v>
      </c>
      <c r="N167" s="186" t="s">
        <v>38</v>
      </c>
      <c r="O167" s="7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149</v>
      </c>
      <c r="AT167" s="189" t="s">
        <v>144</v>
      </c>
      <c r="AU167" s="189" t="s">
        <v>77</v>
      </c>
      <c r="AY167" s="17" t="s">
        <v>141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77</v>
      </c>
      <c r="BK167" s="190">
        <f>ROUND(I167*H167,2)</f>
        <v>0</v>
      </c>
      <c r="BL167" s="17" t="s">
        <v>149</v>
      </c>
      <c r="BM167" s="189" t="s">
        <v>474</v>
      </c>
    </row>
    <row r="168" s="2" customFormat="1" ht="16.5" customHeight="1">
      <c r="A168" s="36"/>
      <c r="B168" s="177"/>
      <c r="C168" s="178" t="s">
        <v>311</v>
      </c>
      <c r="D168" s="178" t="s">
        <v>144</v>
      </c>
      <c r="E168" s="179" t="s">
        <v>1226</v>
      </c>
      <c r="F168" s="180" t="s">
        <v>1227</v>
      </c>
      <c r="G168" s="181" t="s">
        <v>180</v>
      </c>
      <c r="H168" s="182">
        <v>50</v>
      </c>
      <c r="I168" s="183"/>
      <c r="J168" s="184">
        <f>ROUND(I168*H168,2)</f>
        <v>0</v>
      </c>
      <c r="K168" s="180" t="s">
        <v>1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149</v>
      </c>
      <c r="AT168" s="189" t="s">
        <v>144</v>
      </c>
      <c r="AU168" s="189" t="s">
        <v>77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77</v>
      </c>
      <c r="BK168" s="190">
        <f>ROUND(I168*H168,2)</f>
        <v>0</v>
      </c>
      <c r="BL168" s="17" t="s">
        <v>149</v>
      </c>
      <c r="BM168" s="189" t="s">
        <v>482</v>
      </c>
    </row>
    <row r="169" s="2" customFormat="1" ht="24.15" customHeight="1">
      <c r="A169" s="36"/>
      <c r="B169" s="177"/>
      <c r="C169" s="178" t="s">
        <v>317</v>
      </c>
      <c r="D169" s="178" t="s">
        <v>144</v>
      </c>
      <c r="E169" s="179" t="s">
        <v>1228</v>
      </c>
      <c r="F169" s="180" t="s">
        <v>1229</v>
      </c>
      <c r="G169" s="181" t="s">
        <v>180</v>
      </c>
      <c r="H169" s="182">
        <v>50</v>
      </c>
      <c r="I169" s="183"/>
      <c r="J169" s="184">
        <f>ROUND(I169*H169,2)</f>
        <v>0</v>
      </c>
      <c r="K169" s="180" t="s">
        <v>1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149</v>
      </c>
      <c r="AT169" s="189" t="s">
        <v>144</v>
      </c>
      <c r="AU169" s="189" t="s">
        <v>77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77</v>
      </c>
      <c r="BK169" s="190">
        <f>ROUND(I169*H169,2)</f>
        <v>0</v>
      </c>
      <c r="BL169" s="17" t="s">
        <v>149</v>
      </c>
      <c r="BM169" s="189" t="s">
        <v>490</v>
      </c>
    </row>
    <row r="170" s="2" customFormat="1" ht="16.5" customHeight="1">
      <c r="A170" s="36"/>
      <c r="B170" s="177"/>
      <c r="C170" s="178" t="s">
        <v>321</v>
      </c>
      <c r="D170" s="178" t="s">
        <v>144</v>
      </c>
      <c r="E170" s="179" t="s">
        <v>1230</v>
      </c>
      <c r="F170" s="180" t="s">
        <v>1231</v>
      </c>
      <c r="G170" s="181" t="s">
        <v>180</v>
      </c>
      <c r="H170" s="182">
        <v>50</v>
      </c>
      <c r="I170" s="183"/>
      <c r="J170" s="184">
        <f>ROUND(I170*H170,2)</f>
        <v>0</v>
      </c>
      <c r="K170" s="180" t="s">
        <v>1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149</v>
      </c>
      <c r="AT170" s="189" t="s">
        <v>144</v>
      </c>
      <c r="AU170" s="189" t="s">
        <v>77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77</v>
      </c>
      <c r="BK170" s="190">
        <f>ROUND(I170*H170,2)</f>
        <v>0</v>
      </c>
      <c r="BL170" s="17" t="s">
        <v>149</v>
      </c>
      <c r="BM170" s="189" t="s">
        <v>501</v>
      </c>
    </row>
    <row r="171" s="2" customFormat="1" ht="16.5" customHeight="1">
      <c r="A171" s="36"/>
      <c r="B171" s="177"/>
      <c r="C171" s="178" t="s">
        <v>325</v>
      </c>
      <c r="D171" s="178" t="s">
        <v>144</v>
      </c>
      <c r="E171" s="179" t="s">
        <v>1232</v>
      </c>
      <c r="F171" s="180" t="s">
        <v>1233</v>
      </c>
      <c r="G171" s="181" t="s">
        <v>222</v>
      </c>
      <c r="H171" s="182">
        <v>80</v>
      </c>
      <c r="I171" s="183"/>
      <c r="J171" s="184">
        <f>ROUND(I171*H171,2)</f>
        <v>0</v>
      </c>
      <c r="K171" s="180" t="s">
        <v>1</v>
      </c>
      <c r="L171" s="37"/>
      <c r="M171" s="185" t="s">
        <v>1</v>
      </c>
      <c r="N171" s="186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149</v>
      </c>
      <c r="AT171" s="189" t="s">
        <v>144</v>
      </c>
      <c r="AU171" s="189" t="s">
        <v>77</v>
      </c>
      <c r="AY171" s="17" t="s">
        <v>141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77</v>
      </c>
      <c r="BK171" s="190">
        <f>ROUND(I171*H171,2)</f>
        <v>0</v>
      </c>
      <c r="BL171" s="17" t="s">
        <v>149</v>
      </c>
      <c r="BM171" s="189" t="s">
        <v>509</v>
      </c>
    </row>
    <row r="172" s="12" customFormat="1" ht="25.92" customHeight="1">
      <c r="A172" s="12"/>
      <c r="B172" s="164"/>
      <c r="C172" s="12"/>
      <c r="D172" s="165" t="s">
        <v>72</v>
      </c>
      <c r="E172" s="166" t="s">
        <v>1234</v>
      </c>
      <c r="F172" s="166" t="s">
        <v>1235</v>
      </c>
      <c r="G172" s="12"/>
      <c r="H172" s="12"/>
      <c r="I172" s="167"/>
      <c r="J172" s="168">
        <f>BK172</f>
        <v>0</v>
      </c>
      <c r="K172" s="12"/>
      <c r="L172" s="164"/>
      <c r="M172" s="169"/>
      <c r="N172" s="170"/>
      <c r="O172" s="170"/>
      <c r="P172" s="171">
        <f>SUM(P173:P175)</f>
        <v>0</v>
      </c>
      <c r="Q172" s="170"/>
      <c r="R172" s="171">
        <f>SUM(R173:R175)</f>
        <v>0</v>
      </c>
      <c r="S172" s="170"/>
      <c r="T172" s="172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5" t="s">
        <v>77</v>
      </c>
      <c r="AT172" s="173" t="s">
        <v>72</v>
      </c>
      <c r="AU172" s="173" t="s">
        <v>73</v>
      </c>
      <c r="AY172" s="165" t="s">
        <v>141</v>
      </c>
      <c r="BK172" s="174">
        <f>SUM(BK173:BK175)</f>
        <v>0</v>
      </c>
    </row>
    <row r="173" s="2" customFormat="1" ht="16.5" customHeight="1">
      <c r="A173" s="36"/>
      <c r="B173" s="177"/>
      <c r="C173" s="178" t="s">
        <v>329</v>
      </c>
      <c r="D173" s="178" t="s">
        <v>144</v>
      </c>
      <c r="E173" s="179" t="s">
        <v>1236</v>
      </c>
      <c r="F173" s="180" t="s">
        <v>1237</v>
      </c>
      <c r="G173" s="181" t="s">
        <v>1238</v>
      </c>
      <c r="H173" s="182">
        <v>40</v>
      </c>
      <c r="I173" s="183"/>
      <c r="J173" s="184">
        <f>ROUND(I173*H173,2)</f>
        <v>0</v>
      </c>
      <c r="K173" s="180" t="s">
        <v>1</v>
      </c>
      <c r="L173" s="37"/>
      <c r="M173" s="185" t="s">
        <v>1</v>
      </c>
      <c r="N173" s="186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149</v>
      </c>
      <c r="AT173" s="189" t="s">
        <v>144</v>
      </c>
      <c r="AU173" s="189" t="s">
        <v>77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77</v>
      </c>
      <c r="BK173" s="190">
        <f>ROUND(I173*H173,2)</f>
        <v>0</v>
      </c>
      <c r="BL173" s="17" t="s">
        <v>149</v>
      </c>
      <c r="BM173" s="189" t="s">
        <v>517</v>
      </c>
    </row>
    <row r="174" s="2" customFormat="1" ht="16.5" customHeight="1">
      <c r="A174" s="36"/>
      <c r="B174" s="177"/>
      <c r="C174" s="178" t="s">
        <v>335</v>
      </c>
      <c r="D174" s="178" t="s">
        <v>144</v>
      </c>
      <c r="E174" s="179" t="s">
        <v>1239</v>
      </c>
      <c r="F174" s="180" t="s">
        <v>1240</v>
      </c>
      <c r="G174" s="181" t="s">
        <v>1238</v>
      </c>
      <c r="H174" s="182">
        <v>40</v>
      </c>
      <c r="I174" s="183"/>
      <c r="J174" s="184">
        <f>ROUND(I174*H174,2)</f>
        <v>0</v>
      </c>
      <c r="K174" s="180" t="s">
        <v>1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149</v>
      </c>
      <c r="AT174" s="189" t="s">
        <v>144</v>
      </c>
      <c r="AU174" s="189" t="s">
        <v>77</v>
      </c>
      <c r="AY174" s="17" t="s">
        <v>141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77</v>
      </c>
      <c r="BK174" s="190">
        <f>ROUND(I174*H174,2)</f>
        <v>0</v>
      </c>
      <c r="BL174" s="17" t="s">
        <v>149</v>
      </c>
      <c r="BM174" s="189" t="s">
        <v>527</v>
      </c>
    </row>
    <row r="175" s="2" customFormat="1" ht="16.5" customHeight="1">
      <c r="A175" s="36"/>
      <c r="B175" s="177"/>
      <c r="C175" s="178" t="s">
        <v>340</v>
      </c>
      <c r="D175" s="178" t="s">
        <v>144</v>
      </c>
      <c r="E175" s="179" t="s">
        <v>1241</v>
      </c>
      <c r="F175" s="180" t="s">
        <v>1242</v>
      </c>
      <c r="G175" s="181" t="s">
        <v>1238</v>
      </c>
      <c r="H175" s="182">
        <v>40</v>
      </c>
      <c r="I175" s="183"/>
      <c r="J175" s="184">
        <f>ROUND(I175*H175,2)</f>
        <v>0</v>
      </c>
      <c r="K175" s="180" t="s">
        <v>1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149</v>
      </c>
      <c r="AT175" s="189" t="s">
        <v>144</v>
      </c>
      <c r="AU175" s="189" t="s">
        <v>77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77</v>
      </c>
      <c r="BK175" s="190">
        <f>ROUND(I175*H175,2)</f>
        <v>0</v>
      </c>
      <c r="BL175" s="17" t="s">
        <v>149</v>
      </c>
      <c r="BM175" s="189" t="s">
        <v>538</v>
      </c>
    </row>
    <row r="176" s="12" customFormat="1" ht="25.92" customHeight="1">
      <c r="A176" s="12"/>
      <c r="B176" s="164"/>
      <c r="C176" s="12"/>
      <c r="D176" s="165" t="s">
        <v>72</v>
      </c>
      <c r="E176" s="166" t="s">
        <v>1243</v>
      </c>
      <c r="F176" s="166" t="s">
        <v>1244</v>
      </c>
      <c r="G176" s="12"/>
      <c r="H176" s="12"/>
      <c r="I176" s="167"/>
      <c r="J176" s="168">
        <f>BK176</f>
        <v>0</v>
      </c>
      <c r="K176" s="12"/>
      <c r="L176" s="164"/>
      <c r="M176" s="169"/>
      <c r="N176" s="170"/>
      <c r="O176" s="170"/>
      <c r="P176" s="171">
        <f>SUM(P177:P194)</f>
        <v>0</v>
      </c>
      <c r="Q176" s="170"/>
      <c r="R176" s="171">
        <f>SUM(R177:R194)</f>
        <v>0</v>
      </c>
      <c r="S176" s="170"/>
      <c r="T176" s="172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5" t="s">
        <v>77</v>
      </c>
      <c r="AT176" s="173" t="s">
        <v>72</v>
      </c>
      <c r="AU176" s="173" t="s">
        <v>73</v>
      </c>
      <c r="AY176" s="165" t="s">
        <v>141</v>
      </c>
      <c r="BK176" s="174">
        <f>SUM(BK177:BK194)</f>
        <v>0</v>
      </c>
    </row>
    <row r="177" s="2" customFormat="1" ht="16.5" customHeight="1">
      <c r="A177" s="36"/>
      <c r="B177" s="177"/>
      <c r="C177" s="178" t="s">
        <v>342</v>
      </c>
      <c r="D177" s="178" t="s">
        <v>144</v>
      </c>
      <c r="E177" s="179" t="s">
        <v>1245</v>
      </c>
      <c r="F177" s="180" t="s">
        <v>1246</v>
      </c>
      <c r="G177" s="181" t="s">
        <v>222</v>
      </c>
      <c r="H177" s="182">
        <v>1</v>
      </c>
      <c r="I177" s="183"/>
      <c r="J177" s="184">
        <f>ROUND(I177*H177,2)</f>
        <v>0</v>
      </c>
      <c r="K177" s="180" t="s">
        <v>1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149</v>
      </c>
      <c r="AT177" s="189" t="s">
        <v>144</v>
      </c>
      <c r="AU177" s="189" t="s">
        <v>77</v>
      </c>
      <c r="AY177" s="17" t="s">
        <v>141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77</v>
      </c>
      <c r="BK177" s="190">
        <f>ROUND(I177*H177,2)</f>
        <v>0</v>
      </c>
      <c r="BL177" s="17" t="s">
        <v>149</v>
      </c>
      <c r="BM177" s="189" t="s">
        <v>550</v>
      </c>
    </row>
    <row r="178" s="2" customFormat="1" ht="16.5" customHeight="1">
      <c r="A178" s="36"/>
      <c r="B178" s="177"/>
      <c r="C178" s="178" t="s">
        <v>346</v>
      </c>
      <c r="D178" s="178" t="s">
        <v>144</v>
      </c>
      <c r="E178" s="179" t="s">
        <v>1247</v>
      </c>
      <c r="F178" s="180" t="s">
        <v>1248</v>
      </c>
      <c r="G178" s="181" t="s">
        <v>222</v>
      </c>
      <c r="H178" s="182">
        <v>1</v>
      </c>
      <c r="I178" s="183"/>
      <c r="J178" s="184">
        <f>ROUND(I178*H178,2)</f>
        <v>0</v>
      </c>
      <c r="K178" s="180" t="s">
        <v>1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149</v>
      </c>
      <c r="AT178" s="189" t="s">
        <v>144</v>
      </c>
      <c r="AU178" s="189" t="s">
        <v>77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77</v>
      </c>
      <c r="BK178" s="190">
        <f>ROUND(I178*H178,2)</f>
        <v>0</v>
      </c>
      <c r="BL178" s="17" t="s">
        <v>149</v>
      </c>
      <c r="BM178" s="189" t="s">
        <v>558</v>
      </c>
    </row>
    <row r="179" s="2" customFormat="1" ht="16.5" customHeight="1">
      <c r="A179" s="36"/>
      <c r="B179" s="177"/>
      <c r="C179" s="178" t="s">
        <v>350</v>
      </c>
      <c r="D179" s="178" t="s">
        <v>144</v>
      </c>
      <c r="E179" s="179" t="s">
        <v>1249</v>
      </c>
      <c r="F179" s="180" t="s">
        <v>1250</v>
      </c>
      <c r="G179" s="181" t="s">
        <v>222</v>
      </c>
      <c r="H179" s="182">
        <v>1</v>
      </c>
      <c r="I179" s="183"/>
      <c r="J179" s="184">
        <f>ROUND(I179*H179,2)</f>
        <v>0</v>
      </c>
      <c r="K179" s="180" t="s">
        <v>1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149</v>
      </c>
      <c r="AT179" s="189" t="s">
        <v>144</v>
      </c>
      <c r="AU179" s="189" t="s">
        <v>77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77</v>
      </c>
      <c r="BK179" s="190">
        <f>ROUND(I179*H179,2)</f>
        <v>0</v>
      </c>
      <c r="BL179" s="17" t="s">
        <v>149</v>
      </c>
      <c r="BM179" s="189" t="s">
        <v>566</v>
      </c>
    </row>
    <row r="180" s="2" customFormat="1" ht="16.5" customHeight="1">
      <c r="A180" s="36"/>
      <c r="B180" s="177"/>
      <c r="C180" s="178" t="s">
        <v>355</v>
      </c>
      <c r="D180" s="178" t="s">
        <v>144</v>
      </c>
      <c r="E180" s="179" t="s">
        <v>1251</v>
      </c>
      <c r="F180" s="180" t="s">
        <v>1252</v>
      </c>
      <c r="G180" s="181" t="s">
        <v>222</v>
      </c>
      <c r="H180" s="182">
        <v>1</v>
      </c>
      <c r="I180" s="183"/>
      <c r="J180" s="184">
        <f>ROUND(I180*H180,2)</f>
        <v>0</v>
      </c>
      <c r="K180" s="180" t="s">
        <v>1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149</v>
      </c>
      <c r="AT180" s="189" t="s">
        <v>144</v>
      </c>
      <c r="AU180" s="189" t="s">
        <v>77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77</v>
      </c>
      <c r="BK180" s="190">
        <f>ROUND(I180*H180,2)</f>
        <v>0</v>
      </c>
      <c r="BL180" s="17" t="s">
        <v>149</v>
      </c>
      <c r="BM180" s="189" t="s">
        <v>576</v>
      </c>
    </row>
    <row r="181" s="2" customFormat="1" ht="16.5" customHeight="1">
      <c r="A181" s="36"/>
      <c r="B181" s="177"/>
      <c r="C181" s="178" t="s">
        <v>359</v>
      </c>
      <c r="D181" s="178" t="s">
        <v>144</v>
      </c>
      <c r="E181" s="179" t="s">
        <v>1253</v>
      </c>
      <c r="F181" s="180" t="s">
        <v>1254</v>
      </c>
      <c r="G181" s="181" t="s">
        <v>222</v>
      </c>
      <c r="H181" s="182">
        <v>4</v>
      </c>
      <c r="I181" s="183"/>
      <c r="J181" s="184">
        <f>ROUND(I181*H181,2)</f>
        <v>0</v>
      </c>
      <c r="K181" s="180" t="s">
        <v>1</v>
      </c>
      <c r="L181" s="37"/>
      <c r="M181" s="185" t="s">
        <v>1</v>
      </c>
      <c r="N181" s="186" t="s">
        <v>38</v>
      </c>
      <c r="O181" s="75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149</v>
      </c>
      <c r="AT181" s="189" t="s">
        <v>144</v>
      </c>
      <c r="AU181" s="189" t="s">
        <v>77</v>
      </c>
      <c r="AY181" s="17" t="s">
        <v>141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77</v>
      </c>
      <c r="BK181" s="190">
        <f>ROUND(I181*H181,2)</f>
        <v>0</v>
      </c>
      <c r="BL181" s="17" t="s">
        <v>149</v>
      </c>
      <c r="BM181" s="189" t="s">
        <v>584</v>
      </c>
    </row>
    <row r="182" s="2" customFormat="1" ht="16.5" customHeight="1">
      <c r="A182" s="36"/>
      <c r="B182" s="177"/>
      <c r="C182" s="178" t="s">
        <v>363</v>
      </c>
      <c r="D182" s="178" t="s">
        <v>144</v>
      </c>
      <c r="E182" s="179" t="s">
        <v>1255</v>
      </c>
      <c r="F182" s="180" t="s">
        <v>1256</v>
      </c>
      <c r="G182" s="181" t="s">
        <v>222</v>
      </c>
      <c r="H182" s="182">
        <v>4</v>
      </c>
      <c r="I182" s="183"/>
      <c r="J182" s="184">
        <f>ROUND(I182*H182,2)</f>
        <v>0</v>
      </c>
      <c r="K182" s="180" t="s">
        <v>1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149</v>
      </c>
      <c r="AT182" s="189" t="s">
        <v>144</v>
      </c>
      <c r="AU182" s="189" t="s">
        <v>77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77</v>
      </c>
      <c r="BK182" s="190">
        <f>ROUND(I182*H182,2)</f>
        <v>0</v>
      </c>
      <c r="BL182" s="17" t="s">
        <v>149</v>
      </c>
      <c r="BM182" s="189" t="s">
        <v>592</v>
      </c>
    </row>
    <row r="183" s="2" customFormat="1" ht="33" customHeight="1">
      <c r="A183" s="36"/>
      <c r="B183" s="177"/>
      <c r="C183" s="178" t="s">
        <v>367</v>
      </c>
      <c r="D183" s="178" t="s">
        <v>144</v>
      </c>
      <c r="E183" s="179" t="s">
        <v>1257</v>
      </c>
      <c r="F183" s="180" t="s">
        <v>1258</v>
      </c>
      <c r="G183" s="181" t="s">
        <v>222</v>
      </c>
      <c r="H183" s="182">
        <v>4</v>
      </c>
      <c r="I183" s="183"/>
      <c r="J183" s="184">
        <f>ROUND(I183*H183,2)</f>
        <v>0</v>
      </c>
      <c r="K183" s="180" t="s">
        <v>1</v>
      </c>
      <c r="L183" s="37"/>
      <c r="M183" s="185" t="s">
        <v>1</v>
      </c>
      <c r="N183" s="186" t="s">
        <v>38</v>
      </c>
      <c r="O183" s="75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149</v>
      </c>
      <c r="AT183" s="189" t="s">
        <v>144</v>
      </c>
      <c r="AU183" s="189" t="s">
        <v>77</v>
      </c>
      <c r="AY183" s="17" t="s">
        <v>141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77</v>
      </c>
      <c r="BK183" s="190">
        <f>ROUND(I183*H183,2)</f>
        <v>0</v>
      </c>
      <c r="BL183" s="17" t="s">
        <v>149</v>
      </c>
      <c r="BM183" s="189" t="s">
        <v>600</v>
      </c>
    </row>
    <row r="184" s="2" customFormat="1" ht="33" customHeight="1">
      <c r="A184" s="36"/>
      <c r="B184" s="177"/>
      <c r="C184" s="178" t="s">
        <v>371</v>
      </c>
      <c r="D184" s="178" t="s">
        <v>144</v>
      </c>
      <c r="E184" s="179" t="s">
        <v>1259</v>
      </c>
      <c r="F184" s="180" t="s">
        <v>1260</v>
      </c>
      <c r="G184" s="181" t="s">
        <v>222</v>
      </c>
      <c r="H184" s="182">
        <v>4</v>
      </c>
      <c r="I184" s="183"/>
      <c r="J184" s="184">
        <f>ROUND(I184*H184,2)</f>
        <v>0</v>
      </c>
      <c r="K184" s="180" t="s">
        <v>1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149</v>
      </c>
      <c r="AT184" s="189" t="s">
        <v>144</v>
      </c>
      <c r="AU184" s="189" t="s">
        <v>77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77</v>
      </c>
      <c r="BK184" s="190">
        <f>ROUND(I184*H184,2)</f>
        <v>0</v>
      </c>
      <c r="BL184" s="17" t="s">
        <v>149</v>
      </c>
      <c r="BM184" s="189" t="s">
        <v>608</v>
      </c>
    </row>
    <row r="185" s="2" customFormat="1" ht="16.5" customHeight="1">
      <c r="A185" s="36"/>
      <c r="B185" s="177"/>
      <c r="C185" s="178" t="s">
        <v>375</v>
      </c>
      <c r="D185" s="178" t="s">
        <v>144</v>
      </c>
      <c r="E185" s="179" t="s">
        <v>1261</v>
      </c>
      <c r="F185" s="180" t="s">
        <v>1262</v>
      </c>
      <c r="G185" s="181" t="s">
        <v>1223</v>
      </c>
      <c r="H185" s="182">
        <v>1</v>
      </c>
      <c r="I185" s="183"/>
      <c r="J185" s="184">
        <f>ROUND(I185*H185,2)</f>
        <v>0</v>
      </c>
      <c r="K185" s="180" t="s">
        <v>1</v>
      </c>
      <c r="L185" s="37"/>
      <c r="M185" s="185" t="s">
        <v>1</v>
      </c>
      <c r="N185" s="186" t="s">
        <v>38</v>
      </c>
      <c r="O185" s="75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149</v>
      </c>
      <c r="AT185" s="189" t="s">
        <v>144</v>
      </c>
      <c r="AU185" s="189" t="s">
        <v>77</v>
      </c>
      <c r="AY185" s="17" t="s">
        <v>141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77</v>
      </c>
      <c r="BK185" s="190">
        <f>ROUND(I185*H185,2)</f>
        <v>0</v>
      </c>
      <c r="BL185" s="17" t="s">
        <v>149</v>
      </c>
      <c r="BM185" s="189" t="s">
        <v>616</v>
      </c>
    </row>
    <row r="186" s="2" customFormat="1" ht="16.5" customHeight="1">
      <c r="A186" s="36"/>
      <c r="B186" s="177"/>
      <c r="C186" s="178" t="s">
        <v>379</v>
      </c>
      <c r="D186" s="178" t="s">
        <v>144</v>
      </c>
      <c r="E186" s="179" t="s">
        <v>1263</v>
      </c>
      <c r="F186" s="180" t="s">
        <v>1264</v>
      </c>
      <c r="G186" s="181" t="s">
        <v>1223</v>
      </c>
      <c r="H186" s="182">
        <v>1</v>
      </c>
      <c r="I186" s="183"/>
      <c r="J186" s="184">
        <f>ROUND(I186*H186,2)</f>
        <v>0</v>
      </c>
      <c r="K186" s="180" t="s">
        <v>1</v>
      </c>
      <c r="L186" s="37"/>
      <c r="M186" s="185" t="s">
        <v>1</v>
      </c>
      <c r="N186" s="186" t="s">
        <v>38</v>
      </c>
      <c r="O186" s="75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149</v>
      </c>
      <c r="AT186" s="189" t="s">
        <v>144</v>
      </c>
      <c r="AU186" s="189" t="s">
        <v>77</v>
      </c>
      <c r="AY186" s="17" t="s">
        <v>141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77</v>
      </c>
      <c r="BK186" s="190">
        <f>ROUND(I186*H186,2)</f>
        <v>0</v>
      </c>
      <c r="BL186" s="17" t="s">
        <v>149</v>
      </c>
      <c r="BM186" s="189" t="s">
        <v>626</v>
      </c>
    </row>
    <row r="187" s="2" customFormat="1" ht="16.5" customHeight="1">
      <c r="A187" s="36"/>
      <c r="B187" s="177"/>
      <c r="C187" s="178" t="s">
        <v>385</v>
      </c>
      <c r="D187" s="178" t="s">
        <v>144</v>
      </c>
      <c r="E187" s="179" t="s">
        <v>1265</v>
      </c>
      <c r="F187" s="180" t="s">
        <v>1266</v>
      </c>
      <c r="G187" s="181" t="s">
        <v>1223</v>
      </c>
      <c r="H187" s="182">
        <v>1</v>
      </c>
      <c r="I187" s="183"/>
      <c r="J187" s="184">
        <f>ROUND(I187*H187,2)</f>
        <v>0</v>
      </c>
      <c r="K187" s="180" t="s">
        <v>1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149</v>
      </c>
      <c r="AT187" s="189" t="s">
        <v>144</v>
      </c>
      <c r="AU187" s="189" t="s">
        <v>77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77</v>
      </c>
      <c r="BK187" s="190">
        <f>ROUND(I187*H187,2)</f>
        <v>0</v>
      </c>
      <c r="BL187" s="17" t="s">
        <v>149</v>
      </c>
      <c r="BM187" s="189" t="s">
        <v>634</v>
      </c>
    </row>
    <row r="188" s="2" customFormat="1" ht="21.75" customHeight="1">
      <c r="A188" s="36"/>
      <c r="B188" s="177"/>
      <c r="C188" s="178" t="s">
        <v>389</v>
      </c>
      <c r="D188" s="178" t="s">
        <v>144</v>
      </c>
      <c r="E188" s="179" t="s">
        <v>1267</v>
      </c>
      <c r="F188" s="180" t="s">
        <v>1268</v>
      </c>
      <c r="G188" s="181" t="s">
        <v>1223</v>
      </c>
      <c r="H188" s="182">
        <v>1</v>
      </c>
      <c r="I188" s="183"/>
      <c r="J188" s="184">
        <f>ROUND(I188*H188,2)</f>
        <v>0</v>
      </c>
      <c r="K188" s="180" t="s">
        <v>1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149</v>
      </c>
      <c r="AT188" s="189" t="s">
        <v>144</v>
      </c>
      <c r="AU188" s="189" t="s">
        <v>77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77</v>
      </c>
      <c r="BK188" s="190">
        <f>ROUND(I188*H188,2)</f>
        <v>0</v>
      </c>
      <c r="BL188" s="17" t="s">
        <v>149</v>
      </c>
      <c r="BM188" s="189" t="s">
        <v>642</v>
      </c>
    </row>
    <row r="189" s="2" customFormat="1" ht="16.5" customHeight="1">
      <c r="A189" s="36"/>
      <c r="B189" s="177"/>
      <c r="C189" s="178" t="s">
        <v>396</v>
      </c>
      <c r="D189" s="178" t="s">
        <v>144</v>
      </c>
      <c r="E189" s="179" t="s">
        <v>1269</v>
      </c>
      <c r="F189" s="180" t="s">
        <v>1270</v>
      </c>
      <c r="G189" s="181" t="s">
        <v>1223</v>
      </c>
      <c r="H189" s="182">
        <v>1</v>
      </c>
      <c r="I189" s="183"/>
      <c r="J189" s="184">
        <f>ROUND(I189*H189,2)</f>
        <v>0</v>
      </c>
      <c r="K189" s="180" t="s">
        <v>1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149</v>
      </c>
      <c r="AT189" s="189" t="s">
        <v>144</v>
      </c>
      <c r="AU189" s="189" t="s">
        <v>77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77</v>
      </c>
      <c r="BK189" s="190">
        <f>ROUND(I189*H189,2)</f>
        <v>0</v>
      </c>
      <c r="BL189" s="17" t="s">
        <v>149</v>
      </c>
      <c r="BM189" s="189" t="s">
        <v>650</v>
      </c>
    </row>
    <row r="190" s="2" customFormat="1" ht="16.5" customHeight="1">
      <c r="A190" s="36"/>
      <c r="B190" s="177"/>
      <c r="C190" s="178" t="s">
        <v>400</v>
      </c>
      <c r="D190" s="178" t="s">
        <v>144</v>
      </c>
      <c r="E190" s="179" t="s">
        <v>1271</v>
      </c>
      <c r="F190" s="180" t="s">
        <v>779</v>
      </c>
      <c r="G190" s="181" t="s">
        <v>1223</v>
      </c>
      <c r="H190" s="182">
        <v>1</v>
      </c>
      <c r="I190" s="183"/>
      <c r="J190" s="184">
        <f>ROUND(I190*H190,2)</f>
        <v>0</v>
      </c>
      <c r="K190" s="180" t="s">
        <v>1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149</v>
      </c>
      <c r="AT190" s="189" t="s">
        <v>144</v>
      </c>
      <c r="AU190" s="189" t="s">
        <v>77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77</v>
      </c>
      <c r="BK190" s="190">
        <f>ROUND(I190*H190,2)</f>
        <v>0</v>
      </c>
      <c r="BL190" s="17" t="s">
        <v>149</v>
      </c>
      <c r="BM190" s="189" t="s">
        <v>658</v>
      </c>
    </row>
    <row r="191" s="2" customFormat="1" ht="16.5" customHeight="1">
      <c r="A191" s="36"/>
      <c r="B191" s="177"/>
      <c r="C191" s="178" t="s">
        <v>404</v>
      </c>
      <c r="D191" s="178" t="s">
        <v>144</v>
      </c>
      <c r="E191" s="179" t="s">
        <v>1272</v>
      </c>
      <c r="F191" s="180" t="s">
        <v>1273</v>
      </c>
      <c r="G191" s="181" t="s">
        <v>1223</v>
      </c>
      <c r="H191" s="182">
        <v>1</v>
      </c>
      <c r="I191" s="183"/>
      <c r="J191" s="184">
        <f>ROUND(I191*H191,2)</f>
        <v>0</v>
      </c>
      <c r="K191" s="180" t="s">
        <v>1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149</v>
      </c>
      <c r="AT191" s="189" t="s">
        <v>144</v>
      </c>
      <c r="AU191" s="189" t="s">
        <v>77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77</v>
      </c>
      <c r="BK191" s="190">
        <f>ROUND(I191*H191,2)</f>
        <v>0</v>
      </c>
      <c r="BL191" s="17" t="s">
        <v>149</v>
      </c>
      <c r="BM191" s="189" t="s">
        <v>666</v>
      </c>
    </row>
    <row r="192" s="2" customFormat="1" ht="16.5" customHeight="1">
      <c r="A192" s="36"/>
      <c r="B192" s="177"/>
      <c r="C192" s="178" t="s">
        <v>408</v>
      </c>
      <c r="D192" s="178" t="s">
        <v>144</v>
      </c>
      <c r="E192" s="179" t="s">
        <v>1274</v>
      </c>
      <c r="F192" s="180" t="s">
        <v>1275</v>
      </c>
      <c r="G192" s="181" t="s">
        <v>1223</v>
      </c>
      <c r="H192" s="182">
        <v>1</v>
      </c>
      <c r="I192" s="183"/>
      <c r="J192" s="184">
        <f>ROUND(I192*H192,2)</f>
        <v>0</v>
      </c>
      <c r="K192" s="180" t="s">
        <v>1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149</v>
      </c>
      <c r="AT192" s="189" t="s">
        <v>144</v>
      </c>
      <c r="AU192" s="189" t="s">
        <v>77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77</v>
      </c>
      <c r="BK192" s="190">
        <f>ROUND(I192*H192,2)</f>
        <v>0</v>
      </c>
      <c r="BL192" s="17" t="s">
        <v>149</v>
      </c>
      <c r="BM192" s="189" t="s">
        <v>674</v>
      </c>
    </row>
    <row r="193" s="2" customFormat="1" ht="16.5" customHeight="1">
      <c r="A193" s="36"/>
      <c r="B193" s="177"/>
      <c r="C193" s="178" t="s">
        <v>414</v>
      </c>
      <c r="D193" s="178" t="s">
        <v>144</v>
      </c>
      <c r="E193" s="179" t="s">
        <v>1276</v>
      </c>
      <c r="F193" s="180" t="s">
        <v>1277</v>
      </c>
      <c r="G193" s="181" t="s">
        <v>1223</v>
      </c>
      <c r="H193" s="182">
        <v>1</v>
      </c>
      <c r="I193" s="183"/>
      <c r="J193" s="184">
        <f>ROUND(I193*H193,2)</f>
        <v>0</v>
      </c>
      <c r="K193" s="180" t="s">
        <v>1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149</v>
      </c>
      <c r="AT193" s="189" t="s">
        <v>144</v>
      </c>
      <c r="AU193" s="189" t="s">
        <v>77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77</v>
      </c>
      <c r="BK193" s="190">
        <f>ROUND(I193*H193,2)</f>
        <v>0</v>
      </c>
      <c r="BL193" s="17" t="s">
        <v>149</v>
      </c>
      <c r="BM193" s="189" t="s">
        <v>682</v>
      </c>
    </row>
    <row r="194" s="2" customFormat="1" ht="16.5" customHeight="1">
      <c r="A194" s="36"/>
      <c r="B194" s="177"/>
      <c r="C194" s="178" t="s">
        <v>418</v>
      </c>
      <c r="D194" s="178" t="s">
        <v>144</v>
      </c>
      <c r="E194" s="179" t="s">
        <v>1278</v>
      </c>
      <c r="F194" s="180" t="s">
        <v>1279</v>
      </c>
      <c r="G194" s="181" t="s">
        <v>1223</v>
      </c>
      <c r="H194" s="182">
        <v>1</v>
      </c>
      <c r="I194" s="183"/>
      <c r="J194" s="184">
        <f>ROUND(I194*H194,2)</f>
        <v>0</v>
      </c>
      <c r="K194" s="180" t="s">
        <v>1</v>
      </c>
      <c r="L194" s="37"/>
      <c r="M194" s="226" t="s">
        <v>1</v>
      </c>
      <c r="N194" s="227" t="s">
        <v>38</v>
      </c>
      <c r="O194" s="224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149</v>
      </c>
      <c r="AT194" s="189" t="s">
        <v>144</v>
      </c>
      <c r="AU194" s="189" t="s">
        <v>77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77</v>
      </c>
      <c r="BK194" s="190">
        <f>ROUND(I194*H194,2)</f>
        <v>0</v>
      </c>
      <c r="BL194" s="17" t="s">
        <v>149</v>
      </c>
      <c r="BM194" s="189" t="s">
        <v>690</v>
      </c>
    </row>
    <row r="195" s="2" customFormat="1" ht="6.96" customHeight="1">
      <c r="A195" s="36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37"/>
      <c r="M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autoFilter ref="C124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ondrej.vanicek</dc:creator>
  <cp:lastModifiedBy>ondrej.vanicek</cp:lastModifiedBy>
  <dcterms:created xsi:type="dcterms:W3CDTF">2024-02-05T08:16:26Z</dcterms:created>
  <dcterms:modified xsi:type="dcterms:W3CDTF">2024-02-05T08:16:31Z</dcterms:modified>
</cp:coreProperties>
</file>