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26 Údržba HOZ Táborsko A2\výzva\"/>
    </mc:Choice>
  </mc:AlternateContent>
  <xr:revisionPtr revIDLastSave="0" documentId="13_ncr:1_{7D042FC7-14D3-4431-8728-39326E9BFB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5-4-3 - SO3 Klokoty A1..." sheetId="2" r:id="rId2"/>
    <sheet name="2025-4-4 - SO4 Sezimovo Ú..." sheetId="3" r:id="rId3"/>
    <sheet name="2025-4-5 - SO5 Sezimovo Ú..." sheetId="4" r:id="rId4"/>
    <sheet name="2025-4-1 - SO1 Meziříčí G..." sheetId="5" r:id="rId5"/>
    <sheet name="2025-4-2 - SO2 Klokoty A ..." sheetId="6" r:id="rId6"/>
    <sheet name="2025-4-6 - SO6 Veselí N-L..." sheetId="7" r:id="rId7"/>
    <sheet name="2025-4-7 - SO7 Veselí N-L..." sheetId="8" r:id="rId8"/>
    <sheet name="2025-4-8 - SO8 Třeboň II-..." sheetId="9" r:id="rId9"/>
    <sheet name="2025-4-9 - SO9 Čejetice I..." sheetId="10" r:id="rId10"/>
    <sheet name="Pokyny pro vyplnění" sheetId="11" r:id="rId11"/>
  </sheets>
  <definedNames>
    <definedName name="_xlnm._FilterDatabase" localSheetId="4" hidden="1">'2025-4-1 - SO1 Meziříčí G...'!$C$80:$K$93</definedName>
    <definedName name="_xlnm._FilterDatabase" localSheetId="5" hidden="1">'2025-4-2 - SO2 Klokoty A ...'!$C$80:$K$93</definedName>
    <definedName name="_xlnm._FilterDatabase" localSheetId="1" hidden="1">'2025-4-3 - SO3 Klokoty A1...'!$C$80:$K$93</definedName>
    <definedName name="_xlnm._FilterDatabase" localSheetId="2" hidden="1">'2025-4-4 - SO4 Sezimovo Ú...'!$C$80:$K$93</definedName>
    <definedName name="_xlnm._FilterDatabase" localSheetId="3" hidden="1">'2025-4-5 - SO5 Sezimovo Ú...'!$C$80:$K$93</definedName>
    <definedName name="_xlnm._FilterDatabase" localSheetId="6" hidden="1">'2025-4-6 - SO6 Veselí N-L...'!$C$80:$K$121</definedName>
    <definedName name="_xlnm._FilterDatabase" localSheetId="7" hidden="1">'2025-4-7 - SO7 Veselí N-L...'!$C$80:$K$123</definedName>
    <definedName name="_xlnm._FilterDatabase" localSheetId="8" hidden="1">'2025-4-8 - SO8 Třeboň II-...'!$C$79:$K$95</definedName>
    <definedName name="_xlnm._FilterDatabase" localSheetId="9" hidden="1">'2025-4-9 - SO9 Čejetice I...'!$C$80:$K$121</definedName>
    <definedName name="_xlnm.Print_Titles" localSheetId="4">'2025-4-1 - SO1 Meziříčí G...'!$80:$80</definedName>
    <definedName name="_xlnm.Print_Titles" localSheetId="5">'2025-4-2 - SO2 Klokoty A ...'!$80:$80</definedName>
    <definedName name="_xlnm.Print_Titles" localSheetId="1">'2025-4-3 - SO3 Klokoty A1...'!$80:$80</definedName>
    <definedName name="_xlnm.Print_Titles" localSheetId="2">'2025-4-4 - SO4 Sezimovo Ú...'!$80:$80</definedName>
    <definedName name="_xlnm.Print_Titles" localSheetId="3">'2025-4-5 - SO5 Sezimovo Ú...'!$80:$80</definedName>
    <definedName name="_xlnm.Print_Titles" localSheetId="6">'2025-4-6 - SO6 Veselí N-L...'!$80:$80</definedName>
    <definedName name="_xlnm.Print_Titles" localSheetId="7">'2025-4-7 - SO7 Veselí N-L...'!$80:$80</definedName>
    <definedName name="_xlnm.Print_Titles" localSheetId="8">'2025-4-8 - SO8 Třeboň II-...'!$79:$79</definedName>
    <definedName name="_xlnm.Print_Titles" localSheetId="9">'2025-4-9 - SO9 Čejetice I...'!$80:$80</definedName>
    <definedName name="_xlnm.Print_Titles" localSheetId="0">'Rekapitulace stavby'!$52:$52</definedName>
    <definedName name="_xlnm.Print_Area" localSheetId="4">'2025-4-1 - SO1 Meziříčí G...'!$C$4:$J$39,'2025-4-1 - SO1 Meziříčí G...'!$C$45:$J$62,'2025-4-1 - SO1 Meziříčí G...'!$C$68:$K$93</definedName>
    <definedName name="_xlnm.Print_Area" localSheetId="5">'2025-4-2 - SO2 Klokoty A ...'!$C$4:$J$39,'2025-4-2 - SO2 Klokoty A ...'!$C$45:$J$62,'2025-4-2 - SO2 Klokoty A ...'!$C$68:$K$93</definedName>
    <definedName name="_xlnm.Print_Area" localSheetId="1">'2025-4-3 - SO3 Klokoty A1...'!$C$4:$J$39,'2025-4-3 - SO3 Klokoty A1...'!$C$45:$J$62,'2025-4-3 - SO3 Klokoty A1...'!$C$68:$K$93</definedName>
    <definedName name="_xlnm.Print_Area" localSheetId="2">'2025-4-4 - SO4 Sezimovo Ú...'!$C$4:$J$39,'2025-4-4 - SO4 Sezimovo Ú...'!$C$45:$J$62,'2025-4-4 - SO4 Sezimovo Ú...'!$C$68:$K$93</definedName>
    <definedName name="_xlnm.Print_Area" localSheetId="3">'2025-4-5 - SO5 Sezimovo Ú...'!$C$4:$J$39,'2025-4-5 - SO5 Sezimovo Ú...'!$C$45:$J$62,'2025-4-5 - SO5 Sezimovo Ú...'!$C$68:$K$93</definedName>
    <definedName name="_xlnm.Print_Area" localSheetId="6">'2025-4-6 - SO6 Veselí N-L...'!$C$4:$J$39,'2025-4-6 - SO6 Veselí N-L...'!$C$45:$J$62,'2025-4-6 - SO6 Veselí N-L...'!$C$68:$K$121</definedName>
    <definedName name="_xlnm.Print_Area" localSheetId="7">'2025-4-7 - SO7 Veselí N-L...'!$C$4:$J$39,'2025-4-7 - SO7 Veselí N-L...'!$C$45:$J$62,'2025-4-7 - SO7 Veselí N-L...'!$C$68:$K$123</definedName>
    <definedName name="_xlnm.Print_Area" localSheetId="8">'2025-4-8 - SO8 Třeboň II-...'!$C$4:$J$39,'2025-4-8 - SO8 Třeboň II-...'!$C$45:$J$61,'2025-4-8 - SO8 Třeboň II-...'!$C$67:$K$95</definedName>
    <definedName name="_xlnm.Print_Area" localSheetId="9">'2025-4-9 - SO9 Čejetice I...'!$C$4:$J$39,'2025-4-9 - SO9 Čejetice I...'!$C$45:$J$62,'2025-4-9 - SO9 Čejetice I...'!$C$68:$K$121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 s="1"/>
  <c r="BI119" i="10"/>
  <c r="BH119" i="10"/>
  <c r="BG119" i="10"/>
  <c r="BF119" i="10"/>
  <c r="T119" i="10"/>
  <c r="R119" i="10"/>
  <c r="P119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2" i="10"/>
  <c r="BH92" i="10"/>
  <c r="BG92" i="10"/>
  <c r="BF92" i="10"/>
  <c r="T92" i="10"/>
  <c r="R92" i="10"/>
  <c r="P92" i="10"/>
  <c r="BI88" i="10"/>
  <c r="BH88" i="10"/>
  <c r="BG88" i="10"/>
  <c r="BF88" i="10"/>
  <c r="T88" i="10"/>
  <c r="R88" i="10"/>
  <c r="P88" i="10"/>
  <c r="BI83" i="10"/>
  <c r="BH83" i="10"/>
  <c r="BG83" i="10"/>
  <c r="BF83" i="10"/>
  <c r="T83" i="10"/>
  <c r="R83" i="10"/>
  <c r="P83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78" i="10"/>
  <c r="J17" i="10"/>
  <c r="J12" i="10"/>
  <c r="J75" i="10" s="1"/>
  <c r="E7" i="10"/>
  <c r="E48" i="10"/>
  <c r="J37" i="9"/>
  <c r="J36" i="9"/>
  <c r="AY62" i="1" s="1"/>
  <c r="J35" i="9"/>
  <c r="AX62" i="1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R88" i="9"/>
  <c r="P88" i="9"/>
  <c r="BI85" i="9"/>
  <c r="BH85" i="9"/>
  <c r="BG85" i="9"/>
  <c r="BF85" i="9"/>
  <c r="T85" i="9"/>
  <c r="R85" i="9"/>
  <c r="P85" i="9"/>
  <c r="BI82" i="9"/>
  <c r="BH82" i="9"/>
  <c r="BG82" i="9"/>
  <c r="BF82" i="9"/>
  <c r="T82" i="9"/>
  <c r="R82" i="9"/>
  <c r="P82" i="9"/>
  <c r="J77" i="9"/>
  <c r="J76" i="9"/>
  <c r="F76" i="9"/>
  <c r="F74" i="9"/>
  <c r="E72" i="9"/>
  <c r="J55" i="9"/>
  <c r="J54" i="9"/>
  <c r="F54" i="9"/>
  <c r="F52" i="9"/>
  <c r="E50" i="9"/>
  <c r="J18" i="9"/>
  <c r="E18" i="9"/>
  <c r="F77" i="9"/>
  <c r="J17" i="9"/>
  <c r="J12" i="9"/>
  <c r="J74" i="9" s="1"/>
  <c r="E7" i="9"/>
  <c r="E48" i="9" s="1"/>
  <c r="J37" i="8"/>
  <c r="J36" i="8"/>
  <c r="AY61" i="1"/>
  <c r="J35" i="8"/>
  <c r="AX61" i="1" s="1"/>
  <c r="BI120" i="8"/>
  <c r="BH120" i="8"/>
  <c r="BG120" i="8"/>
  <c r="BF120" i="8"/>
  <c r="T120" i="8"/>
  <c r="R120" i="8"/>
  <c r="P120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08" i="8"/>
  <c r="BH108" i="8"/>
  <c r="BG108" i="8"/>
  <c r="BF108" i="8"/>
  <c r="T108" i="8"/>
  <c r="R108" i="8"/>
  <c r="P108" i="8"/>
  <c r="BI104" i="8"/>
  <c r="BH104" i="8"/>
  <c r="BG104" i="8"/>
  <c r="BF104" i="8"/>
  <c r="T104" i="8"/>
  <c r="R104" i="8"/>
  <c r="P104" i="8"/>
  <c r="BI100" i="8"/>
  <c r="BH100" i="8"/>
  <c r="BG100" i="8"/>
  <c r="BF100" i="8"/>
  <c r="T100" i="8"/>
  <c r="R100" i="8"/>
  <c r="P100" i="8"/>
  <c r="BI96" i="8"/>
  <c r="BH96" i="8"/>
  <c r="BG96" i="8"/>
  <c r="BF96" i="8"/>
  <c r="T96" i="8"/>
  <c r="R96" i="8"/>
  <c r="P96" i="8"/>
  <c r="BI92" i="8"/>
  <c r="BH92" i="8"/>
  <c r="BG92" i="8"/>
  <c r="BF92" i="8"/>
  <c r="T92" i="8"/>
  <c r="R92" i="8"/>
  <c r="P92" i="8"/>
  <c r="BI88" i="8"/>
  <c r="BH88" i="8"/>
  <c r="BG88" i="8"/>
  <c r="BF88" i="8"/>
  <c r="T88" i="8"/>
  <c r="R88" i="8"/>
  <c r="P88" i="8"/>
  <c r="BI83" i="8"/>
  <c r="BH83" i="8"/>
  <c r="BG83" i="8"/>
  <c r="BF83" i="8"/>
  <c r="T83" i="8"/>
  <c r="R83" i="8"/>
  <c r="P83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 s="1"/>
  <c r="J17" i="8"/>
  <c r="J12" i="8"/>
  <c r="J75" i="8" s="1"/>
  <c r="E7" i="8"/>
  <c r="E71" i="8"/>
  <c r="J37" i="7"/>
  <c r="J36" i="7"/>
  <c r="AY60" i="1" s="1"/>
  <c r="J35" i="7"/>
  <c r="AX60" i="1"/>
  <c r="BI119" i="7"/>
  <c r="BH119" i="7"/>
  <c r="BG119" i="7"/>
  <c r="BF119" i="7"/>
  <c r="T119" i="7"/>
  <c r="R119" i="7"/>
  <c r="P119" i="7"/>
  <c r="BI116" i="7"/>
  <c r="BH116" i="7"/>
  <c r="BG116" i="7"/>
  <c r="BF116" i="7"/>
  <c r="T116" i="7"/>
  <c r="R116" i="7"/>
  <c r="P116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R100" i="7"/>
  <c r="P100" i="7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3" i="7"/>
  <c r="BH83" i="7"/>
  <c r="BG83" i="7"/>
  <c r="BF83" i="7"/>
  <c r="T83" i="7"/>
  <c r="R83" i="7"/>
  <c r="P83" i="7"/>
  <c r="J78" i="7"/>
  <c r="J77" i="7"/>
  <c r="F77" i="7"/>
  <c r="F75" i="7"/>
  <c r="E73" i="7"/>
  <c r="J55" i="7"/>
  <c r="J54" i="7"/>
  <c r="F54" i="7"/>
  <c r="F52" i="7"/>
  <c r="E50" i="7"/>
  <c r="J18" i="7"/>
  <c r="E18" i="7"/>
  <c r="F78" i="7"/>
  <c r="J17" i="7"/>
  <c r="J12" i="7"/>
  <c r="J75" i="7" s="1"/>
  <c r="E7" i="7"/>
  <c r="E71" i="7" s="1"/>
  <c r="J37" i="6"/>
  <c r="J36" i="6"/>
  <c r="AY59" i="1"/>
  <c r="J35" i="6"/>
  <c r="AX59" i="1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55" i="6"/>
  <c r="J17" i="6"/>
  <c r="J12" i="6"/>
  <c r="J52" i="6" s="1"/>
  <c r="E7" i="6"/>
  <c r="E48" i="6"/>
  <c r="J37" i="5"/>
  <c r="J36" i="5"/>
  <c r="AY58" i="1" s="1"/>
  <c r="J35" i="5"/>
  <c r="AX58" i="1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 s="1"/>
  <c r="E7" i="5"/>
  <c r="E71" i="5" s="1"/>
  <c r="J37" i="4"/>
  <c r="J36" i="4"/>
  <c r="AY57" i="1"/>
  <c r="J35" i="4"/>
  <c r="AX57" i="1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/>
  <c r="J17" i="4"/>
  <c r="J12" i="4"/>
  <c r="J52" i="4" s="1"/>
  <c r="E7" i="4"/>
  <c r="E48" i="4" s="1"/>
  <c r="J37" i="3"/>
  <c r="J36" i="3"/>
  <c r="AY56" i="1"/>
  <c r="J35" i="3"/>
  <c r="AX56" i="1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/>
  <c r="J17" i="3"/>
  <c r="J12" i="3"/>
  <c r="J75" i="3" s="1"/>
  <c r="E7" i="3"/>
  <c r="E71" i="3"/>
  <c r="J37" i="2"/>
  <c r="J36" i="2"/>
  <c r="AY55" i="1" s="1"/>
  <c r="J35" i="2"/>
  <c r="AX55" i="1"/>
  <c r="BI91" i="2"/>
  <c r="BH91" i="2"/>
  <c r="BG91" i="2"/>
  <c r="BF91" i="2"/>
  <c r="T91" i="2"/>
  <c r="R91" i="2"/>
  <c r="P91" i="2"/>
  <c r="BI88" i="2"/>
  <c r="F37" i="2" s="1"/>
  <c r="BH88" i="2"/>
  <c r="BG88" i="2"/>
  <c r="BF88" i="2"/>
  <c r="T88" i="2"/>
  <c r="R88" i="2"/>
  <c r="P88" i="2"/>
  <c r="BI84" i="2"/>
  <c r="BH84" i="2"/>
  <c r="F36" i="2" s="1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88" i="7"/>
  <c r="J88" i="6"/>
  <c r="J110" i="10"/>
  <c r="J120" i="8"/>
  <c r="BK96" i="8"/>
  <c r="J93" i="9"/>
  <c r="BK88" i="7"/>
  <c r="J92" i="8"/>
  <c r="J88" i="5"/>
  <c r="J88" i="3"/>
  <c r="BK95" i="10"/>
  <c r="J92" i="10"/>
  <c r="J104" i="8"/>
  <c r="J84" i="2"/>
  <c r="J88" i="2"/>
  <c r="BK104" i="8"/>
  <c r="BK113" i="10"/>
  <c r="J88" i="10"/>
  <c r="BK96" i="7"/>
  <c r="J91" i="2"/>
  <c r="J84" i="3"/>
  <c r="J116" i="8"/>
  <c r="BK91" i="5"/>
  <c r="BK92" i="7"/>
  <c r="J91" i="3"/>
  <c r="J102" i="10"/>
  <c r="J84" i="5"/>
  <c r="BK83" i="8"/>
  <c r="J88" i="9"/>
  <c r="BK88" i="2"/>
  <c r="BK88" i="4"/>
  <c r="BK108" i="8"/>
  <c r="BK84" i="3"/>
  <c r="BK119" i="7"/>
  <c r="J82" i="9"/>
  <c r="BK88" i="3"/>
  <c r="BK108" i="7"/>
  <c r="BK88" i="9"/>
  <c r="BK91" i="4"/>
  <c r="J115" i="10"/>
  <c r="J91" i="4"/>
  <c r="J92" i="7"/>
  <c r="BK83" i="10"/>
  <c r="BK119" i="10"/>
  <c r="AS54" i="1"/>
  <c r="J96" i="7"/>
  <c r="BK83" i="7"/>
  <c r="J99" i="10"/>
  <c r="J84" i="4"/>
  <c r="BK110" i="10"/>
  <c r="BK104" i="7"/>
  <c r="J100" i="7"/>
  <c r="BK88" i="5"/>
  <c r="J95" i="10"/>
  <c r="BK112" i="8"/>
  <c r="J112" i="7"/>
  <c r="BK84" i="2"/>
  <c r="J96" i="8"/>
  <c r="BK84" i="4"/>
  <c r="BK116" i="7"/>
  <c r="J112" i="8"/>
  <c r="BK116" i="8"/>
  <c r="BK92" i="10"/>
  <c r="J88" i="4"/>
  <c r="J100" i="8"/>
  <c r="J84" i="6"/>
  <c r="BK106" i="10"/>
  <c r="J34" i="2"/>
  <c r="BK100" i="7"/>
  <c r="J106" i="10"/>
  <c r="BK84" i="6"/>
  <c r="BK82" i="9"/>
  <c r="J116" i="7"/>
  <c r="J119" i="10"/>
  <c r="BK88" i="10"/>
  <c r="BK91" i="9"/>
  <c r="J88" i="8"/>
  <c r="BK115" i="10"/>
  <c r="F34" i="2"/>
  <c r="J91" i="9"/>
  <c r="BK91" i="2"/>
  <c r="BK100" i="8"/>
  <c r="BK84" i="5"/>
  <c r="BK92" i="8"/>
  <c r="J108" i="7"/>
  <c r="J83" i="7"/>
  <c r="J91" i="6"/>
  <c r="J85" i="9"/>
  <c r="BK120" i="8"/>
  <c r="BK85" i="9"/>
  <c r="BK91" i="3"/>
  <c r="BK112" i="7"/>
  <c r="BK93" i="9"/>
  <c r="BK91" i="6"/>
  <c r="J91" i="5"/>
  <c r="BK88" i="8"/>
  <c r="F35" i="2"/>
  <c r="BK99" i="10"/>
  <c r="J119" i="7"/>
  <c r="BK88" i="6"/>
  <c r="J83" i="10"/>
  <c r="J108" i="8"/>
  <c r="J83" i="8"/>
  <c r="J104" i="7"/>
  <c r="J113" i="10"/>
  <c r="BK102" i="10"/>
  <c r="BK83" i="2" l="1"/>
  <c r="J83" i="2"/>
  <c r="J61" i="2"/>
  <c r="R83" i="3"/>
  <c r="R82" i="3"/>
  <c r="R81" i="3" s="1"/>
  <c r="P83" i="4"/>
  <c r="P82" i="4" s="1"/>
  <c r="P81" i="4" s="1"/>
  <c r="AU57" i="1" s="1"/>
  <c r="P83" i="5"/>
  <c r="P82" i="5"/>
  <c r="P81" i="5" s="1"/>
  <c r="AU58" i="1" s="1"/>
  <c r="T83" i="6"/>
  <c r="T82" i="6" s="1"/>
  <c r="T81" i="6" s="1"/>
  <c r="P87" i="8"/>
  <c r="P82" i="8"/>
  <c r="P81" i="8" s="1"/>
  <c r="AU61" i="1" s="1"/>
  <c r="P81" i="9"/>
  <c r="P80" i="9"/>
  <c r="AU62" i="1"/>
  <c r="T83" i="5"/>
  <c r="T82" i="5"/>
  <c r="T81" i="5"/>
  <c r="P83" i="2"/>
  <c r="P82" i="2"/>
  <c r="P81" i="2" s="1"/>
  <c r="AU55" i="1" s="1"/>
  <c r="BK83" i="3"/>
  <c r="J83" i="3"/>
  <c r="J61" i="3"/>
  <c r="R83" i="5"/>
  <c r="R82" i="5"/>
  <c r="R81" i="5" s="1"/>
  <c r="R83" i="6"/>
  <c r="R82" i="6"/>
  <c r="R81" i="6" s="1"/>
  <c r="P87" i="7"/>
  <c r="P82" i="7" s="1"/>
  <c r="P81" i="7" s="1"/>
  <c r="AU60" i="1" s="1"/>
  <c r="BK87" i="8"/>
  <c r="J87" i="8"/>
  <c r="J61" i="8"/>
  <c r="T83" i="3"/>
  <c r="T82" i="3" s="1"/>
  <c r="T81" i="3" s="1"/>
  <c r="R87" i="7"/>
  <c r="R82" i="7" s="1"/>
  <c r="R81" i="7" s="1"/>
  <c r="R87" i="8"/>
  <c r="R82" i="8"/>
  <c r="R81" i="8" s="1"/>
  <c r="T81" i="9"/>
  <c r="T80" i="9"/>
  <c r="R81" i="9"/>
  <c r="R80" i="9"/>
  <c r="T83" i="2"/>
  <c r="T82" i="2"/>
  <c r="T81" i="2"/>
  <c r="BK83" i="5"/>
  <c r="J83" i="5"/>
  <c r="J61" i="5" s="1"/>
  <c r="T87" i="8"/>
  <c r="T82" i="8" s="1"/>
  <c r="T81" i="8" s="1"/>
  <c r="BK83" i="4"/>
  <c r="BK82" i="4" s="1"/>
  <c r="BK83" i="6"/>
  <c r="J83" i="6"/>
  <c r="J61" i="6" s="1"/>
  <c r="R83" i="4"/>
  <c r="R82" i="4" s="1"/>
  <c r="R81" i="4" s="1"/>
  <c r="P87" i="10"/>
  <c r="P82" i="10" s="1"/>
  <c r="P81" i="10" s="1"/>
  <c r="AU63" i="1" s="1"/>
  <c r="BK87" i="7"/>
  <c r="J87" i="7" s="1"/>
  <c r="J61" i="7" s="1"/>
  <c r="BK81" i="9"/>
  <c r="J81" i="9" s="1"/>
  <c r="J60" i="9" s="1"/>
  <c r="R87" i="10"/>
  <c r="R82" i="10"/>
  <c r="R81" i="10" s="1"/>
  <c r="R83" i="2"/>
  <c r="R82" i="2"/>
  <c r="R81" i="2"/>
  <c r="P83" i="3"/>
  <c r="P82" i="3" s="1"/>
  <c r="P81" i="3" s="1"/>
  <c r="AU56" i="1" s="1"/>
  <c r="T83" i="4"/>
  <c r="T82" i="4"/>
  <c r="T81" i="4" s="1"/>
  <c r="P83" i="6"/>
  <c r="P82" i="6" s="1"/>
  <c r="P81" i="6" s="1"/>
  <c r="AU59" i="1" s="1"/>
  <c r="T87" i="7"/>
  <c r="T82" i="7"/>
  <c r="T81" i="7" s="1"/>
  <c r="BK87" i="10"/>
  <c r="J87" i="10" s="1"/>
  <c r="J61" i="10" s="1"/>
  <c r="T87" i="10"/>
  <c r="T82" i="10" s="1"/>
  <c r="T81" i="10" s="1"/>
  <c r="BE83" i="10"/>
  <c r="BE102" i="10"/>
  <c r="BE106" i="10"/>
  <c r="E71" i="10"/>
  <c r="BK80" i="9"/>
  <c r="J80" i="9" s="1"/>
  <c r="J30" i="9" s="1"/>
  <c r="BE88" i="10"/>
  <c r="BE92" i="10"/>
  <c r="BE95" i="10"/>
  <c r="F55" i="10"/>
  <c r="BE110" i="10"/>
  <c r="BE113" i="10"/>
  <c r="BE115" i="10"/>
  <c r="BE99" i="10"/>
  <c r="J52" i="10"/>
  <c r="BE119" i="10"/>
  <c r="BE82" i="9"/>
  <c r="BK82" i="8"/>
  <c r="BK81" i="8"/>
  <c r="J81" i="8" s="1"/>
  <c r="J59" i="8" s="1"/>
  <c r="J52" i="9"/>
  <c r="BE91" i="9"/>
  <c r="E70" i="9"/>
  <c r="F55" i="9"/>
  <c r="BE85" i="9"/>
  <c r="BE93" i="9"/>
  <c r="BE88" i="9"/>
  <c r="BK82" i="7"/>
  <c r="BK81" i="7" s="1"/>
  <c r="J81" i="7" s="1"/>
  <c r="J59" i="7" s="1"/>
  <c r="F55" i="8"/>
  <c r="BE96" i="8"/>
  <c r="E48" i="8"/>
  <c r="BE92" i="8"/>
  <c r="BE104" i="8"/>
  <c r="BE108" i="8"/>
  <c r="BE120" i="8"/>
  <c r="J52" i="8"/>
  <c r="BE112" i="8"/>
  <c r="BE116" i="8"/>
  <c r="BE83" i="8"/>
  <c r="BE88" i="8"/>
  <c r="BE100" i="8"/>
  <c r="BK82" i="6"/>
  <c r="J82" i="6" s="1"/>
  <c r="J60" i="6" s="1"/>
  <c r="E48" i="7"/>
  <c r="J52" i="7"/>
  <c r="BE100" i="7"/>
  <c r="BE104" i="7"/>
  <c r="BE108" i="7"/>
  <c r="BE119" i="7"/>
  <c r="BE88" i="7"/>
  <c r="BE92" i="7"/>
  <c r="BE96" i="7"/>
  <c r="F55" i="7"/>
  <c r="BE112" i="7"/>
  <c r="BE116" i="7"/>
  <c r="BE83" i="7"/>
  <c r="J75" i="6"/>
  <c r="F78" i="6"/>
  <c r="BE91" i="6"/>
  <c r="E71" i="6"/>
  <c r="BE84" i="6"/>
  <c r="BE88" i="6"/>
  <c r="BE84" i="5"/>
  <c r="BE91" i="5"/>
  <c r="F55" i="5"/>
  <c r="E48" i="5"/>
  <c r="J83" i="4"/>
  <c r="J61" i="4" s="1"/>
  <c r="J52" i="5"/>
  <c r="BE88" i="5"/>
  <c r="E71" i="4"/>
  <c r="F78" i="4"/>
  <c r="J75" i="4"/>
  <c r="BE91" i="4"/>
  <c r="BK82" i="3"/>
  <c r="J82" i="3"/>
  <c r="J60" i="3"/>
  <c r="BE84" i="4"/>
  <c r="BE88" i="4"/>
  <c r="E48" i="3"/>
  <c r="J52" i="3"/>
  <c r="F78" i="3"/>
  <c r="BE91" i="3"/>
  <c r="BE84" i="3"/>
  <c r="BE88" i="3"/>
  <c r="BE91" i="2"/>
  <c r="BC55" i="1"/>
  <c r="E48" i="2"/>
  <c r="J52" i="2"/>
  <c r="F55" i="2"/>
  <c r="BE84" i="2"/>
  <c r="BE88" i="2"/>
  <c r="BA55" i="1"/>
  <c r="AW55" i="1"/>
  <c r="BB55" i="1"/>
  <c r="BD55" i="1"/>
  <c r="J34" i="5"/>
  <c r="AW58" i="1"/>
  <c r="F35" i="7"/>
  <c r="BB60" i="1"/>
  <c r="F35" i="4"/>
  <c r="BB57" i="1" s="1"/>
  <c r="F37" i="4"/>
  <c r="BD57" i="1" s="1"/>
  <c r="F36" i="4"/>
  <c r="BC57" i="1" s="1"/>
  <c r="F34" i="3"/>
  <c r="BA56" i="1" s="1"/>
  <c r="F37" i="9"/>
  <c r="BD62" i="1"/>
  <c r="F34" i="7"/>
  <c r="BA60" i="1"/>
  <c r="F37" i="5"/>
  <c r="BD58" i="1" s="1"/>
  <c r="F36" i="6"/>
  <c r="BC59" i="1" s="1"/>
  <c r="J34" i="10"/>
  <c r="AW63" i="1" s="1"/>
  <c r="F36" i="9"/>
  <c r="BC62" i="1" s="1"/>
  <c r="J34" i="9"/>
  <c r="AW62" i="1"/>
  <c r="F36" i="5"/>
  <c r="BC58" i="1"/>
  <c r="F36" i="3"/>
  <c r="BC56" i="1"/>
  <c r="F36" i="10"/>
  <c r="BC63" i="1"/>
  <c r="F37" i="3"/>
  <c r="BD56" i="1"/>
  <c r="F34" i="10"/>
  <c r="BA63" i="1" s="1"/>
  <c r="F34" i="6"/>
  <c r="BA59" i="1" s="1"/>
  <c r="F37" i="6"/>
  <c r="BD59" i="1"/>
  <c r="F34" i="4"/>
  <c r="BA57" i="1"/>
  <c r="F36" i="7"/>
  <c r="BC60" i="1"/>
  <c r="J34" i="7"/>
  <c r="AW60" i="1"/>
  <c r="F34" i="9"/>
  <c r="BA62" i="1" s="1"/>
  <c r="F35" i="8"/>
  <c r="BB61" i="1" s="1"/>
  <c r="F37" i="8"/>
  <c r="BD61" i="1"/>
  <c r="F35" i="5"/>
  <c r="BB58" i="1"/>
  <c r="F36" i="8"/>
  <c r="BC61" i="1"/>
  <c r="F37" i="7"/>
  <c r="BD60" i="1"/>
  <c r="F34" i="5"/>
  <c r="BA58" i="1" s="1"/>
  <c r="J34" i="4"/>
  <c r="AW57" i="1" s="1"/>
  <c r="F35" i="6"/>
  <c r="BB59" i="1"/>
  <c r="J34" i="8"/>
  <c r="AW61" i="1"/>
  <c r="J34" i="3"/>
  <c r="AW56" i="1"/>
  <c r="F34" i="8"/>
  <c r="BA61" i="1"/>
  <c r="F35" i="10"/>
  <c r="BB63" i="1" s="1"/>
  <c r="F37" i="10"/>
  <c r="BD63" i="1" s="1"/>
  <c r="J34" i="6"/>
  <c r="AW59" i="1"/>
  <c r="F35" i="3"/>
  <c r="BB56" i="1"/>
  <c r="F35" i="9"/>
  <c r="BB62" i="1"/>
  <c r="BK81" i="4" l="1"/>
  <c r="J81" i="4" s="1"/>
  <c r="J59" i="4" s="1"/>
  <c r="J82" i="4"/>
  <c r="J60" i="4" s="1"/>
  <c r="BK82" i="10"/>
  <c r="BK81" i="10" s="1"/>
  <c r="J81" i="10" s="1"/>
  <c r="J59" i="10" s="1"/>
  <c r="BK82" i="2"/>
  <c r="J82" i="2" s="1"/>
  <c r="J60" i="2" s="1"/>
  <c r="BK82" i="5"/>
  <c r="J82" i="5"/>
  <c r="J60" i="5"/>
  <c r="AG62" i="1"/>
  <c r="J59" i="9"/>
  <c r="J82" i="8"/>
  <c r="J60" i="8" s="1"/>
  <c r="J82" i="7"/>
  <c r="J60" i="7" s="1"/>
  <c r="BK81" i="6"/>
  <c r="J81" i="6" s="1"/>
  <c r="J59" i="6" s="1"/>
  <c r="BK81" i="3"/>
  <c r="J81" i="3"/>
  <c r="J59" i="3"/>
  <c r="F33" i="4"/>
  <c r="AZ57" i="1"/>
  <c r="J33" i="5"/>
  <c r="AV58" i="1" s="1"/>
  <c r="AT58" i="1" s="1"/>
  <c r="AU54" i="1"/>
  <c r="BD54" i="1"/>
  <c r="W33" i="1" s="1"/>
  <c r="F33" i="2"/>
  <c r="AZ55" i="1" s="1"/>
  <c r="F33" i="8"/>
  <c r="AZ61" i="1"/>
  <c r="J30" i="7"/>
  <c r="AG60" i="1"/>
  <c r="F33" i="10"/>
  <c r="AZ63" i="1" s="1"/>
  <c r="F33" i="7"/>
  <c r="AZ60" i="1" s="1"/>
  <c r="F33" i="6"/>
  <c r="AZ59" i="1" s="1"/>
  <c r="F33" i="3"/>
  <c r="AZ56" i="1" s="1"/>
  <c r="J33" i="8"/>
  <c r="AV61" i="1"/>
  <c r="AT61" i="1"/>
  <c r="BB54" i="1"/>
  <c r="AX54" i="1"/>
  <c r="J33" i="4"/>
  <c r="AV57" i="1"/>
  <c r="AT57" i="1"/>
  <c r="J30" i="4"/>
  <c r="AG57" i="1" s="1"/>
  <c r="F33" i="9"/>
  <c r="AZ62" i="1" s="1"/>
  <c r="F33" i="5"/>
  <c r="AZ58" i="1"/>
  <c r="J33" i="6"/>
  <c r="AV59" i="1"/>
  <c r="AT59" i="1"/>
  <c r="J30" i="8"/>
  <c r="AG61" i="1"/>
  <c r="J33" i="7"/>
  <c r="AV60" i="1"/>
  <c r="AT60" i="1"/>
  <c r="J33" i="10"/>
  <c r="AV63" i="1" s="1"/>
  <c r="AT63" i="1" s="1"/>
  <c r="J33" i="2"/>
  <c r="AV55" i="1"/>
  <c r="AT55" i="1"/>
  <c r="J33" i="3"/>
  <c r="AV56" i="1" s="1"/>
  <c r="AT56" i="1" s="1"/>
  <c r="BC54" i="1"/>
  <c r="AY54" i="1"/>
  <c r="BA54" i="1"/>
  <c r="AW54" i="1" s="1"/>
  <c r="AK30" i="1" s="1"/>
  <c r="J33" i="9"/>
  <c r="AV62" i="1"/>
  <c r="AT62" i="1"/>
  <c r="AN62" i="1"/>
  <c r="BK81" i="5" l="1"/>
  <c r="J81" i="5"/>
  <c r="J59" i="5"/>
  <c r="J82" i="10"/>
  <c r="J60" i="10"/>
  <c r="BK81" i="2"/>
  <c r="J81" i="2"/>
  <c r="J59" i="2"/>
  <c r="AN61" i="1"/>
  <c r="J39" i="9"/>
  <c r="AN60" i="1"/>
  <c r="J39" i="8"/>
  <c r="J39" i="7"/>
  <c r="AN57" i="1"/>
  <c r="J39" i="4"/>
  <c r="J30" i="3"/>
  <c r="AG56" i="1"/>
  <c r="J30" i="6"/>
  <c r="AG59" i="1"/>
  <c r="AN59" i="1"/>
  <c r="AZ54" i="1"/>
  <c r="AV54" i="1"/>
  <c r="AK29" i="1"/>
  <c r="J30" i="10"/>
  <c r="AG63" i="1" s="1"/>
  <c r="W31" i="1"/>
  <c r="W30" i="1"/>
  <c r="W32" i="1"/>
  <c r="J39" i="10" l="1"/>
  <c r="J39" i="6"/>
  <c r="J39" i="3"/>
  <c r="AN56" i="1"/>
  <c r="AN63" i="1"/>
  <c r="J30" i="5"/>
  <c r="AG58" i="1" s="1"/>
  <c r="W29" i="1"/>
  <c r="AT54" i="1"/>
  <c r="J30" i="2"/>
  <c r="AG55" i="1" s="1"/>
  <c r="J39" i="5" l="1"/>
  <c r="J39" i="2"/>
  <c r="AN55" i="1"/>
  <c r="AN58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<sst xmlns="http://schemas.openxmlformats.org/spreadsheetml/2006/main" count="3111" uniqueCount="488">
  <si>
    <t>Export Komplet</t>
  </si>
  <si>
    <t>VZ</t>
  </si>
  <si>
    <t>2.0</t>
  </si>
  <si>
    <t>ZAMOK</t>
  </si>
  <si>
    <t>False</t>
  </si>
  <si>
    <t>{32ef69b5-2297-4f3c-b00a-6ff024982e20}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</si>
  <si>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</si>
  <si>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</si>
  <si>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</si>
  <si>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</si>
  <si>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</si>
  <si>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</si>
  <si>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</si>
  <si>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</si>
  <si>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</si>
  <si>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</si>
  <si>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</si>
  <si>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Táborsko</t>
  </si>
  <si>
    <t>KSO:</t>
  </si>
  <si>
    <t/>
  </si>
  <si>
    <t>CC-CZ:</t>
  </si>
  <si>
    <t>Místo:</t>
  </si>
  <si>
    <t>Táborsko</t>
  </si>
  <si>
    <t>Datum:</t>
  </si>
  <si>
    <t>Zadavatel:</t>
  </si>
  <si>
    <t>IČ:</t>
  </si>
  <si>
    <t>01312774</t>
  </si>
  <si>
    <t>SPÚ</t>
  </si>
  <si>
    <t>DIČ:</t>
  </si>
  <si>
    <t>Účastník:</t>
  </si>
  <si>
    <t>Vyplň údaj</t>
  </si>
  <si>
    <t>Projektant:</t>
  </si>
  <si>
    <t>Ing. Jan  Zeman, SPÚ, OVHS České Budějovice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</si>
  <si>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</si>
  <si>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</si>
  <si>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</si>
  <si>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</si>
  <si>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</si>
  <si>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</si>
  <si>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</si>
  <si>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</si>
  <si>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</si>
  <si>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</si>
  <si>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</si>
  <si>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</si>
  <si>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</si>
  <si>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</si>
  <si>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</si>
  <si>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</si>
  <si>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</si>
  <si>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</si>
  <si>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</si>
  <si>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</si>
  <si>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</si>
  <si>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</si>
  <si>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</si>
  <si>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</si>
  <si>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</si>
  <si>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</si>
  <si>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</si>
  <si>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</si>
  <si>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</si>
  <si>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</si>
  <si>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</si>
  <si>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</si>
  <si>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</si>
  <si>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</si>
  <si>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</si>
  <si>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</si>
  <si>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</si>
  <si>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</si>
  <si>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</si>
  <si>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</si>
  <si>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</si>
  <si>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</si>
  <si>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</si>
  <si>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2025-4-3</t>
  </si>
  <si>
    <t>SO3 Klokoty A1 ID 219-113</t>
  </si>
  <si>
    <t>STA</t>
  </si>
  <si>
    <t>1</t>
  </si>
  <si>
    <t>{c4aaf0d3-c7f2-45e4-9388-eefd0ca60232}</t>
  </si>
  <si>
    <t>2</t>
  </si>
  <si>
    <t>2025-4-4</t>
  </si>
  <si>
    <t>SO4 Sezimovo Ústí D ID 219-229</t>
  </si>
  <si>
    <t>{af7ce142-dcf5-401d-99ba-d08bd0fa4734}</t>
  </si>
  <si>
    <t>2025-4-5</t>
  </si>
  <si>
    <t>SO5 Sezimovo Ústí C ID 219-228</t>
  </si>
  <si>
    <t>{ca045701-d3d7-4e50-a27d-c337a168728a}</t>
  </si>
  <si>
    <t>2025-4-1</t>
  </si>
  <si>
    <t>SO1 Meziříčí G ID 219-069</t>
  </si>
  <si>
    <t>{6fa570fc-a52d-4c3e-8cc3-b2b74ad09322}</t>
  </si>
  <si>
    <t>2025-4-2</t>
  </si>
  <si>
    <t>SO2 Klokoty A ID 219-112</t>
  </si>
  <si>
    <t>{deb49639-e4c1-4e0c-8c38-c8a3dac999c8}</t>
  </si>
  <si>
    <t>2025-4-6</t>
  </si>
  <si>
    <t>SO6 Veselí N/L, L21 ID 207-342</t>
  </si>
  <si>
    <t>{f7f7f56d-b78c-45a9-b820-a5e55d381c15}</t>
  </si>
  <si>
    <t>2025-4-7</t>
  </si>
  <si>
    <t>SO7 Veselí N/L, L21-2 ID 207-344</t>
  </si>
  <si>
    <t>{bf1f0fe2-639f-4f7f-b1ad-bdb9a3ef09db}</t>
  </si>
  <si>
    <t>2025-4-8</t>
  </si>
  <si>
    <t>SO8 Třeboň II-4/1, L6-1 ID 207-502</t>
  </si>
  <si>
    <t>{56bbe4be-90af-4af7-857d-7f875db56f75}</t>
  </si>
  <si>
    <t>2025-4-9</t>
  </si>
  <si>
    <t>SO9 Čejetice II, HOZ-HRÁZ ID 218-141</t>
  </si>
  <si>
    <t>{f89e73c4-24bb-4e4c-bc9f-cc4a6c137788}</t>
  </si>
  <si>
    <t>KRYCÍ LIST SOUPISU PRACÍ</t>
  </si>
  <si>
    <t>Objekt:</t>
  </si>
  <si>
    <t>2025-4-3 - SO3 Klokoty A1 ID 219-113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</si>
  <si>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</si>
  <si>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</si>
  <si>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</si>
  <si>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</si>
  <si>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</si>
  <si>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</si>
  <si>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</si>
  <si>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</si>
  <si>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</si>
  <si>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</si>
  <si>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</si>
  <si>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</si>
  <si>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</si>
  <si>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</si>
  <si>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</si>
  <si>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</si>
  <si>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</si>
  <si>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</si>
  <si>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</si>
  <si>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</si>
  <si>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</si>
  <si>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</si>
  <si>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</si>
  <si>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</si>
  <si>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</si>
  <si>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</si>
  <si>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</si>
  <si>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</si>
  <si>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</si>
  <si>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117536466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</si>
  <si>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</si>
  <si>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</si>
  <si>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</si>
  <si>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</si>
  <si>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</si>
  <si>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5,5*227*0,0001</t>
  </si>
  <si>
    <t>185803106</t>
  </si>
  <si>
    <t>Shrabání pokoseného divokého porostu s odvozem do 20 km</t>
  </si>
  <si>
    <t>-679855452</t>
  </si>
  <si>
    <t>Shrabání pokoseného porostu a organických naplavenin s odvozem do 20 km divokého porostu</t>
  </si>
  <si>
    <t>https://podminky.urs.cz/item/CS_URS_2025_01/185803106</t>
  </si>
  <si>
    <t>SPÚ R-032</t>
  </si>
  <si>
    <t xml:space="preserve">Ekologická likvidace divokého porostu - v souladu se zákonem  o odpadech č.541/2020 Sb.v platném znění     </t>
  </si>
  <si>
    <t>1255473398</t>
  </si>
  <si>
    <t>Ekologická likvidace divokého porostu - v souladu se zákonem o odpadech č. 541/2020 Sb. vplatném znění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</si>
  <si>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</si>
  <si>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</si>
  <si>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2025-4-4 - SO4 Sezimovo Ústí D ID 219-229</t>
  </si>
  <si>
    <t>5*465*0,0001</t>
  </si>
  <si>
    <t>2025-4-5 - SO5 Sezimovo Ústí C ID 219-228</t>
  </si>
  <si>
    <t>5*300*0,0001</t>
  </si>
  <si>
    <t>2025-4-1 - SO1 Meziříčí G ID 219-069</t>
  </si>
  <si>
    <t>5,5*266*0,0001</t>
  </si>
  <si>
    <t>2025-4-2 - SO2 Klokoty A ID 219-112</t>
  </si>
  <si>
    <t>5*390*0,0001</t>
  </si>
  <si>
    <t>2025-4-6 - SO6 Veselí N/L, L21 ID 207-342</t>
  </si>
  <si>
    <t>5</t>
  </si>
  <si>
    <t>111203201</t>
  </si>
  <si>
    <t>Odstranění křovin a stromů s ponecháním kořenů z plochy do 1000 m2</t>
  </si>
  <si>
    <t>m2</t>
  </si>
  <si>
    <t>752922059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</si>
  <si>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</si>
  <si>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</si>
  <si>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4+12</t>
  </si>
  <si>
    <t>6</t>
  </si>
  <si>
    <t>753923102</t>
  </si>
  <si>
    <t>53*4*0,0001</t>
  </si>
  <si>
    <t>111103223</t>
  </si>
  <si>
    <t>Kosení ve vegetačním období vodního rostlinstva na břehu hustého</t>
  </si>
  <si>
    <t>-170370412</t>
  </si>
  <si>
    <t>Kosení travin a vodních rostlin ve vegetačním období vodního rostlinstva na břehu hustého</t>
  </si>
  <si>
    <t>https://podminky.urs.cz/item/CS_URS_2025_01/111103223</t>
  </si>
  <si>
    <t>53*3*0,0001</t>
  </si>
  <si>
    <t>11</t>
  </si>
  <si>
    <t>111103313</t>
  </si>
  <si>
    <t>Kosení po vegetačním období divokého porostu hustého</t>
  </si>
  <si>
    <t>1548796858</t>
  </si>
  <si>
    <t>Kosení travin a vodních rostlin po vegetačním období divokého porostu hustého</t>
  </si>
  <si>
    <t>https://podminky.urs.cz/item/CS_URS_2025_01/111103313</t>
  </si>
  <si>
    <t>4*53*0,0001</t>
  </si>
  <si>
    <t>111103322</t>
  </si>
  <si>
    <t>Kosení po vegetačním období vodního rostlinstva na břehu středně hustého</t>
  </si>
  <si>
    <t>-1857314711</t>
  </si>
  <si>
    <t>Kosení travin a vodních rostlin po vegetačním období vodního rostlinstva na břehu středně hustého</t>
  </si>
  <si>
    <t>https://podminky.urs.cz/item/CS_URS_2025_01/111103322</t>
  </si>
  <si>
    <t>8</t>
  </si>
  <si>
    <t>-2137615757</t>
  </si>
  <si>
    <t>0,021+0,021</t>
  </si>
  <si>
    <t>185803107</t>
  </si>
  <si>
    <t>Shrabání pokoseného vodního rostlinstva z břehu i z vody s odvozem do 20 km</t>
  </si>
  <si>
    <t>-882400196</t>
  </si>
  <si>
    <t>Shrabání pokoseného porostu a organických naplavenin s odvozem do 20 km vodního rostlinstva z břehu i z vody</t>
  </si>
  <si>
    <t>https://podminky.urs.cz/item/CS_URS_2025_01/185803107</t>
  </si>
  <si>
    <t>2*0,016</t>
  </si>
  <si>
    <t>3</t>
  </si>
  <si>
    <t>R-33</t>
  </si>
  <si>
    <t xml:space="preserve">Ekologická likvidace vodního porostu - v souladu se zákonem  o odpadech č. 541/2020 Sb.v platném znění     </t>
  </si>
  <si>
    <t>-1021052709</t>
  </si>
  <si>
    <t xml:space="preserve">Ekologická likvidace vodního porostu - v souladu se zákonem o odpadech č. 541/2020 Sb.v platném znění 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</si>
  <si>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</si>
  <si>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0,016+0,016</t>
  </si>
  <si>
    <t>9</t>
  </si>
  <si>
    <t>SPÚ R-001</t>
  </si>
  <si>
    <t>Ekologická likvidace veškeré neupotřeb. dřev. hmoty - z křovina stromů D kmene do 100 mm - v souladu se zákonem o odpadech č. 541/2020 Sb.v platném znění</t>
  </si>
  <si>
    <t>-67157098</t>
  </si>
  <si>
    <t xml:space="preserve">Poznámka k položce:_x000D_
likvidace dřevní hmoty, použije se v případě když nelze pálit (např. štěpkováním, drcením, pálením na místě k tomu určeném a pod)_x000D_
</t>
  </si>
  <si>
    <t>10</t>
  </si>
  <si>
    <t>1865297659</t>
  </si>
  <si>
    <t>2025-4-7 - SO7 Veselí N/L, L21-2 ID 207-344</t>
  </si>
  <si>
    <t>-1403208644</t>
  </si>
  <si>
    <t>9+2+1+2+1</t>
  </si>
  <si>
    <t>-71841556</t>
  </si>
  <si>
    <t>64*4*0,0001</t>
  </si>
  <si>
    <t>1779428299</t>
  </si>
  <si>
    <t>64*3*0,0001</t>
  </si>
  <si>
    <t>7</t>
  </si>
  <si>
    <t>-1424250114</t>
  </si>
  <si>
    <t>4*64*0,0001</t>
  </si>
  <si>
    <t>830294685</t>
  </si>
  <si>
    <t>-1533475472</t>
  </si>
  <si>
    <t>0,026+0,026</t>
  </si>
  <si>
    <t>-1563888274</t>
  </si>
  <si>
    <t>0,019+0,019</t>
  </si>
  <si>
    <t>1912806654</t>
  </si>
  <si>
    <t>-2080728518</t>
  </si>
  <si>
    <t>-1647429061</t>
  </si>
  <si>
    <t>2025-4-8 - SO8 Třeboň II-4/1, L6-1 ID 207-502</t>
  </si>
  <si>
    <t>894414211</t>
  </si>
  <si>
    <t>Osazení betonových nebo železobetonových dílců pro šachty desek zákrytových</t>
  </si>
  <si>
    <t>kus</t>
  </si>
  <si>
    <t>-234412901</t>
  </si>
  <si>
    <t>https://podminky.urs.cz/item/CS_URS_2025_01/894414211</t>
  </si>
  <si>
    <t>M</t>
  </si>
  <si>
    <t>59225780</t>
  </si>
  <si>
    <t>deska betonová zákrytová na skruž půlená 118x7,5cm</t>
  </si>
  <si>
    <t>-1928853338</t>
  </si>
  <si>
    <t>894411311</t>
  </si>
  <si>
    <t>Osazení betonových nebo železobetonových dílců pro šachty skruží rovných</t>
  </si>
  <si>
    <t>846177678</t>
  </si>
  <si>
    <t>https://podminky.urs.cz/item/CS_URS_2025_01/894411311</t>
  </si>
  <si>
    <t>59224079</t>
  </si>
  <si>
    <t>skruž betonová DN 1000x500, 100x50x9cm, bez stupadel</t>
  </si>
  <si>
    <t>494759814</t>
  </si>
  <si>
    <t>998318011</t>
  </si>
  <si>
    <t>Přesun hmot pro meliorační kanály</t>
  </si>
  <si>
    <t>t</t>
  </si>
  <si>
    <t>1515456140</t>
  </si>
  <si>
    <t>Přesun hmot pro meliorační kanály dopravní vzdálenost do 1 000 m</t>
  </si>
  <si>
    <t>https://podminky.urs.cz/item/CS_URS_2025_01/998318011</t>
  </si>
  <si>
    <t>2025-4-9 - SO9 Čejetice II, HOZ-HRÁZ ID 218-141</t>
  </si>
  <si>
    <t>-129776773</t>
  </si>
  <si>
    <t>24+12+4+3</t>
  </si>
  <si>
    <t>-1940265503</t>
  </si>
  <si>
    <t>(40*6 +6*5+6*3+25*4)*0,0001</t>
  </si>
  <si>
    <t>60516100</t>
  </si>
  <si>
    <t>řezivo smrkové sušené tl 30mm</t>
  </si>
  <si>
    <t>m3</t>
  </si>
  <si>
    <t>-361066436</t>
  </si>
  <si>
    <t>4*0,03*0,7</t>
  </si>
  <si>
    <t>125703301</t>
  </si>
  <si>
    <t>Čištění melioračních kanálů od naplavenin tl do 250 mm dno nezpevněné</t>
  </si>
  <si>
    <t>531974018</t>
  </si>
  <si>
    <t>Čištění melioračních kanálů s úpravou svahu do výšky naplavené vrstvy tloušťky naplavené vrstvy do 250 mm, se dnem nezpevněným</t>
  </si>
  <si>
    <t>https://podminky.urs.cz/item/CS_URS_2025_01/125703301</t>
  </si>
  <si>
    <t>2*0,5*0,25</t>
  </si>
  <si>
    <t>-1370140462</t>
  </si>
  <si>
    <t>421952111</t>
  </si>
  <si>
    <t>Dřevěná lávka mostu z měkkých fošen</t>
  </si>
  <si>
    <t>-2014061128</t>
  </si>
  <si>
    <t>Dřevěné deskové mostní nosné konstrukce lávka z fošen měkkých</t>
  </si>
  <si>
    <t>https://podminky.urs.cz/item/CS_URS_2025_01/421952111</t>
  </si>
  <si>
    <t>762521811</t>
  </si>
  <si>
    <t>Demontáž podlah bez polštářů z prken tloušťky do 32 mm</t>
  </si>
  <si>
    <t>1697972941</t>
  </si>
  <si>
    <t>Demontáž podlah bez polštářů z prken tl. do 32 mm</t>
  </si>
  <si>
    <t>https://podminky.urs.cz/item/CS_URS_2025_01/762521811</t>
  </si>
  <si>
    <t>4*0,7</t>
  </si>
  <si>
    <t>12</t>
  </si>
  <si>
    <t>762953002</t>
  </si>
  <si>
    <t>Nátěr dřevěných teras olejový dvojnásobný s očištěním</t>
  </si>
  <si>
    <t>1341272709</t>
  </si>
  <si>
    <t>Montáž terasy nátěr dřevěných teras olejem, včetně očištění dvojnásobně</t>
  </si>
  <si>
    <t>https://podminky.urs.cz/item/CS_URS_2025_01/762953002</t>
  </si>
  <si>
    <t>14</t>
  </si>
  <si>
    <t>24626769</t>
  </si>
  <si>
    <t>hmota nátěrová vodou ředitelná lazurovací na dřevo</t>
  </si>
  <si>
    <t>kg</t>
  </si>
  <si>
    <t>-1601508643</t>
  </si>
  <si>
    <t>-641725342</t>
  </si>
  <si>
    <t>43+2,8</t>
  </si>
  <si>
    <t>723773635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</si>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</sst>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5_01/111103223" TargetMode="External"/><Relationship Id="rId7" Type="http://schemas.openxmlformats.org/officeDocument/2006/relationships/hyperlink" Target="https://podminky.urs.cz/item/CS_URS_2025_01/185803107" TargetMode="External"/><Relationship Id="rId2" Type="http://schemas.openxmlformats.org/officeDocument/2006/relationships/hyperlink" Target="https://podminky.urs.cz/item/CS_URS_2025_01/111103213" TargetMode="External"/><Relationship Id="rId1" Type="http://schemas.openxmlformats.org/officeDocument/2006/relationships/hyperlink" Target="https://podminky.urs.cz/item/CS_URS_2025_01/111203201" TargetMode="External"/><Relationship Id="rId6" Type="http://schemas.openxmlformats.org/officeDocument/2006/relationships/hyperlink" Target="https://podminky.urs.cz/item/CS_URS_2025_01/185803106" TargetMode="External"/><Relationship Id="rId5" Type="http://schemas.openxmlformats.org/officeDocument/2006/relationships/hyperlink" Target="https://podminky.urs.cz/item/CS_URS_2025_01/111103322" TargetMode="External"/><Relationship Id="rId4" Type="http://schemas.openxmlformats.org/officeDocument/2006/relationships/hyperlink" Target="https://podminky.urs.cz/item/CS_URS_2025_01/11110331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111103223" TargetMode="External"/><Relationship Id="rId7" Type="http://schemas.openxmlformats.org/officeDocument/2006/relationships/hyperlink" Target="https://podminky.urs.cz/item/CS_URS_2025_01/185803107" TargetMode="External"/><Relationship Id="rId2" Type="http://schemas.openxmlformats.org/officeDocument/2006/relationships/hyperlink" Target="https://podminky.urs.cz/item/CS_URS_2025_01/111103213" TargetMode="External"/><Relationship Id="rId1" Type="http://schemas.openxmlformats.org/officeDocument/2006/relationships/hyperlink" Target="https://podminky.urs.cz/item/CS_URS_2025_01/111203201" TargetMode="External"/><Relationship Id="rId6" Type="http://schemas.openxmlformats.org/officeDocument/2006/relationships/hyperlink" Target="https://podminky.urs.cz/item/CS_URS_2025_01/185803106" TargetMode="External"/><Relationship Id="rId5" Type="http://schemas.openxmlformats.org/officeDocument/2006/relationships/hyperlink" Target="https://podminky.urs.cz/item/CS_URS_2025_01/111103322" TargetMode="External"/><Relationship Id="rId4" Type="http://schemas.openxmlformats.org/officeDocument/2006/relationships/hyperlink" Target="https://podminky.urs.cz/item/CS_URS_2025_01/1111033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998318011" TargetMode="External"/><Relationship Id="rId2" Type="http://schemas.openxmlformats.org/officeDocument/2006/relationships/hyperlink" Target="https://podminky.urs.cz/item/CS_URS_2025_01/894411311" TargetMode="External"/><Relationship Id="rId1" Type="http://schemas.openxmlformats.org/officeDocument/2006/relationships/hyperlink" Target="https://podminky.urs.cz/item/CS_URS_2025_01/894414211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5_01/125703301" TargetMode="External"/><Relationship Id="rId7" Type="http://schemas.openxmlformats.org/officeDocument/2006/relationships/hyperlink" Target="https://podminky.urs.cz/item/CS_URS_2025_01/762953002" TargetMode="External"/><Relationship Id="rId2" Type="http://schemas.openxmlformats.org/officeDocument/2006/relationships/hyperlink" Target="https://podminky.urs.cz/item/CS_URS_2025_01/111103213" TargetMode="External"/><Relationship Id="rId1" Type="http://schemas.openxmlformats.org/officeDocument/2006/relationships/hyperlink" Target="https://podminky.urs.cz/item/CS_URS_2025_01/111203201" TargetMode="External"/><Relationship Id="rId6" Type="http://schemas.openxmlformats.org/officeDocument/2006/relationships/hyperlink" Target="https://podminky.urs.cz/item/CS_URS_2025_01/762521811" TargetMode="External"/><Relationship Id="rId5" Type="http://schemas.openxmlformats.org/officeDocument/2006/relationships/hyperlink" Target="https://podminky.urs.cz/item/CS_URS_2025_01/421952111" TargetMode="External"/><Relationship Id="rId4" Type="http://schemas.openxmlformats.org/officeDocument/2006/relationships/hyperlink" Target="https://podminky.urs.cz/item/CS_URS_2025_01/18580310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workbookViewId="0">
      <selection activeCell="AI17" sqref="AI1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2"/>
      <c r="AQ5" s="22"/>
      <c r="AR5" s="20"/>
      <c r="BE5" s="32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2"/>
      <c r="AQ6" s="22"/>
      <c r="AR6" s="20"/>
      <c r="BE6" s="33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30</v>
      </c>
      <c r="AO8" s="22"/>
      <c r="AP8" s="22"/>
      <c r="AQ8" s="22"/>
      <c r="AR8" s="20"/>
      <c r="BE8" s="33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3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3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30"/>
      <c r="BS13" s="17" t="s">
        <v>6</v>
      </c>
    </row>
    <row r="14" spans="1:74" ht="12.75">
      <c r="B14" s="21"/>
      <c r="C14" s="22"/>
      <c r="D14" s="22"/>
      <c r="E14" s="335" t="s">
        <v>30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3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3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0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0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26</v>
      </c>
      <c r="AO19" s="22"/>
      <c r="AP19" s="22"/>
      <c r="AQ19" s="22"/>
      <c r="AR19" s="20"/>
      <c r="BE19" s="33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0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0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0"/>
    </row>
    <row r="23" spans="1:71" s="1" customFormat="1" ht="48" customHeight="1">
      <c r="B23" s="21"/>
      <c r="C23" s="22"/>
      <c r="D23" s="22"/>
      <c r="E23" s="337" t="s">
        <v>36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2"/>
      <c r="AP23" s="22"/>
      <c r="AQ23" s="22"/>
      <c r="AR23" s="20"/>
      <c r="BE23" s="33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0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8">
        <f>ROUND(AG54,2)</f>
        <v>0</v>
      </c>
      <c r="AL26" s="339"/>
      <c r="AM26" s="339"/>
      <c r="AN26" s="339"/>
      <c r="AO26" s="339"/>
      <c r="AP26" s="36"/>
      <c r="AQ26" s="36"/>
      <c r="AR26" s="39"/>
      <c r="BE26" s="33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0" t="s">
        <v>38</v>
      </c>
      <c r="M28" s="340"/>
      <c r="N28" s="340"/>
      <c r="O28" s="340"/>
      <c r="P28" s="340"/>
      <c r="Q28" s="36"/>
      <c r="R28" s="36"/>
      <c r="S28" s="36"/>
      <c r="T28" s="36"/>
      <c r="U28" s="36"/>
      <c r="V28" s="36"/>
      <c r="W28" s="340" t="s">
        <v>39</v>
      </c>
      <c r="X28" s="340"/>
      <c r="Y28" s="340"/>
      <c r="Z28" s="340"/>
      <c r="AA28" s="340"/>
      <c r="AB28" s="340"/>
      <c r="AC28" s="340"/>
      <c r="AD28" s="340"/>
      <c r="AE28" s="340"/>
      <c r="AF28" s="36"/>
      <c r="AG28" s="36"/>
      <c r="AH28" s="36"/>
      <c r="AI28" s="36"/>
      <c r="AJ28" s="36"/>
      <c r="AK28" s="340" t="s">
        <v>40</v>
      </c>
      <c r="AL28" s="340"/>
      <c r="AM28" s="340"/>
      <c r="AN28" s="340"/>
      <c r="AO28" s="340"/>
      <c r="AP28" s="36"/>
      <c r="AQ28" s="36"/>
      <c r="AR28" s="39"/>
      <c r="BE28" s="330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43">
        <v>0.21</v>
      </c>
      <c r="M29" s="342"/>
      <c r="N29" s="342"/>
      <c r="O29" s="342"/>
      <c r="P29" s="342"/>
      <c r="Q29" s="41"/>
      <c r="R29" s="41"/>
      <c r="S29" s="41"/>
      <c r="T29" s="41"/>
      <c r="U29" s="41"/>
      <c r="V29" s="41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1"/>
      <c r="AG29" s="41"/>
      <c r="AH29" s="41"/>
      <c r="AI29" s="41"/>
      <c r="AJ29" s="41"/>
      <c r="AK29" s="341">
        <f>ROUND(AV54, 2)</f>
        <v>0</v>
      </c>
      <c r="AL29" s="342"/>
      <c r="AM29" s="342"/>
      <c r="AN29" s="342"/>
      <c r="AO29" s="342"/>
      <c r="AP29" s="41"/>
      <c r="AQ29" s="41"/>
      <c r="AR29" s="42"/>
      <c r="BE29" s="331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43">
        <v>0.15</v>
      </c>
      <c r="M30" s="342"/>
      <c r="N30" s="342"/>
      <c r="O30" s="342"/>
      <c r="P30" s="342"/>
      <c r="Q30" s="41"/>
      <c r="R30" s="41"/>
      <c r="S30" s="41"/>
      <c r="T30" s="41"/>
      <c r="U30" s="41"/>
      <c r="V30" s="41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1"/>
      <c r="AG30" s="41"/>
      <c r="AH30" s="41"/>
      <c r="AI30" s="41"/>
      <c r="AJ30" s="41"/>
      <c r="AK30" s="341">
        <f>ROUND(AW54, 2)</f>
        <v>0</v>
      </c>
      <c r="AL30" s="342"/>
      <c r="AM30" s="342"/>
      <c r="AN30" s="342"/>
      <c r="AO30" s="342"/>
      <c r="AP30" s="41"/>
      <c r="AQ30" s="41"/>
      <c r="AR30" s="42"/>
      <c r="BE30" s="331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43">
        <v>0.21</v>
      </c>
      <c r="M31" s="342"/>
      <c r="N31" s="342"/>
      <c r="O31" s="342"/>
      <c r="P31" s="342"/>
      <c r="Q31" s="41"/>
      <c r="R31" s="41"/>
      <c r="S31" s="41"/>
      <c r="T31" s="41"/>
      <c r="U31" s="41"/>
      <c r="V31" s="41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1"/>
      <c r="AG31" s="41"/>
      <c r="AH31" s="41"/>
      <c r="AI31" s="41"/>
      <c r="AJ31" s="41"/>
      <c r="AK31" s="341">
        <v>0</v>
      </c>
      <c r="AL31" s="342"/>
      <c r="AM31" s="342"/>
      <c r="AN31" s="342"/>
      <c r="AO31" s="342"/>
      <c r="AP31" s="41"/>
      <c r="AQ31" s="41"/>
      <c r="AR31" s="42"/>
      <c r="BE31" s="331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43">
        <v>0.15</v>
      </c>
      <c r="M32" s="342"/>
      <c r="N32" s="342"/>
      <c r="O32" s="342"/>
      <c r="P32" s="342"/>
      <c r="Q32" s="41"/>
      <c r="R32" s="41"/>
      <c r="S32" s="41"/>
      <c r="T32" s="41"/>
      <c r="U32" s="41"/>
      <c r="V32" s="41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1"/>
      <c r="AG32" s="41"/>
      <c r="AH32" s="41"/>
      <c r="AI32" s="41"/>
      <c r="AJ32" s="41"/>
      <c r="AK32" s="341">
        <v>0</v>
      </c>
      <c r="AL32" s="342"/>
      <c r="AM32" s="342"/>
      <c r="AN32" s="342"/>
      <c r="AO32" s="342"/>
      <c r="AP32" s="41"/>
      <c r="AQ32" s="41"/>
      <c r="AR32" s="42"/>
      <c r="BE32" s="331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43">
        <v>0</v>
      </c>
      <c r="M33" s="342"/>
      <c r="N33" s="342"/>
      <c r="O33" s="342"/>
      <c r="P33" s="342"/>
      <c r="Q33" s="41"/>
      <c r="R33" s="41"/>
      <c r="S33" s="41"/>
      <c r="T33" s="41"/>
      <c r="U33" s="41"/>
      <c r="V33" s="41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1"/>
      <c r="AG33" s="41"/>
      <c r="AH33" s="41"/>
      <c r="AI33" s="41"/>
      <c r="AJ33" s="41"/>
      <c r="AK33" s="341">
        <v>0</v>
      </c>
      <c r="AL33" s="342"/>
      <c r="AM33" s="342"/>
      <c r="AN33" s="342"/>
      <c r="AO33" s="342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47" t="s">
        <v>49</v>
      </c>
      <c r="Y35" s="345"/>
      <c r="Z35" s="345"/>
      <c r="AA35" s="345"/>
      <c r="AB35" s="345"/>
      <c r="AC35" s="45"/>
      <c r="AD35" s="45"/>
      <c r="AE35" s="45"/>
      <c r="AF35" s="45"/>
      <c r="AG35" s="45"/>
      <c r="AH35" s="45"/>
      <c r="AI35" s="45"/>
      <c r="AJ35" s="45"/>
      <c r="AK35" s="344">
        <f>SUM(AK26:AK33)</f>
        <v>0</v>
      </c>
      <c r="AL35" s="345"/>
      <c r="AM35" s="345"/>
      <c r="AN35" s="345"/>
      <c r="AO35" s="34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2025-4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Táborsko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Táborsko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6.45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12" t="str">
        <f>IF(E17="","",E17)</f>
        <v>Ing. Jan  Zeman, SPÚ, OVHS České Budějovice</v>
      </c>
      <c r="AN49" s="313"/>
      <c r="AO49" s="313"/>
      <c r="AP49" s="313"/>
      <c r="AQ49" s="36"/>
      <c r="AR49" s="39"/>
      <c r="AS49" s="314" t="s">
        <v>51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12" t="str">
        <f>IF(E20="","",E20)</f>
        <v>SPÚ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0" t="s">
        <v>52</v>
      </c>
      <c r="D52" s="321"/>
      <c r="E52" s="321"/>
      <c r="F52" s="321"/>
      <c r="G52" s="321"/>
      <c r="H52" s="66"/>
      <c r="I52" s="323" t="s">
        <v>53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2" t="s">
        <v>54</v>
      </c>
      <c r="AH52" s="321"/>
      <c r="AI52" s="321"/>
      <c r="AJ52" s="321"/>
      <c r="AK52" s="321"/>
      <c r="AL52" s="321"/>
      <c r="AM52" s="321"/>
      <c r="AN52" s="323" t="s">
        <v>55</v>
      </c>
      <c r="AO52" s="321"/>
      <c r="AP52" s="321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ROUND(SUM(AG55:AG63),2)</f>
        <v>0</v>
      </c>
      <c r="AH54" s="327"/>
      <c r="AI54" s="327"/>
      <c r="AJ54" s="327"/>
      <c r="AK54" s="327"/>
      <c r="AL54" s="327"/>
      <c r="AM54" s="327"/>
      <c r="AN54" s="328">
        <f t="shared" ref="AN54:AN63" si="0">SUM(AG54,AT54)</f>
        <v>0</v>
      </c>
      <c r="AO54" s="328"/>
      <c r="AP54" s="328"/>
      <c r="AQ54" s="78" t="s">
        <v>19</v>
      </c>
      <c r="AR54" s="79"/>
      <c r="AS54" s="80">
        <f>ROUND(SUM(AS55:AS63),2)</f>
        <v>0</v>
      </c>
      <c r="AT54" s="81">
        <f t="shared" ref="AT54:AT63" si="1">ROUND(SUM(AV54:AW54),2)</f>
        <v>0</v>
      </c>
      <c r="AU54" s="82">
        <f>ROUND(SUM(AU55:AU63),5)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ROUND(SUM(AZ55:AZ63),2)</f>
        <v>0</v>
      </c>
      <c r="BA54" s="81">
        <f>ROUND(SUM(BA55:BA63),2)</f>
        <v>0</v>
      </c>
      <c r="BB54" s="81">
        <f>ROUND(SUM(BB55:BB63),2)</f>
        <v>0</v>
      </c>
      <c r="BC54" s="81">
        <f>ROUND(SUM(BC55:BC63),2)</f>
        <v>0</v>
      </c>
      <c r="BD54" s="83">
        <f>ROUND(SUM(BD55:BD63),2)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4.45" customHeight="1">
      <c r="A55" s="86" t="s">
        <v>75</v>
      </c>
      <c r="B55" s="87"/>
      <c r="C55" s="88"/>
      <c r="D55" s="324" t="s">
        <v>76</v>
      </c>
      <c r="E55" s="324"/>
      <c r="F55" s="324"/>
      <c r="G55" s="324"/>
      <c r="H55" s="324"/>
      <c r="I55" s="89"/>
      <c r="J55" s="324" t="s">
        <v>77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5">
        <f>'2025-4-3 - SO3 Klokoty A1...'!J30</f>
        <v>0</v>
      </c>
      <c r="AH55" s="326"/>
      <c r="AI55" s="326"/>
      <c r="AJ55" s="326"/>
      <c r="AK55" s="326"/>
      <c r="AL55" s="326"/>
      <c r="AM55" s="326"/>
      <c r="AN55" s="325">
        <f t="shared" si="0"/>
        <v>0</v>
      </c>
      <c r="AO55" s="326"/>
      <c r="AP55" s="326"/>
      <c r="AQ55" s="90" t="s">
        <v>78</v>
      </c>
      <c r="AR55" s="91"/>
      <c r="AS55" s="92">
        <v>0</v>
      </c>
      <c r="AT55" s="93">
        <f t="shared" si="1"/>
        <v>0</v>
      </c>
      <c r="AU55" s="94">
        <f>'2025-4-3 - SO3 Klokoty A1...'!P81</f>
        <v>0</v>
      </c>
      <c r="AV55" s="93">
        <f>'2025-4-3 - SO3 Klokoty A1...'!J33</f>
        <v>0</v>
      </c>
      <c r="AW55" s="93">
        <f>'2025-4-3 - SO3 Klokoty A1...'!J34</f>
        <v>0</v>
      </c>
      <c r="AX55" s="93">
        <f>'2025-4-3 - SO3 Klokoty A1...'!J35</f>
        <v>0</v>
      </c>
      <c r="AY55" s="93">
        <f>'2025-4-3 - SO3 Klokoty A1...'!J36</f>
        <v>0</v>
      </c>
      <c r="AZ55" s="93">
        <f>'2025-4-3 - SO3 Klokoty A1...'!F33</f>
        <v>0</v>
      </c>
      <c r="BA55" s="93">
        <f>'2025-4-3 - SO3 Klokoty A1...'!F34</f>
        <v>0</v>
      </c>
      <c r="BB55" s="93">
        <f>'2025-4-3 - SO3 Klokoty A1...'!F35</f>
        <v>0</v>
      </c>
      <c r="BC55" s="93">
        <f>'2025-4-3 - SO3 Klokoty A1...'!F36</f>
        <v>0</v>
      </c>
      <c r="BD55" s="95">
        <f>'2025-4-3 - SO3 Klokoty A1...'!F37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14.45" customHeight="1">
      <c r="A56" s="86" t="s">
        <v>75</v>
      </c>
      <c r="B56" s="87"/>
      <c r="C56" s="88"/>
      <c r="D56" s="324" t="s">
        <v>82</v>
      </c>
      <c r="E56" s="324"/>
      <c r="F56" s="324"/>
      <c r="G56" s="324"/>
      <c r="H56" s="324"/>
      <c r="I56" s="89"/>
      <c r="J56" s="324" t="s">
        <v>83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5">
        <f>'2025-4-4 - SO4 Sezimovo Ú...'!J30</f>
        <v>0</v>
      </c>
      <c r="AH56" s="326"/>
      <c r="AI56" s="326"/>
      <c r="AJ56" s="326"/>
      <c r="AK56" s="326"/>
      <c r="AL56" s="326"/>
      <c r="AM56" s="326"/>
      <c r="AN56" s="325">
        <f t="shared" si="0"/>
        <v>0</v>
      </c>
      <c r="AO56" s="326"/>
      <c r="AP56" s="326"/>
      <c r="AQ56" s="90" t="s">
        <v>78</v>
      </c>
      <c r="AR56" s="91"/>
      <c r="AS56" s="92">
        <v>0</v>
      </c>
      <c r="AT56" s="93">
        <f t="shared" si="1"/>
        <v>0</v>
      </c>
      <c r="AU56" s="94">
        <f>'2025-4-4 - SO4 Sezimovo Ú...'!P81</f>
        <v>0</v>
      </c>
      <c r="AV56" s="93">
        <f>'2025-4-4 - SO4 Sezimovo Ú...'!J33</f>
        <v>0</v>
      </c>
      <c r="AW56" s="93">
        <f>'2025-4-4 - SO4 Sezimovo Ú...'!J34</f>
        <v>0</v>
      </c>
      <c r="AX56" s="93">
        <f>'2025-4-4 - SO4 Sezimovo Ú...'!J35</f>
        <v>0</v>
      </c>
      <c r="AY56" s="93">
        <f>'2025-4-4 - SO4 Sezimovo Ú...'!J36</f>
        <v>0</v>
      </c>
      <c r="AZ56" s="93">
        <f>'2025-4-4 - SO4 Sezimovo Ú...'!F33</f>
        <v>0</v>
      </c>
      <c r="BA56" s="93">
        <f>'2025-4-4 - SO4 Sezimovo Ú...'!F34</f>
        <v>0</v>
      </c>
      <c r="BB56" s="93">
        <f>'2025-4-4 - SO4 Sezimovo Ú...'!F35</f>
        <v>0</v>
      </c>
      <c r="BC56" s="93">
        <f>'2025-4-4 - SO4 Sezimovo Ú...'!F36</f>
        <v>0</v>
      </c>
      <c r="BD56" s="95">
        <f>'2025-4-4 - SO4 Sezimovo Ú...'!F37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7" customFormat="1" ht="14.45" customHeight="1">
      <c r="A57" s="86" t="s">
        <v>75</v>
      </c>
      <c r="B57" s="87"/>
      <c r="C57" s="88"/>
      <c r="D57" s="324" t="s">
        <v>85</v>
      </c>
      <c r="E57" s="324"/>
      <c r="F57" s="324"/>
      <c r="G57" s="324"/>
      <c r="H57" s="324"/>
      <c r="I57" s="89"/>
      <c r="J57" s="324" t="s">
        <v>86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5">
        <f>'2025-4-5 - SO5 Sezimovo Ú...'!J30</f>
        <v>0</v>
      </c>
      <c r="AH57" s="326"/>
      <c r="AI57" s="326"/>
      <c r="AJ57" s="326"/>
      <c r="AK57" s="326"/>
      <c r="AL57" s="326"/>
      <c r="AM57" s="326"/>
      <c r="AN57" s="325">
        <f t="shared" si="0"/>
        <v>0</v>
      </c>
      <c r="AO57" s="326"/>
      <c r="AP57" s="326"/>
      <c r="AQ57" s="90" t="s">
        <v>78</v>
      </c>
      <c r="AR57" s="91"/>
      <c r="AS57" s="92">
        <v>0</v>
      </c>
      <c r="AT57" s="93">
        <f t="shared" si="1"/>
        <v>0</v>
      </c>
      <c r="AU57" s="94">
        <f>'2025-4-5 - SO5 Sezimovo Ú...'!P81</f>
        <v>0</v>
      </c>
      <c r="AV57" s="93">
        <f>'2025-4-5 - SO5 Sezimovo Ú...'!J33</f>
        <v>0</v>
      </c>
      <c r="AW57" s="93">
        <f>'2025-4-5 - SO5 Sezimovo Ú...'!J34</f>
        <v>0</v>
      </c>
      <c r="AX57" s="93">
        <f>'2025-4-5 - SO5 Sezimovo Ú...'!J35</f>
        <v>0</v>
      </c>
      <c r="AY57" s="93">
        <f>'2025-4-5 - SO5 Sezimovo Ú...'!J36</f>
        <v>0</v>
      </c>
      <c r="AZ57" s="93">
        <f>'2025-4-5 - SO5 Sezimovo Ú...'!F33</f>
        <v>0</v>
      </c>
      <c r="BA57" s="93">
        <f>'2025-4-5 - SO5 Sezimovo Ú...'!F34</f>
        <v>0</v>
      </c>
      <c r="BB57" s="93">
        <f>'2025-4-5 - SO5 Sezimovo Ú...'!F35</f>
        <v>0</v>
      </c>
      <c r="BC57" s="93">
        <f>'2025-4-5 - SO5 Sezimovo Ú...'!F36</f>
        <v>0</v>
      </c>
      <c r="BD57" s="95">
        <f>'2025-4-5 - SO5 Sezimovo Ú...'!F37</f>
        <v>0</v>
      </c>
      <c r="BT57" s="96" t="s">
        <v>79</v>
      </c>
      <c r="BV57" s="96" t="s">
        <v>73</v>
      </c>
      <c r="BW57" s="96" t="s">
        <v>87</v>
      </c>
      <c r="BX57" s="96" t="s">
        <v>5</v>
      </c>
      <c r="CL57" s="96" t="s">
        <v>19</v>
      </c>
      <c r="CM57" s="96" t="s">
        <v>81</v>
      </c>
    </row>
    <row r="58" spans="1:91" s="7" customFormat="1" ht="14.45" customHeight="1">
      <c r="A58" s="86" t="s">
        <v>75</v>
      </c>
      <c r="B58" s="87"/>
      <c r="C58" s="88"/>
      <c r="D58" s="324" t="s">
        <v>88</v>
      </c>
      <c r="E58" s="324"/>
      <c r="F58" s="324"/>
      <c r="G58" s="324"/>
      <c r="H58" s="324"/>
      <c r="I58" s="89"/>
      <c r="J58" s="324" t="s">
        <v>89</v>
      </c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5">
        <f>'2025-4-1 - SO1 Meziříčí G...'!J30</f>
        <v>0</v>
      </c>
      <c r="AH58" s="326"/>
      <c r="AI58" s="326"/>
      <c r="AJ58" s="326"/>
      <c r="AK58" s="326"/>
      <c r="AL58" s="326"/>
      <c r="AM58" s="326"/>
      <c r="AN58" s="325">
        <f t="shared" si="0"/>
        <v>0</v>
      </c>
      <c r="AO58" s="326"/>
      <c r="AP58" s="326"/>
      <c r="AQ58" s="90" t="s">
        <v>78</v>
      </c>
      <c r="AR58" s="91"/>
      <c r="AS58" s="92">
        <v>0</v>
      </c>
      <c r="AT58" s="93">
        <f t="shared" si="1"/>
        <v>0</v>
      </c>
      <c r="AU58" s="94">
        <f>'2025-4-1 - SO1 Meziříčí G...'!P81</f>
        <v>0</v>
      </c>
      <c r="AV58" s="93">
        <f>'2025-4-1 - SO1 Meziříčí G...'!J33</f>
        <v>0</v>
      </c>
      <c r="AW58" s="93">
        <f>'2025-4-1 - SO1 Meziříčí G...'!J34</f>
        <v>0</v>
      </c>
      <c r="AX58" s="93">
        <f>'2025-4-1 - SO1 Meziříčí G...'!J35</f>
        <v>0</v>
      </c>
      <c r="AY58" s="93">
        <f>'2025-4-1 - SO1 Meziříčí G...'!J36</f>
        <v>0</v>
      </c>
      <c r="AZ58" s="93">
        <f>'2025-4-1 - SO1 Meziříčí G...'!F33</f>
        <v>0</v>
      </c>
      <c r="BA58" s="93">
        <f>'2025-4-1 - SO1 Meziříčí G...'!F34</f>
        <v>0</v>
      </c>
      <c r="BB58" s="93">
        <f>'2025-4-1 - SO1 Meziříčí G...'!F35</f>
        <v>0</v>
      </c>
      <c r="BC58" s="93">
        <f>'2025-4-1 - SO1 Meziříčí G...'!F36</f>
        <v>0</v>
      </c>
      <c r="BD58" s="95">
        <f>'2025-4-1 - SO1 Meziříčí G...'!F37</f>
        <v>0</v>
      </c>
      <c r="BT58" s="96" t="s">
        <v>79</v>
      </c>
      <c r="BV58" s="96" t="s">
        <v>73</v>
      </c>
      <c r="BW58" s="96" t="s">
        <v>90</v>
      </c>
      <c r="BX58" s="96" t="s">
        <v>5</v>
      </c>
      <c r="CL58" s="96" t="s">
        <v>19</v>
      </c>
      <c r="CM58" s="96" t="s">
        <v>81</v>
      </c>
    </row>
    <row r="59" spans="1:91" s="7" customFormat="1" ht="14.45" customHeight="1">
      <c r="A59" s="86" t="s">
        <v>75</v>
      </c>
      <c r="B59" s="87"/>
      <c r="C59" s="88"/>
      <c r="D59" s="324" t="s">
        <v>91</v>
      </c>
      <c r="E59" s="324"/>
      <c r="F59" s="324"/>
      <c r="G59" s="324"/>
      <c r="H59" s="324"/>
      <c r="I59" s="89"/>
      <c r="J59" s="324" t="s">
        <v>92</v>
      </c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5">
        <f>'2025-4-2 - SO2 Klokoty A ...'!J30</f>
        <v>0</v>
      </c>
      <c r="AH59" s="326"/>
      <c r="AI59" s="326"/>
      <c r="AJ59" s="326"/>
      <c r="AK59" s="326"/>
      <c r="AL59" s="326"/>
      <c r="AM59" s="326"/>
      <c r="AN59" s="325">
        <f t="shared" si="0"/>
        <v>0</v>
      </c>
      <c r="AO59" s="326"/>
      <c r="AP59" s="326"/>
      <c r="AQ59" s="90" t="s">
        <v>78</v>
      </c>
      <c r="AR59" s="91"/>
      <c r="AS59" s="92">
        <v>0</v>
      </c>
      <c r="AT59" s="93">
        <f t="shared" si="1"/>
        <v>0</v>
      </c>
      <c r="AU59" s="94">
        <f>'2025-4-2 - SO2 Klokoty A ...'!P81</f>
        <v>0</v>
      </c>
      <c r="AV59" s="93">
        <f>'2025-4-2 - SO2 Klokoty A ...'!J33</f>
        <v>0</v>
      </c>
      <c r="AW59" s="93">
        <f>'2025-4-2 - SO2 Klokoty A ...'!J34</f>
        <v>0</v>
      </c>
      <c r="AX59" s="93">
        <f>'2025-4-2 - SO2 Klokoty A ...'!J35</f>
        <v>0</v>
      </c>
      <c r="AY59" s="93">
        <f>'2025-4-2 - SO2 Klokoty A ...'!J36</f>
        <v>0</v>
      </c>
      <c r="AZ59" s="93">
        <f>'2025-4-2 - SO2 Klokoty A ...'!F33</f>
        <v>0</v>
      </c>
      <c r="BA59" s="93">
        <f>'2025-4-2 - SO2 Klokoty A ...'!F34</f>
        <v>0</v>
      </c>
      <c r="BB59" s="93">
        <f>'2025-4-2 - SO2 Klokoty A ...'!F35</f>
        <v>0</v>
      </c>
      <c r="BC59" s="93">
        <f>'2025-4-2 - SO2 Klokoty A ...'!F36</f>
        <v>0</v>
      </c>
      <c r="BD59" s="95">
        <f>'2025-4-2 - SO2 Klokoty A ...'!F37</f>
        <v>0</v>
      </c>
      <c r="BT59" s="96" t="s">
        <v>79</v>
      </c>
      <c r="BV59" s="96" t="s">
        <v>73</v>
      </c>
      <c r="BW59" s="96" t="s">
        <v>93</v>
      </c>
      <c r="BX59" s="96" t="s">
        <v>5</v>
      </c>
      <c r="CL59" s="96" t="s">
        <v>19</v>
      </c>
      <c r="CM59" s="96" t="s">
        <v>81</v>
      </c>
    </row>
    <row r="60" spans="1:91" s="7" customFormat="1" ht="14.45" customHeight="1">
      <c r="A60" s="86" t="s">
        <v>75</v>
      </c>
      <c r="B60" s="87"/>
      <c r="C60" s="88"/>
      <c r="D60" s="324" t="s">
        <v>94</v>
      </c>
      <c r="E60" s="324"/>
      <c r="F60" s="324"/>
      <c r="G60" s="324"/>
      <c r="H60" s="324"/>
      <c r="I60" s="89"/>
      <c r="J60" s="324" t="s">
        <v>95</v>
      </c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5">
        <f>'2025-4-6 - SO6 Veselí N-L...'!J30</f>
        <v>0</v>
      </c>
      <c r="AH60" s="326"/>
      <c r="AI60" s="326"/>
      <c r="AJ60" s="326"/>
      <c r="AK60" s="326"/>
      <c r="AL60" s="326"/>
      <c r="AM60" s="326"/>
      <c r="AN60" s="325">
        <f t="shared" si="0"/>
        <v>0</v>
      </c>
      <c r="AO60" s="326"/>
      <c r="AP60" s="326"/>
      <c r="AQ60" s="90" t="s">
        <v>78</v>
      </c>
      <c r="AR60" s="91"/>
      <c r="AS60" s="92">
        <v>0</v>
      </c>
      <c r="AT60" s="93">
        <f t="shared" si="1"/>
        <v>0</v>
      </c>
      <c r="AU60" s="94">
        <f>'2025-4-6 - SO6 Veselí N-L...'!P81</f>
        <v>0</v>
      </c>
      <c r="AV60" s="93">
        <f>'2025-4-6 - SO6 Veselí N-L...'!J33</f>
        <v>0</v>
      </c>
      <c r="AW60" s="93">
        <f>'2025-4-6 - SO6 Veselí N-L...'!J34</f>
        <v>0</v>
      </c>
      <c r="AX60" s="93">
        <f>'2025-4-6 - SO6 Veselí N-L...'!J35</f>
        <v>0</v>
      </c>
      <c r="AY60" s="93">
        <f>'2025-4-6 - SO6 Veselí N-L...'!J36</f>
        <v>0</v>
      </c>
      <c r="AZ60" s="93">
        <f>'2025-4-6 - SO6 Veselí N-L...'!F33</f>
        <v>0</v>
      </c>
      <c r="BA60" s="93">
        <f>'2025-4-6 - SO6 Veselí N-L...'!F34</f>
        <v>0</v>
      </c>
      <c r="BB60" s="93">
        <f>'2025-4-6 - SO6 Veselí N-L...'!F35</f>
        <v>0</v>
      </c>
      <c r="BC60" s="93">
        <f>'2025-4-6 - SO6 Veselí N-L...'!F36</f>
        <v>0</v>
      </c>
      <c r="BD60" s="95">
        <f>'2025-4-6 - SO6 Veselí N-L...'!F37</f>
        <v>0</v>
      </c>
      <c r="BT60" s="96" t="s">
        <v>79</v>
      </c>
      <c r="BV60" s="96" t="s">
        <v>73</v>
      </c>
      <c r="BW60" s="96" t="s">
        <v>96</v>
      </c>
      <c r="BX60" s="96" t="s">
        <v>5</v>
      </c>
      <c r="CL60" s="96" t="s">
        <v>19</v>
      </c>
      <c r="CM60" s="96" t="s">
        <v>81</v>
      </c>
    </row>
    <row r="61" spans="1:91" s="7" customFormat="1" ht="14.45" customHeight="1">
      <c r="A61" s="86" t="s">
        <v>75</v>
      </c>
      <c r="B61" s="87"/>
      <c r="C61" s="88"/>
      <c r="D61" s="324" t="s">
        <v>97</v>
      </c>
      <c r="E61" s="324"/>
      <c r="F61" s="324"/>
      <c r="G61" s="324"/>
      <c r="H61" s="324"/>
      <c r="I61" s="89"/>
      <c r="J61" s="324" t="s">
        <v>98</v>
      </c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5">
        <f>'2025-4-7 - SO7 Veselí N-L...'!J30</f>
        <v>0</v>
      </c>
      <c r="AH61" s="326"/>
      <c r="AI61" s="326"/>
      <c r="AJ61" s="326"/>
      <c r="AK61" s="326"/>
      <c r="AL61" s="326"/>
      <c r="AM61" s="326"/>
      <c r="AN61" s="325">
        <f t="shared" si="0"/>
        <v>0</v>
      </c>
      <c r="AO61" s="326"/>
      <c r="AP61" s="326"/>
      <c r="AQ61" s="90" t="s">
        <v>78</v>
      </c>
      <c r="AR61" s="91"/>
      <c r="AS61" s="92">
        <v>0</v>
      </c>
      <c r="AT61" s="93">
        <f t="shared" si="1"/>
        <v>0</v>
      </c>
      <c r="AU61" s="94">
        <f>'2025-4-7 - SO7 Veselí N-L...'!P81</f>
        <v>0</v>
      </c>
      <c r="AV61" s="93">
        <f>'2025-4-7 - SO7 Veselí N-L...'!J33</f>
        <v>0</v>
      </c>
      <c r="AW61" s="93">
        <f>'2025-4-7 - SO7 Veselí N-L...'!J34</f>
        <v>0</v>
      </c>
      <c r="AX61" s="93">
        <f>'2025-4-7 - SO7 Veselí N-L...'!J35</f>
        <v>0</v>
      </c>
      <c r="AY61" s="93">
        <f>'2025-4-7 - SO7 Veselí N-L...'!J36</f>
        <v>0</v>
      </c>
      <c r="AZ61" s="93">
        <f>'2025-4-7 - SO7 Veselí N-L...'!F33</f>
        <v>0</v>
      </c>
      <c r="BA61" s="93">
        <f>'2025-4-7 - SO7 Veselí N-L...'!F34</f>
        <v>0</v>
      </c>
      <c r="BB61" s="93">
        <f>'2025-4-7 - SO7 Veselí N-L...'!F35</f>
        <v>0</v>
      </c>
      <c r="BC61" s="93">
        <f>'2025-4-7 - SO7 Veselí N-L...'!F36</f>
        <v>0</v>
      </c>
      <c r="BD61" s="95">
        <f>'2025-4-7 - SO7 Veselí N-L...'!F37</f>
        <v>0</v>
      </c>
      <c r="BT61" s="96" t="s">
        <v>79</v>
      </c>
      <c r="BV61" s="96" t="s">
        <v>73</v>
      </c>
      <c r="BW61" s="96" t="s">
        <v>99</v>
      </c>
      <c r="BX61" s="96" t="s">
        <v>5</v>
      </c>
      <c r="CL61" s="96" t="s">
        <v>19</v>
      </c>
      <c r="CM61" s="96" t="s">
        <v>81</v>
      </c>
    </row>
    <row r="62" spans="1:91" s="7" customFormat="1" ht="14.45" customHeight="1">
      <c r="A62" s="86" t="s">
        <v>75</v>
      </c>
      <c r="B62" s="87"/>
      <c r="C62" s="88"/>
      <c r="D62" s="324" t="s">
        <v>100</v>
      </c>
      <c r="E62" s="324"/>
      <c r="F62" s="324"/>
      <c r="G62" s="324"/>
      <c r="H62" s="324"/>
      <c r="I62" s="89"/>
      <c r="J62" s="324" t="s">
        <v>101</v>
      </c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5">
        <f>'2025-4-8 - SO8 Třeboň II-...'!J30</f>
        <v>0</v>
      </c>
      <c r="AH62" s="326"/>
      <c r="AI62" s="326"/>
      <c r="AJ62" s="326"/>
      <c r="AK62" s="326"/>
      <c r="AL62" s="326"/>
      <c r="AM62" s="326"/>
      <c r="AN62" s="325">
        <f t="shared" si="0"/>
        <v>0</v>
      </c>
      <c r="AO62" s="326"/>
      <c r="AP62" s="326"/>
      <c r="AQ62" s="90" t="s">
        <v>78</v>
      </c>
      <c r="AR62" s="91"/>
      <c r="AS62" s="92">
        <v>0</v>
      </c>
      <c r="AT62" s="93">
        <f t="shared" si="1"/>
        <v>0</v>
      </c>
      <c r="AU62" s="94">
        <f>'2025-4-8 - SO8 Třeboň II-...'!P80</f>
        <v>0</v>
      </c>
      <c r="AV62" s="93">
        <f>'2025-4-8 - SO8 Třeboň II-...'!J33</f>
        <v>0</v>
      </c>
      <c r="AW62" s="93">
        <f>'2025-4-8 - SO8 Třeboň II-...'!J34</f>
        <v>0</v>
      </c>
      <c r="AX62" s="93">
        <f>'2025-4-8 - SO8 Třeboň II-...'!J35</f>
        <v>0</v>
      </c>
      <c r="AY62" s="93">
        <f>'2025-4-8 - SO8 Třeboň II-...'!J36</f>
        <v>0</v>
      </c>
      <c r="AZ62" s="93">
        <f>'2025-4-8 - SO8 Třeboň II-...'!F33</f>
        <v>0</v>
      </c>
      <c r="BA62" s="93">
        <f>'2025-4-8 - SO8 Třeboň II-...'!F34</f>
        <v>0</v>
      </c>
      <c r="BB62" s="93">
        <f>'2025-4-8 - SO8 Třeboň II-...'!F35</f>
        <v>0</v>
      </c>
      <c r="BC62" s="93">
        <f>'2025-4-8 - SO8 Třeboň II-...'!F36</f>
        <v>0</v>
      </c>
      <c r="BD62" s="95">
        <f>'2025-4-8 - SO8 Třeboň II-...'!F37</f>
        <v>0</v>
      </c>
      <c r="BT62" s="96" t="s">
        <v>79</v>
      </c>
      <c r="BV62" s="96" t="s">
        <v>73</v>
      </c>
      <c r="BW62" s="96" t="s">
        <v>102</v>
      </c>
      <c r="BX62" s="96" t="s">
        <v>5</v>
      </c>
      <c r="CL62" s="96" t="s">
        <v>19</v>
      </c>
      <c r="CM62" s="96" t="s">
        <v>81</v>
      </c>
    </row>
    <row r="63" spans="1:91" s="7" customFormat="1" ht="14.45" customHeight="1">
      <c r="A63" s="86" t="s">
        <v>75</v>
      </c>
      <c r="B63" s="87"/>
      <c r="C63" s="88"/>
      <c r="D63" s="324" t="s">
        <v>103</v>
      </c>
      <c r="E63" s="324"/>
      <c r="F63" s="324"/>
      <c r="G63" s="324"/>
      <c r="H63" s="324"/>
      <c r="I63" s="89"/>
      <c r="J63" s="324" t="s">
        <v>104</v>
      </c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5">
        <f>'2025-4-9 - SO9 Čejetice I...'!J30</f>
        <v>0</v>
      </c>
      <c r="AH63" s="326"/>
      <c r="AI63" s="326"/>
      <c r="AJ63" s="326"/>
      <c r="AK63" s="326"/>
      <c r="AL63" s="326"/>
      <c r="AM63" s="326"/>
      <c r="AN63" s="325">
        <f t="shared" si="0"/>
        <v>0</v>
      </c>
      <c r="AO63" s="326"/>
      <c r="AP63" s="326"/>
      <c r="AQ63" s="90" t="s">
        <v>78</v>
      </c>
      <c r="AR63" s="91"/>
      <c r="AS63" s="97">
        <v>0</v>
      </c>
      <c r="AT63" s="98">
        <f t="shared" si="1"/>
        <v>0</v>
      </c>
      <c r="AU63" s="99">
        <f>'2025-4-9 - SO9 Čejetice I...'!P81</f>
        <v>0</v>
      </c>
      <c r="AV63" s="98">
        <f>'2025-4-9 - SO9 Čejetice I...'!J33</f>
        <v>0</v>
      </c>
      <c r="AW63" s="98">
        <f>'2025-4-9 - SO9 Čejetice I...'!J34</f>
        <v>0</v>
      </c>
      <c r="AX63" s="98">
        <f>'2025-4-9 - SO9 Čejetice I...'!J35</f>
        <v>0</v>
      </c>
      <c r="AY63" s="98">
        <f>'2025-4-9 - SO9 Čejetice I...'!J36</f>
        <v>0</v>
      </c>
      <c r="AZ63" s="98">
        <f>'2025-4-9 - SO9 Čejetice I...'!F33</f>
        <v>0</v>
      </c>
      <c r="BA63" s="98">
        <f>'2025-4-9 - SO9 Čejetice I...'!F34</f>
        <v>0</v>
      </c>
      <c r="BB63" s="98">
        <f>'2025-4-9 - SO9 Čejetice I...'!F35</f>
        <v>0</v>
      </c>
      <c r="BC63" s="98">
        <f>'2025-4-9 - SO9 Čejetice I...'!F36</f>
        <v>0</v>
      </c>
      <c r="BD63" s="100">
        <f>'2025-4-9 - SO9 Čejetice I...'!F37</f>
        <v>0</v>
      </c>
      <c r="BT63" s="96" t="s">
        <v>79</v>
      </c>
      <c r="BV63" s="96" t="s">
        <v>73</v>
      </c>
      <c r="BW63" s="96" t="s">
        <v>105</v>
      </c>
      <c r="BX63" s="96" t="s">
        <v>5</v>
      </c>
      <c r="CL63" s="96" t="s">
        <v>19</v>
      </c>
      <c r="CM63" s="96" t="s">
        <v>81</v>
      </c>
    </row>
    <row r="64" spans="1:91" s="2" customFormat="1" ht="30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9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39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</sheetData>
  <sheetProtection algorithmName="SHA-512" hashValue="JHnNRJRgG9ak3OA2K3goWQvdONzzFVECSVKcKwIN5M106UvquJPx4vPVSRPr0kZWkfpykLgCGxMz1RPE01Ufsg==" saltValue="bLWDZVsQVs6CLQImuZkEssy6C4ukaeqaZvYTZ+daEndBoPgRVGZa9ZrT3IvsLW7OKZUdmKHe480FsYne8SHtWg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2025-4-3 - SO3 Klokoty A1...'!C2" display="/" xr:uid="{00000000-0004-0000-0000-000000000000}"/>
    <hyperlink ref="A56" location="'2025-4-4 - SO4 Sezimovo Ú...'!C2" display="/" xr:uid="{00000000-0004-0000-0000-000001000000}"/>
    <hyperlink ref="A57" location="'2025-4-5 - SO5 Sezimovo Ú...'!C2" display="/" xr:uid="{00000000-0004-0000-0000-000002000000}"/>
    <hyperlink ref="A58" location="'2025-4-1 - SO1 Meziříčí G...'!C2" display="/" xr:uid="{00000000-0004-0000-0000-000003000000}"/>
    <hyperlink ref="A59" location="'2025-4-2 - SO2 Klokoty A ...'!C2" display="/" xr:uid="{00000000-0004-0000-0000-000004000000}"/>
    <hyperlink ref="A60" location="'2025-4-6 - SO6 Veselí N-L...'!C2" display="/" xr:uid="{00000000-0004-0000-0000-000005000000}"/>
    <hyperlink ref="A61" location="'2025-4-7 - SO7 Veselí N-L...'!C2" display="/" xr:uid="{00000000-0004-0000-0000-000006000000}"/>
    <hyperlink ref="A62" location="'2025-4-8 - SO8 Třeboň II-...'!C2" display="/" xr:uid="{00000000-0004-0000-0000-000007000000}"/>
    <hyperlink ref="A63" location="'2025-4-9 - SO9 Čejetice I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tabSelected="1" workbookViewId="0">
      <selection activeCell="F25" sqref="F25"/>
    </sheetView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108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2025-4-3 - SO3 Klokoty A1 ID 219-113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2025-4-3 - SO3 Klokoty A1 ID 219-113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130</v>
      </c>
      <c r="BK83" s="170">
        <f>SUM(BK84:BK93)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132</v>
      </c>
      <c r="E84" s="174" t="s">
        <v>133</v>
      </c>
      <c r="F84" s="175" t="s">
        <v>134</v>
      </c>
      <c r="G84" s="176" t="s">
        <v>135</v>
      </c>
      <c r="H84" s="177">
        <v>0.125</v>
      </c>
      <c r="I84" s="178"/>
      <c r="J84" s="179">
        <f>ROUND(I84*H84,2)</f>
        <v>0</v>
      </c>
      <c r="K84" s="175" t="s">
        <v>136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137</v>
      </c>
      <c r="AT84" s="184" t="s">
        <v>132</v>
      </c>
      <c r="AU84" s="184" t="s">
        <v>81</v>
      </c>
      <c r="AY84" s="17" t="s">
        <v>130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137</v>
      </c>
      <c r="BM84" s="184" t="s">
        <v>138</v>
      </c>
    </row>
    <row r="85" spans="1:65" s="2" customFormat="1" ht="11.25">
      <c r="A85" s="34"/>
      <c r="B85" s="35"/>
      <c r="C85" s="36"/>
      <c r="D85" s="186" t="s">
        <v>139</v>
      </c>
      <c r="E85" s="36"/>
      <c r="F85" s="187" t="s">
        <v>140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81</v>
      </c>
    </row>
    <row r="86" spans="1:65" s="2" customFormat="1" ht="11.25">
      <c r="A86" s="34"/>
      <c r="B86" s="35"/>
      <c r="C86" s="36"/>
      <c r="D86" s="191" t="s">
        <v>141</v>
      </c>
      <c r="E86" s="36"/>
      <c r="F86" s="192" t="s">
        <v>142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141</v>
      </c>
      <c r="AU86" s="17" t="s">
        <v>81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144</v>
      </c>
      <c r="G87" s="194"/>
      <c r="H87" s="197">
        <v>0.125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81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145</v>
      </c>
      <c r="F88" s="175" t="s">
        <v>146</v>
      </c>
      <c r="G88" s="176" t="s">
        <v>135</v>
      </c>
      <c r="H88" s="177">
        <v>0.125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2" customFormat="1" ht="19.899999999999999" customHeight="1">
      <c r="A91" s="34"/>
      <c r="B91" s="35"/>
      <c r="C91" s="173" t="s">
        <v>137</v>
      </c>
      <c r="D91" s="173" t="s">
        <v>132</v>
      </c>
      <c r="E91" s="174" t="s">
        <v>150</v>
      </c>
      <c r="F91" s="175" t="s">
        <v>151</v>
      </c>
      <c r="G91" s="176" t="s">
        <v>135</v>
      </c>
      <c r="H91" s="177">
        <v>0.125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137</v>
      </c>
      <c r="AT91" s="184" t="s">
        <v>132</v>
      </c>
      <c r="AU91" s="184" t="s">
        <v>81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152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153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81</v>
      </c>
    </row>
    <row r="93" spans="1:65" s="2" customFormat="1" ht="39">
      <c r="A93" s="34"/>
      <c r="B93" s="35"/>
      <c r="C93" s="36"/>
      <c r="D93" s="186" t="s">
        <v>154</v>
      </c>
      <c r="E93" s="36"/>
      <c r="F93" s="204" t="s">
        <v>155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81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0QYehL96zL4LHXTxp9f5OkNJnNKs2jU29ac9/zvXRsyWKYbb7BvG46uY04wS9M3gO5VUzlEjCNI9Npuf1BDWtw==" saltValue="8LKv625yulYh3y+tvXfR0sWVsstxnhLR6vOMUHb8knqwoiLgVIhA/JQu/6EXG3wMU9My/rc1B5D8JYNoQ9a4pQ==" spinCount="100000" sheet="1" objects="1" scenarios="1" formatColumns="0" formatRows="0" autoFilter="0"/>
  <autoFilter ref="C80:K9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156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2025-4-4 - SO4 Sezimovo Ústí D ID 219-229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2025-4-4 - SO4 Sezimovo Ústí D ID 219-229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130</v>
      </c>
      <c r="BK83" s="170">
        <f>SUM(BK84:BK93)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132</v>
      </c>
      <c r="E84" s="174" t="s">
        <v>133</v>
      </c>
      <c r="F84" s="175" t="s">
        <v>134</v>
      </c>
      <c r="G84" s="176" t="s">
        <v>135</v>
      </c>
      <c r="H84" s="177">
        <v>0.23300000000000001</v>
      </c>
      <c r="I84" s="178"/>
      <c r="J84" s="179">
        <f>ROUND(I84*H84,2)</f>
        <v>0</v>
      </c>
      <c r="K84" s="175" t="s">
        <v>136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137</v>
      </c>
      <c r="AT84" s="184" t="s">
        <v>132</v>
      </c>
      <c r="AU84" s="184" t="s">
        <v>81</v>
      </c>
      <c r="AY84" s="17" t="s">
        <v>130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137</v>
      </c>
      <c r="BM84" s="184" t="s">
        <v>138</v>
      </c>
    </row>
    <row r="85" spans="1:65" s="2" customFormat="1" ht="11.25">
      <c r="A85" s="34"/>
      <c r="B85" s="35"/>
      <c r="C85" s="36"/>
      <c r="D85" s="186" t="s">
        <v>139</v>
      </c>
      <c r="E85" s="36"/>
      <c r="F85" s="187" t="s">
        <v>140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81</v>
      </c>
    </row>
    <row r="86" spans="1:65" s="2" customFormat="1" ht="11.25">
      <c r="A86" s="34"/>
      <c r="B86" s="35"/>
      <c r="C86" s="36"/>
      <c r="D86" s="191" t="s">
        <v>141</v>
      </c>
      <c r="E86" s="36"/>
      <c r="F86" s="192" t="s">
        <v>142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141</v>
      </c>
      <c r="AU86" s="17" t="s">
        <v>81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157</v>
      </c>
      <c r="G87" s="194"/>
      <c r="H87" s="197">
        <v>0.23300000000000001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81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145</v>
      </c>
      <c r="F88" s="175" t="s">
        <v>146</v>
      </c>
      <c r="G88" s="176" t="s">
        <v>135</v>
      </c>
      <c r="H88" s="177">
        <v>0.23300000000000001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2" customFormat="1" ht="19.899999999999999" customHeight="1">
      <c r="A91" s="34"/>
      <c r="B91" s="35"/>
      <c r="C91" s="173" t="s">
        <v>137</v>
      </c>
      <c r="D91" s="173" t="s">
        <v>132</v>
      </c>
      <c r="E91" s="174" t="s">
        <v>150</v>
      </c>
      <c r="F91" s="175" t="s">
        <v>151</v>
      </c>
      <c r="G91" s="176" t="s">
        <v>135</v>
      </c>
      <c r="H91" s="177">
        <v>0.23300000000000001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137</v>
      </c>
      <c r="AT91" s="184" t="s">
        <v>132</v>
      </c>
      <c r="AU91" s="184" t="s">
        <v>81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152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153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81</v>
      </c>
    </row>
    <row r="93" spans="1:65" s="2" customFormat="1" ht="39">
      <c r="A93" s="34"/>
      <c r="B93" s="35"/>
      <c r="C93" s="36"/>
      <c r="D93" s="186" t="s">
        <v>154</v>
      </c>
      <c r="E93" s="36"/>
      <c r="F93" s="204" t="s">
        <v>155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81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/Wpm2i4cFucRAI3R/p6zcAIdpZyxVQq8hCEbtgG1n/ABjpFm9/H63Kn2pRtGdxW2Sy6bykAhCO/QLegkMYegQg==" saltValue="t1MSdiPY2xkIQIGEQ5FJksyi3O5MEL79WkWDJKUQ+7pNg1hLuz+tEUKISJ8jII+U2kL2ovSbgUB+flg5d7GVjg==" spinCount="100000" sheet="1" objects="1" scenarios="1" formatColumns="0" formatRows="0" autoFilter="0"/>
  <autoFilter ref="C80:K93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158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2025-4-5 - SO5 Sezimovo Ústí C ID 219-228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2025-4-5 - SO5 Sezimovo Ústí C ID 219-228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130</v>
      </c>
      <c r="BK83" s="170">
        <f>SUM(BK84:BK93)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132</v>
      </c>
      <c r="E84" s="174" t="s">
        <v>133</v>
      </c>
      <c r="F84" s="175" t="s">
        <v>134</v>
      </c>
      <c r="G84" s="176" t="s">
        <v>135</v>
      </c>
      <c r="H84" s="177">
        <v>0.15</v>
      </c>
      <c r="I84" s="178"/>
      <c r="J84" s="179">
        <f>ROUND(I84*H84,2)</f>
        <v>0</v>
      </c>
      <c r="K84" s="175" t="s">
        <v>136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137</v>
      </c>
      <c r="AT84" s="184" t="s">
        <v>132</v>
      </c>
      <c r="AU84" s="184" t="s">
        <v>81</v>
      </c>
      <c r="AY84" s="17" t="s">
        <v>130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137</v>
      </c>
      <c r="BM84" s="184" t="s">
        <v>138</v>
      </c>
    </row>
    <row r="85" spans="1:65" s="2" customFormat="1" ht="11.25">
      <c r="A85" s="34"/>
      <c r="B85" s="35"/>
      <c r="C85" s="36"/>
      <c r="D85" s="186" t="s">
        <v>139</v>
      </c>
      <c r="E85" s="36"/>
      <c r="F85" s="187" t="s">
        <v>140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81</v>
      </c>
    </row>
    <row r="86" spans="1:65" s="2" customFormat="1" ht="11.25">
      <c r="A86" s="34"/>
      <c r="B86" s="35"/>
      <c r="C86" s="36"/>
      <c r="D86" s="191" t="s">
        <v>141</v>
      </c>
      <c r="E86" s="36"/>
      <c r="F86" s="192" t="s">
        <v>142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141</v>
      </c>
      <c r="AU86" s="17" t="s">
        <v>81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159</v>
      </c>
      <c r="G87" s="194"/>
      <c r="H87" s="197">
        <v>0.15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81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145</v>
      </c>
      <c r="F88" s="175" t="s">
        <v>146</v>
      </c>
      <c r="G88" s="176" t="s">
        <v>135</v>
      </c>
      <c r="H88" s="177">
        <v>0.15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2" customFormat="1" ht="19.899999999999999" customHeight="1">
      <c r="A91" s="34"/>
      <c r="B91" s="35"/>
      <c r="C91" s="173" t="s">
        <v>137</v>
      </c>
      <c r="D91" s="173" t="s">
        <v>132</v>
      </c>
      <c r="E91" s="174" t="s">
        <v>150</v>
      </c>
      <c r="F91" s="175" t="s">
        <v>151</v>
      </c>
      <c r="G91" s="176" t="s">
        <v>135</v>
      </c>
      <c r="H91" s="177">
        <v>0.15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137</v>
      </c>
      <c r="AT91" s="184" t="s">
        <v>132</v>
      </c>
      <c r="AU91" s="184" t="s">
        <v>81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152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153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81</v>
      </c>
    </row>
    <row r="93" spans="1:65" s="2" customFormat="1" ht="39">
      <c r="A93" s="34"/>
      <c r="B93" s="35"/>
      <c r="C93" s="36"/>
      <c r="D93" s="186" t="s">
        <v>154</v>
      </c>
      <c r="E93" s="36"/>
      <c r="F93" s="204" t="s">
        <v>155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81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rbAUjeuXlkbrbJGP5ABcI2KxfOugn6uZL0lQsVjTw+6U8Yg/Z2dL1ogSUwrlxhnyaK3SwH7C50FsqCoXfRi4sg==" saltValue="gSLaFUDxUfROtZIdWq9LdS9dTtaYPbO97wnHS4OsLwJ1cowkg105r0H8GBM1tlNNzB9rbafRcus5dsIS5CfVrw==" spinCount="100000" sheet="1" objects="1" scenarios="1" formatColumns="0" formatRows="0" autoFilter="0"/>
  <autoFilter ref="C80:K93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160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2025-4-1 - SO1 Meziříčí G ID 219-069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2025-4-1 - SO1 Meziříčí G ID 219-069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130</v>
      </c>
      <c r="BK83" s="170">
        <f>SUM(BK84:BK93)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132</v>
      </c>
      <c r="E84" s="174" t="s">
        <v>133</v>
      </c>
      <c r="F84" s="175" t="s">
        <v>134</v>
      </c>
      <c r="G84" s="176" t="s">
        <v>135</v>
      </c>
      <c r="H84" s="177">
        <v>0.14599999999999999</v>
      </c>
      <c r="I84" s="178"/>
      <c r="J84" s="179">
        <f>ROUND(I84*H84,2)</f>
        <v>0</v>
      </c>
      <c r="K84" s="175" t="s">
        <v>136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137</v>
      </c>
      <c r="AT84" s="184" t="s">
        <v>132</v>
      </c>
      <c r="AU84" s="184" t="s">
        <v>81</v>
      </c>
      <c r="AY84" s="17" t="s">
        <v>130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137</v>
      </c>
      <c r="BM84" s="184" t="s">
        <v>138</v>
      </c>
    </row>
    <row r="85" spans="1:65" s="2" customFormat="1" ht="11.25">
      <c r="A85" s="34"/>
      <c r="B85" s="35"/>
      <c r="C85" s="36"/>
      <c r="D85" s="186" t="s">
        <v>139</v>
      </c>
      <c r="E85" s="36"/>
      <c r="F85" s="187" t="s">
        <v>140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81</v>
      </c>
    </row>
    <row r="86" spans="1:65" s="2" customFormat="1" ht="11.25">
      <c r="A86" s="34"/>
      <c r="B86" s="35"/>
      <c r="C86" s="36"/>
      <c r="D86" s="191" t="s">
        <v>141</v>
      </c>
      <c r="E86" s="36"/>
      <c r="F86" s="192" t="s">
        <v>142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141</v>
      </c>
      <c r="AU86" s="17" t="s">
        <v>81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161</v>
      </c>
      <c r="G87" s="194"/>
      <c r="H87" s="197">
        <v>0.14599999999999999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81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145</v>
      </c>
      <c r="F88" s="175" t="s">
        <v>146</v>
      </c>
      <c r="G88" s="176" t="s">
        <v>135</v>
      </c>
      <c r="H88" s="177">
        <v>0.14599999999999999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2" customFormat="1" ht="19.899999999999999" customHeight="1">
      <c r="A91" s="34"/>
      <c r="B91" s="35"/>
      <c r="C91" s="173" t="s">
        <v>137</v>
      </c>
      <c r="D91" s="173" t="s">
        <v>132</v>
      </c>
      <c r="E91" s="174" t="s">
        <v>150</v>
      </c>
      <c r="F91" s="175" t="s">
        <v>151</v>
      </c>
      <c r="G91" s="176" t="s">
        <v>135</v>
      </c>
      <c r="H91" s="177">
        <v>0.14599999999999999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137</v>
      </c>
      <c r="AT91" s="184" t="s">
        <v>132</v>
      </c>
      <c r="AU91" s="184" t="s">
        <v>81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152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153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81</v>
      </c>
    </row>
    <row r="93" spans="1:65" s="2" customFormat="1" ht="39">
      <c r="A93" s="34"/>
      <c r="B93" s="35"/>
      <c r="C93" s="36"/>
      <c r="D93" s="186" t="s">
        <v>154</v>
      </c>
      <c r="E93" s="36"/>
      <c r="F93" s="204" t="s">
        <v>155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81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rd+s6xOyVb9pDDiWc32ndCEEfepoA08tRn3Q/t4TsF64Ne1FRuTrP8RBXO9V6v3FH746MagEdik5AeoWDinNFg==" saltValue="TeWF0nBe+4O6y0j1MhCmyaqc40K4e+87YGoVyjyWnQjp8SHom9f0Z7lP0ZYrfaLBy+7/lCna/SWrDBE7O911Jw==" spinCount="100000" sheet="1" objects="1" scenarios="1" formatColumns="0" formatRows="0" autoFilter="0"/>
  <autoFilter ref="C80:K93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162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2025-4-2 - SO2 Klokoty A ID 219-112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2025-4-2 - SO2 Klokoty A ID 219-112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131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130</v>
      </c>
      <c r="BK83" s="170">
        <f>SUM(BK84:BK93)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132</v>
      </c>
      <c r="E84" s="174" t="s">
        <v>133</v>
      </c>
      <c r="F84" s="175" t="s">
        <v>134</v>
      </c>
      <c r="G84" s="176" t="s">
        <v>135</v>
      </c>
      <c r="H84" s="177">
        <v>0.19500000000000001</v>
      </c>
      <c r="I84" s="178"/>
      <c r="J84" s="179">
        <f>ROUND(I84*H84,2)</f>
        <v>0</v>
      </c>
      <c r="K84" s="175" t="s">
        <v>136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137</v>
      </c>
      <c r="AT84" s="184" t="s">
        <v>132</v>
      </c>
      <c r="AU84" s="184" t="s">
        <v>81</v>
      </c>
      <c r="AY84" s="17" t="s">
        <v>130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137</v>
      </c>
      <c r="BM84" s="184" t="s">
        <v>138</v>
      </c>
    </row>
    <row r="85" spans="1:65" s="2" customFormat="1" ht="11.25">
      <c r="A85" s="34"/>
      <c r="B85" s="35"/>
      <c r="C85" s="36"/>
      <c r="D85" s="186" t="s">
        <v>139</v>
      </c>
      <c r="E85" s="36"/>
      <c r="F85" s="187" t="s">
        <v>140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139</v>
      </c>
      <c r="AU85" s="17" t="s">
        <v>81</v>
      </c>
    </row>
    <row r="86" spans="1:65" s="2" customFormat="1" ht="11.25">
      <c r="A86" s="34"/>
      <c r="B86" s="35"/>
      <c r="C86" s="36"/>
      <c r="D86" s="191" t="s">
        <v>141</v>
      </c>
      <c r="E86" s="36"/>
      <c r="F86" s="192" t="s">
        <v>142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141</v>
      </c>
      <c r="AU86" s="17" t="s">
        <v>81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163</v>
      </c>
      <c r="G87" s="194"/>
      <c r="H87" s="197">
        <v>0.19500000000000001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81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145</v>
      </c>
      <c r="F88" s="175" t="s">
        <v>146</v>
      </c>
      <c r="G88" s="176" t="s">
        <v>135</v>
      </c>
      <c r="H88" s="177">
        <v>0.19500000000000001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2" customFormat="1" ht="19.899999999999999" customHeight="1">
      <c r="A91" s="34"/>
      <c r="B91" s="35"/>
      <c r="C91" s="173" t="s">
        <v>137</v>
      </c>
      <c r="D91" s="173" t="s">
        <v>132</v>
      </c>
      <c r="E91" s="174" t="s">
        <v>150</v>
      </c>
      <c r="F91" s="175" t="s">
        <v>151</v>
      </c>
      <c r="G91" s="176" t="s">
        <v>135</v>
      </c>
      <c r="H91" s="177">
        <v>0.19500000000000001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137</v>
      </c>
      <c r="AT91" s="184" t="s">
        <v>132</v>
      </c>
      <c r="AU91" s="184" t="s">
        <v>81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152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153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81</v>
      </c>
    </row>
    <row r="93" spans="1:65" s="2" customFormat="1" ht="39">
      <c r="A93" s="34"/>
      <c r="B93" s="35"/>
      <c r="C93" s="36"/>
      <c r="D93" s="186" t="s">
        <v>154</v>
      </c>
      <c r="E93" s="36"/>
      <c r="F93" s="204" t="s">
        <v>155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81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0WHdnurIOfvVpHPYtBVupSC96YKQBYPOcQxtYEtMCjDJQ2ZZz9QkG515gUSfimvO+1raDeqAS9J35dnqvEOx/A==" saltValue="Gjgi2+k5Zm4KQu0+2uoQ0xv51i129/Lk+d/i71IJDvSwi0I87pxxWt4uJEJDv6Y0/AplIND8ePgzthniNgXjSg==" spinCount="100000" sheet="1" objects="1" scenarios="1" formatColumns="0" formatRows="0" autoFilter="0"/>
  <autoFilter ref="C80:K93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164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ROUND((SUM(BE81:BE121)),  2)</f>
        <v>0</v>
      </c>
      <c r="G33" s="34"/>
      <c r="H33" s="34"/>
      <c r="I33" s="118">
        <v>0.21</v>
      </c>
      <c r="J33" s="117">
        <f>ROUND(((SUM(BE81:BE121))*I33),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ROUND((SUM(BF81:BF121)),  2)</f>
        <v>0</v>
      </c>
      <c r="G34" s="34"/>
      <c r="H34" s="34"/>
      <c r="I34" s="118">
        <v>0.15</v>
      </c>
      <c r="J34" s="117">
        <f>ROUND(((SUM(BF81:BF121))*I34),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ROUND((SUM(BG81:BG121)),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ROUND((SUM(BH81:BH121)),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ROUND((SUM(BI81:BI121)),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2025-4-6 - SO6 Veselí N/L, L21 ID 207-342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2025-4-6 - SO6 Veselí N/L, L21 ID 207-342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P83+SUM(P84:P87)</f>
        <v>0</v>
      </c>
      <c r="Q82" s="165"/>
      <c r="R82" s="166">
        <f>R83+SUM(R84:R87)</f>
        <v>0</v>
      </c>
      <c r="S82" s="165"/>
      <c r="T82" s="167">
        <f>T83+SUM(T84:T87)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BK83+SUM(BK84:BK87)</f>
        <v>0</v>
      </c>
    </row>
    <row r="83" spans="1:65" s="2" customFormat="1" ht="14.45" customHeight="1">
      <c r="A83" s="34"/>
      <c r="B83" s="35"/>
      <c r="C83" s="173" t="s">
        <v>165</v>
      </c>
      <c r="D83" s="173" t="s">
        <v>132</v>
      </c>
      <c r="E83" s="174" t="s">
        <v>166</v>
      </c>
      <c r="F83" s="175" t="s">
        <v>167</v>
      </c>
      <c r="G83" s="176" t="s">
        <v>168</v>
      </c>
      <c r="H83" s="177">
        <v>16</v>
      </c>
      <c r="I83" s="178"/>
      <c r="J83" s="179">
        <f>ROUND(I83*H83,2)</f>
        <v>0</v>
      </c>
      <c r="K83" s="175" t="s">
        <v>136</v>
      </c>
      <c r="L83" s="39"/>
      <c r="M83" s="180" t="s">
        <v>19</v>
      </c>
      <c r="N83" s="181" t="s">
        <v>42</v>
      </c>
      <c r="O83" s="64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4" t="s">
        <v>137</v>
      </c>
      <c r="AT83" s="184" t="s">
        <v>132</v>
      </c>
      <c r="AU83" s="184" t="s">
        <v>79</v>
      </c>
      <c r="AY83" s="17" t="s">
        <v>130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7" t="s">
        <v>79</v>
      </c>
      <c r="BK83" s="185">
        <f>ROUND(I83*H83,2)</f>
        <v>0</v>
      </c>
      <c r="BL83" s="17" t="s">
        <v>137</v>
      </c>
      <c r="BM83" s="184" t="s">
        <v>169</v>
      </c>
    </row>
    <row r="84" spans="1:65" s="2" customFormat="1" ht="19.5">
      <c r="A84" s="34"/>
      <c r="B84" s="35"/>
      <c r="C84" s="36"/>
      <c r="D84" s="186" t="s">
        <v>139</v>
      </c>
      <c r="E84" s="36"/>
      <c r="F84" s="187" t="s">
        <v>170</v>
      </c>
      <c r="G84" s="36"/>
      <c r="H84" s="36"/>
      <c r="I84" s="188"/>
      <c r="J84" s="36"/>
      <c r="K84" s="36"/>
      <c r="L84" s="39"/>
      <c r="M84" s="189"/>
      <c r="N84" s="190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139</v>
      </c>
      <c r="AU84" s="17" t="s">
        <v>79</v>
      </c>
    </row>
    <row r="85" spans="1:65" s="2" customFormat="1" ht="11.25">
      <c r="A85" s="34"/>
      <c r="B85" s="35"/>
      <c r="C85" s="36"/>
      <c r="D85" s="191" t="s">
        <v>141</v>
      </c>
      <c r="E85" s="36"/>
      <c r="F85" s="192" t="s">
        <v>171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141</v>
      </c>
      <c r="AU85" s="17" t="s">
        <v>79</v>
      </c>
    </row>
    <row r="86" spans="1:65" s="13" customFormat="1" ht="11.25">
      <c r="B86" s="193"/>
      <c r="C86" s="194"/>
      <c r="D86" s="186" t="s">
        <v>143</v>
      </c>
      <c r="E86" s="195" t="s">
        <v>19</v>
      </c>
      <c r="F86" s="196" t="s">
        <v>172</v>
      </c>
      <c r="G86" s="194"/>
      <c r="H86" s="197">
        <v>16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143</v>
      </c>
      <c r="AU86" s="203" t="s">
        <v>79</v>
      </c>
      <c r="AV86" s="13" t="s">
        <v>81</v>
      </c>
      <c r="AW86" s="13" t="s">
        <v>33</v>
      </c>
      <c r="AX86" s="13" t="s">
        <v>79</v>
      </c>
      <c r="AY86" s="203" t="s">
        <v>130</v>
      </c>
    </row>
    <row r="87" spans="1:65" s="12" customFormat="1" ht="22.9" customHeight="1">
      <c r="B87" s="157"/>
      <c r="C87" s="158"/>
      <c r="D87" s="159" t="s">
        <v>70</v>
      </c>
      <c r="E87" s="171" t="s">
        <v>79</v>
      </c>
      <c r="F87" s="171" t="s">
        <v>131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SUM(P88:P121)</f>
        <v>0</v>
      </c>
      <c r="Q87" s="165"/>
      <c r="R87" s="166">
        <f>SUM(R88:R121)</f>
        <v>0</v>
      </c>
      <c r="S87" s="165"/>
      <c r="T87" s="167">
        <f>SUM(T88:T121)</f>
        <v>0</v>
      </c>
      <c r="AR87" s="168" t="s">
        <v>79</v>
      </c>
      <c r="AT87" s="169" t="s">
        <v>70</v>
      </c>
      <c r="AU87" s="169" t="s">
        <v>79</v>
      </c>
      <c r="AY87" s="168" t="s">
        <v>130</v>
      </c>
      <c r="BK87" s="170">
        <f>SUM(BK88:BK121)</f>
        <v>0</v>
      </c>
    </row>
    <row r="88" spans="1:65" s="2" customFormat="1" ht="14.45" customHeight="1">
      <c r="A88" s="34"/>
      <c r="B88" s="35"/>
      <c r="C88" s="173" t="s">
        <v>173</v>
      </c>
      <c r="D88" s="173" t="s">
        <v>132</v>
      </c>
      <c r="E88" s="174" t="s">
        <v>133</v>
      </c>
      <c r="F88" s="175" t="s">
        <v>134</v>
      </c>
      <c r="G88" s="176" t="s">
        <v>135</v>
      </c>
      <c r="H88" s="177">
        <v>2.1000000000000001E-2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174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142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13" customFormat="1" ht="11.25">
      <c r="B91" s="193"/>
      <c r="C91" s="194"/>
      <c r="D91" s="186" t="s">
        <v>143</v>
      </c>
      <c r="E91" s="195" t="s">
        <v>19</v>
      </c>
      <c r="F91" s="196" t="s">
        <v>175</v>
      </c>
      <c r="G91" s="194"/>
      <c r="H91" s="197">
        <v>2.1000000000000001E-2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143</v>
      </c>
      <c r="AU91" s="203" t="s">
        <v>81</v>
      </c>
      <c r="AV91" s="13" t="s">
        <v>81</v>
      </c>
      <c r="AW91" s="13" t="s">
        <v>33</v>
      </c>
      <c r="AX91" s="13" t="s">
        <v>79</v>
      </c>
      <c r="AY91" s="203" t="s">
        <v>130</v>
      </c>
    </row>
    <row r="92" spans="1:65" s="2" customFormat="1" ht="14.45" customHeight="1">
      <c r="A92" s="34"/>
      <c r="B92" s="35"/>
      <c r="C92" s="173" t="s">
        <v>79</v>
      </c>
      <c r="D92" s="173" t="s">
        <v>132</v>
      </c>
      <c r="E92" s="174" t="s">
        <v>176</v>
      </c>
      <c r="F92" s="175" t="s">
        <v>177</v>
      </c>
      <c r="G92" s="176" t="s">
        <v>135</v>
      </c>
      <c r="H92" s="177">
        <v>1.6E-2</v>
      </c>
      <c r="I92" s="178"/>
      <c r="J92" s="179">
        <f>ROUND(I92*H92,2)</f>
        <v>0</v>
      </c>
      <c r="K92" s="175" t="s">
        <v>136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137</v>
      </c>
      <c r="AT92" s="184" t="s">
        <v>132</v>
      </c>
      <c r="AU92" s="184" t="s">
        <v>81</v>
      </c>
      <c r="AY92" s="17" t="s">
        <v>130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137</v>
      </c>
      <c r="BM92" s="184" t="s">
        <v>178</v>
      </c>
    </row>
    <row r="93" spans="1:65" s="2" customFormat="1" ht="11.25">
      <c r="A93" s="34"/>
      <c r="B93" s="35"/>
      <c r="C93" s="36"/>
      <c r="D93" s="186" t="s">
        <v>139</v>
      </c>
      <c r="E93" s="36"/>
      <c r="F93" s="187" t="s">
        <v>179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139</v>
      </c>
      <c r="AU93" s="17" t="s">
        <v>81</v>
      </c>
    </row>
    <row r="94" spans="1:65" s="2" customFormat="1" ht="11.25">
      <c r="A94" s="34"/>
      <c r="B94" s="35"/>
      <c r="C94" s="36"/>
      <c r="D94" s="191" t="s">
        <v>141</v>
      </c>
      <c r="E94" s="36"/>
      <c r="F94" s="192" t="s">
        <v>180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141</v>
      </c>
      <c r="AU94" s="17" t="s">
        <v>81</v>
      </c>
    </row>
    <row r="95" spans="1:65" s="13" customFormat="1" ht="11.25">
      <c r="B95" s="193"/>
      <c r="C95" s="194"/>
      <c r="D95" s="186" t="s">
        <v>143</v>
      </c>
      <c r="E95" s="195" t="s">
        <v>19</v>
      </c>
      <c r="F95" s="196" t="s">
        <v>181</v>
      </c>
      <c r="G95" s="194"/>
      <c r="H95" s="197">
        <v>1.6E-2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143</v>
      </c>
      <c r="AU95" s="203" t="s">
        <v>81</v>
      </c>
      <c r="AV95" s="13" t="s">
        <v>81</v>
      </c>
      <c r="AW95" s="13" t="s">
        <v>33</v>
      </c>
      <c r="AX95" s="13" t="s">
        <v>79</v>
      </c>
      <c r="AY95" s="203" t="s">
        <v>130</v>
      </c>
    </row>
    <row r="96" spans="1:65" s="2" customFormat="1" ht="14.45" customHeight="1">
      <c r="A96" s="34"/>
      <c r="B96" s="35"/>
      <c r="C96" s="173" t="s">
        <v>182</v>
      </c>
      <c r="D96" s="173" t="s">
        <v>132</v>
      </c>
      <c r="E96" s="174" t="s">
        <v>183</v>
      </c>
      <c r="F96" s="175" t="s">
        <v>184</v>
      </c>
      <c r="G96" s="176" t="s">
        <v>135</v>
      </c>
      <c r="H96" s="177">
        <v>2.1000000000000001E-2</v>
      </c>
      <c r="I96" s="178"/>
      <c r="J96" s="179">
        <f>ROUND(I96*H96,2)</f>
        <v>0</v>
      </c>
      <c r="K96" s="175" t="s">
        <v>136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137</v>
      </c>
      <c r="AT96" s="184" t="s">
        <v>132</v>
      </c>
      <c r="AU96" s="184" t="s">
        <v>81</v>
      </c>
      <c r="AY96" s="17" t="s">
        <v>130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137</v>
      </c>
      <c r="BM96" s="184" t="s">
        <v>185</v>
      </c>
    </row>
    <row r="97" spans="1:65" s="2" customFormat="1" ht="11.25">
      <c r="A97" s="34"/>
      <c r="B97" s="35"/>
      <c r="C97" s="36"/>
      <c r="D97" s="186" t="s">
        <v>139</v>
      </c>
      <c r="E97" s="36"/>
      <c r="F97" s="187" t="s">
        <v>186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139</v>
      </c>
      <c r="AU97" s="17" t="s">
        <v>81</v>
      </c>
    </row>
    <row r="98" spans="1:65" s="2" customFormat="1" ht="11.25">
      <c r="A98" s="34"/>
      <c r="B98" s="35"/>
      <c r="C98" s="36"/>
      <c r="D98" s="191" t="s">
        <v>141</v>
      </c>
      <c r="E98" s="36"/>
      <c r="F98" s="192" t="s">
        <v>187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141</v>
      </c>
      <c r="AU98" s="17" t="s">
        <v>81</v>
      </c>
    </row>
    <row r="99" spans="1:65" s="13" customFormat="1" ht="11.25">
      <c r="B99" s="193"/>
      <c r="C99" s="194"/>
      <c r="D99" s="186" t="s">
        <v>143</v>
      </c>
      <c r="E99" s="195" t="s">
        <v>19</v>
      </c>
      <c r="F99" s="196" t="s">
        <v>188</v>
      </c>
      <c r="G99" s="194"/>
      <c r="H99" s="197">
        <v>2.1000000000000001E-2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143</v>
      </c>
      <c r="AU99" s="203" t="s">
        <v>81</v>
      </c>
      <c r="AV99" s="13" t="s">
        <v>81</v>
      </c>
      <c r="AW99" s="13" t="s">
        <v>33</v>
      </c>
      <c r="AX99" s="13" t="s">
        <v>79</v>
      </c>
      <c r="AY99" s="203" t="s">
        <v>130</v>
      </c>
    </row>
    <row r="100" spans="1:65" s="2" customFormat="1" ht="14.45" customHeight="1">
      <c r="A100" s="34"/>
      <c r="B100" s="35"/>
      <c r="C100" s="173" t="s">
        <v>137</v>
      </c>
      <c r="D100" s="173" t="s">
        <v>132</v>
      </c>
      <c r="E100" s="174" t="s">
        <v>189</v>
      </c>
      <c r="F100" s="175" t="s">
        <v>190</v>
      </c>
      <c r="G100" s="176" t="s">
        <v>135</v>
      </c>
      <c r="H100" s="177">
        <v>1.6E-2</v>
      </c>
      <c r="I100" s="178"/>
      <c r="J100" s="179">
        <f>ROUND(I100*H100,2)</f>
        <v>0</v>
      </c>
      <c r="K100" s="175" t="s">
        <v>136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137</v>
      </c>
      <c r="AT100" s="184" t="s">
        <v>132</v>
      </c>
      <c r="AU100" s="184" t="s">
        <v>81</v>
      </c>
      <c r="AY100" s="17" t="s">
        <v>130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137</v>
      </c>
      <c r="BM100" s="184" t="s">
        <v>191</v>
      </c>
    </row>
    <row r="101" spans="1:65" s="2" customFormat="1" ht="11.25">
      <c r="A101" s="34"/>
      <c r="B101" s="35"/>
      <c r="C101" s="36"/>
      <c r="D101" s="186" t="s">
        <v>139</v>
      </c>
      <c r="E101" s="36"/>
      <c r="F101" s="187" t="s">
        <v>192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139</v>
      </c>
      <c r="AU101" s="17" t="s">
        <v>81</v>
      </c>
    </row>
    <row r="102" spans="1:65" s="2" customFormat="1" ht="11.25">
      <c r="A102" s="34"/>
      <c r="B102" s="35"/>
      <c r="C102" s="36"/>
      <c r="D102" s="191" t="s">
        <v>141</v>
      </c>
      <c r="E102" s="36"/>
      <c r="F102" s="192" t="s">
        <v>193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141</v>
      </c>
      <c r="AU102" s="17" t="s">
        <v>81</v>
      </c>
    </row>
    <row r="103" spans="1:65" s="13" customFormat="1" ht="11.25">
      <c r="B103" s="193"/>
      <c r="C103" s="194"/>
      <c r="D103" s="186" t="s">
        <v>143</v>
      </c>
      <c r="E103" s="195" t="s">
        <v>19</v>
      </c>
      <c r="F103" s="196" t="s">
        <v>181</v>
      </c>
      <c r="G103" s="194"/>
      <c r="H103" s="197">
        <v>1.6E-2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143</v>
      </c>
      <c r="AU103" s="203" t="s">
        <v>81</v>
      </c>
      <c r="AV103" s="13" t="s">
        <v>81</v>
      </c>
      <c r="AW103" s="13" t="s">
        <v>33</v>
      </c>
      <c r="AX103" s="13" t="s">
        <v>79</v>
      </c>
      <c r="AY103" s="203" t="s">
        <v>130</v>
      </c>
    </row>
    <row r="104" spans="1:65" s="2" customFormat="1" ht="14.45" customHeight="1">
      <c r="A104" s="34"/>
      <c r="B104" s="35"/>
      <c r="C104" s="173" t="s">
        <v>194</v>
      </c>
      <c r="D104" s="173" t="s">
        <v>132</v>
      </c>
      <c r="E104" s="174" t="s">
        <v>145</v>
      </c>
      <c r="F104" s="175" t="s">
        <v>146</v>
      </c>
      <c r="G104" s="176" t="s">
        <v>135</v>
      </c>
      <c r="H104" s="177">
        <v>4.2000000000000003E-2</v>
      </c>
      <c r="I104" s="178"/>
      <c r="J104" s="179">
        <f>ROUND(I104*H104,2)</f>
        <v>0</v>
      </c>
      <c r="K104" s="175" t="s">
        <v>136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137</v>
      </c>
      <c r="AT104" s="184" t="s">
        <v>132</v>
      </c>
      <c r="AU104" s="184" t="s">
        <v>81</v>
      </c>
      <c r="AY104" s="17" t="s">
        <v>130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137</v>
      </c>
      <c r="BM104" s="184" t="s">
        <v>195</v>
      </c>
    </row>
    <row r="105" spans="1:65" s="2" customFormat="1" ht="11.25">
      <c r="A105" s="34"/>
      <c r="B105" s="35"/>
      <c r="C105" s="36"/>
      <c r="D105" s="186" t="s">
        <v>139</v>
      </c>
      <c r="E105" s="36"/>
      <c r="F105" s="187" t="s">
        <v>148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139</v>
      </c>
      <c r="AU105" s="17" t="s">
        <v>81</v>
      </c>
    </row>
    <row r="106" spans="1:65" s="2" customFormat="1" ht="11.25">
      <c r="A106" s="34"/>
      <c r="B106" s="35"/>
      <c r="C106" s="36"/>
      <c r="D106" s="191" t="s">
        <v>141</v>
      </c>
      <c r="E106" s="36"/>
      <c r="F106" s="192" t="s">
        <v>149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141</v>
      </c>
      <c r="AU106" s="17" t="s">
        <v>81</v>
      </c>
    </row>
    <row r="107" spans="1:65" s="13" customFormat="1" ht="11.25">
      <c r="B107" s="193"/>
      <c r="C107" s="194"/>
      <c r="D107" s="186" t="s">
        <v>143</v>
      </c>
      <c r="E107" s="195" t="s">
        <v>19</v>
      </c>
      <c r="F107" s="196" t="s">
        <v>196</v>
      </c>
      <c r="G107" s="194"/>
      <c r="H107" s="197">
        <v>4.2000000000000003E-2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143</v>
      </c>
      <c r="AU107" s="203" t="s">
        <v>81</v>
      </c>
      <c r="AV107" s="13" t="s">
        <v>81</v>
      </c>
      <c r="AW107" s="13" t="s">
        <v>33</v>
      </c>
      <c r="AX107" s="13" t="s">
        <v>79</v>
      </c>
      <c r="AY107" s="203" t="s">
        <v>130</v>
      </c>
    </row>
    <row r="108" spans="1:65" s="2" customFormat="1" ht="14.45" customHeight="1">
      <c r="A108" s="34"/>
      <c r="B108" s="35"/>
      <c r="C108" s="173" t="s">
        <v>81</v>
      </c>
      <c r="D108" s="173" t="s">
        <v>132</v>
      </c>
      <c r="E108" s="174" t="s">
        <v>197</v>
      </c>
      <c r="F108" s="175" t="s">
        <v>198</v>
      </c>
      <c r="G108" s="176" t="s">
        <v>135</v>
      </c>
      <c r="H108" s="177">
        <v>3.2000000000000001E-2</v>
      </c>
      <c r="I108" s="178"/>
      <c r="J108" s="179">
        <f>ROUND(I108*H108,2)</f>
        <v>0</v>
      </c>
      <c r="K108" s="175" t="s">
        <v>136</v>
      </c>
      <c r="L108" s="39"/>
      <c r="M108" s="180" t="s">
        <v>19</v>
      </c>
      <c r="N108" s="181" t="s">
        <v>42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137</v>
      </c>
      <c r="AT108" s="184" t="s">
        <v>132</v>
      </c>
      <c r="AU108" s="184" t="s">
        <v>81</v>
      </c>
      <c r="AY108" s="17" t="s">
        <v>130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137</v>
      </c>
      <c r="BM108" s="184" t="s">
        <v>199</v>
      </c>
    </row>
    <row r="109" spans="1:65" s="2" customFormat="1" ht="11.25">
      <c r="A109" s="34"/>
      <c r="B109" s="35"/>
      <c r="C109" s="36"/>
      <c r="D109" s="186" t="s">
        <v>139</v>
      </c>
      <c r="E109" s="36"/>
      <c r="F109" s="187" t="s">
        <v>200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139</v>
      </c>
      <c r="AU109" s="17" t="s">
        <v>81</v>
      </c>
    </row>
    <row r="110" spans="1:65" s="2" customFormat="1" ht="11.25">
      <c r="A110" s="34"/>
      <c r="B110" s="35"/>
      <c r="C110" s="36"/>
      <c r="D110" s="191" t="s">
        <v>141</v>
      </c>
      <c r="E110" s="36"/>
      <c r="F110" s="192" t="s">
        <v>201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141</v>
      </c>
      <c r="AU110" s="17" t="s">
        <v>81</v>
      </c>
    </row>
    <row r="111" spans="1:65" s="13" customFormat="1" ht="11.25">
      <c r="B111" s="193"/>
      <c r="C111" s="194"/>
      <c r="D111" s="186" t="s">
        <v>143</v>
      </c>
      <c r="E111" s="195" t="s">
        <v>19</v>
      </c>
      <c r="F111" s="196" t="s">
        <v>202</v>
      </c>
      <c r="G111" s="194"/>
      <c r="H111" s="197">
        <v>3.2000000000000001E-2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143</v>
      </c>
      <c r="AU111" s="203" t="s">
        <v>81</v>
      </c>
      <c r="AV111" s="13" t="s">
        <v>81</v>
      </c>
      <c r="AW111" s="13" t="s">
        <v>33</v>
      </c>
      <c r="AX111" s="13" t="s">
        <v>79</v>
      </c>
      <c r="AY111" s="203" t="s">
        <v>130</v>
      </c>
    </row>
    <row r="112" spans="1:65" s="2" customFormat="1" ht="19.899999999999999" customHeight="1">
      <c r="A112" s="34"/>
      <c r="B112" s="35"/>
      <c r="C112" s="173" t="s">
        <v>203</v>
      </c>
      <c r="D112" s="173" t="s">
        <v>132</v>
      </c>
      <c r="E112" s="174" t="s">
        <v>204</v>
      </c>
      <c r="F112" s="175" t="s">
        <v>205</v>
      </c>
      <c r="G112" s="176" t="s">
        <v>135</v>
      </c>
      <c r="H112" s="177">
        <v>3.2000000000000001E-2</v>
      </c>
      <c r="I112" s="178"/>
      <c r="J112" s="179">
        <f>ROUND(I112*H112,2)</f>
        <v>0</v>
      </c>
      <c r="K112" s="175" t="s">
        <v>19</v>
      </c>
      <c r="L112" s="39"/>
      <c r="M112" s="180" t="s">
        <v>19</v>
      </c>
      <c r="N112" s="181" t="s">
        <v>42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137</v>
      </c>
      <c r="AT112" s="184" t="s">
        <v>132</v>
      </c>
      <c r="AU112" s="184" t="s">
        <v>81</v>
      </c>
      <c r="AY112" s="17" t="s">
        <v>130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137</v>
      </c>
      <c r="BM112" s="184" t="s">
        <v>206</v>
      </c>
    </row>
    <row r="113" spans="1:65" s="2" customFormat="1" ht="11.25">
      <c r="A113" s="34"/>
      <c r="B113" s="35"/>
      <c r="C113" s="36"/>
      <c r="D113" s="186" t="s">
        <v>139</v>
      </c>
      <c r="E113" s="36"/>
      <c r="F113" s="187" t="s">
        <v>207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139</v>
      </c>
      <c r="AU113" s="17" t="s">
        <v>81</v>
      </c>
    </row>
    <row r="114" spans="1:65" s="2" customFormat="1" ht="39">
      <c r="A114" s="34"/>
      <c r="B114" s="35"/>
      <c r="C114" s="36"/>
      <c r="D114" s="186" t="s">
        <v>154</v>
      </c>
      <c r="E114" s="36"/>
      <c r="F114" s="204" t="s">
        <v>208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81</v>
      </c>
    </row>
    <row r="115" spans="1:65" s="13" customFormat="1" ht="11.25">
      <c r="B115" s="193"/>
      <c r="C115" s="194"/>
      <c r="D115" s="186" t="s">
        <v>143</v>
      </c>
      <c r="E115" s="195" t="s">
        <v>19</v>
      </c>
      <c r="F115" s="196" t="s">
        <v>209</v>
      </c>
      <c r="G115" s="194"/>
      <c r="H115" s="197">
        <v>3.2000000000000001E-2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143</v>
      </c>
      <c r="AU115" s="203" t="s">
        <v>81</v>
      </c>
      <c r="AV115" s="13" t="s">
        <v>81</v>
      </c>
      <c r="AW115" s="13" t="s">
        <v>33</v>
      </c>
      <c r="AX115" s="13" t="s">
        <v>79</v>
      </c>
      <c r="AY115" s="203" t="s">
        <v>130</v>
      </c>
    </row>
    <row r="116" spans="1:65" s="2" customFormat="1" ht="22.15" customHeight="1">
      <c r="A116" s="34"/>
      <c r="B116" s="35"/>
      <c r="C116" s="173" t="s">
        <v>210</v>
      </c>
      <c r="D116" s="173" t="s">
        <v>132</v>
      </c>
      <c r="E116" s="174" t="s">
        <v>211</v>
      </c>
      <c r="F116" s="175" t="s">
        <v>212</v>
      </c>
      <c r="G116" s="176" t="s">
        <v>168</v>
      </c>
      <c r="H116" s="177">
        <v>16</v>
      </c>
      <c r="I116" s="178"/>
      <c r="J116" s="179">
        <f>ROUND(I116*H116,2)</f>
        <v>0</v>
      </c>
      <c r="K116" s="175" t="s">
        <v>19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137</v>
      </c>
      <c r="AT116" s="184" t="s">
        <v>132</v>
      </c>
      <c r="AU116" s="184" t="s">
        <v>81</v>
      </c>
      <c r="AY116" s="17" t="s">
        <v>130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137</v>
      </c>
      <c r="BM116" s="184" t="s">
        <v>213</v>
      </c>
    </row>
    <row r="117" spans="1:65" s="2" customFormat="1" ht="19.5">
      <c r="A117" s="34"/>
      <c r="B117" s="35"/>
      <c r="C117" s="36"/>
      <c r="D117" s="186" t="s">
        <v>139</v>
      </c>
      <c r="E117" s="36"/>
      <c r="F117" s="187" t="s">
        <v>212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139</v>
      </c>
      <c r="AU117" s="17" t="s">
        <v>81</v>
      </c>
    </row>
    <row r="118" spans="1:65" s="2" customFormat="1" ht="29.25">
      <c r="A118" s="34"/>
      <c r="B118" s="35"/>
      <c r="C118" s="36"/>
      <c r="D118" s="186" t="s">
        <v>154</v>
      </c>
      <c r="E118" s="36"/>
      <c r="F118" s="204" t="s">
        <v>214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154</v>
      </c>
      <c r="AU118" s="17" t="s">
        <v>81</v>
      </c>
    </row>
    <row r="119" spans="1:65" s="2" customFormat="1" ht="19.899999999999999" customHeight="1">
      <c r="A119" s="34"/>
      <c r="B119" s="35"/>
      <c r="C119" s="173" t="s">
        <v>215</v>
      </c>
      <c r="D119" s="173" t="s">
        <v>132</v>
      </c>
      <c r="E119" s="174" t="s">
        <v>150</v>
      </c>
      <c r="F119" s="175" t="s">
        <v>151</v>
      </c>
      <c r="G119" s="176" t="s">
        <v>135</v>
      </c>
      <c r="H119" s="177">
        <v>4.2000000000000003E-2</v>
      </c>
      <c r="I119" s="178"/>
      <c r="J119" s="179">
        <f>ROUND(I119*H119,2)</f>
        <v>0</v>
      </c>
      <c r="K119" s="175" t="s">
        <v>19</v>
      </c>
      <c r="L119" s="39"/>
      <c r="M119" s="180" t="s">
        <v>19</v>
      </c>
      <c r="N119" s="181" t="s">
        <v>42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137</v>
      </c>
      <c r="AT119" s="184" t="s">
        <v>132</v>
      </c>
      <c r="AU119" s="184" t="s">
        <v>81</v>
      </c>
      <c r="AY119" s="17" t="s">
        <v>130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79</v>
      </c>
      <c r="BK119" s="185">
        <f>ROUND(I119*H119,2)</f>
        <v>0</v>
      </c>
      <c r="BL119" s="17" t="s">
        <v>137</v>
      </c>
      <c r="BM119" s="184" t="s">
        <v>216</v>
      </c>
    </row>
    <row r="120" spans="1:65" s="2" customFormat="1" ht="11.25">
      <c r="A120" s="34"/>
      <c r="B120" s="35"/>
      <c r="C120" s="36"/>
      <c r="D120" s="186" t="s">
        <v>139</v>
      </c>
      <c r="E120" s="36"/>
      <c r="F120" s="187" t="s">
        <v>153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139</v>
      </c>
      <c r="AU120" s="17" t="s">
        <v>81</v>
      </c>
    </row>
    <row r="121" spans="1:65" s="2" customFormat="1" ht="39">
      <c r="A121" s="34"/>
      <c r="B121" s="35"/>
      <c r="C121" s="36"/>
      <c r="D121" s="186" t="s">
        <v>154</v>
      </c>
      <c r="E121" s="36"/>
      <c r="F121" s="204" t="s">
        <v>155</v>
      </c>
      <c r="G121" s="36"/>
      <c r="H121" s="36"/>
      <c r="I121" s="188"/>
      <c r="J121" s="36"/>
      <c r="K121" s="36"/>
      <c r="L121" s="39"/>
      <c r="M121" s="205"/>
      <c r="N121" s="206"/>
      <c r="O121" s="207"/>
      <c r="P121" s="207"/>
      <c r="Q121" s="207"/>
      <c r="R121" s="207"/>
      <c r="S121" s="207"/>
      <c r="T121" s="208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154</v>
      </c>
      <c r="AU121" s="17" t="s">
        <v>81</v>
      </c>
    </row>
    <row r="122" spans="1:65" s="2" customFormat="1" ht="6.95" customHeight="1">
      <c r="A122" s="34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Ed0ENrsbxXtqXh36i1IC0dJmyEEFAXZeb4o6f1nKM76kxj7wfGAomqnHAoFOnVeyvi9UFz4ZiYhd1/wDmnRxGg==" saltValue="yNszWXBGdOWzNRP1N1rG84w8XxXC9iuiuFDOQji1KRridrWKnLmdiHqeT1acCR646N/+P+5wBN4eUmbAe9n3Zw==" spinCount="100000" sheet="1" objects="1" scenarios="1" formatColumns="0" formatRows="0" autoFilter="0"/>
  <autoFilter ref="C80:K12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600-000000000000}"/>
    <hyperlink ref="F90" r:id="rId2" xr:uid="{00000000-0004-0000-0600-000001000000}"/>
    <hyperlink ref="F94" r:id="rId3" xr:uid="{00000000-0004-0000-0600-000002000000}"/>
    <hyperlink ref="F98" r:id="rId4" xr:uid="{00000000-0004-0000-0600-000003000000}"/>
    <hyperlink ref="F102" r:id="rId5" xr:uid="{00000000-0004-0000-0600-000004000000}"/>
    <hyperlink ref="F106" r:id="rId6" xr:uid="{00000000-0004-0000-0600-000005000000}"/>
    <hyperlink ref="F110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217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ROUND((SUM(BE81:BE123)),  2)</f>
        <v>0</v>
      </c>
      <c r="G33" s="34"/>
      <c r="H33" s="34"/>
      <c r="I33" s="118">
        <v>0.21</v>
      </c>
      <c r="J33" s="117">
        <f>ROUND(((SUM(BE81:BE123))*I33),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ROUND((SUM(BF81:BF123)),  2)</f>
        <v>0</v>
      </c>
      <c r="G34" s="34"/>
      <c r="H34" s="34"/>
      <c r="I34" s="118">
        <v>0.15</v>
      </c>
      <c r="J34" s="117">
        <f>ROUND(((SUM(BF81:BF123))*I34),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ROUND((SUM(BG81:BG123)),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ROUND((SUM(BH81:BH123)),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ROUND((SUM(BI81:BI123)),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2025-4-7 - SO7 Veselí N/L, L21-2 ID 207-344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2025-4-7 - SO7 Veselí N/L, L21-2 ID 207-344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P83+SUM(P84:P87)</f>
        <v>0</v>
      </c>
      <c r="Q82" s="165"/>
      <c r="R82" s="166">
        <f>R83+SUM(R84:R87)</f>
        <v>0</v>
      </c>
      <c r="S82" s="165"/>
      <c r="T82" s="167">
        <f>T83+SUM(T84:T87)</f>
        <v>0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BK83+SUM(BK84:BK87)</f>
        <v>0</v>
      </c>
    </row>
    <row r="83" spans="1:65" s="2" customFormat="1" ht="14.45" customHeight="1">
      <c r="A83" s="34"/>
      <c r="B83" s="35"/>
      <c r="C83" s="173" t="s">
        <v>165</v>
      </c>
      <c r="D83" s="173" t="s">
        <v>132</v>
      </c>
      <c r="E83" s="174" t="s">
        <v>166</v>
      </c>
      <c r="F83" s="175" t="s">
        <v>167</v>
      </c>
      <c r="G83" s="176" t="s">
        <v>168</v>
      </c>
      <c r="H83" s="177">
        <v>15</v>
      </c>
      <c r="I83" s="178"/>
      <c r="J83" s="179">
        <f>ROUND(I83*H83,2)</f>
        <v>0</v>
      </c>
      <c r="K83" s="175" t="s">
        <v>136</v>
      </c>
      <c r="L83" s="39"/>
      <c r="M83" s="180" t="s">
        <v>19</v>
      </c>
      <c r="N83" s="181" t="s">
        <v>42</v>
      </c>
      <c r="O83" s="64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4" t="s">
        <v>137</v>
      </c>
      <c r="AT83" s="184" t="s">
        <v>132</v>
      </c>
      <c r="AU83" s="184" t="s">
        <v>79</v>
      </c>
      <c r="AY83" s="17" t="s">
        <v>130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7" t="s">
        <v>79</v>
      </c>
      <c r="BK83" s="185">
        <f>ROUND(I83*H83,2)</f>
        <v>0</v>
      </c>
      <c r="BL83" s="17" t="s">
        <v>137</v>
      </c>
      <c r="BM83" s="184" t="s">
        <v>218</v>
      </c>
    </row>
    <row r="84" spans="1:65" s="2" customFormat="1" ht="19.5">
      <c r="A84" s="34"/>
      <c r="B84" s="35"/>
      <c r="C84" s="36"/>
      <c r="D84" s="186" t="s">
        <v>139</v>
      </c>
      <c r="E84" s="36"/>
      <c r="F84" s="187" t="s">
        <v>170</v>
      </c>
      <c r="G84" s="36"/>
      <c r="H84" s="36"/>
      <c r="I84" s="188"/>
      <c r="J84" s="36"/>
      <c r="K84" s="36"/>
      <c r="L84" s="39"/>
      <c r="M84" s="189"/>
      <c r="N84" s="190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139</v>
      </c>
      <c r="AU84" s="17" t="s">
        <v>79</v>
      </c>
    </row>
    <row r="85" spans="1:65" s="2" customFormat="1" ht="11.25">
      <c r="A85" s="34"/>
      <c r="B85" s="35"/>
      <c r="C85" s="36"/>
      <c r="D85" s="191" t="s">
        <v>141</v>
      </c>
      <c r="E85" s="36"/>
      <c r="F85" s="192" t="s">
        <v>171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141</v>
      </c>
      <c r="AU85" s="17" t="s">
        <v>79</v>
      </c>
    </row>
    <row r="86" spans="1:65" s="13" customFormat="1" ht="11.25">
      <c r="B86" s="193"/>
      <c r="C86" s="194"/>
      <c r="D86" s="186" t="s">
        <v>143</v>
      </c>
      <c r="E86" s="195" t="s">
        <v>19</v>
      </c>
      <c r="F86" s="196" t="s">
        <v>219</v>
      </c>
      <c r="G86" s="194"/>
      <c r="H86" s="197">
        <v>15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143</v>
      </c>
      <c r="AU86" s="203" t="s">
        <v>79</v>
      </c>
      <c r="AV86" s="13" t="s">
        <v>81</v>
      </c>
      <c r="AW86" s="13" t="s">
        <v>33</v>
      </c>
      <c r="AX86" s="13" t="s">
        <v>79</v>
      </c>
      <c r="AY86" s="203" t="s">
        <v>130</v>
      </c>
    </row>
    <row r="87" spans="1:65" s="12" customFormat="1" ht="22.9" customHeight="1">
      <c r="B87" s="157"/>
      <c r="C87" s="158"/>
      <c r="D87" s="159" t="s">
        <v>70</v>
      </c>
      <c r="E87" s="171" t="s">
        <v>79</v>
      </c>
      <c r="F87" s="171" t="s">
        <v>131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SUM(P88:P123)</f>
        <v>0</v>
      </c>
      <c r="Q87" s="165"/>
      <c r="R87" s="166">
        <f>SUM(R88:R123)</f>
        <v>0</v>
      </c>
      <c r="S87" s="165"/>
      <c r="T87" s="167">
        <f>SUM(T88:T123)</f>
        <v>0</v>
      </c>
      <c r="AR87" s="168" t="s">
        <v>79</v>
      </c>
      <c r="AT87" s="169" t="s">
        <v>70</v>
      </c>
      <c r="AU87" s="169" t="s">
        <v>79</v>
      </c>
      <c r="AY87" s="168" t="s">
        <v>130</v>
      </c>
      <c r="BK87" s="170">
        <f>SUM(BK88:BK123)</f>
        <v>0</v>
      </c>
    </row>
    <row r="88" spans="1:65" s="2" customFormat="1" ht="14.45" customHeight="1">
      <c r="A88" s="34"/>
      <c r="B88" s="35"/>
      <c r="C88" s="173" t="s">
        <v>173</v>
      </c>
      <c r="D88" s="173" t="s">
        <v>132</v>
      </c>
      <c r="E88" s="174" t="s">
        <v>133</v>
      </c>
      <c r="F88" s="175" t="s">
        <v>134</v>
      </c>
      <c r="G88" s="176" t="s">
        <v>135</v>
      </c>
      <c r="H88" s="177">
        <v>2.5999999999999999E-2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220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142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13" customFormat="1" ht="11.25">
      <c r="B91" s="193"/>
      <c r="C91" s="194"/>
      <c r="D91" s="186" t="s">
        <v>143</v>
      </c>
      <c r="E91" s="195" t="s">
        <v>19</v>
      </c>
      <c r="F91" s="196" t="s">
        <v>221</v>
      </c>
      <c r="G91" s="194"/>
      <c r="H91" s="197">
        <v>2.5999999999999999E-2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143</v>
      </c>
      <c r="AU91" s="203" t="s">
        <v>81</v>
      </c>
      <c r="AV91" s="13" t="s">
        <v>81</v>
      </c>
      <c r="AW91" s="13" t="s">
        <v>33</v>
      </c>
      <c r="AX91" s="13" t="s">
        <v>79</v>
      </c>
      <c r="AY91" s="203" t="s">
        <v>130</v>
      </c>
    </row>
    <row r="92" spans="1:65" s="2" customFormat="1" ht="14.45" customHeight="1">
      <c r="A92" s="34"/>
      <c r="B92" s="35"/>
      <c r="C92" s="173" t="s">
        <v>79</v>
      </c>
      <c r="D92" s="173" t="s">
        <v>132</v>
      </c>
      <c r="E92" s="174" t="s">
        <v>176</v>
      </c>
      <c r="F92" s="175" t="s">
        <v>177</v>
      </c>
      <c r="G92" s="176" t="s">
        <v>135</v>
      </c>
      <c r="H92" s="177">
        <v>1.9E-2</v>
      </c>
      <c r="I92" s="178"/>
      <c r="J92" s="179">
        <f>ROUND(I92*H92,2)</f>
        <v>0</v>
      </c>
      <c r="K92" s="175" t="s">
        <v>136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137</v>
      </c>
      <c r="AT92" s="184" t="s">
        <v>132</v>
      </c>
      <c r="AU92" s="184" t="s">
        <v>81</v>
      </c>
      <c r="AY92" s="17" t="s">
        <v>130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137</v>
      </c>
      <c r="BM92" s="184" t="s">
        <v>222</v>
      </c>
    </row>
    <row r="93" spans="1:65" s="2" customFormat="1" ht="11.25">
      <c r="A93" s="34"/>
      <c r="B93" s="35"/>
      <c r="C93" s="36"/>
      <c r="D93" s="186" t="s">
        <v>139</v>
      </c>
      <c r="E93" s="36"/>
      <c r="F93" s="187" t="s">
        <v>179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139</v>
      </c>
      <c r="AU93" s="17" t="s">
        <v>81</v>
      </c>
    </row>
    <row r="94" spans="1:65" s="2" customFormat="1" ht="11.25">
      <c r="A94" s="34"/>
      <c r="B94" s="35"/>
      <c r="C94" s="36"/>
      <c r="D94" s="191" t="s">
        <v>141</v>
      </c>
      <c r="E94" s="36"/>
      <c r="F94" s="192" t="s">
        <v>180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141</v>
      </c>
      <c r="AU94" s="17" t="s">
        <v>81</v>
      </c>
    </row>
    <row r="95" spans="1:65" s="13" customFormat="1" ht="11.25">
      <c r="B95" s="193"/>
      <c r="C95" s="194"/>
      <c r="D95" s="186" t="s">
        <v>143</v>
      </c>
      <c r="E95" s="195" t="s">
        <v>19</v>
      </c>
      <c r="F95" s="196" t="s">
        <v>223</v>
      </c>
      <c r="G95" s="194"/>
      <c r="H95" s="197">
        <v>1.9E-2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143</v>
      </c>
      <c r="AU95" s="203" t="s">
        <v>81</v>
      </c>
      <c r="AV95" s="13" t="s">
        <v>81</v>
      </c>
      <c r="AW95" s="13" t="s">
        <v>33</v>
      </c>
      <c r="AX95" s="13" t="s">
        <v>79</v>
      </c>
      <c r="AY95" s="203" t="s">
        <v>130</v>
      </c>
    </row>
    <row r="96" spans="1:65" s="2" customFormat="1" ht="14.45" customHeight="1">
      <c r="A96" s="34"/>
      <c r="B96" s="35"/>
      <c r="C96" s="173" t="s">
        <v>224</v>
      </c>
      <c r="D96" s="173" t="s">
        <v>132</v>
      </c>
      <c r="E96" s="174" t="s">
        <v>183</v>
      </c>
      <c r="F96" s="175" t="s">
        <v>184</v>
      </c>
      <c r="G96" s="176" t="s">
        <v>135</v>
      </c>
      <c r="H96" s="177">
        <v>2.5999999999999999E-2</v>
      </c>
      <c r="I96" s="178"/>
      <c r="J96" s="179">
        <f>ROUND(I96*H96,2)</f>
        <v>0</v>
      </c>
      <c r="K96" s="175" t="s">
        <v>136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137</v>
      </c>
      <c r="AT96" s="184" t="s">
        <v>132</v>
      </c>
      <c r="AU96" s="184" t="s">
        <v>81</v>
      </c>
      <c r="AY96" s="17" t="s">
        <v>130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137</v>
      </c>
      <c r="BM96" s="184" t="s">
        <v>225</v>
      </c>
    </row>
    <row r="97" spans="1:65" s="2" customFormat="1" ht="11.25">
      <c r="A97" s="34"/>
      <c r="B97" s="35"/>
      <c r="C97" s="36"/>
      <c r="D97" s="186" t="s">
        <v>139</v>
      </c>
      <c r="E97" s="36"/>
      <c r="F97" s="187" t="s">
        <v>186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139</v>
      </c>
      <c r="AU97" s="17" t="s">
        <v>81</v>
      </c>
    </row>
    <row r="98" spans="1:65" s="2" customFormat="1" ht="11.25">
      <c r="A98" s="34"/>
      <c r="B98" s="35"/>
      <c r="C98" s="36"/>
      <c r="D98" s="191" t="s">
        <v>141</v>
      </c>
      <c r="E98" s="36"/>
      <c r="F98" s="192" t="s">
        <v>187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141</v>
      </c>
      <c r="AU98" s="17" t="s">
        <v>81</v>
      </c>
    </row>
    <row r="99" spans="1:65" s="13" customFormat="1" ht="11.25">
      <c r="B99" s="193"/>
      <c r="C99" s="194"/>
      <c r="D99" s="186" t="s">
        <v>143</v>
      </c>
      <c r="E99" s="195" t="s">
        <v>19</v>
      </c>
      <c r="F99" s="196" t="s">
        <v>226</v>
      </c>
      <c r="G99" s="194"/>
      <c r="H99" s="197">
        <v>2.5999999999999999E-2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143</v>
      </c>
      <c r="AU99" s="203" t="s">
        <v>81</v>
      </c>
      <c r="AV99" s="13" t="s">
        <v>81</v>
      </c>
      <c r="AW99" s="13" t="s">
        <v>33</v>
      </c>
      <c r="AX99" s="13" t="s">
        <v>79</v>
      </c>
      <c r="AY99" s="203" t="s">
        <v>130</v>
      </c>
    </row>
    <row r="100" spans="1:65" s="2" customFormat="1" ht="14.45" customHeight="1">
      <c r="A100" s="34"/>
      <c r="B100" s="35"/>
      <c r="C100" s="173" t="s">
        <v>81</v>
      </c>
      <c r="D100" s="173" t="s">
        <v>132</v>
      </c>
      <c r="E100" s="174" t="s">
        <v>189</v>
      </c>
      <c r="F100" s="175" t="s">
        <v>190</v>
      </c>
      <c r="G100" s="176" t="s">
        <v>135</v>
      </c>
      <c r="H100" s="177">
        <v>1.9E-2</v>
      </c>
      <c r="I100" s="178"/>
      <c r="J100" s="179">
        <f>ROUND(I100*H100,2)</f>
        <v>0</v>
      </c>
      <c r="K100" s="175" t="s">
        <v>136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137</v>
      </c>
      <c r="AT100" s="184" t="s">
        <v>132</v>
      </c>
      <c r="AU100" s="184" t="s">
        <v>81</v>
      </c>
      <c r="AY100" s="17" t="s">
        <v>130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137</v>
      </c>
      <c r="BM100" s="184" t="s">
        <v>227</v>
      </c>
    </row>
    <row r="101" spans="1:65" s="2" customFormat="1" ht="11.25">
      <c r="A101" s="34"/>
      <c r="B101" s="35"/>
      <c r="C101" s="36"/>
      <c r="D101" s="186" t="s">
        <v>139</v>
      </c>
      <c r="E101" s="36"/>
      <c r="F101" s="187" t="s">
        <v>192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139</v>
      </c>
      <c r="AU101" s="17" t="s">
        <v>81</v>
      </c>
    </row>
    <row r="102" spans="1:65" s="2" customFormat="1" ht="11.25">
      <c r="A102" s="34"/>
      <c r="B102" s="35"/>
      <c r="C102" s="36"/>
      <c r="D102" s="191" t="s">
        <v>141</v>
      </c>
      <c r="E102" s="36"/>
      <c r="F102" s="192" t="s">
        <v>193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141</v>
      </c>
      <c r="AU102" s="17" t="s">
        <v>81</v>
      </c>
    </row>
    <row r="103" spans="1:65" s="13" customFormat="1" ht="11.25">
      <c r="B103" s="193"/>
      <c r="C103" s="194"/>
      <c r="D103" s="186" t="s">
        <v>143</v>
      </c>
      <c r="E103" s="195" t="s">
        <v>19</v>
      </c>
      <c r="F103" s="196" t="s">
        <v>223</v>
      </c>
      <c r="G103" s="194"/>
      <c r="H103" s="197">
        <v>1.9E-2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143</v>
      </c>
      <c r="AU103" s="203" t="s">
        <v>81</v>
      </c>
      <c r="AV103" s="13" t="s">
        <v>81</v>
      </c>
      <c r="AW103" s="13" t="s">
        <v>33</v>
      </c>
      <c r="AX103" s="13" t="s">
        <v>79</v>
      </c>
      <c r="AY103" s="203" t="s">
        <v>130</v>
      </c>
    </row>
    <row r="104" spans="1:65" s="2" customFormat="1" ht="14.45" customHeight="1">
      <c r="A104" s="34"/>
      <c r="B104" s="35"/>
      <c r="C104" s="173" t="s">
        <v>194</v>
      </c>
      <c r="D104" s="173" t="s">
        <v>132</v>
      </c>
      <c r="E104" s="174" t="s">
        <v>145</v>
      </c>
      <c r="F104" s="175" t="s">
        <v>146</v>
      </c>
      <c r="G104" s="176" t="s">
        <v>135</v>
      </c>
      <c r="H104" s="177">
        <v>5.1999999999999998E-2</v>
      </c>
      <c r="I104" s="178"/>
      <c r="J104" s="179">
        <f>ROUND(I104*H104,2)</f>
        <v>0</v>
      </c>
      <c r="K104" s="175" t="s">
        <v>136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137</v>
      </c>
      <c r="AT104" s="184" t="s">
        <v>132</v>
      </c>
      <c r="AU104" s="184" t="s">
        <v>81</v>
      </c>
      <c r="AY104" s="17" t="s">
        <v>130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137</v>
      </c>
      <c r="BM104" s="184" t="s">
        <v>228</v>
      </c>
    </row>
    <row r="105" spans="1:65" s="2" customFormat="1" ht="11.25">
      <c r="A105" s="34"/>
      <c r="B105" s="35"/>
      <c r="C105" s="36"/>
      <c r="D105" s="186" t="s">
        <v>139</v>
      </c>
      <c r="E105" s="36"/>
      <c r="F105" s="187" t="s">
        <v>148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139</v>
      </c>
      <c r="AU105" s="17" t="s">
        <v>81</v>
      </c>
    </row>
    <row r="106" spans="1:65" s="2" customFormat="1" ht="11.25">
      <c r="A106" s="34"/>
      <c r="B106" s="35"/>
      <c r="C106" s="36"/>
      <c r="D106" s="191" t="s">
        <v>141</v>
      </c>
      <c r="E106" s="36"/>
      <c r="F106" s="192" t="s">
        <v>149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141</v>
      </c>
      <c r="AU106" s="17" t="s">
        <v>81</v>
      </c>
    </row>
    <row r="107" spans="1:65" s="13" customFormat="1" ht="11.25">
      <c r="B107" s="193"/>
      <c r="C107" s="194"/>
      <c r="D107" s="186" t="s">
        <v>143</v>
      </c>
      <c r="E107" s="195" t="s">
        <v>19</v>
      </c>
      <c r="F107" s="196" t="s">
        <v>229</v>
      </c>
      <c r="G107" s="194"/>
      <c r="H107" s="197">
        <v>5.1999999999999998E-2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143</v>
      </c>
      <c r="AU107" s="203" t="s">
        <v>81</v>
      </c>
      <c r="AV107" s="13" t="s">
        <v>81</v>
      </c>
      <c r="AW107" s="13" t="s">
        <v>33</v>
      </c>
      <c r="AX107" s="13" t="s">
        <v>79</v>
      </c>
      <c r="AY107" s="203" t="s">
        <v>130</v>
      </c>
    </row>
    <row r="108" spans="1:65" s="2" customFormat="1" ht="14.45" customHeight="1">
      <c r="A108" s="34"/>
      <c r="B108" s="35"/>
      <c r="C108" s="173" t="s">
        <v>203</v>
      </c>
      <c r="D108" s="173" t="s">
        <v>132</v>
      </c>
      <c r="E108" s="174" t="s">
        <v>197</v>
      </c>
      <c r="F108" s="175" t="s">
        <v>198</v>
      </c>
      <c r="G108" s="176" t="s">
        <v>135</v>
      </c>
      <c r="H108" s="177">
        <v>3.7999999999999999E-2</v>
      </c>
      <c r="I108" s="178"/>
      <c r="J108" s="179">
        <f>ROUND(I108*H108,2)</f>
        <v>0</v>
      </c>
      <c r="K108" s="175" t="s">
        <v>136</v>
      </c>
      <c r="L108" s="39"/>
      <c r="M108" s="180" t="s">
        <v>19</v>
      </c>
      <c r="N108" s="181" t="s">
        <v>42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137</v>
      </c>
      <c r="AT108" s="184" t="s">
        <v>132</v>
      </c>
      <c r="AU108" s="184" t="s">
        <v>81</v>
      </c>
      <c r="AY108" s="17" t="s">
        <v>130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137</v>
      </c>
      <c r="BM108" s="184" t="s">
        <v>230</v>
      </c>
    </row>
    <row r="109" spans="1:65" s="2" customFormat="1" ht="11.25">
      <c r="A109" s="34"/>
      <c r="B109" s="35"/>
      <c r="C109" s="36"/>
      <c r="D109" s="186" t="s">
        <v>139</v>
      </c>
      <c r="E109" s="36"/>
      <c r="F109" s="187" t="s">
        <v>200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139</v>
      </c>
      <c r="AU109" s="17" t="s">
        <v>81</v>
      </c>
    </row>
    <row r="110" spans="1:65" s="2" customFormat="1" ht="11.25">
      <c r="A110" s="34"/>
      <c r="B110" s="35"/>
      <c r="C110" s="36"/>
      <c r="D110" s="191" t="s">
        <v>141</v>
      </c>
      <c r="E110" s="36"/>
      <c r="F110" s="192" t="s">
        <v>201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141</v>
      </c>
      <c r="AU110" s="17" t="s">
        <v>81</v>
      </c>
    </row>
    <row r="111" spans="1:65" s="13" customFormat="1" ht="11.25">
      <c r="B111" s="193"/>
      <c r="C111" s="194"/>
      <c r="D111" s="186" t="s">
        <v>143</v>
      </c>
      <c r="E111" s="195" t="s">
        <v>19</v>
      </c>
      <c r="F111" s="196" t="s">
        <v>231</v>
      </c>
      <c r="G111" s="194"/>
      <c r="H111" s="197">
        <v>3.7999999999999999E-2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143</v>
      </c>
      <c r="AU111" s="203" t="s">
        <v>81</v>
      </c>
      <c r="AV111" s="13" t="s">
        <v>81</v>
      </c>
      <c r="AW111" s="13" t="s">
        <v>33</v>
      </c>
      <c r="AX111" s="13" t="s">
        <v>79</v>
      </c>
      <c r="AY111" s="203" t="s">
        <v>130</v>
      </c>
    </row>
    <row r="112" spans="1:65" s="2" customFormat="1" ht="19.899999999999999" customHeight="1">
      <c r="A112" s="34"/>
      <c r="B112" s="35"/>
      <c r="C112" s="173" t="s">
        <v>137</v>
      </c>
      <c r="D112" s="173" t="s">
        <v>132</v>
      </c>
      <c r="E112" s="174" t="s">
        <v>204</v>
      </c>
      <c r="F112" s="175" t="s">
        <v>205</v>
      </c>
      <c r="G112" s="176" t="s">
        <v>135</v>
      </c>
      <c r="H112" s="177">
        <v>3.7999999999999999E-2</v>
      </c>
      <c r="I112" s="178"/>
      <c r="J112" s="179">
        <f>ROUND(I112*H112,2)</f>
        <v>0</v>
      </c>
      <c r="K112" s="175" t="s">
        <v>19</v>
      </c>
      <c r="L112" s="39"/>
      <c r="M112" s="180" t="s">
        <v>19</v>
      </c>
      <c r="N112" s="181" t="s">
        <v>42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137</v>
      </c>
      <c r="AT112" s="184" t="s">
        <v>132</v>
      </c>
      <c r="AU112" s="184" t="s">
        <v>81</v>
      </c>
      <c r="AY112" s="17" t="s">
        <v>130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137</v>
      </c>
      <c r="BM112" s="184" t="s">
        <v>232</v>
      </c>
    </row>
    <row r="113" spans="1:65" s="2" customFormat="1" ht="11.25">
      <c r="A113" s="34"/>
      <c r="B113" s="35"/>
      <c r="C113" s="36"/>
      <c r="D113" s="186" t="s">
        <v>139</v>
      </c>
      <c r="E113" s="36"/>
      <c r="F113" s="187" t="s">
        <v>207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139</v>
      </c>
      <c r="AU113" s="17" t="s">
        <v>81</v>
      </c>
    </row>
    <row r="114" spans="1:65" s="2" customFormat="1" ht="39">
      <c r="A114" s="34"/>
      <c r="B114" s="35"/>
      <c r="C114" s="36"/>
      <c r="D114" s="186" t="s">
        <v>154</v>
      </c>
      <c r="E114" s="36"/>
      <c r="F114" s="204" t="s">
        <v>208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81</v>
      </c>
    </row>
    <row r="115" spans="1:65" s="13" customFormat="1" ht="11.25">
      <c r="B115" s="193"/>
      <c r="C115" s="194"/>
      <c r="D115" s="186" t="s">
        <v>143</v>
      </c>
      <c r="E115" s="195" t="s">
        <v>19</v>
      </c>
      <c r="F115" s="196" t="s">
        <v>231</v>
      </c>
      <c r="G115" s="194"/>
      <c r="H115" s="197">
        <v>3.7999999999999999E-2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143</v>
      </c>
      <c r="AU115" s="203" t="s">
        <v>81</v>
      </c>
      <c r="AV115" s="13" t="s">
        <v>81</v>
      </c>
      <c r="AW115" s="13" t="s">
        <v>33</v>
      </c>
      <c r="AX115" s="13" t="s">
        <v>79</v>
      </c>
      <c r="AY115" s="203" t="s">
        <v>130</v>
      </c>
    </row>
    <row r="116" spans="1:65" s="2" customFormat="1" ht="22.15" customHeight="1">
      <c r="A116" s="34"/>
      <c r="B116" s="35"/>
      <c r="C116" s="173" t="s">
        <v>210</v>
      </c>
      <c r="D116" s="173" t="s">
        <v>132</v>
      </c>
      <c r="E116" s="174" t="s">
        <v>211</v>
      </c>
      <c r="F116" s="175" t="s">
        <v>212</v>
      </c>
      <c r="G116" s="176" t="s">
        <v>168</v>
      </c>
      <c r="H116" s="177">
        <v>15</v>
      </c>
      <c r="I116" s="178"/>
      <c r="J116" s="179">
        <f>ROUND(I116*H116,2)</f>
        <v>0</v>
      </c>
      <c r="K116" s="175" t="s">
        <v>19</v>
      </c>
      <c r="L116" s="39"/>
      <c r="M116" s="180" t="s">
        <v>19</v>
      </c>
      <c r="N116" s="181" t="s">
        <v>42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137</v>
      </c>
      <c r="AT116" s="184" t="s">
        <v>132</v>
      </c>
      <c r="AU116" s="184" t="s">
        <v>81</v>
      </c>
      <c r="AY116" s="17" t="s">
        <v>130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137</v>
      </c>
      <c r="BM116" s="184" t="s">
        <v>233</v>
      </c>
    </row>
    <row r="117" spans="1:65" s="2" customFormat="1" ht="19.5">
      <c r="A117" s="34"/>
      <c r="B117" s="35"/>
      <c r="C117" s="36"/>
      <c r="D117" s="186" t="s">
        <v>139</v>
      </c>
      <c r="E117" s="36"/>
      <c r="F117" s="187" t="s">
        <v>212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139</v>
      </c>
      <c r="AU117" s="17" t="s">
        <v>81</v>
      </c>
    </row>
    <row r="118" spans="1:65" s="2" customFormat="1" ht="29.25">
      <c r="A118" s="34"/>
      <c r="B118" s="35"/>
      <c r="C118" s="36"/>
      <c r="D118" s="186" t="s">
        <v>154</v>
      </c>
      <c r="E118" s="36"/>
      <c r="F118" s="204" t="s">
        <v>214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154</v>
      </c>
      <c r="AU118" s="17" t="s">
        <v>81</v>
      </c>
    </row>
    <row r="119" spans="1:65" s="13" customFormat="1" ht="11.25">
      <c r="B119" s="193"/>
      <c r="C119" s="194"/>
      <c r="D119" s="186" t="s">
        <v>143</v>
      </c>
      <c r="E119" s="195" t="s">
        <v>19</v>
      </c>
      <c r="F119" s="196" t="s">
        <v>219</v>
      </c>
      <c r="G119" s="194"/>
      <c r="H119" s="197">
        <v>15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143</v>
      </c>
      <c r="AU119" s="203" t="s">
        <v>81</v>
      </c>
      <c r="AV119" s="13" t="s">
        <v>81</v>
      </c>
      <c r="AW119" s="13" t="s">
        <v>33</v>
      </c>
      <c r="AX119" s="13" t="s">
        <v>79</v>
      </c>
      <c r="AY119" s="203" t="s">
        <v>130</v>
      </c>
    </row>
    <row r="120" spans="1:65" s="2" customFormat="1" ht="19.899999999999999" customHeight="1">
      <c r="A120" s="34"/>
      <c r="B120" s="35"/>
      <c r="C120" s="173" t="s">
        <v>215</v>
      </c>
      <c r="D120" s="173" t="s">
        <v>132</v>
      </c>
      <c r="E120" s="174" t="s">
        <v>150</v>
      </c>
      <c r="F120" s="175" t="s">
        <v>151</v>
      </c>
      <c r="G120" s="176" t="s">
        <v>135</v>
      </c>
      <c r="H120" s="177">
        <v>5.1999999999999998E-2</v>
      </c>
      <c r="I120" s="178"/>
      <c r="J120" s="179">
        <f>ROUND(I120*H120,2)</f>
        <v>0</v>
      </c>
      <c r="K120" s="175" t="s">
        <v>19</v>
      </c>
      <c r="L120" s="39"/>
      <c r="M120" s="180" t="s">
        <v>19</v>
      </c>
      <c r="N120" s="181" t="s">
        <v>42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137</v>
      </c>
      <c r="AT120" s="184" t="s">
        <v>132</v>
      </c>
      <c r="AU120" s="184" t="s">
        <v>81</v>
      </c>
      <c r="AY120" s="17" t="s">
        <v>130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79</v>
      </c>
      <c r="BK120" s="185">
        <f>ROUND(I120*H120,2)</f>
        <v>0</v>
      </c>
      <c r="BL120" s="17" t="s">
        <v>137</v>
      </c>
      <c r="BM120" s="184" t="s">
        <v>234</v>
      </c>
    </row>
    <row r="121" spans="1:65" s="2" customFormat="1" ht="11.25">
      <c r="A121" s="34"/>
      <c r="B121" s="35"/>
      <c r="C121" s="36"/>
      <c r="D121" s="186" t="s">
        <v>139</v>
      </c>
      <c r="E121" s="36"/>
      <c r="F121" s="187" t="s">
        <v>153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139</v>
      </c>
      <c r="AU121" s="17" t="s">
        <v>81</v>
      </c>
    </row>
    <row r="122" spans="1:65" s="2" customFormat="1" ht="39">
      <c r="A122" s="34"/>
      <c r="B122" s="35"/>
      <c r="C122" s="36"/>
      <c r="D122" s="186" t="s">
        <v>154</v>
      </c>
      <c r="E122" s="36"/>
      <c r="F122" s="204" t="s">
        <v>155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154</v>
      </c>
      <c r="AU122" s="17" t="s">
        <v>81</v>
      </c>
    </row>
    <row r="123" spans="1:65" s="13" customFormat="1" ht="11.25">
      <c r="B123" s="193"/>
      <c r="C123" s="194"/>
      <c r="D123" s="186" t="s">
        <v>143</v>
      </c>
      <c r="E123" s="195" t="s">
        <v>19</v>
      </c>
      <c r="F123" s="196" t="s">
        <v>229</v>
      </c>
      <c r="G123" s="194"/>
      <c r="H123" s="197">
        <v>5.1999999999999998E-2</v>
      </c>
      <c r="I123" s="198"/>
      <c r="J123" s="194"/>
      <c r="K123" s="194"/>
      <c r="L123" s="199"/>
      <c r="M123" s="209"/>
      <c r="N123" s="210"/>
      <c r="O123" s="210"/>
      <c r="P123" s="210"/>
      <c r="Q123" s="210"/>
      <c r="R123" s="210"/>
      <c r="S123" s="210"/>
      <c r="T123" s="211"/>
      <c r="AT123" s="203" t="s">
        <v>143</v>
      </c>
      <c r="AU123" s="203" t="s">
        <v>81</v>
      </c>
      <c r="AV123" s="13" t="s">
        <v>81</v>
      </c>
      <c r="AW123" s="13" t="s">
        <v>33</v>
      </c>
      <c r="AX123" s="13" t="s">
        <v>79</v>
      </c>
      <c r="AY123" s="203" t="s">
        <v>130</v>
      </c>
    </row>
    <row r="124" spans="1:65" s="2" customFormat="1" ht="6.95" customHeight="1">
      <c r="A124" s="34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9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iD6RBD8k2jhA37B+2xNZtl3S5hkbmqwc07Zu7PB9t8vasfYac3UY1I5dIM1m3aubObmX9ZMKw0wqPH7i3nvsdw==" saltValue="BlRkGSJW5rzJ2nA6xm+xX6GWyVoqqY0k7UVx/sogk4OvzkZcUW9N0AhLRuKP82F3E8EpVvRAilGOOKBY0QTzVQ==" spinCount="100000" sheet="1" objects="1" scenarios="1" formatColumns="0" formatRows="0" autoFilter="0"/>
  <autoFilter ref="C80:K123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700-000000000000}"/>
    <hyperlink ref="F90" r:id="rId2" xr:uid="{00000000-0004-0000-0700-000001000000}"/>
    <hyperlink ref="F94" r:id="rId3" xr:uid="{00000000-0004-0000-0700-000002000000}"/>
    <hyperlink ref="F98" r:id="rId4" xr:uid="{00000000-0004-0000-0700-000003000000}"/>
    <hyperlink ref="F102" r:id="rId5" xr:uid="{00000000-0004-0000-0700-000004000000}"/>
    <hyperlink ref="F106" r:id="rId6" xr:uid="{00000000-0004-0000-0700-000005000000}"/>
    <hyperlink ref="F110" r:id="rId7" xr:uid="{00000000-0004-0000-07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235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ROUND((SUM(BE80:BE95)),  2)</f>
        <v>0</v>
      </c>
      <c r="G33" s="34"/>
      <c r="H33" s="34"/>
      <c r="I33" s="118">
        <v>0.21</v>
      </c>
      <c r="J33" s="117">
        <f>ROUND(((SUM(BE80:BE95))*I33),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ROUND((SUM(BF80:BF95)),  2)</f>
        <v>0</v>
      </c>
      <c r="G34" s="34"/>
      <c r="H34" s="34"/>
      <c r="I34" s="118">
        <v>0.15</v>
      </c>
      <c r="J34" s="117">
        <f>ROUND(((SUM(BF80:BF95))*I34),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ROUND((SUM(BG80:BG95)),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ROUND((SUM(BH80:BH95)),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ROUND((SUM(BI80:BI95)),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2025-4-8 - SO8 Třeboň II-4/1, L6-1 ID 207-502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J81</f>
        <v>0</v>
      </c>
      <c r="K60" s="135"/>
      <c r="L60" s="139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115</v>
      </c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4.45" customHeight="1">
      <c r="A70" s="34"/>
      <c r="B70" s="35"/>
      <c r="C70" s="36"/>
      <c r="D70" s="36"/>
      <c r="E70" s="356" t="str">
        <f>E7</f>
        <v>Údržba HOZ Táborsko</v>
      </c>
      <c r="F70" s="357"/>
      <c r="G70" s="357"/>
      <c r="H70" s="357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107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5.6" customHeight="1">
      <c r="A72" s="34"/>
      <c r="B72" s="35"/>
      <c r="C72" s="36"/>
      <c r="D72" s="36"/>
      <c r="E72" s="309" t="str">
        <f>E9</f>
        <v>2025-4-8 - SO8 Třeboň II-4/1, L6-1 ID 207-502</v>
      </c>
      <c r="F72" s="358"/>
      <c r="G72" s="358"/>
      <c r="H72" s="358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6"/>
      <c r="E74" s="36"/>
      <c r="F74" s="27" t="str">
        <f>F12</f>
        <v>Táborsko</v>
      </c>
      <c r="G74" s="36"/>
      <c r="H74" s="36"/>
      <c r="I74" s="29" t="s">
        <v>23</v>
      </c>
      <c r="J74" s="59" t="str">
        <f>IF(J12="","",J12)</f>
        <v>Vyplň údaj</v>
      </c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40.9" customHeight="1">
      <c r="A76" s="34"/>
      <c r="B76" s="35"/>
      <c r="C76" s="29" t="s">
        <v>24</v>
      </c>
      <c r="D76" s="36"/>
      <c r="E76" s="36"/>
      <c r="F76" s="27" t="str">
        <f>E15</f>
        <v>SPÚ</v>
      </c>
      <c r="G76" s="36"/>
      <c r="H76" s="36"/>
      <c r="I76" s="29" t="s">
        <v>31</v>
      </c>
      <c r="J76" s="32" t="str">
        <f>E21</f>
        <v>Ing. Jan  Zeman, SPÚ, OVHS České Budějovice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6" customHeight="1">
      <c r="A77" s="34"/>
      <c r="B77" s="35"/>
      <c r="C77" s="29" t="s">
        <v>29</v>
      </c>
      <c r="D77" s="36"/>
      <c r="E77" s="36"/>
      <c r="F77" s="27" t="str">
        <f>IF(E18="","",E18)</f>
        <v>Vyplň údaj</v>
      </c>
      <c r="G77" s="36"/>
      <c r="H77" s="36"/>
      <c r="I77" s="29" t="s">
        <v>34</v>
      </c>
      <c r="J77" s="32" t="str">
        <f>E24</f>
        <v>SPÚ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6"/>
      <c r="B79" s="147"/>
      <c r="C79" s="148" t="s">
        <v>116</v>
      </c>
      <c r="D79" s="149" t="s">
        <v>56</v>
      </c>
      <c r="E79" s="149" t="s">
        <v>52</v>
      </c>
      <c r="F79" s="149" t="s">
        <v>53</v>
      </c>
      <c r="G79" s="149" t="s">
        <v>117</v>
      </c>
      <c r="H79" s="149" t="s">
        <v>118</v>
      </c>
      <c r="I79" s="149" t="s">
        <v>119</v>
      </c>
      <c r="J79" s="149" t="s">
        <v>111</v>
      </c>
      <c r="K79" s="150" t="s">
        <v>120</v>
      </c>
      <c r="L79" s="151"/>
      <c r="M79" s="68" t="s">
        <v>19</v>
      </c>
      <c r="N79" s="69" t="s">
        <v>41</v>
      </c>
      <c r="O79" s="69" t="s">
        <v>121</v>
      </c>
      <c r="P79" s="69" t="s">
        <v>122</v>
      </c>
      <c r="Q79" s="69" t="s">
        <v>123</v>
      </c>
      <c r="R79" s="69" t="s">
        <v>124</v>
      </c>
      <c r="S79" s="69" t="s">
        <v>125</v>
      </c>
      <c r="T79" s="70" t="s">
        <v>126</v>
      </c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63" s="2" customFormat="1" ht="22.9" customHeight="1">
      <c r="A80" s="34"/>
      <c r="B80" s="35"/>
      <c r="C80" s="75" t="s">
        <v>127</v>
      </c>
      <c r="D80" s="36"/>
      <c r="E80" s="36"/>
      <c r="F80" s="36"/>
      <c r="G80" s="36"/>
      <c r="H80" s="36"/>
      <c r="I80" s="36"/>
      <c r="J80" s="152">
        <f>BK80</f>
        <v>0</v>
      </c>
      <c r="K80" s="36"/>
      <c r="L80" s="39"/>
      <c r="M80" s="71"/>
      <c r="N80" s="153"/>
      <c r="O80" s="72"/>
      <c r="P80" s="154">
        <f>P81</f>
        <v>0</v>
      </c>
      <c r="Q80" s="72"/>
      <c r="R80" s="154">
        <f>R81</f>
        <v>0.99146000000000001</v>
      </c>
      <c r="S80" s="72"/>
      <c r="T80" s="15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70</v>
      </c>
      <c r="AU80" s="17" t="s">
        <v>112</v>
      </c>
      <c r="BK80" s="156">
        <f>BK81</f>
        <v>0</v>
      </c>
    </row>
    <row r="81" spans="1:65" s="12" customFormat="1" ht="25.9" customHeight="1">
      <c r="B81" s="157"/>
      <c r="C81" s="158"/>
      <c r="D81" s="159" t="s">
        <v>70</v>
      </c>
      <c r="E81" s="160" t="s">
        <v>128</v>
      </c>
      <c r="F81" s="160" t="s">
        <v>129</v>
      </c>
      <c r="G81" s="158"/>
      <c r="H81" s="158"/>
      <c r="I81" s="161"/>
      <c r="J81" s="162">
        <f>BK81</f>
        <v>0</v>
      </c>
      <c r="K81" s="158"/>
      <c r="L81" s="163"/>
      <c r="M81" s="164"/>
      <c r="N81" s="165"/>
      <c r="O81" s="165"/>
      <c r="P81" s="166">
        <f>SUM(P82:P95)</f>
        <v>0</v>
      </c>
      <c r="Q81" s="165"/>
      <c r="R81" s="166">
        <f>SUM(R82:R95)</f>
        <v>0.99146000000000001</v>
      </c>
      <c r="S81" s="165"/>
      <c r="T81" s="167">
        <f>SUM(T82:T95)</f>
        <v>0</v>
      </c>
      <c r="AR81" s="168" t="s">
        <v>79</v>
      </c>
      <c r="AT81" s="169" t="s">
        <v>70</v>
      </c>
      <c r="AU81" s="169" t="s">
        <v>71</v>
      </c>
      <c r="AY81" s="168" t="s">
        <v>130</v>
      </c>
      <c r="BK81" s="170">
        <f>SUM(BK82:BK95)</f>
        <v>0</v>
      </c>
    </row>
    <row r="82" spans="1:65" s="2" customFormat="1" ht="14.45" customHeight="1">
      <c r="A82" s="34"/>
      <c r="B82" s="35"/>
      <c r="C82" s="173" t="s">
        <v>173</v>
      </c>
      <c r="D82" s="173" t="s">
        <v>132</v>
      </c>
      <c r="E82" s="174" t="s">
        <v>236</v>
      </c>
      <c r="F82" s="175" t="s">
        <v>237</v>
      </c>
      <c r="G82" s="176" t="s">
        <v>238</v>
      </c>
      <c r="H82" s="177">
        <v>1</v>
      </c>
      <c r="I82" s="178"/>
      <c r="J82" s="179">
        <f>ROUND(I82*H82,2)</f>
        <v>0</v>
      </c>
      <c r="K82" s="175" t="s">
        <v>136</v>
      </c>
      <c r="L82" s="39"/>
      <c r="M82" s="180" t="s">
        <v>19</v>
      </c>
      <c r="N82" s="181" t="s">
        <v>42</v>
      </c>
      <c r="O82" s="64"/>
      <c r="P82" s="182">
        <f>O82*H82</f>
        <v>0</v>
      </c>
      <c r="Q82" s="182">
        <v>3.9269999999999999E-2</v>
      </c>
      <c r="R82" s="182">
        <f>Q82*H82</f>
        <v>3.9269999999999999E-2</v>
      </c>
      <c r="S82" s="182">
        <v>0</v>
      </c>
      <c r="T82" s="183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4" t="s">
        <v>137</v>
      </c>
      <c r="AT82" s="184" t="s">
        <v>132</v>
      </c>
      <c r="AU82" s="184" t="s">
        <v>79</v>
      </c>
      <c r="AY82" s="17" t="s">
        <v>130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17" t="s">
        <v>79</v>
      </c>
      <c r="BK82" s="185">
        <f>ROUND(I82*H82,2)</f>
        <v>0</v>
      </c>
      <c r="BL82" s="17" t="s">
        <v>137</v>
      </c>
      <c r="BM82" s="184" t="s">
        <v>239</v>
      </c>
    </row>
    <row r="83" spans="1:65" s="2" customFormat="1" ht="11.25">
      <c r="A83" s="34"/>
      <c r="B83" s="35"/>
      <c r="C83" s="36"/>
      <c r="D83" s="186" t="s">
        <v>139</v>
      </c>
      <c r="E83" s="36"/>
      <c r="F83" s="187" t="s">
        <v>237</v>
      </c>
      <c r="G83" s="36"/>
      <c r="H83" s="36"/>
      <c r="I83" s="188"/>
      <c r="J83" s="36"/>
      <c r="K83" s="36"/>
      <c r="L83" s="39"/>
      <c r="M83" s="189"/>
      <c r="N83" s="190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139</v>
      </c>
      <c r="AU83" s="17" t="s">
        <v>79</v>
      </c>
    </row>
    <row r="84" spans="1:65" s="2" customFormat="1" ht="11.25">
      <c r="A84" s="34"/>
      <c r="B84" s="35"/>
      <c r="C84" s="36"/>
      <c r="D84" s="191" t="s">
        <v>141</v>
      </c>
      <c r="E84" s="36"/>
      <c r="F84" s="192" t="s">
        <v>240</v>
      </c>
      <c r="G84" s="36"/>
      <c r="H84" s="36"/>
      <c r="I84" s="188"/>
      <c r="J84" s="36"/>
      <c r="K84" s="36"/>
      <c r="L84" s="39"/>
      <c r="M84" s="189"/>
      <c r="N84" s="190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141</v>
      </c>
      <c r="AU84" s="17" t="s">
        <v>79</v>
      </c>
    </row>
    <row r="85" spans="1:65" s="2" customFormat="1" ht="14.45" customHeight="1">
      <c r="A85" s="34"/>
      <c r="B85" s="35"/>
      <c r="C85" s="212" t="s">
        <v>194</v>
      </c>
      <c r="D85" s="212" t="s">
        <v>241</v>
      </c>
      <c r="E85" s="213" t="s">
        <v>242</v>
      </c>
      <c r="F85" s="214" t="s">
        <v>243</v>
      </c>
      <c r="G85" s="215" t="s">
        <v>238</v>
      </c>
      <c r="H85" s="216">
        <v>1</v>
      </c>
      <c r="I85" s="217"/>
      <c r="J85" s="218">
        <f>ROUND(I85*H85,2)</f>
        <v>0</v>
      </c>
      <c r="K85" s="214" t="s">
        <v>136</v>
      </c>
      <c r="L85" s="219"/>
      <c r="M85" s="220" t="s">
        <v>19</v>
      </c>
      <c r="N85" s="221" t="s">
        <v>42</v>
      </c>
      <c r="O85" s="64"/>
      <c r="P85" s="182">
        <f>O85*H85</f>
        <v>0</v>
      </c>
      <c r="Q85" s="182">
        <v>0.218</v>
      </c>
      <c r="R85" s="182">
        <f>Q85*H85</f>
        <v>0.218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194</v>
      </c>
      <c r="AT85" s="184" t="s">
        <v>241</v>
      </c>
      <c r="AU85" s="184" t="s">
        <v>79</v>
      </c>
      <c r="AY85" s="17" t="s">
        <v>130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137</v>
      </c>
      <c r="BM85" s="184" t="s">
        <v>244</v>
      </c>
    </row>
    <row r="86" spans="1:65" s="2" customFormat="1" ht="11.25">
      <c r="A86" s="34"/>
      <c r="B86" s="35"/>
      <c r="C86" s="36"/>
      <c r="D86" s="186" t="s">
        <v>139</v>
      </c>
      <c r="E86" s="36"/>
      <c r="F86" s="187" t="s">
        <v>243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139</v>
      </c>
      <c r="AU86" s="17" t="s">
        <v>79</v>
      </c>
    </row>
    <row r="87" spans="1:65" s="13" customFormat="1" ht="11.25">
      <c r="B87" s="193"/>
      <c r="C87" s="194"/>
      <c r="D87" s="186" t="s">
        <v>143</v>
      </c>
      <c r="E87" s="195" t="s">
        <v>19</v>
      </c>
      <c r="F87" s="196" t="s">
        <v>79</v>
      </c>
      <c r="G87" s="194"/>
      <c r="H87" s="197">
        <v>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143</v>
      </c>
      <c r="AU87" s="203" t="s">
        <v>79</v>
      </c>
      <c r="AV87" s="13" t="s">
        <v>81</v>
      </c>
      <c r="AW87" s="13" t="s">
        <v>33</v>
      </c>
      <c r="AX87" s="13" t="s">
        <v>79</v>
      </c>
      <c r="AY87" s="203" t="s">
        <v>130</v>
      </c>
    </row>
    <row r="88" spans="1:65" s="2" customFormat="1" ht="14.45" customHeight="1">
      <c r="A88" s="34"/>
      <c r="B88" s="35"/>
      <c r="C88" s="173" t="s">
        <v>224</v>
      </c>
      <c r="D88" s="173" t="s">
        <v>132</v>
      </c>
      <c r="E88" s="174" t="s">
        <v>245</v>
      </c>
      <c r="F88" s="175" t="s">
        <v>246</v>
      </c>
      <c r="G88" s="176" t="s">
        <v>238</v>
      </c>
      <c r="H88" s="177">
        <v>1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1.0189999999999999E-2</v>
      </c>
      <c r="R88" s="182">
        <f>Q88*H88</f>
        <v>1.0189999999999999E-2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79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247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246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79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248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79</v>
      </c>
    </row>
    <row r="91" spans="1:65" s="2" customFormat="1" ht="14.45" customHeight="1">
      <c r="A91" s="34"/>
      <c r="B91" s="35"/>
      <c r="C91" s="212" t="s">
        <v>210</v>
      </c>
      <c r="D91" s="212" t="s">
        <v>241</v>
      </c>
      <c r="E91" s="213" t="s">
        <v>249</v>
      </c>
      <c r="F91" s="214" t="s">
        <v>250</v>
      </c>
      <c r="G91" s="215" t="s">
        <v>238</v>
      </c>
      <c r="H91" s="216">
        <v>2</v>
      </c>
      <c r="I91" s="217"/>
      <c r="J91" s="218">
        <f>ROUND(I91*H91,2)</f>
        <v>0</v>
      </c>
      <c r="K91" s="214" t="s">
        <v>136</v>
      </c>
      <c r="L91" s="219"/>
      <c r="M91" s="220" t="s">
        <v>19</v>
      </c>
      <c r="N91" s="221" t="s">
        <v>42</v>
      </c>
      <c r="O91" s="64"/>
      <c r="P91" s="182">
        <f>O91*H91</f>
        <v>0</v>
      </c>
      <c r="Q91" s="182">
        <v>0.36199999999999999</v>
      </c>
      <c r="R91" s="182">
        <f>Q91*H91</f>
        <v>0.72399999999999998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194</v>
      </c>
      <c r="AT91" s="184" t="s">
        <v>241</v>
      </c>
      <c r="AU91" s="184" t="s">
        <v>79</v>
      </c>
      <c r="AY91" s="17" t="s">
        <v>130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137</v>
      </c>
      <c r="BM91" s="184" t="s">
        <v>251</v>
      </c>
    </row>
    <row r="92" spans="1:65" s="2" customFormat="1" ht="11.25">
      <c r="A92" s="34"/>
      <c r="B92" s="35"/>
      <c r="C92" s="36"/>
      <c r="D92" s="186" t="s">
        <v>139</v>
      </c>
      <c r="E92" s="36"/>
      <c r="F92" s="187" t="s">
        <v>250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139</v>
      </c>
      <c r="AU92" s="17" t="s">
        <v>79</v>
      </c>
    </row>
    <row r="93" spans="1:65" s="2" customFormat="1" ht="14.45" customHeight="1">
      <c r="A93" s="34"/>
      <c r="B93" s="35"/>
      <c r="C93" s="173" t="s">
        <v>215</v>
      </c>
      <c r="D93" s="173" t="s">
        <v>132</v>
      </c>
      <c r="E93" s="174" t="s">
        <v>252</v>
      </c>
      <c r="F93" s="175" t="s">
        <v>253</v>
      </c>
      <c r="G93" s="176" t="s">
        <v>254</v>
      </c>
      <c r="H93" s="177">
        <v>0.99099999999999999</v>
      </c>
      <c r="I93" s="178"/>
      <c r="J93" s="179">
        <f>ROUND(I93*H93,2)</f>
        <v>0</v>
      </c>
      <c r="K93" s="175" t="s">
        <v>136</v>
      </c>
      <c r="L93" s="39"/>
      <c r="M93" s="180" t="s">
        <v>19</v>
      </c>
      <c r="N93" s="181" t="s">
        <v>42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137</v>
      </c>
      <c r="AT93" s="184" t="s">
        <v>132</v>
      </c>
      <c r="AU93" s="184" t="s">
        <v>79</v>
      </c>
      <c r="AY93" s="17" t="s">
        <v>130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79</v>
      </c>
      <c r="BK93" s="185">
        <f>ROUND(I93*H93,2)</f>
        <v>0</v>
      </c>
      <c r="BL93" s="17" t="s">
        <v>137</v>
      </c>
      <c r="BM93" s="184" t="s">
        <v>255</v>
      </c>
    </row>
    <row r="94" spans="1:65" s="2" customFormat="1" ht="11.25">
      <c r="A94" s="34"/>
      <c r="B94" s="35"/>
      <c r="C94" s="36"/>
      <c r="D94" s="186" t="s">
        <v>139</v>
      </c>
      <c r="E94" s="36"/>
      <c r="F94" s="187" t="s">
        <v>256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139</v>
      </c>
      <c r="AU94" s="17" t="s">
        <v>79</v>
      </c>
    </row>
    <row r="95" spans="1:65" s="2" customFormat="1" ht="11.25">
      <c r="A95" s="34"/>
      <c r="B95" s="35"/>
      <c r="C95" s="36"/>
      <c r="D95" s="191" t="s">
        <v>141</v>
      </c>
      <c r="E95" s="36"/>
      <c r="F95" s="192" t="s">
        <v>257</v>
      </c>
      <c r="G95" s="36"/>
      <c r="H95" s="36"/>
      <c r="I95" s="188"/>
      <c r="J95" s="36"/>
      <c r="K95" s="36"/>
      <c r="L95" s="39"/>
      <c r="M95" s="205"/>
      <c r="N95" s="206"/>
      <c r="O95" s="207"/>
      <c r="P95" s="207"/>
      <c r="Q95" s="207"/>
      <c r="R95" s="207"/>
      <c r="S95" s="207"/>
      <c r="T95" s="208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141</v>
      </c>
      <c r="AU95" s="17" t="s">
        <v>79</v>
      </c>
    </row>
    <row r="96" spans="1:65" s="2" customFormat="1" ht="6.95" customHeight="1">
      <c r="A96" s="34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39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algorithmName="SHA-512" hashValue="F+dsUy6pEpa7yqvOvn1DKkSCoKsHbO3f+Mq96G8HsXvpurHFpZPWx5Z7NEXS25rOb3jCrZToKqCDQzzAnzoZYQ==" saltValue="Au4xPRpwLZWpTbNyAu7NyL2bFvOpLO21uIb/3xaRnAc9R1il68MyXFrnUbXrRk/VZMR8LARod2q97nHQOwTWzw==" spinCount="100000" sheet="1" objects="1" scenarios="1" formatColumns="0" formatRows="0" autoFilter="0"/>
  <autoFilter ref="C79:K95" xr:uid="{00000000-0009-0000-0000-000008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4" r:id="rId1" xr:uid="{00000000-0004-0000-0800-000000000000}"/>
    <hyperlink ref="F90" r:id="rId2" xr:uid="{00000000-0004-0000-0800-000001000000}"/>
    <hyperlink ref="F95" r:id="rId3" xr:uid="{00000000-0004-0000-08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2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106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9" t="str">
        <f>'Rekapitulace stavby'!K6</f>
        <v>Údržba HOZ Táborsko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107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258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26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27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ROUND((SUM(BE81:BE121)),  2)</f>
        <v>0</v>
      </c>
      <c r="G33" s="34"/>
      <c r="H33" s="34"/>
      <c r="I33" s="118">
        <v>0.21</v>
      </c>
      <c r="J33" s="117">
        <f>ROUND(((SUM(BE81:BE121))*I33),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ROUND((SUM(BF81:BF121)),  2)</f>
        <v>0</v>
      </c>
      <c r="G34" s="34"/>
      <c r="H34" s="34"/>
      <c r="I34" s="118">
        <v>0.15</v>
      </c>
      <c r="J34" s="117">
        <f>ROUND(((SUM(BF81:BF121))*I34),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ROUND((SUM(BG81:BG121)),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ROUND((SUM(BH81:BH121)),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ROUND((SUM(BI81:BI121)),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6" t="str">
        <f>E7</f>
        <v>Údržba HOZ Táborsko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09" t="str">
        <f>E9</f>
        <v>2025-4-9 - SO9 Čejetice II, HOZ-HRÁZ ID 218-141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Táborsko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9" customHeight="1">
      <c r="A54" s="34"/>
      <c r="B54" s="35"/>
      <c r="C54" s="29" t="s">
        <v>24</v>
      </c>
      <c r="D54" s="36"/>
      <c r="E54" s="36"/>
      <c r="F54" s="27" t="str">
        <f>E15</f>
        <v>SPÚ</v>
      </c>
      <c r="G54" s="36"/>
      <c r="H54" s="36"/>
      <c r="I54" s="29" t="s">
        <v>31</v>
      </c>
      <c r="J54" s="32" t="str">
        <f>E21</f>
        <v>Ing. Jan  Zeman, SPÚ, OVHS České Budějovice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SPÚ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110</v>
      </c>
      <c r="D57" s="131"/>
      <c r="E57" s="131"/>
      <c r="F57" s="131"/>
      <c r="G57" s="131"/>
      <c r="H57" s="131"/>
      <c r="I57" s="131"/>
      <c r="J57" s="132" t="s">
        <v>111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112</v>
      </c>
    </row>
    <row r="60" spans="1:47" s="9" customFormat="1" ht="24.95" customHeight="1">
      <c r="B60" s="134"/>
      <c r="C60" s="135"/>
      <c r="D60" s="136" t="s">
        <v>113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114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6" t="str">
        <f>E7</f>
        <v>Údržba HOZ Táborsko</v>
      </c>
      <c r="F71" s="357"/>
      <c r="G71" s="357"/>
      <c r="H71" s="357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09" t="str">
        <f>E9</f>
        <v>2025-4-9 - SO9 Čejetice II, HOZ-HRÁZ ID 218-141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Táborsko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9" customHeight="1">
      <c r="A77" s="34"/>
      <c r="B77" s="35"/>
      <c r="C77" s="29" t="s">
        <v>24</v>
      </c>
      <c r="D77" s="36"/>
      <c r="E77" s="36"/>
      <c r="F77" s="27" t="str">
        <f>E15</f>
        <v>SPÚ</v>
      </c>
      <c r="G77" s="36"/>
      <c r="H77" s="36"/>
      <c r="I77" s="29" t="s">
        <v>31</v>
      </c>
      <c r="J77" s="32" t="str">
        <f>E21</f>
        <v>Ing. Jan  Zeman, SPÚ, OVHS České Budějovice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SPÚ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116</v>
      </c>
      <c r="D80" s="149" t="s">
        <v>56</v>
      </c>
      <c r="E80" s="149" t="s">
        <v>52</v>
      </c>
      <c r="F80" s="149" t="s">
        <v>53</v>
      </c>
      <c r="G80" s="149" t="s">
        <v>117</v>
      </c>
      <c r="H80" s="149" t="s">
        <v>118</v>
      </c>
      <c r="I80" s="149" t="s">
        <v>119</v>
      </c>
      <c r="J80" s="149" t="s">
        <v>111</v>
      </c>
      <c r="K80" s="150" t="s">
        <v>120</v>
      </c>
      <c r="L80" s="151"/>
      <c r="M80" s="68" t="s">
        <v>19</v>
      </c>
      <c r="N80" s="69" t="s">
        <v>41</v>
      </c>
      <c r="O80" s="69" t="s">
        <v>121</v>
      </c>
      <c r="P80" s="69" t="s">
        <v>122</v>
      </c>
      <c r="Q80" s="69" t="s">
        <v>123</v>
      </c>
      <c r="R80" s="69" t="s">
        <v>124</v>
      </c>
      <c r="S80" s="69" t="s">
        <v>125</v>
      </c>
      <c r="T80" s="70" t="s">
        <v>126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9.6368080000000009E-2</v>
      </c>
      <c r="S81" s="72"/>
      <c r="T81" s="155">
        <f>T82</f>
        <v>4.48E-2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112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128</v>
      </c>
      <c r="F82" s="160" t="s">
        <v>129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P83+SUM(P84:P87)</f>
        <v>0</v>
      </c>
      <c r="Q82" s="165"/>
      <c r="R82" s="166">
        <f>R83+SUM(R84:R87)</f>
        <v>9.6368080000000009E-2</v>
      </c>
      <c r="S82" s="165"/>
      <c r="T82" s="167">
        <f>T83+SUM(T84:T87)</f>
        <v>4.48E-2</v>
      </c>
      <c r="AR82" s="168" t="s">
        <v>79</v>
      </c>
      <c r="AT82" s="169" t="s">
        <v>70</v>
      </c>
      <c r="AU82" s="169" t="s">
        <v>71</v>
      </c>
      <c r="AY82" s="168" t="s">
        <v>130</v>
      </c>
      <c r="BK82" s="170">
        <f>BK83+SUM(BK84:BK87)</f>
        <v>0</v>
      </c>
    </row>
    <row r="83" spans="1:65" s="2" customFormat="1" ht="14.45" customHeight="1">
      <c r="A83" s="34"/>
      <c r="B83" s="35"/>
      <c r="C83" s="173" t="s">
        <v>79</v>
      </c>
      <c r="D83" s="173" t="s">
        <v>132</v>
      </c>
      <c r="E83" s="174" t="s">
        <v>166</v>
      </c>
      <c r="F83" s="175" t="s">
        <v>167</v>
      </c>
      <c r="G83" s="176" t="s">
        <v>168</v>
      </c>
      <c r="H83" s="177">
        <v>43</v>
      </c>
      <c r="I83" s="178"/>
      <c r="J83" s="179">
        <f>ROUND(I83*H83,2)</f>
        <v>0</v>
      </c>
      <c r="K83" s="175" t="s">
        <v>136</v>
      </c>
      <c r="L83" s="39"/>
      <c r="M83" s="180" t="s">
        <v>19</v>
      </c>
      <c r="N83" s="181" t="s">
        <v>42</v>
      </c>
      <c r="O83" s="64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4" t="s">
        <v>137</v>
      </c>
      <c r="AT83" s="184" t="s">
        <v>132</v>
      </c>
      <c r="AU83" s="184" t="s">
        <v>79</v>
      </c>
      <c r="AY83" s="17" t="s">
        <v>130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7" t="s">
        <v>79</v>
      </c>
      <c r="BK83" s="185">
        <f>ROUND(I83*H83,2)</f>
        <v>0</v>
      </c>
      <c r="BL83" s="17" t="s">
        <v>137</v>
      </c>
      <c r="BM83" s="184" t="s">
        <v>259</v>
      </c>
    </row>
    <row r="84" spans="1:65" s="2" customFormat="1" ht="19.5">
      <c r="A84" s="34"/>
      <c r="B84" s="35"/>
      <c r="C84" s="36"/>
      <c r="D84" s="186" t="s">
        <v>139</v>
      </c>
      <c r="E84" s="36"/>
      <c r="F84" s="187" t="s">
        <v>170</v>
      </c>
      <c r="G84" s="36"/>
      <c r="H84" s="36"/>
      <c r="I84" s="188"/>
      <c r="J84" s="36"/>
      <c r="K84" s="36"/>
      <c r="L84" s="39"/>
      <c r="M84" s="189"/>
      <c r="N84" s="190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139</v>
      </c>
      <c r="AU84" s="17" t="s">
        <v>79</v>
      </c>
    </row>
    <row r="85" spans="1:65" s="2" customFormat="1" ht="11.25">
      <c r="A85" s="34"/>
      <c r="B85" s="35"/>
      <c r="C85" s="36"/>
      <c r="D85" s="191" t="s">
        <v>141</v>
      </c>
      <c r="E85" s="36"/>
      <c r="F85" s="192" t="s">
        <v>171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141</v>
      </c>
      <c r="AU85" s="17" t="s">
        <v>79</v>
      </c>
    </row>
    <row r="86" spans="1:65" s="13" customFormat="1" ht="11.25">
      <c r="B86" s="193"/>
      <c r="C86" s="194"/>
      <c r="D86" s="186" t="s">
        <v>143</v>
      </c>
      <c r="E86" s="195" t="s">
        <v>19</v>
      </c>
      <c r="F86" s="196" t="s">
        <v>260</v>
      </c>
      <c r="G86" s="194"/>
      <c r="H86" s="197">
        <v>43</v>
      </c>
      <c r="I86" s="198"/>
      <c r="J86" s="194"/>
      <c r="K86" s="194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143</v>
      </c>
      <c r="AU86" s="203" t="s">
        <v>79</v>
      </c>
      <c r="AV86" s="13" t="s">
        <v>81</v>
      </c>
      <c r="AW86" s="13" t="s">
        <v>33</v>
      </c>
      <c r="AX86" s="13" t="s">
        <v>79</v>
      </c>
      <c r="AY86" s="203" t="s">
        <v>130</v>
      </c>
    </row>
    <row r="87" spans="1:65" s="12" customFormat="1" ht="22.9" customHeight="1">
      <c r="B87" s="157"/>
      <c r="C87" s="158"/>
      <c r="D87" s="159" t="s">
        <v>70</v>
      </c>
      <c r="E87" s="171" t="s">
        <v>79</v>
      </c>
      <c r="F87" s="171" t="s">
        <v>131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SUM(P88:P121)</f>
        <v>0</v>
      </c>
      <c r="Q87" s="165"/>
      <c r="R87" s="166">
        <f>SUM(R88:R121)</f>
        <v>9.6368080000000009E-2</v>
      </c>
      <c r="S87" s="165"/>
      <c r="T87" s="167">
        <f>SUM(T88:T121)</f>
        <v>4.48E-2</v>
      </c>
      <c r="AR87" s="168" t="s">
        <v>79</v>
      </c>
      <c r="AT87" s="169" t="s">
        <v>70</v>
      </c>
      <c r="AU87" s="169" t="s">
        <v>79</v>
      </c>
      <c r="AY87" s="168" t="s">
        <v>130</v>
      </c>
      <c r="BK87" s="170">
        <f>SUM(BK88:BK121)</f>
        <v>0</v>
      </c>
    </row>
    <row r="88" spans="1:65" s="2" customFormat="1" ht="14.45" customHeight="1">
      <c r="A88" s="34"/>
      <c r="B88" s="35"/>
      <c r="C88" s="173" t="s">
        <v>81</v>
      </c>
      <c r="D88" s="173" t="s">
        <v>132</v>
      </c>
      <c r="E88" s="174" t="s">
        <v>133</v>
      </c>
      <c r="F88" s="175" t="s">
        <v>134</v>
      </c>
      <c r="G88" s="176" t="s">
        <v>135</v>
      </c>
      <c r="H88" s="177">
        <v>3.9E-2</v>
      </c>
      <c r="I88" s="178"/>
      <c r="J88" s="179">
        <f>ROUND(I88*H88,2)</f>
        <v>0</v>
      </c>
      <c r="K88" s="175" t="s">
        <v>136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137</v>
      </c>
      <c r="AT88" s="184" t="s">
        <v>132</v>
      </c>
      <c r="AU88" s="184" t="s">
        <v>81</v>
      </c>
      <c r="AY88" s="17" t="s">
        <v>130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137</v>
      </c>
      <c r="BM88" s="184" t="s">
        <v>261</v>
      </c>
    </row>
    <row r="89" spans="1:65" s="2" customFormat="1" ht="11.25">
      <c r="A89" s="34"/>
      <c r="B89" s="35"/>
      <c r="C89" s="36"/>
      <c r="D89" s="186" t="s">
        <v>139</v>
      </c>
      <c r="E89" s="36"/>
      <c r="F89" s="187" t="s">
        <v>140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139</v>
      </c>
      <c r="AU89" s="17" t="s">
        <v>81</v>
      </c>
    </row>
    <row r="90" spans="1:65" s="2" customFormat="1" ht="11.25">
      <c r="A90" s="34"/>
      <c r="B90" s="35"/>
      <c r="C90" s="36"/>
      <c r="D90" s="191" t="s">
        <v>141</v>
      </c>
      <c r="E90" s="36"/>
      <c r="F90" s="192" t="s">
        <v>142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141</v>
      </c>
      <c r="AU90" s="17" t="s">
        <v>81</v>
      </c>
    </row>
    <row r="91" spans="1:65" s="13" customFormat="1" ht="11.25">
      <c r="B91" s="193"/>
      <c r="C91" s="194"/>
      <c r="D91" s="186" t="s">
        <v>143</v>
      </c>
      <c r="E91" s="195" t="s">
        <v>19</v>
      </c>
      <c r="F91" s="196" t="s">
        <v>262</v>
      </c>
      <c r="G91" s="194"/>
      <c r="H91" s="197">
        <v>3.9E-2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143</v>
      </c>
      <c r="AU91" s="203" t="s">
        <v>81</v>
      </c>
      <c r="AV91" s="13" t="s">
        <v>81</v>
      </c>
      <c r="AW91" s="13" t="s">
        <v>33</v>
      </c>
      <c r="AX91" s="13" t="s">
        <v>79</v>
      </c>
      <c r="AY91" s="203" t="s">
        <v>130</v>
      </c>
    </row>
    <row r="92" spans="1:65" s="2" customFormat="1" ht="14.45" customHeight="1">
      <c r="A92" s="34"/>
      <c r="B92" s="35"/>
      <c r="C92" s="212" t="s">
        <v>182</v>
      </c>
      <c r="D92" s="212" t="s">
        <v>241</v>
      </c>
      <c r="E92" s="213" t="s">
        <v>263</v>
      </c>
      <c r="F92" s="214" t="s">
        <v>264</v>
      </c>
      <c r="G92" s="215" t="s">
        <v>265</v>
      </c>
      <c r="H92" s="216">
        <v>8.4000000000000005E-2</v>
      </c>
      <c r="I92" s="217"/>
      <c r="J92" s="218">
        <f>ROUND(I92*H92,2)</f>
        <v>0</v>
      </c>
      <c r="K92" s="214" t="s">
        <v>136</v>
      </c>
      <c r="L92" s="219"/>
      <c r="M92" s="220" t="s">
        <v>19</v>
      </c>
      <c r="N92" s="221" t="s">
        <v>42</v>
      </c>
      <c r="O92" s="64"/>
      <c r="P92" s="182">
        <f>O92*H92</f>
        <v>0</v>
      </c>
      <c r="Q92" s="182">
        <v>0.5</v>
      </c>
      <c r="R92" s="182">
        <f>Q92*H92</f>
        <v>4.2000000000000003E-2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194</v>
      </c>
      <c r="AT92" s="184" t="s">
        <v>241</v>
      </c>
      <c r="AU92" s="184" t="s">
        <v>81</v>
      </c>
      <c r="AY92" s="17" t="s">
        <v>130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137</v>
      </c>
      <c r="BM92" s="184" t="s">
        <v>266</v>
      </c>
    </row>
    <row r="93" spans="1:65" s="2" customFormat="1" ht="11.25">
      <c r="A93" s="34"/>
      <c r="B93" s="35"/>
      <c r="C93" s="36"/>
      <c r="D93" s="186" t="s">
        <v>139</v>
      </c>
      <c r="E93" s="36"/>
      <c r="F93" s="187" t="s">
        <v>264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139</v>
      </c>
      <c r="AU93" s="17" t="s">
        <v>81</v>
      </c>
    </row>
    <row r="94" spans="1:65" s="13" customFormat="1" ht="11.25">
      <c r="B94" s="193"/>
      <c r="C94" s="194"/>
      <c r="D94" s="186" t="s">
        <v>143</v>
      </c>
      <c r="E94" s="195" t="s">
        <v>19</v>
      </c>
      <c r="F94" s="196" t="s">
        <v>267</v>
      </c>
      <c r="G94" s="194"/>
      <c r="H94" s="197">
        <v>8.4000000000000005E-2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143</v>
      </c>
      <c r="AU94" s="203" t="s">
        <v>81</v>
      </c>
      <c r="AV94" s="13" t="s">
        <v>81</v>
      </c>
      <c r="AW94" s="13" t="s">
        <v>33</v>
      </c>
      <c r="AX94" s="13" t="s">
        <v>79</v>
      </c>
      <c r="AY94" s="203" t="s">
        <v>130</v>
      </c>
    </row>
    <row r="95" spans="1:65" s="2" customFormat="1" ht="14.45" customHeight="1">
      <c r="A95" s="34"/>
      <c r="B95" s="35"/>
      <c r="C95" s="173" t="s">
        <v>173</v>
      </c>
      <c r="D95" s="173" t="s">
        <v>132</v>
      </c>
      <c r="E95" s="174" t="s">
        <v>268</v>
      </c>
      <c r="F95" s="175" t="s">
        <v>269</v>
      </c>
      <c r="G95" s="176" t="s">
        <v>265</v>
      </c>
      <c r="H95" s="177">
        <v>0.25</v>
      </c>
      <c r="I95" s="178"/>
      <c r="J95" s="179">
        <f>ROUND(I95*H95,2)</f>
        <v>0</v>
      </c>
      <c r="K95" s="175" t="s">
        <v>136</v>
      </c>
      <c r="L95" s="39"/>
      <c r="M95" s="180" t="s">
        <v>19</v>
      </c>
      <c r="N95" s="181" t="s">
        <v>42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137</v>
      </c>
      <c r="AT95" s="184" t="s">
        <v>132</v>
      </c>
      <c r="AU95" s="184" t="s">
        <v>81</v>
      </c>
      <c r="AY95" s="17" t="s">
        <v>130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79</v>
      </c>
      <c r="BK95" s="185">
        <f>ROUND(I95*H95,2)</f>
        <v>0</v>
      </c>
      <c r="BL95" s="17" t="s">
        <v>137</v>
      </c>
      <c r="BM95" s="184" t="s">
        <v>270</v>
      </c>
    </row>
    <row r="96" spans="1:65" s="2" customFormat="1" ht="11.25">
      <c r="A96" s="34"/>
      <c r="B96" s="35"/>
      <c r="C96" s="36"/>
      <c r="D96" s="186" t="s">
        <v>139</v>
      </c>
      <c r="E96" s="36"/>
      <c r="F96" s="187" t="s">
        <v>271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139</v>
      </c>
      <c r="AU96" s="17" t="s">
        <v>81</v>
      </c>
    </row>
    <row r="97" spans="1:65" s="2" customFormat="1" ht="11.25">
      <c r="A97" s="34"/>
      <c r="B97" s="35"/>
      <c r="C97" s="36"/>
      <c r="D97" s="191" t="s">
        <v>141</v>
      </c>
      <c r="E97" s="36"/>
      <c r="F97" s="192" t="s">
        <v>272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141</v>
      </c>
      <c r="AU97" s="17" t="s">
        <v>81</v>
      </c>
    </row>
    <row r="98" spans="1:65" s="13" customFormat="1" ht="11.25">
      <c r="B98" s="193"/>
      <c r="C98" s="194"/>
      <c r="D98" s="186" t="s">
        <v>143</v>
      </c>
      <c r="E98" s="195" t="s">
        <v>19</v>
      </c>
      <c r="F98" s="196" t="s">
        <v>273</v>
      </c>
      <c r="G98" s="194"/>
      <c r="H98" s="197">
        <v>0.25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143</v>
      </c>
      <c r="AU98" s="203" t="s">
        <v>81</v>
      </c>
      <c r="AV98" s="13" t="s">
        <v>81</v>
      </c>
      <c r="AW98" s="13" t="s">
        <v>33</v>
      </c>
      <c r="AX98" s="13" t="s">
        <v>79</v>
      </c>
      <c r="AY98" s="203" t="s">
        <v>130</v>
      </c>
    </row>
    <row r="99" spans="1:65" s="2" customFormat="1" ht="14.45" customHeight="1">
      <c r="A99" s="34"/>
      <c r="B99" s="35"/>
      <c r="C99" s="173" t="s">
        <v>203</v>
      </c>
      <c r="D99" s="173" t="s">
        <v>132</v>
      </c>
      <c r="E99" s="174" t="s">
        <v>145</v>
      </c>
      <c r="F99" s="175" t="s">
        <v>146</v>
      </c>
      <c r="G99" s="176" t="s">
        <v>135</v>
      </c>
      <c r="H99" s="177">
        <v>3.9E-2</v>
      </c>
      <c r="I99" s="178"/>
      <c r="J99" s="179">
        <f>ROUND(I99*H99,2)</f>
        <v>0</v>
      </c>
      <c r="K99" s="175" t="s">
        <v>136</v>
      </c>
      <c r="L99" s="39"/>
      <c r="M99" s="180" t="s">
        <v>19</v>
      </c>
      <c r="N99" s="181" t="s">
        <v>42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137</v>
      </c>
      <c r="AT99" s="184" t="s">
        <v>132</v>
      </c>
      <c r="AU99" s="184" t="s">
        <v>81</v>
      </c>
      <c r="AY99" s="17" t="s">
        <v>130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79</v>
      </c>
      <c r="BK99" s="185">
        <f>ROUND(I99*H99,2)</f>
        <v>0</v>
      </c>
      <c r="BL99" s="17" t="s">
        <v>137</v>
      </c>
      <c r="BM99" s="184" t="s">
        <v>274</v>
      </c>
    </row>
    <row r="100" spans="1:65" s="2" customFormat="1" ht="11.25">
      <c r="A100" s="34"/>
      <c r="B100" s="35"/>
      <c r="C100" s="36"/>
      <c r="D100" s="186" t="s">
        <v>139</v>
      </c>
      <c r="E100" s="36"/>
      <c r="F100" s="187" t="s">
        <v>148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139</v>
      </c>
      <c r="AU100" s="17" t="s">
        <v>81</v>
      </c>
    </row>
    <row r="101" spans="1:65" s="2" customFormat="1" ht="11.25">
      <c r="A101" s="34"/>
      <c r="B101" s="35"/>
      <c r="C101" s="36"/>
      <c r="D101" s="191" t="s">
        <v>141</v>
      </c>
      <c r="E101" s="36"/>
      <c r="F101" s="192" t="s">
        <v>149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141</v>
      </c>
      <c r="AU101" s="17" t="s">
        <v>81</v>
      </c>
    </row>
    <row r="102" spans="1:65" s="2" customFormat="1" ht="14.45" customHeight="1">
      <c r="A102" s="34"/>
      <c r="B102" s="35"/>
      <c r="C102" s="173" t="s">
        <v>224</v>
      </c>
      <c r="D102" s="173" t="s">
        <v>132</v>
      </c>
      <c r="E102" s="174" t="s">
        <v>275</v>
      </c>
      <c r="F102" s="175" t="s">
        <v>276</v>
      </c>
      <c r="G102" s="176" t="s">
        <v>265</v>
      </c>
      <c r="H102" s="177">
        <v>8.4000000000000005E-2</v>
      </c>
      <c r="I102" s="178"/>
      <c r="J102" s="179">
        <f>ROUND(I102*H102,2)</f>
        <v>0</v>
      </c>
      <c r="K102" s="175" t="s">
        <v>136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0.60870000000000002</v>
      </c>
      <c r="R102" s="182">
        <f>Q102*H102</f>
        <v>5.1130800000000004E-2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137</v>
      </c>
      <c r="AT102" s="184" t="s">
        <v>132</v>
      </c>
      <c r="AU102" s="184" t="s">
        <v>81</v>
      </c>
      <c r="AY102" s="17" t="s">
        <v>130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79</v>
      </c>
      <c r="BK102" s="185">
        <f>ROUND(I102*H102,2)</f>
        <v>0</v>
      </c>
      <c r="BL102" s="17" t="s">
        <v>137</v>
      </c>
      <c r="BM102" s="184" t="s">
        <v>277</v>
      </c>
    </row>
    <row r="103" spans="1:65" s="2" customFormat="1" ht="11.25">
      <c r="A103" s="34"/>
      <c r="B103" s="35"/>
      <c r="C103" s="36"/>
      <c r="D103" s="186" t="s">
        <v>139</v>
      </c>
      <c r="E103" s="36"/>
      <c r="F103" s="187" t="s">
        <v>278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139</v>
      </c>
      <c r="AU103" s="17" t="s">
        <v>81</v>
      </c>
    </row>
    <row r="104" spans="1:65" s="2" customFormat="1" ht="11.25">
      <c r="A104" s="34"/>
      <c r="B104" s="35"/>
      <c r="C104" s="36"/>
      <c r="D104" s="191" t="s">
        <v>141</v>
      </c>
      <c r="E104" s="36"/>
      <c r="F104" s="192" t="s">
        <v>279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141</v>
      </c>
      <c r="AU104" s="17" t="s">
        <v>81</v>
      </c>
    </row>
    <row r="105" spans="1:65" s="13" customFormat="1" ht="11.25">
      <c r="B105" s="193"/>
      <c r="C105" s="194"/>
      <c r="D105" s="186" t="s">
        <v>143</v>
      </c>
      <c r="E105" s="195" t="s">
        <v>19</v>
      </c>
      <c r="F105" s="196" t="s">
        <v>267</v>
      </c>
      <c r="G105" s="194"/>
      <c r="H105" s="197">
        <v>8.4000000000000005E-2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143</v>
      </c>
      <c r="AU105" s="203" t="s">
        <v>81</v>
      </c>
      <c r="AV105" s="13" t="s">
        <v>81</v>
      </c>
      <c r="AW105" s="13" t="s">
        <v>33</v>
      </c>
      <c r="AX105" s="13" t="s">
        <v>79</v>
      </c>
      <c r="AY105" s="203" t="s">
        <v>130</v>
      </c>
    </row>
    <row r="106" spans="1:65" s="2" customFormat="1" ht="14.45" customHeight="1">
      <c r="A106" s="34"/>
      <c r="B106" s="35"/>
      <c r="C106" s="173" t="s">
        <v>194</v>
      </c>
      <c r="D106" s="173" t="s">
        <v>132</v>
      </c>
      <c r="E106" s="174" t="s">
        <v>280</v>
      </c>
      <c r="F106" s="175" t="s">
        <v>281</v>
      </c>
      <c r="G106" s="176" t="s">
        <v>168</v>
      </c>
      <c r="H106" s="177">
        <v>2.8</v>
      </c>
      <c r="I106" s="178"/>
      <c r="J106" s="179">
        <f>ROUND(I106*H106,2)</f>
        <v>0</v>
      </c>
      <c r="K106" s="175" t="s">
        <v>136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1.6E-2</v>
      </c>
      <c r="T106" s="183">
        <f>S106*H106</f>
        <v>4.48E-2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137</v>
      </c>
      <c r="AT106" s="184" t="s">
        <v>132</v>
      </c>
      <c r="AU106" s="184" t="s">
        <v>81</v>
      </c>
      <c r="AY106" s="17" t="s">
        <v>130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79</v>
      </c>
      <c r="BK106" s="185">
        <f>ROUND(I106*H106,2)</f>
        <v>0</v>
      </c>
      <c r="BL106" s="17" t="s">
        <v>137</v>
      </c>
      <c r="BM106" s="184" t="s">
        <v>282</v>
      </c>
    </row>
    <row r="107" spans="1:65" s="2" customFormat="1" ht="11.25">
      <c r="A107" s="34"/>
      <c r="B107" s="35"/>
      <c r="C107" s="36"/>
      <c r="D107" s="186" t="s">
        <v>139</v>
      </c>
      <c r="E107" s="36"/>
      <c r="F107" s="187" t="s">
        <v>283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139</v>
      </c>
      <c r="AU107" s="17" t="s">
        <v>81</v>
      </c>
    </row>
    <row r="108" spans="1:65" s="2" customFormat="1" ht="11.25">
      <c r="A108" s="34"/>
      <c r="B108" s="35"/>
      <c r="C108" s="36"/>
      <c r="D108" s="191" t="s">
        <v>141</v>
      </c>
      <c r="E108" s="36"/>
      <c r="F108" s="192" t="s">
        <v>284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141</v>
      </c>
      <c r="AU108" s="17" t="s">
        <v>81</v>
      </c>
    </row>
    <row r="109" spans="1:65" s="13" customFormat="1" ht="11.25">
      <c r="B109" s="193"/>
      <c r="C109" s="194"/>
      <c r="D109" s="186" t="s">
        <v>143</v>
      </c>
      <c r="E109" s="195" t="s">
        <v>19</v>
      </c>
      <c r="F109" s="196" t="s">
        <v>285</v>
      </c>
      <c r="G109" s="194"/>
      <c r="H109" s="197">
        <v>2.8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143</v>
      </c>
      <c r="AU109" s="203" t="s">
        <v>81</v>
      </c>
      <c r="AV109" s="13" t="s">
        <v>81</v>
      </c>
      <c r="AW109" s="13" t="s">
        <v>33</v>
      </c>
      <c r="AX109" s="13" t="s">
        <v>79</v>
      </c>
      <c r="AY109" s="203" t="s">
        <v>130</v>
      </c>
    </row>
    <row r="110" spans="1:65" s="2" customFormat="1" ht="14.45" customHeight="1">
      <c r="A110" s="34"/>
      <c r="B110" s="35"/>
      <c r="C110" s="173" t="s">
        <v>286</v>
      </c>
      <c r="D110" s="173" t="s">
        <v>132</v>
      </c>
      <c r="E110" s="174" t="s">
        <v>287</v>
      </c>
      <c r="F110" s="175" t="s">
        <v>288</v>
      </c>
      <c r="G110" s="176" t="s">
        <v>168</v>
      </c>
      <c r="H110" s="177">
        <v>6.5119999999999996</v>
      </c>
      <c r="I110" s="178"/>
      <c r="J110" s="179">
        <f>ROUND(I110*H110,2)</f>
        <v>0</v>
      </c>
      <c r="K110" s="175" t="s">
        <v>136</v>
      </c>
      <c r="L110" s="39"/>
      <c r="M110" s="180" t="s">
        <v>19</v>
      </c>
      <c r="N110" s="181" t="s">
        <v>42</v>
      </c>
      <c r="O110" s="64"/>
      <c r="P110" s="182">
        <f>O110*H110</f>
        <v>0</v>
      </c>
      <c r="Q110" s="182">
        <v>1.9000000000000001E-4</v>
      </c>
      <c r="R110" s="182">
        <f>Q110*H110</f>
        <v>1.2372799999999999E-3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137</v>
      </c>
      <c r="AT110" s="184" t="s">
        <v>132</v>
      </c>
      <c r="AU110" s="184" t="s">
        <v>81</v>
      </c>
      <c r="AY110" s="17" t="s">
        <v>130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79</v>
      </c>
      <c r="BK110" s="185">
        <f>ROUND(I110*H110,2)</f>
        <v>0</v>
      </c>
      <c r="BL110" s="17" t="s">
        <v>137</v>
      </c>
      <c r="BM110" s="184" t="s">
        <v>289</v>
      </c>
    </row>
    <row r="111" spans="1:65" s="2" customFormat="1" ht="11.25">
      <c r="A111" s="34"/>
      <c r="B111" s="35"/>
      <c r="C111" s="36"/>
      <c r="D111" s="186" t="s">
        <v>139</v>
      </c>
      <c r="E111" s="36"/>
      <c r="F111" s="187" t="s">
        <v>290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139</v>
      </c>
      <c r="AU111" s="17" t="s">
        <v>81</v>
      </c>
    </row>
    <row r="112" spans="1:65" s="2" customFormat="1" ht="11.25">
      <c r="A112" s="34"/>
      <c r="B112" s="35"/>
      <c r="C112" s="36"/>
      <c r="D112" s="191" t="s">
        <v>141</v>
      </c>
      <c r="E112" s="36"/>
      <c r="F112" s="192" t="s">
        <v>291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141</v>
      </c>
      <c r="AU112" s="17" t="s">
        <v>81</v>
      </c>
    </row>
    <row r="113" spans="1:65" s="2" customFormat="1" ht="14.45" customHeight="1">
      <c r="A113" s="34"/>
      <c r="B113" s="35"/>
      <c r="C113" s="212" t="s">
        <v>292</v>
      </c>
      <c r="D113" s="212" t="s">
        <v>241</v>
      </c>
      <c r="E113" s="213" t="s">
        <v>293</v>
      </c>
      <c r="F113" s="214" t="s">
        <v>294</v>
      </c>
      <c r="G113" s="215" t="s">
        <v>295</v>
      </c>
      <c r="H113" s="216">
        <v>2</v>
      </c>
      <c r="I113" s="217"/>
      <c r="J113" s="218">
        <f>ROUND(I113*H113,2)</f>
        <v>0</v>
      </c>
      <c r="K113" s="214" t="s">
        <v>136</v>
      </c>
      <c r="L113" s="219"/>
      <c r="M113" s="220" t="s">
        <v>19</v>
      </c>
      <c r="N113" s="221" t="s">
        <v>42</v>
      </c>
      <c r="O113" s="64"/>
      <c r="P113" s="182">
        <f>O113*H113</f>
        <v>0</v>
      </c>
      <c r="Q113" s="182">
        <v>1E-3</v>
      </c>
      <c r="R113" s="182">
        <f>Q113*H113</f>
        <v>2E-3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194</v>
      </c>
      <c r="AT113" s="184" t="s">
        <v>241</v>
      </c>
      <c r="AU113" s="184" t="s">
        <v>81</v>
      </c>
      <c r="AY113" s="17" t="s">
        <v>130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79</v>
      </c>
      <c r="BK113" s="185">
        <f>ROUND(I113*H113,2)</f>
        <v>0</v>
      </c>
      <c r="BL113" s="17" t="s">
        <v>137</v>
      </c>
      <c r="BM113" s="184" t="s">
        <v>296</v>
      </c>
    </row>
    <row r="114" spans="1:65" s="2" customFormat="1" ht="11.25">
      <c r="A114" s="34"/>
      <c r="B114" s="35"/>
      <c r="C114" s="36"/>
      <c r="D114" s="186" t="s">
        <v>139</v>
      </c>
      <c r="E114" s="36"/>
      <c r="F114" s="187" t="s">
        <v>294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139</v>
      </c>
      <c r="AU114" s="17" t="s">
        <v>81</v>
      </c>
    </row>
    <row r="115" spans="1:65" s="2" customFormat="1" ht="22.15" customHeight="1">
      <c r="A115" s="34"/>
      <c r="B115" s="35"/>
      <c r="C115" s="173" t="s">
        <v>137</v>
      </c>
      <c r="D115" s="173" t="s">
        <v>132</v>
      </c>
      <c r="E115" s="174" t="s">
        <v>211</v>
      </c>
      <c r="F115" s="175" t="s">
        <v>212</v>
      </c>
      <c r="G115" s="176" t="s">
        <v>168</v>
      </c>
      <c r="H115" s="177">
        <v>45.8</v>
      </c>
      <c r="I115" s="178"/>
      <c r="J115" s="179">
        <f>ROUND(I115*H115,2)</f>
        <v>0</v>
      </c>
      <c r="K115" s="175" t="s">
        <v>19</v>
      </c>
      <c r="L115" s="39"/>
      <c r="M115" s="180" t="s">
        <v>19</v>
      </c>
      <c r="N115" s="181" t="s">
        <v>42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137</v>
      </c>
      <c r="AT115" s="184" t="s">
        <v>132</v>
      </c>
      <c r="AU115" s="184" t="s">
        <v>81</v>
      </c>
      <c r="AY115" s="17" t="s">
        <v>130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79</v>
      </c>
      <c r="BK115" s="185">
        <f>ROUND(I115*H115,2)</f>
        <v>0</v>
      </c>
      <c r="BL115" s="17" t="s">
        <v>137</v>
      </c>
      <c r="BM115" s="184" t="s">
        <v>297</v>
      </c>
    </row>
    <row r="116" spans="1:65" s="2" customFormat="1" ht="19.5">
      <c r="A116" s="34"/>
      <c r="B116" s="35"/>
      <c r="C116" s="36"/>
      <c r="D116" s="186" t="s">
        <v>139</v>
      </c>
      <c r="E116" s="36"/>
      <c r="F116" s="187" t="s">
        <v>212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139</v>
      </c>
      <c r="AU116" s="17" t="s">
        <v>81</v>
      </c>
    </row>
    <row r="117" spans="1:65" s="2" customFormat="1" ht="29.25">
      <c r="A117" s="34"/>
      <c r="B117" s="35"/>
      <c r="C117" s="36"/>
      <c r="D117" s="186" t="s">
        <v>154</v>
      </c>
      <c r="E117" s="36"/>
      <c r="F117" s="204" t="s">
        <v>214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154</v>
      </c>
      <c r="AU117" s="17" t="s">
        <v>81</v>
      </c>
    </row>
    <row r="118" spans="1:65" s="13" customFormat="1" ht="11.25">
      <c r="B118" s="193"/>
      <c r="C118" s="194"/>
      <c r="D118" s="186" t="s">
        <v>143</v>
      </c>
      <c r="E118" s="195" t="s">
        <v>19</v>
      </c>
      <c r="F118" s="196" t="s">
        <v>298</v>
      </c>
      <c r="G118" s="194"/>
      <c r="H118" s="197">
        <v>45.8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143</v>
      </c>
      <c r="AU118" s="203" t="s">
        <v>81</v>
      </c>
      <c r="AV118" s="13" t="s">
        <v>81</v>
      </c>
      <c r="AW118" s="13" t="s">
        <v>33</v>
      </c>
      <c r="AX118" s="13" t="s">
        <v>79</v>
      </c>
      <c r="AY118" s="203" t="s">
        <v>130</v>
      </c>
    </row>
    <row r="119" spans="1:65" s="2" customFormat="1" ht="19.899999999999999" customHeight="1">
      <c r="A119" s="34"/>
      <c r="B119" s="35"/>
      <c r="C119" s="173" t="s">
        <v>165</v>
      </c>
      <c r="D119" s="173" t="s">
        <v>132</v>
      </c>
      <c r="E119" s="174" t="s">
        <v>150</v>
      </c>
      <c r="F119" s="175" t="s">
        <v>151</v>
      </c>
      <c r="G119" s="176" t="s">
        <v>135</v>
      </c>
      <c r="H119" s="177">
        <v>3.9E-2</v>
      </c>
      <c r="I119" s="178"/>
      <c r="J119" s="179">
        <f>ROUND(I119*H119,2)</f>
        <v>0</v>
      </c>
      <c r="K119" s="175" t="s">
        <v>19</v>
      </c>
      <c r="L119" s="39"/>
      <c r="M119" s="180" t="s">
        <v>19</v>
      </c>
      <c r="N119" s="181" t="s">
        <v>42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137</v>
      </c>
      <c r="AT119" s="184" t="s">
        <v>132</v>
      </c>
      <c r="AU119" s="184" t="s">
        <v>81</v>
      </c>
      <c r="AY119" s="17" t="s">
        <v>130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79</v>
      </c>
      <c r="BK119" s="185">
        <f>ROUND(I119*H119,2)</f>
        <v>0</v>
      </c>
      <c r="BL119" s="17" t="s">
        <v>137</v>
      </c>
      <c r="BM119" s="184" t="s">
        <v>299</v>
      </c>
    </row>
    <row r="120" spans="1:65" s="2" customFormat="1" ht="11.25">
      <c r="A120" s="34"/>
      <c r="B120" s="35"/>
      <c r="C120" s="36"/>
      <c r="D120" s="186" t="s">
        <v>139</v>
      </c>
      <c r="E120" s="36"/>
      <c r="F120" s="187" t="s">
        <v>153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139</v>
      </c>
      <c r="AU120" s="17" t="s">
        <v>81</v>
      </c>
    </row>
    <row r="121" spans="1:65" s="2" customFormat="1" ht="39">
      <c r="A121" s="34"/>
      <c r="B121" s="35"/>
      <c r="C121" s="36"/>
      <c r="D121" s="186" t="s">
        <v>154</v>
      </c>
      <c r="E121" s="36"/>
      <c r="F121" s="204" t="s">
        <v>155</v>
      </c>
      <c r="G121" s="36"/>
      <c r="H121" s="36"/>
      <c r="I121" s="188"/>
      <c r="J121" s="36"/>
      <c r="K121" s="36"/>
      <c r="L121" s="39"/>
      <c r="M121" s="205"/>
      <c r="N121" s="206"/>
      <c r="O121" s="207"/>
      <c r="P121" s="207"/>
      <c r="Q121" s="207"/>
      <c r="R121" s="207"/>
      <c r="S121" s="207"/>
      <c r="T121" s="208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154</v>
      </c>
      <c r="AU121" s="17" t="s">
        <v>81</v>
      </c>
    </row>
    <row r="122" spans="1:65" s="2" customFormat="1" ht="6.95" customHeight="1">
      <c r="A122" s="34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DPNlIFdoA9VPvzxRyL7g4d4GR90zxVQjgqdFp3DNUk9/15wjP1KUuDHFSMsvw3PDVwnUvuML2slzsefMEq2wAA==" saltValue="YluSSk7PsH8ghbSSVLCKQTm0wP+cjEAkaYzLg7AMQFwZKo5BPmVOcromPaHCoA5kdbBZTQSVKFful4enCpM6nQ==" spinCount="100000" sheet="1" objects="1" scenarios="1" formatColumns="0" formatRows="0" autoFilter="0"/>
  <autoFilter ref="C80:K12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900-000000000000}"/>
    <hyperlink ref="F90" r:id="rId2" xr:uid="{00000000-0004-0000-0900-000001000000}"/>
    <hyperlink ref="F97" r:id="rId3" xr:uid="{00000000-0004-0000-0900-000002000000}"/>
    <hyperlink ref="F101" r:id="rId4" xr:uid="{00000000-0004-0000-0900-000003000000}"/>
    <hyperlink ref="F104" r:id="rId5" xr:uid="{00000000-0004-0000-0900-000004000000}"/>
    <hyperlink ref="F108" r:id="rId6" xr:uid="{00000000-0004-0000-0900-000005000000}"/>
    <hyperlink ref="F112" r:id="rId7" xr:uid="{00000000-0004-0000-09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4" customFormat="1" ht="45" customHeight="1">
      <c r="B3" s="226"/>
      <c r="C3" s="361" t="s">
        <v>300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0" t="s">
        <v>301</v>
      </c>
      <c r="D4" s="360"/>
      <c r="E4" s="360"/>
      <c r="F4" s="360"/>
      <c r="G4" s="360"/>
      <c r="H4" s="360"/>
      <c r="I4" s="360"/>
      <c r="J4" s="360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9" t="s">
        <v>302</v>
      </c>
      <c r="D6" s="359"/>
      <c r="E6" s="359"/>
      <c r="F6" s="359"/>
      <c r="G6" s="359"/>
      <c r="H6" s="359"/>
      <c r="I6" s="359"/>
      <c r="J6" s="359"/>
      <c r="K6" s="229"/>
    </row>
    <row r="7" spans="2:11" s="1" customFormat="1" ht="15" customHeight="1">
      <c r="B7" s="232"/>
      <c r="C7" s="359" t="s">
        <v>303</v>
      </c>
      <c r="D7" s="359"/>
      <c r="E7" s="359"/>
      <c r="F7" s="359"/>
      <c r="G7" s="359"/>
      <c r="H7" s="359"/>
      <c r="I7" s="359"/>
      <c r="J7" s="359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9" t="s">
        <v>304</v>
      </c>
      <c r="D9" s="359"/>
      <c r="E9" s="359"/>
      <c r="F9" s="359"/>
      <c r="G9" s="359"/>
      <c r="H9" s="359"/>
      <c r="I9" s="359"/>
      <c r="J9" s="359"/>
      <c r="K9" s="229"/>
    </row>
    <row r="10" spans="2:11" s="1" customFormat="1" ht="15" customHeight="1">
      <c r="B10" s="232"/>
      <c r="C10" s="231"/>
      <c r="D10" s="359" t="s">
        <v>305</v>
      </c>
      <c r="E10" s="359"/>
      <c r="F10" s="359"/>
      <c r="G10" s="359"/>
      <c r="H10" s="359"/>
      <c r="I10" s="359"/>
      <c r="J10" s="359"/>
      <c r="K10" s="229"/>
    </row>
    <row r="11" spans="2:11" s="1" customFormat="1" ht="15" customHeight="1">
      <c r="B11" s="232"/>
      <c r="C11" s="233"/>
      <c r="D11" s="359" t="s">
        <v>306</v>
      </c>
      <c r="E11" s="359"/>
      <c r="F11" s="359"/>
      <c r="G11" s="359"/>
      <c r="H11" s="359"/>
      <c r="I11" s="359"/>
      <c r="J11" s="359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307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9" t="s">
        <v>308</v>
      </c>
      <c r="E15" s="359"/>
      <c r="F15" s="359"/>
      <c r="G15" s="359"/>
      <c r="H15" s="359"/>
      <c r="I15" s="359"/>
      <c r="J15" s="359"/>
      <c r="K15" s="229"/>
    </row>
    <row r="16" spans="2:11" s="1" customFormat="1" ht="15" customHeight="1">
      <c r="B16" s="232"/>
      <c r="C16" s="233"/>
      <c r="D16" s="359" t="s">
        <v>309</v>
      </c>
      <c r="E16" s="359"/>
      <c r="F16" s="359"/>
      <c r="G16" s="359"/>
      <c r="H16" s="359"/>
      <c r="I16" s="359"/>
      <c r="J16" s="359"/>
      <c r="K16" s="229"/>
    </row>
    <row r="17" spans="2:11" s="1" customFormat="1" ht="15" customHeight="1">
      <c r="B17" s="232"/>
      <c r="C17" s="233"/>
      <c r="D17" s="359" t="s">
        <v>310</v>
      </c>
      <c r="E17" s="359"/>
      <c r="F17" s="359"/>
      <c r="G17" s="359"/>
      <c r="H17" s="359"/>
      <c r="I17" s="359"/>
      <c r="J17" s="359"/>
      <c r="K17" s="229"/>
    </row>
    <row r="18" spans="2:11" s="1" customFormat="1" ht="15" customHeight="1">
      <c r="B18" s="232"/>
      <c r="C18" s="233"/>
      <c r="D18" s="233"/>
      <c r="E18" s="235" t="s">
        <v>78</v>
      </c>
      <c r="F18" s="359" t="s">
        <v>311</v>
      </c>
      <c r="G18" s="359"/>
      <c r="H18" s="359"/>
      <c r="I18" s="359"/>
      <c r="J18" s="359"/>
      <c r="K18" s="229"/>
    </row>
    <row r="19" spans="2:11" s="1" customFormat="1" ht="15" customHeight="1">
      <c r="B19" s="232"/>
      <c r="C19" s="233"/>
      <c r="D19" s="233"/>
      <c r="E19" s="235" t="s">
        <v>312</v>
      </c>
      <c r="F19" s="359" t="s">
        <v>313</v>
      </c>
      <c r="G19" s="359"/>
      <c r="H19" s="359"/>
      <c r="I19" s="359"/>
      <c r="J19" s="359"/>
      <c r="K19" s="229"/>
    </row>
    <row r="20" spans="2:11" s="1" customFormat="1" ht="15" customHeight="1">
      <c r="B20" s="232"/>
      <c r="C20" s="233"/>
      <c r="D20" s="233"/>
      <c r="E20" s="235" t="s">
        <v>314</v>
      </c>
      <c r="F20" s="359" t="s">
        <v>315</v>
      </c>
      <c r="G20" s="359"/>
      <c r="H20" s="359"/>
      <c r="I20" s="359"/>
      <c r="J20" s="359"/>
      <c r="K20" s="229"/>
    </row>
    <row r="21" spans="2:11" s="1" customFormat="1" ht="15" customHeight="1">
      <c r="B21" s="232"/>
      <c r="C21" s="233"/>
      <c r="D21" s="233"/>
      <c r="E21" s="235" t="s">
        <v>316</v>
      </c>
      <c r="F21" s="359" t="s">
        <v>317</v>
      </c>
      <c r="G21" s="359"/>
      <c r="H21" s="359"/>
      <c r="I21" s="359"/>
      <c r="J21" s="359"/>
      <c r="K21" s="229"/>
    </row>
    <row r="22" spans="2:11" s="1" customFormat="1" ht="15" customHeight="1">
      <c r="B22" s="232"/>
      <c r="C22" s="233"/>
      <c r="D22" s="233"/>
      <c r="E22" s="235" t="s">
        <v>318</v>
      </c>
      <c r="F22" s="359" t="s">
        <v>319</v>
      </c>
      <c r="G22" s="359"/>
      <c r="H22" s="359"/>
      <c r="I22" s="359"/>
      <c r="J22" s="359"/>
      <c r="K22" s="229"/>
    </row>
    <row r="23" spans="2:11" s="1" customFormat="1" ht="15" customHeight="1">
      <c r="B23" s="232"/>
      <c r="C23" s="233"/>
      <c r="D23" s="233"/>
      <c r="E23" s="235" t="s">
        <v>320</v>
      </c>
      <c r="F23" s="359" t="s">
        <v>321</v>
      </c>
      <c r="G23" s="359"/>
      <c r="H23" s="359"/>
      <c r="I23" s="359"/>
      <c r="J23" s="359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9" t="s">
        <v>322</v>
      </c>
      <c r="D25" s="359"/>
      <c r="E25" s="359"/>
      <c r="F25" s="359"/>
      <c r="G25" s="359"/>
      <c r="H25" s="359"/>
      <c r="I25" s="359"/>
      <c r="J25" s="359"/>
      <c r="K25" s="229"/>
    </row>
    <row r="26" spans="2:11" s="1" customFormat="1" ht="15" customHeight="1">
      <c r="B26" s="232"/>
      <c r="C26" s="359" t="s">
        <v>323</v>
      </c>
      <c r="D26" s="359"/>
      <c r="E26" s="359"/>
      <c r="F26" s="359"/>
      <c r="G26" s="359"/>
      <c r="H26" s="359"/>
      <c r="I26" s="359"/>
      <c r="J26" s="359"/>
      <c r="K26" s="229"/>
    </row>
    <row r="27" spans="2:11" s="1" customFormat="1" ht="15" customHeight="1">
      <c r="B27" s="232"/>
      <c r="C27" s="231"/>
      <c r="D27" s="359" t="s">
        <v>324</v>
      </c>
      <c r="E27" s="359"/>
      <c r="F27" s="359"/>
      <c r="G27" s="359"/>
      <c r="H27" s="359"/>
      <c r="I27" s="359"/>
      <c r="J27" s="359"/>
      <c r="K27" s="229"/>
    </row>
    <row r="28" spans="2:11" s="1" customFormat="1" ht="15" customHeight="1">
      <c r="B28" s="232"/>
      <c r="C28" s="233"/>
      <c r="D28" s="359" t="s">
        <v>325</v>
      </c>
      <c r="E28" s="359"/>
      <c r="F28" s="359"/>
      <c r="G28" s="359"/>
      <c r="H28" s="359"/>
      <c r="I28" s="359"/>
      <c r="J28" s="359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9" t="s">
        <v>326</v>
      </c>
      <c r="E30" s="359"/>
      <c r="F30" s="359"/>
      <c r="G30" s="359"/>
      <c r="H30" s="359"/>
      <c r="I30" s="359"/>
      <c r="J30" s="359"/>
      <c r="K30" s="229"/>
    </row>
    <row r="31" spans="2:11" s="1" customFormat="1" ht="15" customHeight="1">
      <c r="B31" s="232"/>
      <c r="C31" s="233"/>
      <c r="D31" s="359" t="s">
        <v>327</v>
      </c>
      <c r="E31" s="359"/>
      <c r="F31" s="359"/>
      <c r="G31" s="359"/>
      <c r="H31" s="359"/>
      <c r="I31" s="359"/>
      <c r="J31" s="359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9" t="s">
        <v>328</v>
      </c>
      <c r="E33" s="359"/>
      <c r="F33" s="359"/>
      <c r="G33" s="359"/>
      <c r="H33" s="359"/>
      <c r="I33" s="359"/>
      <c r="J33" s="359"/>
      <c r="K33" s="229"/>
    </row>
    <row r="34" spans="2:11" s="1" customFormat="1" ht="15" customHeight="1">
      <c r="B34" s="232"/>
      <c r="C34" s="233"/>
      <c r="D34" s="359" t="s">
        <v>329</v>
      </c>
      <c r="E34" s="359"/>
      <c r="F34" s="359"/>
      <c r="G34" s="359"/>
      <c r="H34" s="359"/>
      <c r="I34" s="359"/>
      <c r="J34" s="359"/>
      <c r="K34" s="229"/>
    </row>
    <row r="35" spans="2:11" s="1" customFormat="1" ht="15" customHeight="1">
      <c r="B35" s="232"/>
      <c r="C35" s="233"/>
      <c r="D35" s="359" t="s">
        <v>330</v>
      </c>
      <c r="E35" s="359"/>
      <c r="F35" s="359"/>
      <c r="G35" s="359"/>
      <c r="H35" s="359"/>
      <c r="I35" s="359"/>
      <c r="J35" s="359"/>
      <c r="K35" s="229"/>
    </row>
    <row r="36" spans="2:11" s="1" customFormat="1" ht="15" customHeight="1">
      <c r="B36" s="232"/>
      <c r="C36" s="233"/>
      <c r="D36" s="231"/>
      <c r="E36" s="234" t="s">
        <v>116</v>
      </c>
      <c r="F36" s="231"/>
      <c r="G36" s="359" t="s">
        <v>331</v>
      </c>
      <c r="H36" s="359"/>
      <c r="I36" s="359"/>
      <c r="J36" s="359"/>
      <c r="K36" s="229"/>
    </row>
    <row r="37" spans="2:11" s="1" customFormat="1" ht="30.75" customHeight="1">
      <c r="B37" s="232"/>
      <c r="C37" s="233"/>
      <c r="D37" s="231"/>
      <c r="E37" s="234" t="s">
        <v>332</v>
      </c>
      <c r="F37" s="231"/>
      <c r="G37" s="359" t="s">
        <v>333</v>
      </c>
      <c r="H37" s="359"/>
      <c r="I37" s="359"/>
      <c r="J37" s="359"/>
      <c r="K37" s="229"/>
    </row>
    <row r="38" spans="2:11" s="1" customFormat="1" ht="15" customHeight="1">
      <c r="B38" s="232"/>
      <c r="C38" s="233"/>
      <c r="D38" s="231"/>
      <c r="E38" s="234" t="s">
        <v>52</v>
      </c>
      <c r="F38" s="231"/>
      <c r="G38" s="359" t="s">
        <v>334</v>
      </c>
      <c r="H38" s="359"/>
      <c r="I38" s="359"/>
      <c r="J38" s="359"/>
      <c r="K38" s="229"/>
    </row>
    <row r="39" spans="2:11" s="1" customFormat="1" ht="15" customHeight="1">
      <c r="B39" s="232"/>
      <c r="C39" s="233"/>
      <c r="D39" s="231"/>
      <c r="E39" s="234" t="s">
        <v>53</v>
      </c>
      <c r="F39" s="231"/>
      <c r="G39" s="359" t="s">
        <v>335</v>
      </c>
      <c r="H39" s="359"/>
      <c r="I39" s="359"/>
      <c r="J39" s="359"/>
      <c r="K39" s="229"/>
    </row>
    <row r="40" spans="2:11" s="1" customFormat="1" ht="15" customHeight="1">
      <c r="B40" s="232"/>
      <c r="C40" s="233"/>
      <c r="D40" s="231"/>
      <c r="E40" s="234" t="s">
        <v>117</v>
      </c>
      <c r="F40" s="231"/>
      <c r="G40" s="359" t="s">
        <v>336</v>
      </c>
      <c r="H40" s="359"/>
      <c r="I40" s="359"/>
      <c r="J40" s="359"/>
      <c r="K40" s="229"/>
    </row>
    <row r="41" spans="2:11" s="1" customFormat="1" ht="15" customHeight="1">
      <c r="B41" s="232"/>
      <c r="C41" s="233"/>
      <c r="D41" s="231"/>
      <c r="E41" s="234" t="s">
        <v>118</v>
      </c>
      <c r="F41" s="231"/>
      <c r="G41" s="359" t="s">
        <v>337</v>
      </c>
      <c r="H41" s="359"/>
      <c r="I41" s="359"/>
      <c r="J41" s="359"/>
      <c r="K41" s="229"/>
    </row>
    <row r="42" spans="2:11" s="1" customFormat="1" ht="15" customHeight="1">
      <c r="B42" s="232"/>
      <c r="C42" s="233"/>
      <c r="D42" s="231"/>
      <c r="E42" s="234" t="s">
        <v>338</v>
      </c>
      <c r="F42" s="231"/>
      <c r="G42" s="359" t="s">
        <v>339</v>
      </c>
      <c r="H42" s="359"/>
      <c r="I42" s="359"/>
      <c r="J42" s="359"/>
      <c r="K42" s="229"/>
    </row>
    <row r="43" spans="2:11" s="1" customFormat="1" ht="15" customHeight="1">
      <c r="B43" s="232"/>
      <c r="C43" s="233"/>
      <c r="D43" s="231"/>
      <c r="E43" s="234"/>
      <c r="F43" s="231"/>
      <c r="G43" s="359" t="s">
        <v>340</v>
      </c>
      <c r="H43" s="359"/>
      <c r="I43" s="359"/>
      <c r="J43" s="359"/>
      <c r="K43" s="229"/>
    </row>
    <row r="44" spans="2:11" s="1" customFormat="1" ht="15" customHeight="1">
      <c r="B44" s="232"/>
      <c r="C44" s="233"/>
      <c r="D44" s="231"/>
      <c r="E44" s="234" t="s">
        <v>341</v>
      </c>
      <c r="F44" s="231"/>
      <c r="G44" s="359" t="s">
        <v>342</v>
      </c>
      <c r="H44" s="359"/>
      <c r="I44" s="359"/>
      <c r="J44" s="359"/>
      <c r="K44" s="229"/>
    </row>
    <row r="45" spans="2:11" s="1" customFormat="1" ht="15" customHeight="1">
      <c r="B45" s="232"/>
      <c r="C45" s="233"/>
      <c r="D45" s="231"/>
      <c r="E45" s="234" t="s">
        <v>120</v>
      </c>
      <c r="F45" s="231"/>
      <c r="G45" s="359" t="s">
        <v>343</v>
      </c>
      <c r="H45" s="359"/>
      <c r="I45" s="359"/>
      <c r="J45" s="359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9" t="s">
        <v>344</v>
      </c>
      <c r="E47" s="359"/>
      <c r="F47" s="359"/>
      <c r="G47" s="359"/>
      <c r="H47" s="359"/>
      <c r="I47" s="359"/>
      <c r="J47" s="359"/>
      <c r="K47" s="229"/>
    </row>
    <row r="48" spans="2:11" s="1" customFormat="1" ht="15" customHeight="1">
      <c r="B48" s="232"/>
      <c r="C48" s="233"/>
      <c r="D48" s="233"/>
      <c r="E48" s="359" t="s">
        <v>345</v>
      </c>
      <c r="F48" s="359"/>
      <c r="G48" s="359"/>
      <c r="H48" s="359"/>
      <c r="I48" s="359"/>
      <c r="J48" s="359"/>
      <c r="K48" s="229"/>
    </row>
    <row r="49" spans="2:11" s="1" customFormat="1" ht="15" customHeight="1">
      <c r="B49" s="232"/>
      <c r="C49" s="233"/>
      <c r="D49" s="233"/>
      <c r="E49" s="359" t="s">
        <v>346</v>
      </c>
      <c r="F49" s="359"/>
      <c r="G49" s="359"/>
      <c r="H49" s="359"/>
      <c r="I49" s="359"/>
      <c r="J49" s="359"/>
      <c r="K49" s="229"/>
    </row>
    <row r="50" spans="2:11" s="1" customFormat="1" ht="15" customHeight="1">
      <c r="B50" s="232"/>
      <c r="C50" s="233"/>
      <c r="D50" s="233"/>
      <c r="E50" s="359" t="s">
        <v>347</v>
      </c>
      <c r="F50" s="359"/>
      <c r="G50" s="359"/>
      <c r="H50" s="359"/>
      <c r="I50" s="359"/>
      <c r="J50" s="359"/>
      <c r="K50" s="229"/>
    </row>
    <row r="51" spans="2:11" s="1" customFormat="1" ht="15" customHeight="1">
      <c r="B51" s="232"/>
      <c r="C51" s="233"/>
      <c r="D51" s="359" t="s">
        <v>348</v>
      </c>
      <c r="E51" s="359"/>
      <c r="F51" s="359"/>
      <c r="G51" s="359"/>
      <c r="H51" s="359"/>
      <c r="I51" s="359"/>
      <c r="J51" s="359"/>
      <c r="K51" s="229"/>
    </row>
    <row r="52" spans="2:11" s="1" customFormat="1" ht="25.5" customHeight="1">
      <c r="B52" s="228"/>
      <c r="C52" s="360" t="s">
        <v>349</v>
      </c>
      <c r="D52" s="360"/>
      <c r="E52" s="360"/>
      <c r="F52" s="360"/>
      <c r="G52" s="360"/>
      <c r="H52" s="360"/>
      <c r="I52" s="360"/>
      <c r="J52" s="360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9" t="s">
        <v>350</v>
      </c>
      <c r="D54" s="359"/>
      <c r="E54" s="359"/>
      <c r="F54" s="359"/>
      <c r="G54" s="359"/>
      <c r="H54" s="359"/>
      <c r="I54" s="359"/>
      <c r="J54" s="359"/>
      <c r="K54" s="229"/>
    </row>
    <row r="55" spans="2:11" s="1" customFormat="1" ht="15" customHeight="1">
      <c r="B55" s="228"/>
      <c r="C55" s="359" t="s">
        <v>351</v>
      </c>
      <c r="D55" s="359"/>
      <c r="E55" s="359"/>
      <c r="F55" s="359"/>
      <c r="G55" s="359"/>
      <c r="H55" s="359"/>
      <c r="I55" s="359"/>
      <c r="J55" s="359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9" t="s">
        <v>352</v>
      </c>
      <c r="D57" s="359"/>
      <c r="E57" s="359"/>
      <c r="F57" s="359"/>
      <c r="G57" s="359"/>
      <c r="H57" s="359"/>
      <c r="I57" s="359"/>
      <c r="J57" s="359"/>
      <c r="K57" s="229"/>
    </row>
    <row r="58" spans="2:11" s="1" customFormat="1" ht="15" customHeight="1">
      <c r="B58" s="228"/>
      <c r="C58" s="233"/>
      <c r="D58" s="359" t="s">
        <v>353</v>
      </c>
      <c r="E58" s="359"/>
      <c r="F58" s="359"/>
      <c r="G58" s="359"/>
      <c r="H58" s="359"/>
      <c r="I58" s="359"/>
      <c r="J58" s="359"/>
      <c r="K58" s="229"/>
    </row>
    <row r="59" spans="2:11" s="1" customFormat="1" ht="15" customHeight="1">
      <c r="B59" s="228"/>
      <c r="C59" s="233"/>
      <c r="D59" s="359" t="s">
        <v>354</v>
      </c>
      <c r="E59" s="359"/>
      <c r="F59" s="359"/>
      <c r="G59" s="359"/>
      <c r="H59" s="359"/>
      <c r="I59" s="359"/>
      <c r="J59" s="359"/>
      <c r="K59" s="229"/>
    </row>
    <row r="60" spans="2:11" s="1" customFormat="1" ht="15" customHeight="1">
      <c r="B60" s="228"/>
      <c r="C60" s="233"/>
      <c r="D60" s="359" t="s">
        <v>355</v>
      </c>
      <c r="E60" s="359"/>
      <c r="F60" s="359"/>
      <c r="G60" s="359"/>
      <c r="H60" s="359"/>
      <c r="I60" s="359"/>
      <c r="J60" s="359"/>
      <c r="K60" s="229"/>
    </row>
    <row r="61" spans="2:11" s="1" customFormat="1" ht="15" customHeight="1">
      <c r="B61" s="228"/>
      <c r="C61" s="233"/>
      <c r="D61" s="359" t="s">
        <v>356</v>
      </c>
      <c r="E61" s="359"/>
      <c r="F61" s="359"/>
      <c r="G61" s="359"/>
      <c r="H61" s="359"/>
      <c r="I61" s="359"/>
      <c r="J61" s="359"/>
      <c r="K61" s="229"/>
    </row>
    <row r="62" spans="2:11" s="1" customFormat="1" ht="15" customHeight="1">
      <c r="B62" s="228"/>
      <c r="C62" s="233"/>
      <c r="D62" s="362" t="s">
        <v>357</v>
      </c>
      <c r="E62" s="362"/>
      <c r="F62" s="362"/>
      <c r="G62" s="362"/>
      <c r="H62" s="362"/>
      <c r="I62" s="362"/>
      <c r="J62" s="362"/>
      <c r="K62" s="229"/>
    </row>
    <row r="63" spans="2:11" s="1" customFormat="1" ht="15" customHeight="1">
      <c r="B63" s="228"/>
      <c r="C63" s="233"/>
      <c r="D63" s="359" t="s">
        <v>358</v>
      </c>
      <c r="E63" s="359"/>
      <c r="F63" s="359"/>
      <c r="G63" s="359"/>
      <c r="H63" s="359"/>
      <c r="I63" s="359"/>
      <c r="J63" s="359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9" t="s">
        <v>359</v>
      </c>
      <c r="E65" s="359"/>
      <c r="F65" s="359"/>
      <c r="G65" s="359"/>
      <c r="H65" s="359"/>
      <c r="I65" s="359"/>
      <c r="J65" s="359"/>
      <c r="K65" s="229"/>
    </row>
    <row r="66" spans="2:11" s="1" customFormat="1" ht="15" customHeight="1">
      <c r="B66" s="228"/>
      <c r="C66" s="233"/>
      <c r="D66" s="362" t="s">
        <v>360</v>
      </c>
      <c r="E66" s="362"/>
      <c r="F66" s="362"/>
      <c r="G66" s="362"/>
      <c r="H66" s="362"/>
      <c r="I66" s="362"/>
      <c r="J66" s="362"/>
      <c r="K66" s="229"/>
    </row>
    <row r="67" spans="2:11" s="1" customFormat="1" ht="15" customHeight="1">
      <c r="B67" s="228"/>
      <c r="C67" s="233"/>
      <c r="D67" s="359" t="s">
        <v>361</v>
      </c>
      <c r="E67" s="359"/>
      <c r="F67" s="359"/>
      <c r="G67" s="359"/>
      <c r="H67" s="359"/>
      <c r="I67" s="359"/>
      <c r="J67" s="359"/>
      <c r="K67" s="229"/>
    </row>
    <row r="68" spans="2:11" s="1" customFormat="1" ht="15" customHeight="1">
      <c r="B68" s="228"/>
      <c r="C68" s="233"/>
      <c r="D68" s="359" t="s">
        <v>362</v>
      </c>
      <c r="E68" s="359"/>
      <c r="F68" s="359"/>
      <c r="G68" s="359"/>
      <c r="H68" s="359"/>
      <c r="I68" s="359"/>
      <c r="J68" s="359"/>
      <c r="K68" s="229"/>
    </row>
    <row r="69" spans="2:11" s="1" customFormat="1" ht="15" customHeight="1">
      <c r="B69" s="228"/>
      <c r="C69" s="233"/>
      <c r="D69" s="359" t="s">
        <v>363</v>
      </c>
      <c r="E69" s="359"/>
      <c r="F69" s="359"/>
      <c r="G69" s="359"/>
      <c r="H69" s="359"/>
      <c r="I69" s="359"/>
      <c r="J69" s="359"/>
      <c r="K69" s="229"/>
    </row>
    <row r="70" spans="2:11" s="1" customFormat="1" ht="15" customHeight="1">
      <c r="B70" s="228"/>
      <c r="C70" s="233"/>
      <c r="D70" s="359" t="s">
        <v>364</v>
      </c>
      <c r="E70" s="359"/>
      <c r="F70" s="359"/>
      <c r="G70" s="359"/>
      <c r="H70" s="359"/>
      <c r="I70" s="359"/>
      <c r="J70" s="359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365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366</v>
      </c>
      <c r="D76" s="247"/>
      <c r="E76" s="247"/>
      <c r="F76" s="247" t="s">
        <v>367</v>
      </c>
      <c r="G76" s="248"/>
      <c r="H76" s="247" t="s">
        <v>53</v>
      </c>
      <c r="I76" s="247" t="s">
        <v>56</v>
      </c>
      <c r="J76" s="247" t="s">
        <v>368</v>
      </c>
      <c r="K76" s="246"/>
    </row>
    <row r="77" spans="2:11" s="1" customFormat="1" ht="17.25" customHeight="1">
      <c r="B77" s="245"/>
      <c r="C77" s="249" t="s">
        <v>369</v>
      </c>
      <c r="D77" s="249"/>
      <c r="E77" s="249"/>
      <c r="F77" s="250" t="s">
        <v>370</v>
      </c>
      <c r="G77" s="251"/>
      <c r="H77" s="249"/>
      <c r="I77" s="249"/>
      <c r="J77" s="249" t="s">
        <v>371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52</v>
      </c>
      <c r="D79" s="254"/>
      <c r="E79" s="254"/>
      <c r="F79" s="255" t="s">
        <v>372</v>
      </c>
      <c r="G79" s="256"/>
      <c r="H79" s="234" t="s">
        <v>373</v>
      </c>
      <c r="I79" s="234" t="s">
        <v>374</v>
      </c>
      <c r="J79" s="234">
        <v>20</v>
      </c>
      <c r="K79" s="246"/>
    </row>
    <row r="80" spans="2:11" s="1" customFormat="1" ht="15" customHeight="1">
      <c r="B80" s="245"/>
      <c r="C80" s="234" t="s">
        <v>375</v>
      </c>
      <c r="D80" s="234"/>
      <c r="E80" s="234"/>
      <c r="F80" s="255" t="s">
        <v>372</v>
      </c>
      <c r="G80" s="256"/>
      <c r="H80" s="234" t="s">
        <v>376</v>
      </c>
      <c r="I80" s="234" t="s">
        <v>374</v>
      </c>
      <c r="J80" s="234">
        <v>120</v>
      </c>
      <c r="K80" s="246"/>
    </row>
    <row r="81" spans="2:11" s="1" customFormat="1" ht="15" customHeight="1">
      <c r="B81" s="257"/>
      <c r="C81" s="234" t="s">
        <v>377</v>
      </c>
      <c r="D81" s="234"/>
      <c r="E81" s="234"/>
      <c r="F81" s="255" t="s">
        <v>378</v>
      </c>
      <c r="G81" s="256"/>
      <c r="H81" s="234" t="s">
        <v>379</v>
      </c>
      <c r="I81" s="234" t="s">
        <v>374</v>
      </c>
      <c r="J81" s="234">
        <v>50</v>
      </c>
      <c r="K81" s="246"/>
    </row>
    <row r="82" spans="2:11" s="1" customFormat="1" ht="15" customHeight="1">
      <c r="B82" s="257"/>
      <c r="C82" s="234" t="s">
        <v>380</v>
      </c>
      <c r="D82" s="234"/>
      <c r="E82" s="234"/>
      <c r="F82" s="255" t="s">
        <v>372</v>
      </c>
      <c r="G82" s="256"/>
      <c r="H82" s="234" t="s">
        <v>381</v>
      </c>
      <c r="I82" s="234" t="s">
        <v>382</v>
      </c>
      <c r="J82" s="234"/>
      <c r="K82" s="246"/>
    </row>
    <row r="83" spans="2:11" s="1" customFormat="1" ht="15" customHeight="1">
      <c r="B83" s="257"/>
      <c r="C83" s="258" t="s">
        <v>383</v>
      </c>
      <c r="D83" s="258"/>
      <c r="E83" s="258"/>
      <c r="F83" s="259" t="s">
        <v>378</v>
      </c>
      <c r="G83" s="258"/>
      <c r="H83" s="258" t="s">
        <v>384</v>
      </c>
      <c r="I83" s="258" t="s">
        <v>374</v>
      </c>
      <c r="J83" s="258">
        <v>15</v>
      </c>
      <c r="K83" s="246"/>
    </row>
    <row r="84" spans="2:11" s="1" customFormat="1" ht="15" customHeight="1">
      <c r="B84" s="257"/>
      <c r="C84" s="258" t="s">
        <v>385</v>
      </c>
      <c r="D84" s="258"/>
      <c r="E84" s="258"/>
      <c r="F84" s="259" t="s">
        <v>378</v>
      </c>
      <c r="G84" s="258"/>
      <c r="H84" s="258" t="s">
        <v>386</v>
      </c>
      <c r="I84" s="258" t="s">
        <v>374</v>
      </c>
      <c r="J84" s="258">
        <v>15</v>
      </c>
      <c r="K84" s="246"/>
    </row>
    <row r="85" spans="2:11" s="1" customFormat="1" ht="15" customHeight="1">
      <c r="B85" s="257"/>
      <c r="C85" s="258" t="s">
        <v>387</v>
      </c>
      <c r="D85" s="258"/>
      <c r="E85" s="258"/>
      <c r="F85" s="259" t="s">
        <v>378</v>
      </c>
      <c r="G85" s="258"/>
      <c r="H85" s="258" t="s">
        <v>388</v>
      </c>
      <c r="I85" s="258" t="s">
        <v>374</v>
      </c>
      <c r="J85" s="258">
        <v>20</v>
      </c>
      <c r="K85" s="246"/>
    </row>
    <row r="86" spans="2:11" s="1" customFormat="1" ht="15" customHeight="1">
      <c r="B86" s="257"/>
      <c r="C86" s="258" t="s">
        <v>389</v>
      </c>
      <c r="D86" s="258"/>
      <c r="E86" s="258"/>
      <c r="F86" s="259" t="s">
        <v>378</v>
      </c>
      <c r="G86" s="258"/>
      <c r="H86" s="258" t="s">
        <v>390</v>
      </c>
      <c r="I86" s="258" t="s">
        <v>374</v>
      </c>
      <c r="J86" s="258">
        <v>20</v>
      </c>
      <c r="K86" s="246"/>
    </row>
    <row r="87" spans="2:11" s="1" customFormat="1" ht="15" customHeight="1">
      <c r="B87" s="257"/>
      <c r="C87" s="234" t="s">
        <v>391</v>
      </c>
      <c r="D87" s="234"/>
      <c r="E87" s="234"/>
      <c r="F87" s="255" t="s">
        <v>378</v>
      </c>
      <c r="G87" s="256"/>
      <c r="H87" s="234" t="s">
        <v>392</v>
      </c>
      <c r="I87" s="234" t="s">
        <v>374</v>
      </c>
      <c r="J87" s="234">
        <v>50</v>
      </c>
      <c r="K87" s="246"/>
    </row>
    <row r="88" spans="2:11" s="1" customFormat="1" ht="15" customHeight="1">
      <c r="B88" s="257"/>
      <c r="C88" s="234" t="s">
        <v>393</v>
      </c>
      <c r="D88" s="234"/>
      <c r="E88" s="234"/>
      <c r="F88" s="255" t="s">
        <v>378</v>
      </c>
      <c r="G88" s="256"/>
      <c r="H88" s="234" t="s">
        <v>394</v>
      </c>
      <c r="I88" s="234" t="s">
        <v>374</v>
      </c>
      <c r="J88" s="234">
        <v>20</v>
      </c>
      <c r="K88" s="246"/>
    </row>
    <row r="89" spans="2:11" s="1" customFormat="1" ht="15" customHeight="1">
      <c r="B89" s="257"/>
      <c r="C89" s="234" t="s">
        <v>395</v>
      </c>
      <c r="D89" s="234"/>
      <c r="E89" s="234"/>
      <c r="F89" s="255" t="s">
        <v>378</v>
      </c>
      <c r="G89" s="256"/>
      <c r="H89" s="234" t="s">
        <v>396</v>
      </c>
      <c r="I89" s="234" t="s">
        <v>374</v>
      </c>
      <c r="J89" s="234">
        <v>20</v>
      </c>
      <c r="K89" s="246"/>
    </row>
    <row r="90" spans="2:11" s="1" customFormat="1" ht="15" customHeight="1">
      <c r="B90" s="257"/>
      <c r="C90" s="234" t="s">
        <v>397</v>
      </c>
      <c r="D90" s="234"/>
      <c r="E90" s="234"/>
      <c r="F90" s="255" t="s">
        <v>378</v>
      </c>
      <c r="G90" s="256"/>
      <c r="H90" s="234" t="s">
        <v>398</v>
      </c>
      <c r="I90" s="234" t="s">
        <v>374</v>
      </c>
      <c r="J90" s="234">
        <v>50</v>
      </c>
      <c r="K90" s="246"/>
    </row>
    <row r="91" spans="2:11" s="1" customFormat="1" ht="15" customHeight="1">
      <c r="B91" s="257"/>
      <c r="C91" s="234" t="s">
        <v>399</v>
      </c>
      <c r="D91" s="234"/>
      <c r="E91" s="234"/>
      <c r="F91" s="255" t="s">
        <v>378</v>
      </c>
      <c r="G91" s="256"/>
      <c r="H91" s="234" t="s">
        <v>399</v>
      </c>
      <c r="I91" s="234" t="s">
        <v>374</v>
      </c>
      <c r="J91" s="234">
        <v>50</v>
      </c>
      <c r="K91" s="246"/>
    </row>
    <row r="92" spans="2:11" s="1" customFormat="1" ht="15" customHeight="1">
      <c r="B92" s="257"/>
      <c r="C92" s="234" t="s">
        <v>400</v>
      </c>
      <c r="D92" s="234"/>
      <c r="E92" s="234"/>
      <c r="F92" s="255" t="s">
        <v>378</v>
      </c>
      <c r="G92" s="256"/>
      <c r="H92" s="234" t="s">
        <v>401</v>
      </c>
      <c r="I92" s="234" t="s">
        <v>374</v>
      </c>
      <c r="J92" s="234">
        <v>255</v>
      </c>
      <c r="K92" s="246"/>
    </row>
    <row r="93" spans="2:11" s="1" customFormat="1" ht="15" customHeight="1">
      <c r="B93" s="257"/>
      <c r="C93" s="234" t="s">
        <v>402</v>
      </c>
      <c r="D93" s="234"/>
      <c r="E93" s="234"/>
      <c r="F93" s="255" t="s">
        <v>372</v>
      </c>
      <c r="G93" s="256"/>
      <c r="H93" s="234" t="s">
        <v>403</v>
      </c>
      <c r="I93" s="234" t="s">
        <v>404</v>
      </c>
      <c r="J93" s="234"/>
      <c r="K93" s="246"/>
    </row>
    <row r="94" spans="2:11" s="1" customFormat="1" ht="15" customHeight="1">
      <c r="B94" s="257"/>
      <c r="C94" s="234" t="s">
        <v>405</v>
      </c>
      <c r="D94" s="234"/>
      <c r="E94" s="234"/>
      <c r="F94" s="255" t="s">
        <v>372</v>
      </c>
      <c r="G94" s="256"/>
      <c r="H94" s="234" t="s">
        <v>406</v>
      </c>
      <c r="I94" s="234" t="s">
        <v>407</v>
      </c>
      <c r="J94" s="234"/>
      <c r="K94" s="246"/>
    </row>
    <row r="95" spans="2:11" s="1" customFormat="1" ht="15" customHeight="1">
      <c r="B95" s="257"/>
      <c r="C95" s="234" t="s">
        <v>408</v>
      </c>
      <c r="D95" s="234"/>
      <c r="E95" s="234"/>
      <c r="F95" s="255" t="s">
        <v>372</v>
      </c>
      <c r="G95" s="256"/>
      <c r="H95" s="234" t="s">
        <v>408</v>
      </c>
      <c r="I95" s="234" t="s">
        <v>407</v>
      </c>
      <c r="J95" s="234"/>
      <c r="K95" s="246"/>
    </row>
    <row r="96" spans="2:11" s="1" customFormat="1" ht="15" customHeight="1">
      <c r="B96" s="257"/>
      <c r="C96" s="234" t="s">
        <v>37</v>
      </c>
      <c r="D96" s="234"/>
      <c r="E96" s="234"/>
      <c r="F96" s="255" t="s">
        <v>372</v>
      </c>
      <c r="G96" s="256"/>
      <c r="H96" s="234" t="s">
        <v>409</v>
      </c>
      <c r="I96" s="234" t="s">
        <v>407</v>
      </c>
      <c r="J96" s="234"/>
      <c r="K96" s="246"/>
    </row>
    <row r="97" spans="2:11" s="1" customFormat="1" ht="15" customHeight="1">
      <c r="B97" s="257"/>
      <c r="C97" s="234" t="s">
        <v>47</v>
      </c>
      <c r="D97" s="234"/>
      <c r="E97" s="234"/>
      <c r="F97" s="255" t="s">
        <v>372</v>
      </c>
      <c r="G97" s="256"/>
      <c r="H97" s="234" t="s">
        <v>410</v>
      </c>
      <c r="I97" s="234" t="s">
        <v>407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411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366</v>
      </c>
      <c r="D103" s="247"/>
      <c r="E103" s="247"/>
      <c r="F103" s="247" t="s">
        <v>367</v>
      </c>
      <c r="G103" s="248"/>
      <c r="H103" s="247" t="s">
        <v>53</v>
      </c>
      <c r="I103" s="247" t="s">
        <v>56</v>
      </c>
      <c r="J103" s="247" t="s">
        <v>368</v>
      </c>
      <c r="K103" s="246"/>
    </row>
    <row r="104" spans="2:11" s="1" customFormat="1" ht="17.25" customHeight="1">
      <c r="B104" s="245"/>
      <c r="C104" s="249" t="s">
        <v>369</v>
      </c>
      <c r="D104" s="249"/>
      <c r="E104" s="249"/>
      <c r="F104" s="250" t="s">
        <v>370</v>
      </c>
      <c r="G104" s="251"/>
      <c r="H104" s="249"/>
      <c r="I104" s="249"/>
      <c r="J104" s="249" t="s">
        <v>371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52</v>
      </c>
      <c r="D106" s="254"/>
      <c r="E106" s="254"/>
      <c r="F106" s="255" t="s">
        <v>372</v>
      </c>
      <c r="G106" s="234"/>
      <c r="H106" s="234" t="s">
        <v>412</v>
      </c>
      <c r="I106" s="234" t="s">
        <v>374</v>
      </c>
      <c r="J106" s="234">
        <v>20</v>
      </c>
      <c r="K106" s="246"/>
    </row>
    <row r="107" spans="2:11" s="1" customFormat="1" ht="15" customHeight="1">
      <c r="B107" s="245"/>
      <c r="C107" s="234" t="s">
        <v>375</v>
      </c>
      <c r="D107" s="234"/>
      <c r="E107" s="234"/>
      <c r="F107" s="255" t="s">
        <v>372</v>
      </c>
      <c r="G107" s="234"/>
      <c r="H107" s="234" t="s">
        <v>412</v>
      </c>
      <c r="I107" s="234" t="s">
        <v>374</v>
      </c>
      <c r="J107" s="234">
        <v>120</v>
      </c>
      <c r="K107" s="246"/>
    </row>
    <row r="108" spans="2:11" s="1" customFormat="1" ht="15" customHeight="1">
      <c r="B108" s="257"/>
      <c r="C108" s="234" t="s">
        <v>377</v>
      </c>
      <c r="D108" s="234"/>
      <c r="E108" s="234"/>
      <c r="F108" s="255" t="s">
        <v>378</v>
      </c>
      <c r="G108" s="234"/>
      <c r="H108" s="234" t="s">
        <v>412</v>
      </c>
      <c r="I108" s="234" t="s">
        <v>374</v>
      </c>
      <c r="J108" s="234">
        <v>50</v>
      </c>
      <c r="K108" s="246"/>
    </row>
    <row r="109" spans="2:11" s="1" customFormat="1" ht="15" customHeight="1">
      <c r="B109" s="257"/>
      <c r="C109" s="234" t="s">
        <v>380</v>
      </c>
      <c r="D109" s="234"/>
      <c r="E109" s="234"/>
      <c r="F109" s="255" t="s">
        <v>372</v>
      </c>
      <c r="G109" s="234"/>
      <c r="H109" s="234" t="s">
        <v>412</v>
      </c>
      <c r="I109" s="234" t="s">
        <v>382</v>
      </c>
      <c r="J109" s="234"/>
      <c r="K109" s="246"/>
    </row>
    <row r="110" spans="2:11" s="1" customFormat="1" ht="15" customHeight="1">
      <c r="B110" s="257"/>
      <c r="C110" s="234" t="s">
        <v>391</v>
      </c>
      <c r="D110" s="234"/>
      <c r="E110" s="234"/>
      <c r="F110" s="255" t="s">
        <v>378</v>
      </c>
      <c r="G110" s="234"/>
      <c r="H110" s="234" t="s">
        <v>412</v>
      </c>
      <c r="I110" s="234" t="s">
        <v>374</v>
      </c>
      <c r="J110" s="234">
        <v>50</v>
      </c>
      <c r="K110" s="246"/>
    </row>
    <row r="111" spans="2:11" s="1" customFormat="1" ht="15" customHeight="1">
      <c r="B111" s="257"/>
      <c r="C111" s="234" t="s">
        <v>399</v>
      </c>
      <c r="D111" s="234"/>
      <c r="E111" s="234"/>
      <c r="F111" s="255" t="s">
        <v>378</v>
      </c>
      <c r="G111" s="234"/>
      <c r="H111" s="234" t="s">
        <v>412</v>
      </c>
      <c r="I111" s="234" t="s">
        <v>374</v>
      </c>
      <c r="J111" s="234">
        <v>50</v>
      </c>
      <c r="K111" s="246"/>
    </row>
    <row r="112" spans="2:11" s="1" customFormat="1" ht="15" customHeight="1">
      <c r="B112" s="257"/>
      <c r="C112" s="234" t="s">
        <v>397</v>
      </c>
      <c r="D112" s="234"/>
      <c r="E112" s="234"/>
      <c r="F112" s="255" t="s">
        <v>378</v>
      </c>
      <c r="G112" s="234"/>
      <c r="H112" s="234" t="s">
        <v>412</v>
      </c>
      <c r="I112" s="234" t="s">
        <v>374</v>
      </c>
      <c r="J112" s="234">
        <v>50</v>
      </c>
      <c r="K112" s="246"/>
    </row>
    <row r="113" spans="2:11" s="1" customFormat="1" ht="15" customHeight="1">
      <c r="B113" s="257"/>
      <c r="C113" s="234" t="s">
        <v>52</v>
      </c>
      <c r="D113" s="234"/>
      <c r="E113" s="234"/>
      <c r="F113" s="255" t="s">
        <v>372</v>
      </c>
      <c r="G113" s="234"/>
      <c r="H113" s="234" t="s">
        <v>413</v>
      </c>
      <c r="I113" s="234" t="s">
        <v>374</v>
      </c>
      <c r="J113" s="234">
        <v>20</v>
      </c>
      <c r="K113" s="246"/>
    </row>
    <row r="114" spans="2:11" s="1" customFormat="1" ht="15" customHeight="1">
      <c r="B114" s="257"/>
      <c r="C114" s="234" t="s">
        <v>414</v>
      </c>
      <c r="D114" s="234"/>
      <c r="E114" s="234"/>
      <c r="F114" s="255" t="s">
        <v>372</v>
      </c>
      <c r="G114" s="234"/>
      <c r="H114" s="234" t="s">
        <v>415</v>
      </c>
      <c r="I114" s="234" t="s">
        <v>374</v>
      </c>
      <c r="J114" s="234">
        <v>120</v>
      </c>
      <c r="K114" s="246"/>
    </row>
    <row r="115" spans="2:11" s="1" customFormat="1" ht="15" customHeight="1">
      <c r="B115" s="257"/>
      <c r="C115" s="234" t="s">
        <v>37</v>
      </c>
      <c r="D115" s="234"/>
      <c r="E115" s="234"/>
      <c r="F115" s="255" t="s">
        <v>372</v>
      </c>
      <c r="G115" s="234"/>
      <c r="H115" s="234" t="s">
        <v>416</v>
      </c>
      <c r="I115" s="234" t="s">
        <v>407</v>
      </c>
      <c r="J115" s="234"/>
      <c r="K115" s="246"/>
    </row>
    <row r="116" spans="2:11" s="1" customFormat="1" ht="15" customHeight="1">
      <c r="B116" s="257"/>
      <c r="C116" s="234" t="s">
        <v>47</v>
      </c>
      <c r="D116" s="234"/>
      <c r="E116" s="234"/>
      <c r="F116" s="255" t="s">
        <v>372</v>
      </c>
      <c r="G116" s="234"/>
      <c r="H116" s="234" t="s">
        <v>417</v>
      </c>
      <c r="I116" s="234" t="s">
        <v>407</v>
      </c>
      <c r="J116" s="234"/>
      <c r="K116" s="246"/>
    </row>
    <row r="117" spans="2:11" s="1" customFormat="1" ht="15" customHeight="1">
      <c r="B117" s="257"/>
      <c r="C117" s="234" t="s">
        <v>56</v>
      </c>
      <c r="D117" s="234"/>
      <c r="E117" s="234"/>
      <c r="F117" s="255" t="s">
        <v>372</v>
      </c>
      <c r="G117" s="234"/>
      <c r="H117" s="234" t="s">
        <v>418</v>
      </c>
      <c r="I117" s="234" t="s">
        <v>419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420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366</v>
      </c>
      <c r="D123" s="247"/>
      <c r="E123" s="247"/>
      <c r="F123" s="247" t="s">
        <v>367</v>
      </c>
      <c r="G123" s="248"/>
      <c r="H123" s="247" t="s">
        <v>53</v>
      </c>
      <c r="I123" s="247" t="s">
        <v>56</v>
      </c>
      <c r="J123" s="247" t="s">
        <v>368</v>
      </c>
      <c r="K123" s="276"/>
    </row>
    <row r="124" spans="2:11" s="1" customFormat="1" ht="17.25" customHeight="1">
      <c r="B124" s="275"/>
      <c r="C124" s="249" t="s">
        <v>369</v>
      </c>
      <c r="D124" s="249"/>
      <c r="E124" s="249"/>
      <c r="F124" s="250" t="s">
        <v>370</v>
      </c>
      <c r="G124" s="251"/>
      <c r="H124" s="249"/>
      <c r="I124" s="249"/>
      <c r="J124" s="249" t="s">
        <v>371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375</v>
      </c>
      <c r="D126" s="254"/>
      <c r="E126" s="254"/>
      <c r="F126" s="255" t="s">
        <v>372</v>
      </c>
      <c r="G126" s="234"/>
      <c r="H126" s="234" t="s">
        <v>412</v>
      </c>
      <c r="I126" s="234" t="s">
        <v>374</v>
      </c>
      <c r="J126" s="234">
        <v>120</v>
      </c>
      <c r="K126" s="280"/>
    </row>
    <row r="127" spans="2:11" s="1" customFormat="1" ht="15" customHeight="1">
      <c r="B127" s="277"/>
      <c r="C127" s="234" t="s">
        <v>421</v>
      </c>
      <c r="D127" s="234"/>
      <c r="E127" s="234"/>
      <c r="F127" s="255" t="s">
        <v>372</v>
      </c>
      <c r="G127" s="234"/>
      <c r="H127" s="234" t="s">
        <v>422</v>
      </c>
      <c r="I127" s="234" t="s">
        <v>374</v>
      </c>
      <c r="J127" s="234" t="s">
        <v>423</v>
      </c>
      <c r="K127" s="280"/>
    </row>
    <row r="128" spans="2:11" s="1" customFormat="1" ht="15" customHeight="1">
      <c r="B128" s="277"/>
      <c r="C128" s="234" t="s">
        <v>320</v>
      </c>
      <c r="D128" s="234"/>
      <c r="E128" s="234"/>
      <c r="F128" s="255" t="s">
        <v>372</v>
      </c>
      <c r="G128" s="234"/>
      <c r="H128" s="234" t="s">
        <v>424</v>
      </c>
      <c r="I128" s="234" t="s">
        <v>374</v>
      </c>
      <c r="J128" s="234" t="s">
        <v>423</v>
      </c>
      <c r="K128" s="280"/>
    </row>
    <row r="129" spans="2:11" s="1" customFormat="1" ht="15" customHeight="1">
      <c r="B129" s="277"/>
      <c r="C129" s="234" t="s">
        <v>383</v>
      </c>
      <c r="D129" s="234"/>
      <c r="E129" s="234"/>
      <c r="F129" s="255" t="s">
        <v>378</v>
      </c>
      <c r="G129" s="234"/>
      <c r="H129" s="234" t="s">
        <v>384</v>
      </c>
      <c r="I129" s="234" t="s">
        <v>374</v>
      </c>
      <c r="J129" s="234">
        <v>15</v>
      </c>
      <c r="K129" s="280"/>
    </row>
    <row r="130" spans="2:11" s="1" customFormat="1" ht="15" customHeight="1">
      <c r="B130" s="277"/>
      <c r="C130" s="258" t="s">
        <v>385</v>
      </c>
      <c r="D130" s="258"/>
      <c r="E130" s="258"/>
      <c r="F130" s="259" t="s">
        <v>378</v>
      </c>
      <c r="G130" s="258"/>
      <c r="H130" s="258" t="s">
        <v>386</v>
      </c>
      <c r="I130" s="258" t="s">
        <v>374</v>
      </c>
      <c r="J130" s="258">
        <v>15</v>
      </c>
      <c r="K130" s="280"/>
    </row>
    <row r="131" spans="2:11" s="1" customFormat="1" ht="15" customHeight="1">
      <c r="B131" s="277"/>
      <c r="C131" s="258" t="s">
        <v>387</v>
      </c>
      <c r="D131" s="258"/>
      <c r="E131" s="258"/>
      <c r="F131" s="259" t="s">
        <v>378</v>
      </c>
      <c r="G131" s="258"/>
      <c r="H131" s="258" t="s">
        <v>388</v>
      </c>
      <c r="I131" s="258" t="s">
        <v>374</v>
      </c>
      <c r="J131" s="258">
        <v>20</v>
      </c>
      <c r="K131" s="280"/>
    </row>
    <row r="132" spans="2:11" s="1" customFormat="1" ht="15" customHeight="1">
      <c r="B132" s="277"/>
      <c r="C132" s="258" t="s">
        <v>389</v>
      </c>
      <c r="D132" s="258"/>
      <c r="E132" s="258"/>
      <c r="F132" s="259" t="s">
        <v>378</v>
      </c>
      <c r="G132" s="258"/>
      <c r="H132" s="258" t="s">
        <v>390</v>
      </c>
      <c r="I132" s="258" t="s">
        <v>374</v>
      </c>
      <c r="J132" s="258">
        <v>20</v>
      </c>
      <c r="K132" s="280"/>
    </row>
    <row r="133" spans="2:11" s="1" customFormat="1" ht="15" customHeight="1">
      <c r="B133" s="277"/>
      <c r="C133" s="234" t="s">
        <v>377</v>
      </c>
      <c r="D133" s="234"/>
      <c r="E133" s="234"/>
      <c r="F133" s="255" t="s">
        <v>378</v>
      </c>
      <c r="G133" s="234"/>
      <c r="H133" s="234" t="s">
        <v>412</v>
      </c>
      <c r="I133" s="234" t="s">
        <v>374</v>
      </c>
      <c r="J133" s="234">
        <v>50</v>
      </c>
      <c r="K133" s="280"/>
    </row>
    <row r="134" spans="2:11" s="1" customFormat="1" ht="15" customHeight="1">
      <c r="B134" s="277"/>
      <c r="C134" s="234" t="s">
        <v>391</v>
      </c>
      <c r="D134" s="234"/>
      <c r="E134" s="234"/>
      <c r="F134" s="255" t="s">
        <v>378</v>
      </c>
      <c r="G134" s="234"/>
      <c r="H134" s="234" t="s">
        <v>412</v>
      </c>
      <c r="I134" s="234" t="s">
        <v>374</v>
      </c>
      <c r="J134" s="234">
        <v>50</v>
      </c>
      <c r="K134" s="280"/>
    </row>
    <row r="135" spans="2:11" s="1" customFormat="1" ht="15" customHeight="1">
      <c r="B135" s="277"/>
      <c r="C135" s="234" t="s">
        <v>397</v>
      </c>
      <c r="D135" s="234"/>
      <c r="E135" s="234"/>
      <c r="F135" s="255" t="s">
        <v>378</v>
      </c>
      <c r="G135" s="234"/>
      <c r="H135" s="234" t="s">
        <v>412</v>
      </c>
      <c r="I135" s="234" t="s">
        <v>374</v>
      </c>
      <c r="J135" s="234">
        <v>50</v>
      </c>
      <c r="K135" s="280"/>
    </row>
    <row r="136" spans="2:11" s="1" customFormat="1" ht="15" customHeight="1">
      <c r="B136" s="277"/>
      <c r="C136" s="234" t="s">
        <v>399</v>
      </c>
      <c r="D136" s="234"/>
      <c r="E136" s="234"/>
      <c r="F136" s="255" t="s">
        <v>378</v>
      </c>
      <c r="G136" s="234"/>
      <c r="H136" s="234" t="s">
        <v>412</v>
      </c>
      <c r="I136" s="234" t="s">
        <v>374</v>
      </c>
      <c r="J136" s="234">
        <v>50</v>
      </c>
      <c r="K136" s="280"/>
    </row>
    <row r="137" spans="2:11" s="1" customFormat="1" ht="15" customHeight="1">
      <c r="B137" s="277"/>
      <c r="C137" s="234" t="s">
        <v>400</v>
      </c>
      <c r="D137" s="234"/>
      <c r="E137" s="234"/>
      <c r="F137" s="255" t="s">
        <v>378</v>
      </c>
      <c r="G137" s="234"/>
      <c r="H137" s="234" t="s">
        <v>425</v>
      </c>
      <c r="I137" s="234" t="s">
        <v>374</v>
      </c>
      <c r="J137" s="234">
        <v>255</v>
      </c>
      <c r="K137" s="280"/>
    </row>
    <row r="138" spans="2:11" s="1" customFormat="1" ht="15" customHeight="1">
      <c r="B138" s="277"/>
      <c r="C138" s="234" t="s">
        <v>402</v>
      </c>
      <c r="D138" s="234"/>
      <c r="E138" s="234"/>
      <c r="F138" s="255" t="s">
        <v>372</v>
      </c>
      <c r="G138" s="234"/>
      <c r="H138" s="234" t="s">
        <v>426</v>
      </c>
      <c r="I138" s="234" t="s">
        <v>404</v>
      </c>
      <c r="J138" s="234"/>
      <c r="K138" s="280"/>
    </row>
    <row r="139" spans="2:11" s="1" customFormat="1" ht="15" customHeight="1">
      <c r="B139" s="277"/>
      <c r="C139" s="234" t="s">
        <v>405</v>
      </c>
      <c r="D139" s="234"/>
      <c r="E139" s="234"/>
      <c r="F139" s="255" t="s">
        <v>372</v>
      </c>
      <c r="G139" s="234"/>
      <c r="H139" s="234" t="s">
        <v>427</v>
      </c>
      <c r="I139" s="234" t="s">
        <v>407</v>
      </c>
      <c r="J139" s="234"/>
      <c r="K139" s="280"/>
    </row>
    <row r="140" spans="2:11" s="1" customFormat="1" ht="15" customHeight="1">
      <c r="B140" s="277"/>
      <c r="C140" s="234" t="s">
        <v>408</v>
      </c>
      <c r="D140" s="234"/>
      <c r="E140" s="234"/>
      <c r="F140" s="255" t="s">
        <v>372</v>
      </c>
      <c r="G140" s="234"/>
      <c r="H140" s="234" t="s">
        <v>408</v>
      </c>
      <c r="I140" s="234" t="s">
        <v>407</v>
      </c>
      <c r="J140" s="234"/>
      <c r="K140" s="280"/>
    </row>
    <row r="141" spans="2:11" s="1" customFormat="1" ht="15" customHeight="1">
      <c r="B141" s="277"/>
      <c r="C141" s="234" t="s">
        <v>37</v>
      </c>
      <c r="D141" s="234"/>
      <c r="E141" s="234"/>
      <c r="F141" s="255" t="s">
        <v>372</v>
      </c>
      <c r="G141" s="234"/>
      <c r="H141" s="234" t="s">
        <v>428</v>
      </c>
      <c r="I141" s="234" t="s">
        <v>407</v>
      </c>
      <c r="J141" s="234"/>
      <c r="K141" s="280"/>
    </row>
    <row r="142" spans="2:11" s="1" customFormat="1" ht="15" customHeight="1">
      <c r="B142" s="277"/>
      <c r="C142" s="234" t="s">
        <v>429</v>
      </c>
      <c r="D142" s="234"/>
      <c r="E142" s="234"/>
      <c r="F142" s="255" t="s">
        <v>372</v>
      </c>
      <c r="G142" s="234"/>
      <c r="H142" s="234" t="s">
        <v>430</v>
      </c>
      <c r="I142" s="234" t="s">
        <v>407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431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366</v>
      </c>
      <c r="D148" s="247"/>
      <c r="E148" s="247"/>
      <c r="F148" s="247" t="s">
        <v>367</v>
      </c>
      <c r="G148" s="248"/>
      <c r="H148" s="247" t="s">
        <v>53</v>
      </c>
      <c r="I148" s="247" t="s">
        <v>56</v>
      </c>
      <c r="J148" s="247" t="s">
        <v>368</v>
      </c>
      <c r="K148" s="246"/>
    </row>
    <row r="149" spans="2:11" s="1" customFormat="1" ht="17.25" customHeight="1">
      <c r="B149" s="245"/>
      <c r="C149" s="249" t="s">
        <v>369</v>
      </c>
      <c r="D149" s="249"/>
      <c r="E149" s="249"/>
      <c r="F149" s="250" t="s">
        <v>370</v>
      </c>
      <c r="G149" s="251"/>
      <c r="H149" s="249"/>
      <c r="I149" s="249"/>
      <c r="J149" s="249" t="s">
        <v>371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375</v>
      </c>
      <c r="D151" s="234"/>
      <c r="E151" s="234"/>
      <c r="F151" s="285" t="s">
        <v>372</v>
      </c>
      <c r="G151" s="234"/>
      <c r="H151" s="284" t="s">
        <v>412</v>
      </c>
      <c r="I151" s="284" t="s">
        <v>374</v>
      </c>
      <c r="J151" s="284">
        <v>120</v>
      </c>
      <c r="K151" s="280"/>
    </row>
    <row r="152" spans="2:11" s="1" customFormat="1" ht="15" customHeight="1">
      <c r="B152" s="257"/>
      <c r="C152" s="284" t="s">
        <v>421</v>
      </c>
      <c r="D152" s="234"/>
      <c r="E152" s="234"/>
      <c r="F152" s="285" t="s">
        <v>372</v>
      </c>
      <c r="G152" s="234"/>
      <c r="H152" s="284" t="s">
        <v>432</v>
      </c>
      <c r="I152" s="284" t="s">
        <v>374</v>
      </c>
      <c r="J152" s="284" t="s">
        <v>423</v>
      </c>
      <c r="K152" s="280"/>
    </row>
    <row r="153" spans="2:11" s="1" customFormat="1" ht="15" customHeight="1">
      <c r="B153" s="257"/>
      <c r="C153" s="284" t="s">
        <v>320</v>
      </c>
      <c r="D153" s="234"/>
      <c r="E153" s="234"/>
      <c r="F153" s="285" t="s">
        <v>372</v>
      </c>
      <c r="G153" s="234"/>
      <c r="H153" s="284" t="s">
        <v>433</v>
      </c>
      <c r="I153" s="284" t="s">
        <v>374</v>
      </c>
      <c r="J153" s="284" t="s">
        <v>423</v>
      </c>
      <c r="K153" s="280"/>
    </row>
    <row r="154" spans="2:11" s="1" customFormat="1" ht="15" customHeight="1">
      <c r="B154" s="257"/>
      <c r="C154" s="284" t="s">
        <v>377</v>
      </c>
      <c r="D154" s="234"/>
      <c r="E154" s="234"/>
      <c r="F154" s="285" t="s">
        <v>378</v>
      </c>
      <c r="G154" s="234"/>
      <c r="H154" s="284" t="s">
        <v>412</v>
      </c>
      <c r="I154" s="284" t="s">
        <v>374</v>
      </c>
      <c r="J154" s="284">
        <v>50</v>
      </c>
      <c r="K154" s="280"/>
    </row>
    <row r="155" spans="2:11" s="1" customFormat="1" ht="15" customHeight="1">
      <c r="B155" s="257"/>
      <c r="C155" s="284" t="s">
        <v>380</v>
      </c>
      <c r="D155" s="234"/>
      <c r="E155" s="234"/>
      <c r="F155" s="285" t="s">
        <v>372</v>
      </c>
      <c r="G155" s="234"/>
      <c r="H155" s="284" t="s">
        <v>412</v>
      </c>
      <c r="I155" s="284" t="s">
        <v>382</v>
      </c>
      <c r="J155" s="284"/>
      <c r="K155" s="280"/>
    </row>
    <row r="156" spans="2:11" s="1" customFormat="1" ht="15" customHeight="1">
      <c r="B156" s="257"/>
      <c r="C156" s="284" t="s">
        <v>391</v>
      </c>
      <c r="D156" s="234"/>
      <c r="E156" s="234"/>
      <c r="F156" s="285" t="s">
        <v>378</v>
      </c>
      <c r="G156" s="234"/>
      <c r="H156" s="284" t="s">
        <v>412</v>
      </c>
      <c r="I156" s="284" t="s">
        <v>374</v>
      </c>
      <c r="J156" s="284">
        <v>50</v>
      </c>
      <c r="K156" s="280"/>
    </row>
    <row r="157" spans="2:11" s="1" customFormat="1" ht="15" customHeight="1">
      <c r="B157" s="257"/>
      <c r="C157" s="284" t="s">
        <v>399</v>
      </c>
      <c r="D157" s="234"/>
      <c r="E157" s="234"/>
      <c r="F157" s="285" t="s">
        <v>378</v>
      </c>
      <c r="G157" s="234"/>
      <c r="H157" s="284" t="s">
        <v>412</v>
      </c>
      <c r="I157" s="284" t="s">
        <v>374</v>
      </c>
      <c r="J157" s="284">
        <v>50</v>
      </c>
      <c r="K157" s="280"/>
    </row>
    <row r="158" spans="2:11" s="1" customFormat="1" ht="15" customHeight="1">
      <c r="B158" s="257"/>
      <c r="C158" s="284" t="s">
        <v>397</v>
      </c>
      <c r="D158" s="234"/>
      <c r="E158" s="234"/>
      <c r="F158" s="285" t="s">
        <v>378</v>
      </c>
      <c r="G158" s="234"/>
      <c r="H158" s="284" t="s">
        <v>412</v>
      </c>
      <c r="I158" s="284" t="s">
        <v>374</v>
      </c>
      <c r="J158" s="284">
        <v>50</v>
      </c>
      <c r="K158" s="280"/>
    </row>
    <row r="159" spans="2:11" s="1" customFormat="1" ht="15" customHeight="1">
      <c r="B159" s="257"/>
      <c r="C159" s="284" t="s">
        <v>110</v>
      </c>
      <c r="D159" s="234"/>
      <c r="E159" s="234"/>
      <c r="F159" s="285" t="s">
        <v>372</v>
      </c>
      <c r="G159" s="234"/>
      <c r="H159" s="284" t="s">
        <v>434</v>
      </c>
      <c r="I159" s="284" t="s">
        <v>374</v>
      </c>
      <c r="J159" s="284" t="s">
        <v>435</v>
      </c>
      <c r="K159" s="280"/>
    </row>
    <row r="160" spans="2:11" s="1" customFormat="1" ht="15" customHeight="1">
      <c r="B160" s="257"/>
      <c r="C160" s="284" t="s">
        <v>436</v>
      </c>
      <c r="D160" s="234"/>
      <c r="E160" s="234"/>
      <c r="F160" s="285" t="s">
        <v>372</v>
      </c>
      <c r="G160" s="234"/>
      <c r="H160" s="284" t="s">
        <v>437</v>
      </c>
      <c r="I160" s="284" t="s">
        <v>407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438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366</v>
      </c>
      <c r="D166" s="247"/>
      <c r="E166" s="247"/>
      <c r="F166" s="247" t="s">
        <v>367</v>
      </c>
      <c r="G166" s="289"/>
      <c r="H166" s="290" t="s">
        <v>53</v>
      </c>
      <c r="I166" s="290" t="s">
        <v>56</v>
      </c>
      <c r="J166" s="247" t="s">
        <v>368</v>
      </c>
      <c r="K166" s="227"/>
    </row>
    <row r="167" spans="2:11" s="1" customFormat="1" ht="17.25" customHeight="1">
      <c r="B167" s="228"/>
      <c r="C167" s="249" t="s">
        <v>369</v>
      </c>
      <c r="D167" s="249"/>
      <c r="E167" s="249"/>
      <c r="F167" s="250" t="s">
        <v>370</v>
      </c>
      <c r="G167" s="291"/>
      <c r="H167" s="292"/>
      <c r="I167" s="292"/>
      <c r="J167" s="249" t="s">
        <v>371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375</v>
      </c>
      <c r="D169" s="234"/>
      <c r="E169" s="234"/>
      <c r="F169" s="255" t="s">
        <v>372</v>
      </c>
      <c r="G169" s="234"/>
      <c r="H169" s="234" t="s">
        <v>412</v>
      </c>
      <c r="I169" s="234" t="s">
        <v>374</v>
      </c>
      <c r="J169" s="234">
        <v>120</v>
      </c>
      <c r="K169" s="280"/>
    </row>
    <row r="170" spans="2:11" s="1" customFormat="1" ht="15" customHeight="1">
      <c r="B170" s="257"/>
      <c r="C170" s="234" t="s">
        <v>421</v>
      </c>
      <c r="D170" s="234"/>
      <c r="E170" s="234"/>
      <c r="F170" s="255" t="s">
        <v>372</v>
      </c>
      <c r="G170" s="234"/>
      <c r="H170" s="234" t="s">
        <v>422</v>
      </c>
      <c r="I170" s="234" t="s">
        <v>374</v>
      </c>
      <c r="J170" s="234" t="s">
        <v>423</v>
      </c>
      <c r="K170" s="280"/>
    </row>
    <row r="171" spans="2:11" s="1" customFormat="1" ht="15" customHeight="1">
      <c r="B171" s="257"/>
      <c r="C171" s="234" t="s">
        <v>320</v>
      </c>
      <c r="D171" s="234"/>
      <c r="E171" s="234"/>
      <c r="F171" s="255" t="s">
        <v>372</v>
      </c>
      <c r="G171" s="234"/>
      <c r="H171" s="234" t="s">
        <v>439</v>
      </c>
      <c r="I171" s="234" t="s">
        <v>374</v>
      </c>
      <c r="J171" s="234" t="s">
        <v>423</v>
      </c>
      <c r="K171" s="280"/>
    </row>
    <row r="172" spans="2:11" s="1" customFormat="1" ht="15" customHeight="1">
      <c r="B172" s="257"/>
      <c r="C172" s="234" t="s">
        <v>377</v>
      </c>
      <c r="D172" s="234"/>
      <c r="E172" s="234"/>
      <c r="F172" s="255" t="s">
        <v>378</v>
      </c>
      <c r="G172" s="234"/>
      <c r="H172" s="234" t="s">
        <v>439</v>
      </c>
      <c r="I172" s="234" t="s">
        <v>374</v>
      </c>
      <c r="J172" s="234">
        <v>50</v>
      </c>
      <c r="K172" s="280"/>
    </row>
    <row r="173" spans="2:11" s="1" customFormat="1" ht="15" customHeight="1">
      <c r="B173" s="257"/>
      <c r="C173" s="234" t="s">
        <v>380</v>
      </c>
      <c r="D173" s="234"/>
      <c r="E173" s="234"/>
      <c r="F173" s="255" t="s">
        <v>372</v>
      </c>
      <c r="G173" s="234"/>
      <c r="H173" s="234" t="s">
        <v>439</v>
      </c>
      <c r="I173" s="234" t="s">
        <v>382</v>
      </c>
      <c r="J173" s="234"/>
      <c r="K173" s="280"/>
    </row>
    <row r="174" spans="2:11" s="1" customFormat="1" ht="15" customHeight="1">
      <c r="B174" s="257"/>
      <c r="C174" s="234" t="s">
        <v>391</v>
      </c>
      <c r="D174" s="234"/>
      <c r="E174" s="234"/>
      <c r="F174" s="255" t="s">
        <v>378</v>
      </c>
      <c r="G174" s="234"/>
      <c r="H174" s="234" t="s">
        <v>439</v>
      </c>
      <c r="I174" s="234" t="s">
        <v>374</v>
      </c>
      <c r="J174" s="234">
        <v>50</v>
      </c>
      <c r="K174" s="280"/>
    </row>
    <row r="175" spans="2:11" s="1" customFormat="1" ht="15" customHeight="1">
      <c r="B175" s="257"/>
      <c r="C175" s="234" t="s">
        <v>399</v>
      </c>
      <c r="D175" s="234"/>
      <c r="E175" s="234"/>
      <c r="F175" s="255" t="s">
        <v>378</v>
      </c>
      <c r="G175" s="234"/>
      <c r="H175" s="234" t="s">
        <v>439</v>
      </c>
      <c r="I175" s="234" t="s">
        <v>374</v>
      </c>
      <c r="J175" s="234">
        <v>50</v>
      </c>
      <c r="K175" s="280"/>
    </row>
    <row r="176" spans="2:11" s="1" customFormat="1" ht="15" customHeight="1">
      <c r="B176" s="257"/>
      <c r="C176" s="234" t="s">
        <v>397</v>
      </c>
      <c r="D176" s="234"/>
      <c r="E176" s="234"/>
      <c r="F176" s="255" t="s">
        <v>378</v>
      </c>
      <c r="G176" s="234"/>
      <c r="H176" s="234" t="s">
        <v>439</v>
      </c>
      <c r="I176" s="234" t="s">
        <v>374</v>
      </c>
      <c r="J176" s="234">
        <v>50</v>
      </c>
      <c r="K176" s="280"/>
    </row>
    <row r="177" spans="2:11" s="1" customFormat="1" ht="15" customHeight="1">
      <c r="B177" s="257"/>
      <c r="C177" s="234" t="s">
        <v>116</v>
      </c>
      <c r="D177" s="234"/>
      <c r="E177" s="234"/>
      <c r="F177" s="255" t="s">
        <v>372</v>
      </c>
      <c r="G177" s="234"/>
      <c r="H177" s="234" t="s">
        <v>440</v>
      </c>
      <c r="I177" s="234" t="s">
        <v>441</v>
      </c>
      <c r="J177" s="234"/>
      <c r="K177" s="280"/>
    </row>
    <row r="178" spans="2:11" s="1" customFormat="1" ht="15" customHeight="1">
      <c r="B178" s="257"/>
      <c r="C178" s="234" t="s">
        <v>56</v>
      </c>
      <c r="D178" s="234"/>
      <c r="E178" s="234"/>
      <c r="F178" s="255" t="s">
        <v>372</v>
      </c>
      <c r="G178" s="234"/>
      <c r="H178" s="234" t="s">
        <v>442</v>
      </c>
      <c r="I178" s="234" t="s">
        <v>443</v>
      </c>
      <c r="J178" s="234">
        <v>1</v>
      </c>
      <c r="K178" s="280"/>
    </row>
    <row r="179" spans="2:11" s="1" customFormat="1" ht="15" customHeight="1">
      <c r="B179" s="257"/>
      <c r="C179" s="234" t="s">
        <v>52</v>
      </c>
      <c r="D179" s="234"/>
      <c r="E179" s="234"/>
      <c r="F179" s="255" t="s">
        <v>372</v>
      </c>
      <c r="G179" s="234"/>
      <c r="H179" s="234" t="s">
        <v>444</v>
      </c>
      <c r="I179" s="234" t="s">
        <v>374</v>
      </c>
      <c r="J179" s="234">
        <v>20</v>
      </c>
      <c r="K179" s="280"/>
    </row>
    <row r="180" spans="2:11" s="1" customFormat="1" ht="15" customHeight="1">
      <c r="B180" s="257"/>
      <c r="C180" s="234" t="s">
        <v>53</v>
      </c>
      <c r="D180" s="234"/>
      <c r="E180" s="234"/>
      <c r="F180" s="255" t="s">
        <v>372</v>
      </c>
      <c r="G180" s="234"/>
      <c r="H180" s="234" t="s">
        <v>445</v>
      </c>
      <c r="I180" s="234" t="s">
        <v>374</v>
      </c>
      <c r="J180" s="234">
        <v>255</v>
      </c>
      <c r="K180" s="280"/>
    </row>
    <row r="181" spans="2:11" s="1" customFormat="1" ht="15" customHeight="1">
      <c r="B181" s="257"/>
      <c r="C181" s="234" t="s">
        <v>117</v>
      </c>
      <c r="D181" s="234"/>
      <c r="E181" s="234"/>
      <c r="F181" s="255" t="s">
        <v>372</v>
      </c>
      <c r="G181" s="234"/>
      <c r="H181" s="234" t="s">
        <v>336</v>
      </c>
      <c r="I181" s="234" t="s">
        <v>374</v>
      </c>
      <c r="J181" s="234">
        <v>10</v>
      </c>
      <c r="K181" s="280"/>
    </row>
    <row r="182" spans="2:11" s="1" customFormat="1" ht="15" customHeight="1">
      <c r="B182" s="257"/>
      <c r="C182" s="234" t="s">
        <v>118</v>
      </c>
      <c r="D182" s="234"/>
      <c r="E182" s="234"/>
      <c r="F182" s="255" t="s">
        <v>372</v>
      </c>
      <c r="G182" s="234"/>
      <c r="H182" s="234" t="s">
        <v>446</v>
      </c>
      <c r="I182" s="234" t="s">
        <v>407</v>
      </c>
      <c r="J182" s="234"/>
      <c r="K182" s="280"/>
    </row>
    <row r="183" spans="2:11" s="1" customFormat="1" ht="15" customHeight="1">
      <c r="B183" s="257"/>
      <c r="C183" s="234" t="s">
        <v>447</v>
      </c>
      <c r="D183" s="234"/>
      <c r="E183" s="234"/>
      <c r="F183" s="255" t="s">
        <v>372</v>
      </c>
      <c r="G183" s="234"/>
      <c r="H183" s="234" t="s">
        <v>448</v>
      </c>
      <c r="I183" s="234" t="s">
        <v>407</v>
      </c>
      <c r="J183" s="234"/>
      <c r="K183" s="280"/>
    </row>
    <row r="184" spans="2:11" s="1" customFormat="1" ht="15" customHeight="1">
      <c r="B184" s="257"/>
      <c r="C184" s="234" t="s">
        <v>436</v>
      </c>
      <c r="D184" s="234"/>
      <c r="E184" s="234"/>
      <c r="F184" s="255" t="s">
        <v>372</v>
      </c>
      <c r="G184" s="234"/>
      <c r="H184" s="234" t="s">
        <v>449</v>
      </c>
      <c r="I184" s="234" t="s">
        <v>407</v>
      </c>
      <c r="J184" s="234"/>
      <c r="K184" s="280"/>
    </row>
    <row r="185" spans="2:11" s="1" customFormat="1" ht="15" customHeight="1">
      <c r="B185" s="257"/>
      <c r="C185" s="234" t="s">
        <v>120</v>
      </c>
      <c r="D185" s="234"/>
      <c r="E185" s="234"/>
      <c r="F185" s="255" t="s">
        <v>378</v>
      </c>
      <c r="G185" s="234"/>
      <c r="H185" s="234" t="s">
        <v>450</v>
      </c>
      <c r="I185" s="234" t="s">
        <v>374</v>
      </c>
      <c r="J185" s="234">
        <v>50</v>
      </c>
      <c r="K185" s="280"/>
    </row>
    <row r="186" spans="2:11" s="1" customFormat="1" ht="15" customHeight="1">
      <c r="B186" s="257"/>
      <c r="C186" s="234" t="s">
        <v>451</v>
      </c>
      <c r="D186" s="234"/>
      <c r="E186" s="234"/>
      <c r="F186" s="255" t="s">
        <v>378</v>
      </c>
      <c r="G186" s="234"/>
      <c r="H186" s="234" t="s">
        <v>452</v>
      </c>
      <c r="I186" s="234" t="s">
        <v>453</v>
      </c>
      <c r="J186" s="234"/>
      <c r="K186" s="280"/>
    </row>
    <row r="187" spans="2:11" s="1" customFormat="1" ht="15" customHeight="1">
      <c r="B187" s="257"/>
      <c r="C187" s="234" t="s">
        <v>454</v>
      </c>
      <c r="D187" s="234"/>
      <c r="E187" s="234"/>
      <c r="F187" s="255" t="s">
        <v>378</v>
      </c>
      <c r="G187" s="234"/>
      <c r="H187" s="234" t="s">
        <v>455</v>
      </c>
      <c r="I187" s="234" t="s">
        <v>453</v>
      </c>
      <c r="J187" s="234"/>
      <c r="K187" s="280"/>
    </row>
    <row r="188" spans="2:11" s="1" customFormat="1" ht="15" customHeight="1">
      <c r="B188" s="257"/>
      <c r="C188" s="234" t="s">
        <v>456</v>
      </c>
      <c r="D188" s="234"/>
      <c r="E188" s="234"/>
      <c r="F188" s="255" t="s">
        <v>378</v>
      </c>
      <c r="G188" s="234"/>
      <c r="H188" s="234" t="s">
        <v>457</v>
      </c>
      <c r="I188" s="234" t="s">
        <v>453</v>
      </c>
      <c r="J188" s="234"/>
      <c r="K188" s="280"/>
    </row>
    <row r="189" spans="2:11" s="1" customFormat="1" ht="15" customHeight="1">
      <c r="B189" s="257"/>
      <c r="C189" s="293" t="s">
        <v>458</v>
      </c>
      <c r="D189" s="234"/>
      <c r="E189" s="234"/>
      <c r="F189" s="255" t="s">
        <v>378</v>
      </c>
      <c r="G189" s="234"/>
      <c r="H189" s="234" t="s">
        <v>459</v>
      </c>
      <c r="I189" s="234" t="s">
        <v>460</v>
      </c>
      <c r="J189" s="294" t="s">
        <v>461</v>
      </c>
      <c r="K189" s="280"/>
    </row>
    <row r="190" spans="2:11" s="15" customFormat="1" ht="15" customHeight="1">
      <c r="B190" s="295"/>
      <c r="C190" s="296" t="s">
        <v>462</v>
      </c>
      <c r="D190" s="297"/>
      <c r="E190" s="297"/>
      <c r="F190" s="298" t="s">
        <v>378</v>
      </c>
      <c r="G190" s="297"/>
      <c r="H190" s="297" t="s">
        <v>463</v>
      </c>
      <c r="I190" s="297" t="s">
        <v>460</v>
      </c>
      <c r="J190" s="299" t="s">
        <v>461</v>
      </c>
      <c r="K190" s="300"/>
    </row>
    <row r="191" spans="2:11" s="1" customFormat="1" ht="15" customHeight="1">
      <c r="B191" s="257"/>
      <c r="C191" s="293" t="s">
        <v>41</v>
      </c>
      <c r="D191" s="234"/>
      <c r="E191" s="234"/>
      <c r="F191" s="255" t="s">
        <v>372</v>
      </c>
      <c r="G191" s="234"/>
      <c r="H191" s="231" t="s">
        <v>464</v>
      </c>
      <c r="I191" s="234" t="s">
        <v>465</v>
      </c>
      <c r="J191" s="234"/>
      <c r="K191" s="280"/>
    </row>
    <row r="192" spans="2:11" s="1" customFormat="1" ht="15" customHeight="1">
      <c r="B192" s="257"/>
      <c r="C192" s="293" t="s">
        <v>466</v>
      </c>
      <c r="D192" s="234"/>
      <c r="E192" s="234"/>
      <c r="F192" s="255" t="s">
        <v>372</v>
      </c>
      <c r="G192" s="234"/>
      <c r="H192" s="234" t="s">
        <v>467</v>
      </c>
      <c r="I192" s="234" t="s">
        <v>407</v>
      </c>
      <c r="J192" s="234"/>
      <c r="K192" s="280"/>
    </row>
    <row r="193" spans="2:11" s="1" customFormat="1" ht="15" customHeight="1">
      <c r="B193" s="257"/>
      <c r="C193" s="293" t="s">
        <v>468</v>
      </c>
      <c r="D193" s="234"/>
      <c r="E193" s="234"/>
      <c r="F193" s="255" t="s">
        <v>372</v>
      </c>
      <c r="G193" s="234"/>
      <c r="H193" s="234" t="s">
        <v>469</v>
      </c>
      <c r="I193" s="234" t="s">
        <v>407</v>
      </c>
      <c r="J193" s="234"/>
      <c r="K193" s="280"/>
    </row>
    <row r="194" spans="2:11" s="1" customFormat="1" ht="15" customHeight="1">
      <c r="B194" s="257"/>
      <c r="C194" s="293" t="s">
        <v>470</v>
      </c>
      <c r="D194" s="234"/>
      <c r="E194" s="234"/>
      <c r="F194" s="255" t="s">
        <v>378</v>
      </c>
      <c r="G194" s="234"/>
      <c r="H194" s="234" t="s">
        <v>471</v>
      </c>
      <c r="I194" s="234" t="s">
        <v>407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472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473</v>
      </c>
      <c r="D201" s="302"/>
      <c r="E201" s="302"/>
      <c r="F201" s="302" t="s">
        <v>474</v>
      </c>
      <c r="G201" s="303"/>
      <c r="H201" s="364" t="s">
        <v>475</v>
      </c>
      <c r="I201" s="364"/>
      <c r="J201" s="364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465</v>
      </c>
      <c r="D203" s="234"/>
      <c r="E203" s="234"/>
      <c r="F203" s="255" t="s">
        <v>42</v>
      </c>
      <c r="G203" s="234"/>
      <c r="H203" s="365" t="s">
        <v>476</v>
      </c>
      <c r="I203" s="365"/>
      <c r="J203" s="365"/>
      <c r="K203" s="280"/>
    </row>
    <row r="204" spans="2:11" s="1" customFormat="1" ht="15" customHeight="1">
      <c r="B204" s="257"/>
      <c r="C204" s="234"/>
      <c r="D204" s="234"/>
      <c r="E204" s="234"/>
      <c r="F204" s="255" t="s">
        <v>43</v>
      </c>
      <c r="G204" s="234"/>
      <c r="H204" s="365" t="s">
        <v>477</v>
      </c>
      <c r="I204" s="365"/>
      <c r="J204" s="365"/>
      <c r="K204" s="280"/>
    </row>
    <row r="205" spans="2:11" s="1" customFormat="1" ht="15" customHeight="1">
      <c r="B205" s="257"/>
      <c r="C205" s="234"/>
      <c r="D205" s="234"/>
      <c r="E205" s="234"/>
      <c r="F205" s="255" t="s">
        <v>46</v>
      </c>
      <c r="G205" s="234"/>
      <c r="H205" s="365" t="s">
        <v>478</v>
      </c>
      <c r="I205" s="365"/>
      <c r="J205" s="365"/>
      <c r="K205" s="280"/>
    </row>
    <row r="206" spans="2:11" s="1" customFormat="1" ht="15" customHeight="1">
      <c r="B206" s="257"/>
      <c r="C206" s="234"/>
      <c r="D206" s="234"/>
      <c r="E206" s="234"/>
      <c r="F206" s="255" t="s">
        <v>44</v>
      </c>
      <c r="G206" s="234"/>
      <c r="H206" s="365" t="s">
        <v>479</v>
      </c>
      <c r="I206" s="365"/>
      <c r="J206" s="365"/>
      <c r="K206" s="280"/>
    </row>
    <row r="207" spans="2:11" s="1" customFormat="1" ht="15" customHeight="1">
      <c r="B207" s="257"/>
      <c r="C207" s="234"/>
      <c r="D207" s="234"/>
      <c r="E207" s="234"/>
      <c r="F207" s="255" t="s">
        <v>45</v>
      </c>
      <c r="G207" s="234"/>
      <c r="H207" s="365" t="s">
        <v>480</v>
      </c>
      <c r="I207" s="365"/>
      <c r="J207" s="365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419</v>
      </c>
      <c r="D209" s="234"/>
      <c r="E209" s="234"/>
      <c r="F209" s="255" t="s">
        <v>78</v>
      </c>
      <c r="G209" s="234"/>
      <c r="H209" s="365" t="s">
        <v>481</v>
      </c>
      <c r="I209" s="365"/>
      <c r="J209" s="365"/>
      <c r="K209" s="280"/>
    </row>
    <row r="210" spans="2:11" s="1" customFormat="1" ht="15" customHeight="1">
      <c r="B210" s="257"/>
      <c r="C210" s="234"/>
      <c r="D210" s="234"/>
      <c r="E210" s="234"/>
      <c r="F210" s="255" t="s">
        <v>314</v>
      </c>
      <c r="G210" s="234"/>
      <c r="H210" s="365" t="s">
        <v>315</v>
      </c>
      <c r="I210" s="365"/>
      <c r="J210" s="365"/>
      <c r="K210" s="280"/>
    </row>
    <row r="211" spans="2:11" s="1" customFormat="1" ht="15" customHeight="1">
      <c r="B211" s="257"/>
      <c r="C211" s="234"/>
      <c r="D211" s="234"/>
      <c r="E211" s="234"/>
      <c r="F211" s="255" t="s">
        <v>312</v>
      </c>
      <c r="G211" s="234"/>
      <c r="H211" s="365" t="s">
        <v>482</v>
      </c>
      <c r="I211" s="365"/>
      <c r="J211" s="365"/>
      <c r="K211" s="280"/>
    </row>
    <row r="212" spans="2:11" s="1" customFormat="1" ht="15" customHeight="1">
      <c r="B212" s="304"/>
      <c r="C212" s="234"/>
      <c r="D212" s="234"/>
      <c r="E212" s="234"/>
      <c r="F212" s="255" t="s">
        <v>316</v>
      </c>
      <c r="G212" s="293"/>
      <c r="H212" s="366" t="s">
        <v>317</v>
      </c>
      <c r="I212" s="366"/>
      <c r="J212" s="366"/>
      <c r="K212" s="305"/>
    </row>
    <row r="213" spans="2:11" s="1" customFormat="1" ht="15" customHeight="1">
      <c r="B213" s="304"/>
      <c r="C213" s="234"/>
      <c r="D213" s="234"/>
      <c r="E213" s="234"/>
      <c r="F213" s="255" t="s">
        <v>318</v>
      </c>
      <c r="G213" s="293"/>
      <c r="H213" s="366" t="s">
        <v>483</v>
      </c>
      <c r="I213" s="366"/>
      <c r="J213" s="366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443</v>
      </c>
      <c r="D215" s="234"/>
      <c r="E215" s="234"/>
      <c r="F215" s="255">
        <v>1</v>
      </c>
      <c r="G215" s="293"/>
      <c r="H215" s="366" t="s">
        <v>484</v>
      </c>
      <c r="I215" s="366"/>
      <c r="J215" s="366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66" t="s">
        <v>485</v>
      </c>
      <c r="I216" s="366"/>
      <c r="J216" s="366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66" t="s">
        <v>486</v>
      </c>
      <c r="I217" s="366"/>
      <c r="J217" s="366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66" t="s">
        <v>487</v>
      </c>
      <c r="I218" s="366"/>
      <c r="J218" s="366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2025-4-3 - SO3 Klokoty A1...</vt:lpstr>
      <vt:lpstr>2025-4-4 - SO4 Sezimovo Ú...</vt:lpstr>
      <vt:lpstr>2025-4-5 - SO5 Sezimovo Ú...</vt:lpstr>
      <vt:lpstr>2025-4-1 - SO1 Meziříčí G...</vt:lpstr>
      <vt:lpstr>2025-4-2 - SO2 Klokoty A ...</vt:lpstr>
      <vt:lpstr>2025-4-6 - SO6 Veselí N-L...</vt:lpstr>
      <vt:lpstr>2025-4-7 - SO7 Veselí N-L...</vt:lpstr>
      <vt:lpstr>2025-4-8 - SO8 Třeboň II-...</vt:lpstr>
      <vt:lpstr>2025-4-9 - SO9 Čejetice I...</vt:lpstr>
      <vt:lpstr>Pokyny pro vyplnění</vt:lpstr>
      <vt:lpstr>'2025-4-1 - SO1 Meziříčí G...'!Názvy_tisku</vt:lpstr>
      <vt:lpstr>'2025-4-2 - SO2 Klokoty A ...'!Názvy_tisku</vt:lpstr>
      <vt:lpstr>'2025-4-3 - SO3 Klokoty A1...'!Názvy_tisku</vt:lpstr>
      <vt:lpstr>'2025-4-4 - SO4 Sezimovo Ú...'!Názvy_tisku</vt:lpstr>
      <vt:lpstr>'2025-4-5 - SO5 Sezimovo Ú...'!Názvy_tisku</vt:lpstr>
      <vt:lpstr>'2025-4-6 - SO6 Veselí N-L...'!Názvy_tisku</vt:lpstr>
      <vt:lpstr>'2025-4-7 - SO7 Veselí N-L...'!Názvy_tisku</vt:lpstr>
      <vt:lpstr>'2025-4-8 - SO8 Třeboň II-...'!Názvy_tisku</vt:lpstr>
      <vt:lpstr>'2025-4-9 - SO9 Čejetice I...'!Názvy_tisku</vt:lpstr>
      <vt:lpstr>'Rekapitulace stavby'!Názvy_tisku</vt:lpstr>
      <vt:lpstr>'2025-4-1 - SO1 Meziříčí G...'!Oblast_tisku</vt:lpstr>
      <vt:lpstr>'2025-4-2 - SO2 Klokoty A ...'!Oblast_tisku</vt:lpstr>
      <vt:lpstr>'2025-4-3 - SO3 Klokoty A1...'!Oblast_tisku</vt:lpstr>
      <vt:lpstr>'2025-4-4 - SO4 Sezimovo Ú...'!Oblast_tisku</vt:lpstr>
      <vt:lpstr>'2025-4-5 - SO5 Sezimovo Ú...'!Oblast_tisku</vt:lpstr>
      <vt:lpstr>'2025-4-6 - SO6 Veselí N-L...'!Oblast_tisku</vt:lpstr>
      <vt:lpstr>'2025-4-7 - SO7 Veselí N-L...'!Oblast_tisku</vt:lpstr>
      <vt:lpstr>'2025-4-8 - SO8 Třeboň II-...'!Oblast_tisku</vt:lpstr>
      <vt:lpstr>'2025-4-9 - SO9 Čejetice 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Krytinářová Eliška Ing.</cp:lastModifiedBy>
  <dcterms:created xsi:type="dcterms:W3CDTF">2025-05-22T09:14:45Z</dcterms:created>
  <dcterms:modified xsi:type="dcterms:W3CDTF">2025-05-23T05:24:17Z</dcterms:modified>
</cp:coreProperties>
</file>