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HK zakázky\20 Údržba HOZ Pardubicko - část 1, Bolehošť A3\Výzva\"/>
    </mc:Choice>
  </mc:AlternateContent>
  <xr:revisionPtr revIDLastSave="0" documentId="13_ncr:1_{26C0943D-15D3-4874-999E-8D9EC4456FC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ekapitulace stavby" sheetId="1" r:id="rId1"/>
    <sheet name="SO 1-  108_428 - STEBLOVA..." sheetId="2" r:id="rId2"/>
    <sheet name="SO 2- 108_366 - Odpad Hro..." sheetId="3" r:id="rId3"/>
    <sheet name="SO 3- 108_365 - Odpad Panský" sheetId="4" r:id="rId4"/>
    <sheet name="SO 4- 108_364 - Odpad Pod..." sheetId="5" r:id="rId5"/>
    <sheet name="SO 5- 108_007 - SPOJIL I" sheetId="6" r:id="rId6"/>
    <sheet name="SO 6- 108_008 - SPOJIL I" sheetId="7" r:id="rId7"/>
    <sheet name="SO 7- 108_009 - SPOJIL I" sheetId="8" r:id="rId8"/>
    <sheet name="SO 8- 108_192 - ODV. HOLI..." sheetId="9" r:id="rId9"/>
    <sheet name="SO 9- 108_193 - HOLICE I,..." sheetId="10" r:id="rId10"/>
    <sheet name="SO 10- 108_411 - MATEROV ..." sheetId="11" r:id="rId11"/>
    <sheet name="SO 11- 110_055 - HOZ O5 B..." sheetId="12" r:id="rId12"/>
    <sheet name="Pokyny pro vyplnění" sheetId="13" r:id="rId13"/>
  </sheets>
  <definedNames>
    <definedName name="_xlnm._FilterDatabase" localSheetId="1" hidden="1">'SO 1-  108_428 - STEBLOVA...'!$C$80:$K$105</definedName>
    <definedName name="_xlnm._FilterDatabase" localSheetId="10" hidden="1">'SO 10- 108_411 - MATEROV ...'!$C$80:$K$105</definedName>
    <definedName name="_xlnm._FilterDatabase" localSheetId="11" hidden="1">'SO 11- 110_055 - HOZ O5 B...'!$C$80:$K$105</definedName>
    <definedName name="_xlnm._FilterDatabase" localSheetId="2" hidden="1">'SO 2- 108_366 - Odpad Hro...'!$C$80:$K$105</definedName>
    <definedName name="_xlnm._FilterDatabase" localSheetId="3" hidden="1">'SO 3- 108_365 - Odpad Panský'!$C$80:$K$105</definedName>
    <definedName name="_xlnm._FilterDatabase" localSheetId="4" hidden="1">'SO 4- 108_364 - Odpad Pod...'!$C$80:$K$105</definedName>
    <definedName name="_xlnm._FilterDatabase" localSheetId="5" hidden="1">'SO 5- 108_007 - SPOJIL I'!$C$80:$K$105</definedName>
    <definedName name="_xlnm._FilterDatabase" localSheetId="6" hidden="1">'SO 6- 108_008 - SPOJIL I'!$C$80:$K$105</definedName>
    <definedName name="_xlnm._FilterDatabase" localSheetId="7" hidden="1">'SO 7- 108_009 - SPOJIL I'!$C$80:$K$105</definedName>
    <definedName name="_xlnm._FilterDatabase" localSheetId="8" hidden="1">'SO 8- 108_192 - ODV. HOLI...'!$C$80:$K$105</definedName>
    <definedName name="_xlnm._FilterDatabase" localSheetId="9" hidden="1">'SO 9- 108_193 - HOLICE I,...'!$C$80:$K$105</definedName>
    <definedName name="_xlnm.Print_Titles" localSheetId="0">'Rekapitulace stavby'!$52:$52</definedName>
    <definedName name="_xlnm.Print_Titles" localSheetId="1">'SO 1-  108_428 - STEBLOVA...'!$80:$80</definedName>
    <definedName name="_xlnm.Print_Titles" localSheetId="10">'SO 10- 108_411 - MATEROV ...'!$80:$80</definedName>
    <definedName name="_xlnm.Print_Titles" localSheetId="11">'SO 11- 110_055 - HOZ O5 B...'!$80:$80</definedName>
    <definedName name="_xlnm.Print_Titles" localSheetId="2">'SO 2- 108_366 - Odpad Hro...'!$80:$80</definedName>
    <definedName name="_xlnm.Print_Titles" localSheetId="3">'SO 3- 108_365 - Odpad Panský'!$80:$80</definedName>
    <definedName name="_xlnm.Print_Titles" localSheetId="4">'SO 4- 108_364 - Odpad Pod...'!$80:$80</definedName>
    <definedName name="_xlnm.Print_Titles" localSheetId="5">'SO 5- 108_007 - SPOJIL I'!$80:$80</definedName>
    <definedName name="_xlnm.Print_Titles" localSheetId="6">'SO 6- 108_008 - SPOJIL I'!$80:$80</definedName>
    <definedName name="_xlnm.Print_Titles" localSheetId="7">'SO 7- 108_009 - SPOJIL I'!$80:$80</definedName>
    <definedName name="_xlnm.Print_Titles" localSheetId="8">'SO 8- 108_192 - ODV. HOLI...'!$80:$80</definedName>
    <definedName name="_xlnm.Print_Titles" localSheetId="9">'SO 9- 108_193 - HOLICE I,...'!$80:$80</definedName>
    <definedName name="_xlnm.Print_Area" localSheetId="1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stavby'!$C$42:$AQ$66</definedName>
    <definedName name="_xlnm.Print_Area" localSheetId="1">'SO 1-  108_428 - STEBLOVA...'!$C$4:$J$39,'SO 1-  108_428 - STEBLOVA...'!$C$45:$J$62,'SO 1-  108_428 - STEBLOVA...'!$C$68:$K$105</definedName>
    <definedName name="_xlnm.Print_Area" localSheetId="10">'SO 10- 108_411 - MATEROV ...'!$C$4:$J$39,'SO 10- 108_411 - MATEROV ...'!$C$45:$J$62,'SO 10- 108_411 - MATEROV ...'!$C$68:$K$105</definedName>
    <definedName name="_xlnm.Print_Area" localSheetId="11">'SO 11- 110_055 - HOZ O5 B...'!$C$4:$J$39,'SO 11- 110_055 - HOZ O5 B...'!$C$45:$J$62,'SO 11- 110_055 - HOZ O5 B...'!$C$68:$K$105</definedName>
    <definedName name="_xlnm.Print_Area" localSheetId="2">'SO 2- 108_366 - Odpad Hro...'!$C$4:$J$39,'SO 2- 108_366 - Odpad Hro...'!$C$45:$J$62,'SO 2- 108_366 - Odpad Hro...'!$C$68:$K$105</definedName>
    <definedName name="_xlnm.Print_Area" localSheetId="3">'SO 3- 108_365 - Odpad Panský'!$C$4:$J$39,'SO 3- 108_365 - Odpad Panský'!$C$45:$J$62,'SO 3- 108_365 - Odpad Panský'!$C$68:$K$105</definedName>
    <definedName name="_xlnm.Print_Area" localSheetId="4">'SO 4- 108_364 - Odpad Pod...'!$C$4:$J$39,'SO 4- 108_364 - Odpad Pod...'!$C$45:$J$62,'SO 4- 108_364 - Odpad Pod...'!$C$68:$K$105</definedName>
    <definedName name="_xlnm.Print_Area" localSheetId="5">'SO 5- 108_007 - SPOJIL I'!$C$4:$J$39,'SO 5- 108_007 - SPOJIL I'!$C$45:$J$62,'SO 5- 108_007 - SPOJIL I'!$C$68:$K$105</definedName>
    <definedName name="_xlnm.Print_Area" localSheetId="6">'SO 6- 108_008 - SPOJIL I'!$C$4:$J$39,'SO 6- 108_008 - SPOJIL I'!$C$45:$J$62,'SO 6- 108_008 - SPOJIL I'!$C$68:$K$105</definedName>
    <definedName name="_xlnm.Print_Area" localSheetId="7">'SO 7- 108_009 - SPOJIL I'!$C$4:$J$39,'SO 7- 108_009 - SPOJIL I'!$C$45:$J$62,'SO 7- 108_009 - SPOJIL I'!$C$68:$K$105</definedName>
    <definedName name="_xlnm.Print_Area" localSheetId="8">'SO 8- 108_192 - ODV. HOLI...'!$C$4:$J$39,'SO 8- 108_192 - ODV. HOLI...'!$C$45:$J$62,'SO 8- 108_192 - ODV. HOLI...'!$C$68:$K$105</definedName>
    <definedName name="_xlnm.Print_Area" localSheetId="9">'SO 9- 108_193 - HOLICE I,...'!$C$4:$J$39,'SO 9- 108_193 - HOLICE I,...'!$C$45:$J$62,'SO 9- 108_193 - HOLICE I,...'!$C$68:$K$105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2" l="1"/>
  <c r="J36" i="12"/>
  <c r="AY65" i="1"/>
  <c r="J35" i="12"/>
  <c r="AX65" i="1"/>
  <c r="BI103" i="12"/>
  <c r="BH103" i="12"/>
  <c r="BG103" i="12"/>
  <c r="BF103" i="12"/>
  <c r="T103" i="12"/>
  <c r="R103" i="12"/>
  <c r="P103" i="12"/>
  <c r="BI100" i="12"/>
  <c r="BH100" i="12"/>
  <c r="BG100" i="12"/>
  <c r="BF100" i="12"/>
  <c r="T100" i="12"/>
  <c r="R100" i="12"/>
  <c r="P100" i="12"/>
  <c r="BI96" i="12"/>
  <c r="BH96" i="12"/>
  <c r="BG96" i="12"/>
  <c r="BF96" i="12"/>
  <c r="T96" i="12"/>
  <c r="R96" i="12"/>
  <c r="P96" i="12"/>
  <c r="BI92" i="12"/>
  <c r="BH92" i="12"/>
  <c r="BG92" i="12"/>
  <c r="BF92" i="12"/>
  <c r="T92" i="12"/>
  <c r="R92" i="12"/>
  <c r="P92" i="12"/>
  <c r="BI88" i="12"/>
  <c r="BH88" i="12"/>
  <c r="BG88" i="12"/>
  <c r="BF88" i="12"/>
  <c r="T88" i="12"/>
  <c r="R88" i="12"/>
  <c r="P88" i="12"/>
  <c r="BI84" i="12"/>
  <c r="BH84" i="12"/>
  <c r="BG84" i="12"/>
  <c r="BF84" i="12"/>
  <c r="T84" i="12"/>
  <c r="R84" i="12"/>
  <c r="P84" i="12"/>
  <c r="F75" i="12"/>
  <c r="E73" i="12"/>
  <c r="F52" i="12"/>
  <c r="E50" i="12"/>
  <c r="J24" i="12"/>
  <c r="E24" i="12"/>
  <c r="J78" i="12"/>
  <c r="J23" i="12"/>
  <c r="J21" i="12"/>
  <c r="E21" i="12"/>
  <c r="J54" i="12"/>
  <c r="J20" i="12"/>
  <c r="J18" i="12"/>
  <c r="E18" i="12"/>
  <c r="F55" i="12" s="1"/>
  <c r="J17" i="12"/>
  <c r="J15" i="12"/>
  <c r="E15" i="12"/>
  <c r="F77" i="12"/>
  <c r="J14" i="12"/>
  <c r="J12" i="12"/>
  <c r="J75" i="12"/>
  <c r="E7" i="12"/>
  <c r="E71" i="12"/>
  <c r="J37" i="11"/>
  <c r="J36" i="11"/>
  <c r="AY64" i="1" s="1"/>
  <c r="J35" i="11"/>
  <c r="AX64" i="1" s="1"/>
  <c r="BI103" i="11"/>
  <c r="BH103" i="11"/>
  <c r="BG103" i="11"/>
  <c r="BF103" i="11"/>
  <c r="T103" i="11"/>
  <c r="R103" i="11"/>
  <c r="P103" i="11"/>
  <c r="BI100" i="11"/>
  <c r="BH100" i="11"/>
  <c r="BG100" i="11"/>
  <c r="BF100" i="11"/>
  <c r="T100" i="11"/>
  <c r="R100" i="11"/>
  <c r="P100" i="11"/>
  <c r="BI96" i="11"/>
  <c r="BH96" i="11"/>
  <c r="BG96" i="11"/>
  <c r="BF96" i="11"/>
  <c r="T96" i="11"/>
  <c r="R96" i="11"/>
  <c r="P96" i="11"/>
  <c r="BI92" i="11"/>
  <c r="BH92" i="11"/>
  <c r="BG92" i="11"/>
  <c r="BF92" i="11"/>
  <c r="T92" i="11"/>
  <c r="R92" i="11"/>
  <c r="P92" i="11"/>
  <c r="BI88" i="11"/>
  <c r="BH88" i="11"/>
  <c r="BG88" i="11"/>
  <c r="BF88" i="11"/>
  <c r="T88" i="11"/>
  <c r="R88" i="11"/>
  <c r="P88" i="11"/>
  <c r="BI84" i="11"/>
  <c r="BH84" i="11"/>
  <c r="BG84" i="11"/>
  <c r="BF84" i="11"/>
  <c r="T84" i="11"/>
  <c r="R84" i="11"/>
  <c r="P84" i="11"/>
  <c r="F75" i="11"/>
  <c r="E73" i="11"/>
  <c r="F52" i="11"/>
  <c r="E50" i="11"/>
  <c r="J24" i="11"/>
  <c r="E24" i="11"/>
  <c r="J55" i="11"/>
  <c r="J23" i="11"/>
  <c r="J21" i="11"/>
  <c r="E21" i="11"/>
  <c r="J77" i="11"/>
  <c r="J20" i="11"/>
  <c r="J18" i="11"/>
  <c r="E18" i="11"/>
  <c r="F78" i="11" s="1"/>
  <c r="J17" i="11"/>
  <c r="J15" i="11"/>
  <c r="E15" i="11"/>
  <c r="F54" i="11"/>
  <c r="J14" i="11"/>
  <c r="J12" i="11"/>
  <c r="J75" i="11"/>
  <c r="E7" i="11"/>
  <c r="E71" i="11"/>
  <c r="J37" i="10"/>
  <c r="J36" i="10"/>
  <c r="AY63" i="1" s="1"/>
  <c r="J35" i="10"/>
  <c r="AX63" i="1"/>
  <c r="BI103" i="10"/>
  <c r="BH103" i="10"/>
  <c r="BG103" i="10"/>
  <c r="BF103" i="10"/>
  <c r="T103" i="10"/>
  <c r="R103" i="10"/>
  <c r="P103" i="10"/>
  <c r="BI100" i="10"/>
  <c r="BH100" i="10"/>
  <c r="BG100" i="10"/>
  <c r="BF100" i="10"/>
  <c r="T100" i="10"/>
  <c r="R100" i="10"/>
  <c r="P100" i="10"/>
  <c r="BI96" i="10"/>
  <c r="BH96" i="10"/>
  <c r="BG96" i="10"/>
  <c r="BF96" i="10"/>
  <c r="T96" i="10"/>
  <c r="R96" i="10"/>
  <c r="P96" i="10"/>
  <c r="BI92" i="10"/>
  <c r="BH92" i="10"/>
  <c r="BG92" i="10"/>
  <c r="BF92" i="10"/>
  <c r="T92" i="10"/>
  <c r="R92" i="10"/>
  <c r="P92" i="10"/>
  <c r="BI88" i="10"/>
  <c r="BH88" i="10"/>
  <c r="BG88" i="10"/>
  <c r="BF88" i="10"/>
  <c r="T88" i="10"/>
  <c r="R88" i="10"/>
  <c r="P88" i="10"/>
  <c r="BI84" i="10"/>
  <c r="BH84" i="10"/>
  <c r="BG84" i="10"/>
  <c r="BF84" i="10"/>
  <c r="T84" i="10"/>
  <c r="R84" i="10"/>
  <c r="P84" i="10"/>
  <c r="F75" i="10"/>
  <c r="E73" i="10"/>
  <c r="F52" i="10"/>
  <c r="E50" i="10"/>
  <c r="J24" i="10"/>
  <c r="E24" i="10"/>
  <c r="J78" i="10" s="1"/>
  <c r="J23" i="10"/>
  <c r="J21" i="10"/>
  <c r="E21" i="10"/>
  <c r="J54" i="10" s="1"/>
  <c r="J20" i="10"/>
  <c r="J18" i="10"/>
  <c r="E18" i="10"/>
  <c r="F55" i="10" s="1"/>
  <c r="J17" i="10"/>
  <c r="J15" i="10"/>
  <c r="E15" i="10"/>
  <c r="F77" i="10" s="1"/>
  <c r="J14" i="10"/>
  <c r="J12" i="10"/>
  <c r="J52" i="10" s="1"/>
  <c r="E7" i="10"/>
  <c r="E71" i="10"/>
  <c r="J37" i="9"/>
  <c r="J36" i="9"/>
  <c r="AY62" i="1" s="1"/>
  <c r="J35" i="9"/>
  <c r="AX62" i="1" s="1"/>
  <c r="BI103" i="9"/>
  <c r="BH103" i="9"/>
  <c r="BG103" i="9"/>
  <c r="BF103" i="9"/>
  <c r="T103" i="9"/>
  <c r="R103" i="9"/>
  <c r="P103" i="9"/>
  <c r="BI100" i="9"/>
  <c r="BH100" i="9"/>
  <c r="BG100" i="9"/>
  <c r="BF100" i="9"/>
  <c r="T100" i="9"/>
  <c r="R100" i="9"/>
  <c r="P100" i="9"/>
  <c r="BI96" i="9"/>
  <c r="BH96" i="9"/>
  <c r="BG96" i="9"/>
  <c r="BF96" i="9"/>
  <c r="T96" i="9"/>
  <c r="R96" i="9"/>
  <c r="P96" i="9"/>
  <c r="BI92" i="9"/>
  <c r="BH92" i="9"/>
  <c r="BG92" i="9"/>
  <c r="BF92" i="9"/>
  <c r="T92" i="9"/>
  <c r="R92" i="9"/>
  <c r="P92" i="9"/>
  <c r="BI88" i="9"/>
  <c r="BH88" i="9"/>
  <c r="BG88" i="9"/>
  <c r="BF88" i="9"/>
  <c r="T88" i="9"/>
  <c r="R88" i="9"/>
  <c r="P88" i="9"/>
  <c r="BI84" i="9"/>
  <c r="BH84" i="9"/>
  <c r="BG84" i="9"/>
  <c r="BF84" i="9"/>
  <c r="T84" i="9"/>
  <c r="R84" i="9"/>
  <c r="P84" i="9"/>
  <c r="F75" i="9"/>
  <c r="E73" i="9"/>
  <c r="F52" i="9"/>
  <c r="E50" i="9"/>
  <c r="J24" i="9"/>
  <c r="E24" i="9"/>
  <c r="J78" i="9"/>
  <c r="J23" i="9"/>
  <c r="J21" i="9"/>
  <c r="E21" i="9"/>
  <c r="J54" i="9" s="1"/>
  <c r="J20" i="9"/>
  <c r="J18" i="9"/>
  <c r="E18" i="9"/>
  <c r="F55" i="9"/>
  <c r="J17" i="9"/>
  <c r="J15" i="9"/>
  <c r="E15" i="9"/>
  <c r="F77" i="9"/>
  <c r="J14" i="9"/>
  <c r="J12" i="9"/>
  <c r="J75" i="9" s="1"/>
  <c r="E7" i="9"/>
  <c r="E48" i="9" s="1"/>
  <c r="J37" i="8"/>
  <c r="J36" i="8"/>
  <c r="AY61" i="1"/>
  <c r="J35" i="8"/>
  <c r="AX61" i="1" s="1"/>
  <c r="BI103" i="8"/>
  <c r="BH103" i="8"/>
  <c r="BG103" i="8"/>
  <c r="BF103" i="8"/>
  <c r="T103" i="8"/>
  <c r="R103" i="8"/>
  <c r="P103" i="8"/>
  <c r="BI100" i="8"/>
  <c r="BH100" i="8"/>
  <c r="BG100" i="8"/>
  <c r="BF100" i="8"/>
  <c r="T100" i="8"/>
  <c r="R100" i="8"/>
  <c r="P100" i="8"/>
  <c r="BI96" i="8"/>
  <c r="BH96" i="8"/>
  <c r="BG96" i="8"/>
  <c r="BF96" i="8"/>
  <c r="T96" i="8"/>
  <c r="R96" i="8"/>
  <c r="P96" i="8"/>
  <c r="BI92" i="8"/>
  <c r="BH92" i="8"/>
  <c r="BG92" i="8"/>
  <c r="BF92" i="8"/>
  <c r="T92" i="8"/>
  <c r="R92" i="8"/>
  <c r="P92" i="8"/>
  <c r="BI88" i="8"/>
  <c r="BH88" i="8"/>
  <c r="BG88" i="8"/>
  <c r="BF88" i="8"/>
  <c r="T88" i="8"/>
  <c r="R88" i="8"/>
  <c r="P88" i="8"/>
  <c r="BI84" i="8"/>
  <c r="BH84" i="8"/>
  <c r="BG84" i="8"/>
  <c r="BF84" i="8"/>
  <c r="T84" i="8"/>
  <c r="R84" i="8"/>
  <c r="P84" i="8"/>
  <c r="F75" i="8"/>
  <c r="E73" i="8"/>
  <c r="F52" i="8"/>
  <c r="E50" i="8"/>
  <c r="J24" i="8"/>
  <c r="E24" i="8"/>
  <c r="J78" i="8" s="1"/>
  <c r="J23" i="8"/>
  <c r="J21" i="8"/>
  <c r="E21" i="8"/>
  <c r="J77" i="8"/>
  <c r="J20" i="8"/>
  <c r="J18" i="8"/>
  <c r="E18" i="8"/>
  <c r="F78" i="8"/>
  <c r="J17" i="8"/>
  <c r="J15" i="8"/>
  <c r="E15" i="8"/>
  <c r="F77" i="8" s="1"/>
  <c r="J14" i="8"/>
  <c r="J12" i="8"/>
  <c r="J75" i="8"/>
  <c r="E7" i="8"/>
  <c r="E71" i="8" s="1"/>
  <c r="J37" i="7"/>
  <c r="J36" i="7"/>
  <c r="AY60" i="1"/>
  <c r="J35" i="7"/>
  <c r="AX60" i="1" s="1"/>
  <c r="BI103" i="7"/>
  <c r="BH103" i="7"/>
  <c r="BG103" i="7"/>
  <c r="BF103" i="7"/>
  <c r="T103" i="7"/>
  <c r="R103" i="7"/>
  <c r="P103" i="7"/>
  <c r="BI100" i="7"/>
  <c r="BH100" i="7"/>
  <c r="BG100" i="7"/>
  <c r="BF100" i="7"/>
  <c r="T100" i="7"/>
  <c r="R100" i="7"/>
  <c r="P100" i="7"/>
  <c r="BI96" i="7"/>
  <c r="BH96" i="7"/>
  <c r="BG96" i="7"/>
  <c r="BF96" i="7"/>
  <c r="T96" i="7"/>
  <c r="R96" i="7"/>
  <c r="P96" i="7"/>
  <c r="BI92" i="7"/>
  <c r="BH92" i="7"/>
  <c r="BG92" i="7"/>
  <c r="BF92" i="7"/>
  <c r="T92" i="7"/>
  <c r="R92" i="7"/>
  <c r="P92" i="7"/>
  <c r="BI88" i="7"/>
  <c r="BH88" i="7"/>
  <c r="BG88" i="7"/>
  <c r="BF88" i="7"/>
  <c r="T88" i="7"/>
  <c r="R88" i="7"/>
  <c r="P88" i="7"/>
  <c r="BI84" i="7"/>
  <c r="BH84" i="7"/>
  <c r="BG84" i="7"/>
  <c r="BF84" i="7"/>
  <c r="T84" i="7"/>
  <c r="R84" i="7"/>
  <c r="P84" i="7"/>
  <c r="F75" i="7"/>
  <c r="E73" i="7"/>
  <c r="F52" i="7"/>
  <c r="E50" i="7"/>
  <c r="J24" i="7"/>
  <c r="E24" i="7"/>
  <c r="J55" i="7" s="1"/>
  <c r="J23" i="7"/>
  <c r="J21" i="7"/>
  <c r="E21" i="7"/>
  <c r="J77" i="7"/>
  <c r="J20" i="7"/>
  <c r="J18" i="7"/>
  <c r="E18" i="7"/>
  <c r="F55" i="7"/>
  <c r="J17" i="7"/>
  <c r="J15" i="7"/>
  <c r="E15" i="7"/>
  <c r="F77" i="7" s="1"/>
  <c r="J14" i="7"/>
  <c r="J12" i="7"/>
  <c r="J75" i="7" s="1"/>
  <c r="E7" i="7"/>
  <c r="E48" i="7"/>
  <c r="J37" i="6"/>
  <c r="J36" i="6"/>
  <c r="AY59" i="1"/>
  <c r="J35" i="6"/>
  <c r="AX59" i="1"/>
  <c r="BI103" i="6"/>
  <c r="BH103" i="6"/>
  <c r="BG103" i="6"/>
  <c r="BF103" i="6"/>
  <c r="T103" i="6"/>
  <c r="R103" i="6"/>
  <c r="P103" i="6"/>
  <c r="BI100" i="6"/>
  <c r="BH100" i="6"/>
  <c r="BG100" i="6"/>
  <c r="BF100" i="6"/>
  <c r="T100" i="6"/>
  <c r="R100" i="6"/>
  <c r="P100" i="6"/>
  <c r="BI96" i="6"/>
  <c r="BH96" i="6"/>
  <c r="BG96" i="6"/>
  <c r="BF96" i="6"/>
  <c r="T96" i="6"/>
  <c r="R96" i="6"/>
  <c r="P96" i="6"/>
  <c r="BI92" i="6"/>
  <c r="BH92" i="6"/>
  <c r="BG92" i="6"/>
  <c r="BF92" i="6"/>
  <c r="T92" i="6"/>
  <c r="R92" i="6"/>
  <c r="P92" i="6"/>
  <c r="BI88" i="6"/>
  <c r="BH88" i="6"/>
  <c r="BG88" i="6"/>
  <c r="BF88" i="6"/>
  <c r="T88" i="6"/>
  <c r="R88" i="6"/>
  <c r="P88" i="6"/>
  <c r="BI84" i="6"/>
  <c r="BH84" i="6"/>
  <c r="BG84" i="6"/>
  <c r="BF84" i="6"/>
  <c r="T84" i="6"/>
  <c r="R84" i="6"/>
  <c r="P84" i="6"/>
  <c r="F75" i="6"/>
  <c r="E73" i="6"/>
  <c r="F52" i="6"/>
  <c r="E50" i="6"/>
  <c r="J24" i="6"/>
  <c r="E24" i="6"/>
  <c r="J55" i="6" s="1"/>
  <c r="J23" i="6"/>
  <c r="J21" i="6"/>
  <c r="E21" i="6"/>
  <c r="J54" i="6" s="1"/>
  <c r="J20" i="6"/>
  <c r="J18" i="6"/>
  <c r="E18" i="6"/>
  <c r="F78" i="6" s="1"/>
  <c r="J17" i="6"/>
  <c r="J15" i="6"/>
  <c r="E15" i="6"/>
  <c r="F77" i="6" s="1"/>
  <c r="J14" i="6"/>
  <c r="J12" i="6"/>
  <c r="J75" i="6" s="1"/>
  <c r="E7" i="6"/>
  <c r="E48" i="6"/>
  <c r="J37" i="5"/>
  <c r="J36" i="5"/>
  <c r="AY58" i="1" s="1"/>
  <c r="J35" i="5"/>
  <c r="AX58" i="1"/>
  <c r="BI103" i="5"/>
  <c r="BH103" i="5"/>
  <c r="BG103" i="5"/>
  <c r="BF103" i="5"/>
  <c r="T103" i="5"/>
  <c r="R103" i="5"/>
  <c r="P103" i="5"/>
  <c r="BI100" i="5"/>
  <c r="BH100" i="5"/>
  <c r="BG100" i="5"/>
  <c r="BF100" i="5"/>
  <c r="T100" i="5"/>
  <c r="R100" i="5"/>
  <c r="P100" i="5"/>
  <c r="BI96" i="5"/>
  <c r="BH96" i="5"/>
  <c r="BG96" i="5"/>
  <c r="BF96" i="5"/>
  <c r="T96" i="5"/>
  <c r="R96" i="5"/>
  <c r="P96" i="5"/>
  <c r="BI92" i="5"/>
  <c r="BH92" i="5"/>
  <c r="BG92" i="5"/>
  <c r="BF92" i="5"/>
  <c r="T92" i="5"/>
  <c r="R92" i="5"/>
  <c r="P92" i="5"/>
  <c r="BI88" i="5"/>
  <c r="BH88" i="5"/>
  <c r="BG88" i="5"/>
  <c r="BF88" i="5"/>
  <c r="T88" i="5"/>
  <c r="R88" i="5"/>
  <c r="P88" i="5"/>
  <c r="BI84" i="5"/>
  <c r="BH84" i="5"/>
  <c r="BG84" i="5"/>
  <c r="BF84" i="5"/>
  <c r="T84" i="5"/>
  <c r="R84" i="5"/>
  <c r="P84" i="5"/>
  <c r="F75" i="5"/>
  <c r="E73" i="5"/>
  <c r="F52" i="5"/>
  <c r="E50" i="5"/>
  <c r="J24" i="5"/>
  <c r="E24" i="5"/>
  <c r="J55" i="5"/>
  <c r="J23" i="5"/>
  <c r="J21" i="5"/>
  <c r="E21" i="5"/>
  <c r="J77" i="5"/>
  <c r="J20" i="5"/>
  <c r="J18" i="5"/>
  <c r="E18" i="5"/>
  <c r="F78" i="5" s="1"/>
  <c r="J17" i="5"/>
  <c r="J15" i="5"/>
  <c r="E15" i="5"/>
  <c r="F77" i="5"/>
  <c r="J14" i="5"/>
  <c r="J12" i="5"/>
  <c r="J75" i="5" s="1"/>
  <c r="E7" i="5"/>
  <c r="E71" i="5" s="1"/>
  <c r="J37" i="4"/>
  <c r="J36" i="4"/>
  <c r="AY57" i="1" s="1"/>
  <c r="J35" i="4"/>
  <c r="AX57" i="1"/>
  <c r="BI103" i="4"/>
  <c r="BH103" i="4"/>
  <c r="BG103" i="4"/>
  <c r="BF103" i="4"/>
  <c r="T103" i="4"/>
  <c r="R103" i="4"/>
  <c r="P103" i="4"/>
  <c r="BI100" i="4"/>
  <c r="BH100" i="4"/>
  <c r="BG100" i="4"/>
  <c r="BF100" i="4"/>
  <c r="T100" i="4"/>
  <c r="R100" i="4"/>
  <c r="P100" i="4"/>
  <c r="BI96" i="4"/>
  <c r="BH96" i="4"/>
  <c r="BG96" i="4"/>
  <c r="BF96" i="4"/>
  <c r="T96" i="4"/>
  <c r="R96" i="4"/>
  <c r="P96" i="4"/>
  <c r="BI92" i="4"/>
  <c r="BH92" i="4"/>
  <c r="BG92" i="4"/>
  <c r="BF92" i="4"/>
  <c r="T92" i="4"/>
  <c r="R92" i="4"/>
  <c r="P92" i="4"/>
  <c r="BI88" i="4"/>
  <c r="BH88" i="4"/>
  <c r="BG88" i="4"/>
  <c r="BF88" i="4"/>
  <c r="T88" i="4"/>
  <c r="R88" i="4"/>
  <c r="P88" i="4"/>
  <c r="BI84" i="4"/>
  <c r="BH84" i="4"/>
  <c r="BG84" i="4"/>
  <c r="BF84" i="4"/>
  <c r="T84" i="4"/>
  <c r="R84" i="4"/>
  <c r="P84" i="4"/>
  <c r="F75" i="4"/>
  <c r="E73" i="4"/>
  <c r="F52" i="4"/>
  <c r="E50" i="4"/>
  <c r="J24" i="4"/>
  <c r="E24" i="4"/>
  <c r="J78" i="4"/>
  <c r="J23" i="4"/>
  <c r="J21" i="4"/>
  <c r="E21" i="4"/>
  <c r="J54" i="4" s="1"/>
  <c r="J20" i="4"/>
  <c r="J18" i="4"/>
  <c r="E18" i="4"/>
  <c r="F78" i="4"/>
  <c r="J17" i="4"/>
  <c r="J15" i="4"/>
  <c r="E15" i="4"/>
  <c r="F54" i="4"/>
  <c r="J14" i="4"/>
  <c r="J12" i="4"/>
  <c r="J52" i="4" s="1"/>
  <c r="E7" i="4"/>
  <c r="E48" i="4"/>
  <c r="J37" i="3"/>
  <c r="J36" i="3"/>
  <c r="AY56" i="1"/>
  <c r="J35" i="3"/>
  <c r="AX56" i="1" s="1"/>
  <c r="BI103" i="3"/>
  <c r="BH103" i="3"/>
  <c r="BG103" i="3"/>
  <c r="BF103" i="3"/>
  <c r="T103" i="3"/>
  <c r="R103" i="3"/>
  <c r="P103" i="3"/>
  <c r="BI100" i="3"/>
  <c r="BH100" i="3"/>
  <c r="BG100" i="3"/>
  <c r="BF100" i="3"/>
  <c r="T100" i="3"/>
  <c r="R100" i="3"/>
  <c r="P100" i="3"/>
  <c r="BI96" i="3"/>
  <c r="BH96" i="3"/>
  <c r="BG96" i="3"/>
  <c r="BF96" i="3"/>
  <c r="T96" i="3"/>
  <c r="R96" i="3"/>
  <c r="P96" i="3"/>
  <c r="BI92" i="3"/>
  <c r="BH92" i="3"/>
  <c r="BG92" i="3"/>
  <c r="BF92" i="3"/>
  <c r="T92" i="3"/>
  <c r="R92" i="3"/>
  <c r="P92" i="3"/>
  <c r="BI88" i="3"/>
  <c r="BH88" i="3"/>
  <c r="BG88" i="3"/>
  <c r="BF88" i="3"/>
  <c r="T88" i="3"/>
  <c r="R88" i="3"/>
  <c r="P88" i="3"/>
  <c r="BI84" i="3"/>
  <c r="BH84" i="3"/>
  <c r="BG84" i="3"/>
  <c r="BF84" i="3"/>
  <c r="T84" i="3"/>
  <c r="R84" i="3"/>
  <c r="P84" i="3"/>
  <c r="F75" i="3"/>
  <c r="E73" i="3"/>
  <c r="F52" i="3"/>
  <c r="E50" i="3"/>
  <c r="J24" i="3"/>
  <c r="E24" i="3"/>
  <c r="J78" i="3"/>
  <c r="J23" i="3"/>
  <c r="J21" i="3"/>
  <c r="E21" i="3"/>
  <c r="J77" i="3" s="1"/>
  <c r="J20" i="3"/>
  <c r="J18" i="3"/>
  <c r="E18" i="3"/>
  <c r="F55" i="3"/>
  <c r="J17" i="3"/>
  <c r="J15" i="3"/>
  <c r="E15" i="3"/>
  <c r="F54" i="3"/>
  <c r="J14" i="3"/>
  <c r="J12" i="3"/>
  <c r="J75" i="3" s="1"/>
  <c r="E7" i="3"/>
  <c r="E71" i="3" s="1"/>
  <c r="J37" i="2"/>
  <c r="J36" i="2"/>
  <c r="AY55" i="1"/>
  <c r="J35" i="2"/>
  <c r="AX55" i="1" s="1"/>
  <c r="BI103" i="2"/>
  <c r="BH103" i="2"/>
  <c r="BG103" i="2"/>
  <c r="BF103" i="2"/>
  <c r="T103" i="2"/>
  <c r="R103" i="2"/>
  <c r="P103" i="2"/>
  <c r="BI100" i="2"/>
  <c r="BH100" i="2"/>
  <c r="BG100" i="2"/>
  <c r="F35" i="2" s="1"/>
  <c r="BF100" i="2"/>
  <c r="T100" i="2"/>
  <c r="R100" i="2"/>
  <c r="P100" i="2"/>
  <c r="BI96" i="2"/>
  <c r="BH96" i="2"/>
  <c r="BG96" i="2"/>
  <c r="BF96" i="2"/>
  <c r="T96" i="2"/>
  <c r="R96" i="2"/>
  <c r="P96" i="2"/>
  <c r="BI92" i="2"/>
  <c r="BH92" i="2"/>
  <c r="BG92" i="2"/>
  <c r="BF92" i="2"/>
  <c r="T92" i="2"/>
  <c r="R92" i="2"/>
  <c r="P92" i="2"/>
  <c r="BI88" i="2"/>
  <c r="F37" i="2" s="1"/>
  <c r="BH88" i="2"/>
  <c r="BG88" i="2"/>
  <c r="BF88" i="2"/>
  <c r="J34" i="2" s="1"/>
  <c r="T88" i="2"/>
  <c r="R88" i="2"/>
  <c r="P88" i="2"/>
  <c r="BI84" i="2"/>
  <c r="BH84" i="2"/>
  <c r="BG84" i="2"/>
  <c r="BF84" i="2"/>
  <c r="F34" i="2" s="1"/>
  <c r="T84" i="2"/>
  <c r="R84" i="2"/>
  <c r="P84" i="2"/>
  <c r="F75" i="2"/>
  <c r="E73" i="2"/>
  <c r="F52" i="2"/>
  <c r="E50" i="2"/>
  <c r="J24" i="2"/>
  <c r="E24" i="2"/>
  <c r="J78" i="2" s="1"/>
  <c r="J23" i="2"/>
  <c r="J21" i="2"/>
  <c r="E21" i="2"/>
  <c r="J54" i="2" s="1"/>
  <c r="J20" i="2"/>
  <c r="J18" i="2"/>
  <c r="E18" i="2"/>
  <c r="F55" i="2" s="1"/>
  <c r="J17" i="2"/>
  <c r="J15" i="2"/>
  <c r="E15" i="2"/>
  <c r="F54" i="2" s="1"/>
  <c r="J14" i="2"/>
  <c r="J12" i="2"/>
  <c r="J52" i="2" s="1"/>
  <c r="E7" i="2"/>
  <c r="E48" i="2" s="1"/>
  <c r="L50" i="1"/>
  <c r="AM50" i="1"/>
  <c r="AM49" i="1"/>
  <c r="L49" i="1"/>
  <c r="AM47" i="1"/>
  <c r="L47" i="1"/>
  <c r="L45" i="1"/>
  <c r="L44" i="1"/>
  <c r="J84" i="7"/>
  <c r="BK88" i="8"/>
  <c r="J100" i="5"/>
  <c r="J103" i="12"/>
  <c r="BK92" i="8"/>
  <c r="J103" i="2"/>
  <c r="J100" i="8"/>
  <c r="J84" i="6"/>
  <c r="J92" i="11"/>
  <c r="BK103" i="6"/>
  <c r="BK92" i="9"/>
  <c r="J103" i="7"/>
  <c r="BK100" i="2"/>
  <c r="BK84" i="6"/>
  <c r="J100" i="4"/>
  <c r="J100" i="9"/>
  <c r="J96" i="6"/>
  <c r="AS54" i="1"/>
  <c r="BK84" i="11"/>
  <c r="J96" i="7"/>
  <c r="J96" i="2"/>
  <c r="J103" i="6"/>
  <c r="BK88" i="5"/>
  <c r="J88" i="11"/>
  <c r="J88" i="12"/>
  <c r="J88" i="3"/>
  <c r="BK100" i="8"/>
  <c r="BK96" i="11"/>
  <c r="BK92" i="3"/>
  <c r="BK88" i="10"/>
  <c r="J88" i="7"/>
  <c r="BK84" i="12"/>
  <c r="BK92" i="7"/>
  <c r="J103" i="11"/>
  <c r="BK96" i="8"/>
  <c r="J88" i="10"/>
  <c r="BK100" i="3"/>
  <c r="BK84" i="10"/>
  <c r="BK84" i="9"/>
  <c r="J103" i="5"/>
  <c r="J96" i="12"/>
  <c r="BK96" i="9"/>
  <c r="F36" i="2"/>
  <c r="BK96" i="4"/>
  <c r="J84" i="12"/>
  <c r="J100" i="10"/>
  <c r="J96" i="3"/>
  <c r="BK84" i="2"/>
  <c r="J88" i="5"/>
  <c r="BK88" i="11"/>
  <c r="J96" i="9"/>
  <c r="BK84" i="4"/>
  <c r="J92" i="2"/>
  <c r="J103" i="8"/>
  <c r="BK103" i="12"/>
  <c r="BK100" i="6"/>
  <c r="BK88" i="3"/>
  <c r="BK96" i="10"/>
  <c r="J88" i="4"/>
  <c r="BK92" i="4"/>
  <c r="J92" i="7"/>
  <c r="BK100" i="9"/>
  <c r="BK92" i="12"/>
  <c r="J84" i="3"/>
  <c r="J103" i="10"/>
  <c r="BK96" i="5"/>
  <c r="BK103" i="2"/>
  <c r="BK96" i="2"/>
  <c r="J92" i="4"/>
  <c r="J103" i="9"/>
  <c r="J92" i="6"/>
  <c r="J84" i="9"/>
  <c r="BK103" i="5"/>
  <c r="BK103" i="3"/>
  <c r="BK84" i="3"/>
  <c r="BK88" i="6"/>
  <c r="J92" i="12"/>
  <c r="J100" i="12"/>
  <c r="J96" i="11"/>
  <c r="BK88" i="7"/>
  <c r="BK84" i="8"/>
  <c r="J96" i="4"/>
  <c r="J100" i="11"/>
  <c r="J88" i="6"/>
  <c r="J92" i="9"/>
  <c r="J96" i="5"/>
  <c r="J88" i="9"/>
  <c r="J84" i="2"/>
  <c r="BK88" i="4"/>
  <c r="BK103" i="10"/>
  <c r="BK100" i="4"/>
  <c r="BK88" i="9"/>
  <c r="J92" i="5"/>
  <c r="BK100" i="12"/>
  <c r="J84" i="4"/>
  <c r="J84" i="10"/>
  <c r="BK92" i="5"/>
  <c r="BK96" i="6"/>
  <c r="J88" i="2"/>
  <c r="BK92" i="11"/>
  <c r="J88" i="8"/>
  <c r="J92" i="3"/>
  <c r="J100" i="6"/>
  <c r="J96" i="8"/>
  <c r="BK100" i="11"/>
  <c r="BK84" i="5"/>
  <c r="BK88" i="2"/>
  <c r="J84" i="8"/>
  <c r="BK88" i="12"/>
  <c r="J103" i="3"/>
  <c r="J100" i="7"/>
  <c r="J100" i="3"/>
  <c r="BK84" i="7"/>
  <c r="BK96" i="12"/>
  <c r="BK103" i="11"/>
  <c r="BK103" i="4"/>
  <c r="BK103" i="7"/>
  <c r="BK92" i="6"/>
  <c r="J96" i="10"/>
  <c r="BK100" i="5"/>
  <c r="J100" i="2"/>
  <c r="BK103" i="9"/>
  <c r="BK92" i="2"/>
  <c r="J92" i="8"/>
  <c r="J84" i="5"/>
  <c r="BK103" i="8"/>
  <c r="J92" i="10"/>
  <c r="BK96" i="3"/>
  <c r="J84" i="11"/>
  <c r="BK100" i="7"/>
  <c r="J103" i="4"/>
  <c r="BK100" i="10"/>
  <c r="BK96" i="7"/>
  <c r="BK92" i="10"/>
  <c r="BK83" i="2" l="1"/>
  <c r="J83" i="2"/>
  <c r="J61" i="2" s="1"/>
  <c r="P83" i="3"/>
  <c r="P82" i="3" s="1"/>
  <c r="P81" i="3" s="1"/>
  <c r="AU56" i="1" s="1"/>
  <c r="P83" i="5"/>
  <c r="P82" i="5"/>
  <c r="P81" i="5"/>
  <c r="AU58" i="1" s="1"/>
  <c r="BK83" i="7"/>
  <c r="J83" i="7" s="1"/>
  <c r="J61" i="7" s="1"/>
  <c r="P83" i="2"/>
  <c r="P82" i="2"/>
  <c r="P81" i="2" s="1"/>
  <c r="AU55" i="1" s="1"/>
  <c r="BK83" i="4"/>
  <c r="J83" i="4"/>
  <c r="J61" i="4"/>
  <c r="R83" i="6"/>
  <c r="R82" i="6" s="1"/>
  <c r="R81" i="6" s="1"/>
  <c r="R83" i="7"/>
  <c r="R82" i="7"/>
  <c r="R81" i="7" s="1"/>
  <c r="T83" i="8"/>
  <c r="T82" i="8" s="1"/>
  <c r="T81" i="8" s="1"/>
  <c r="R83" i="2"/>
  <c r="R82" i="2" s="1"/>
  <c r="R81" i="2" s="1"/>
  <c r="T83" i="6"/>
  <c r="T82" i="6" s="1"/>
  <c r="T81" i="6" s="1"/>
  <c r="R83" i="8"/>
  <c r="R82" i="8"/>
  <c r="R81" i="8" s="1"/>
  <c r="BK83" i="3"/>
  <c r="J83" i="3" s="1"/>
  <c r="J61" i="3" s="1"/>
  <c r="T83" i="7"/>
  <c r="T82" i="7" s="1"/>
  <c r="T81" i="7" s="1"/>
  <c r="P83" i="8"/>
  <c r="P82" i="8" s="1"/>
  <c r="P81" i="8" s="1"/>
  <c r="AU61" i="1" s="1"/>
  <c r="P83" i="9"/>
  <c r="P82" i="9" s="1"/>
  <c r="P81" i="9" s="1"/>
  <c r="AU62" i="1" s="1"/>
  <c r="T83" i="10"/>
  <c r="T82" i="10"/>
  <c r="T81" i="10" s="1"/>
  <c r="R83" i="9"/>
  <c r="R82" i="9"/>
  <c r="R81" i="9" s="1"/>
  <c r="T83" i="11"/>
  <c r="T82" i="11" s="1"/>
  <c r="T81" i="11" s="1"/>
  <c r="T83" i="3"/>
  <c r="T82" i="3" s="1"/>
  <c r="T81" i="3" s="1"/>
  <c r="R83" i="4"/>
  <c r="R82" i="4"/>
  <c r="R81" i="4" s="1"/>
  <c r="BK83" i="5"/>
  <c r="BK82" i="5"/>
  <c r="J82" i="5" s="1"/>
  <c r="J60" i="5" s="1"/>
  <c r="BK83" i="6"/>
  <c r="J83" i="6" s="1"/>
  <c r="J61" i="6" s="1"/>
  <c r="R83" i="3"/>
  <c r="R82" i="3"/>
  <c r="R81" i="3" s="1"/>
  <c r="R83" i="5"/>
  <c r="R82" i="5" s="1"/>
  <c r="R81" i="5" s="1"/>
  <c r="P83" i="6"/>
  <c r="P82" i="6" s="1"/>
  <c r="P81" i="6" s="1"/>
  <c r="AU59" i="1" s="1"/>
  <c r="P83" i="10"/>
  <c r="P82" i="10"/>
  <c r="P81" i="10" s="1"/>
  <c r="AU63" i="1" s="1"/>
  <c r="R83" i="11"/>
  <c r="R82" i="11"/>
  <c r="R81" i="11"/>
  <c r="P83" i="12"/>
  <c r="P82" i="12"/>
  <c r="P81" i="12" s="1"/>
  <c r="AU65" i="1" s="1"/>
  <c r="P83" i="7"/>
  <c r="P82" i="7" s="1"/>
  <c r="P81" i="7" s="1"/>
  <c r="AU60" i="1" s="1"/>
  <c r="BK83" i="9"/>
  <c r="J83" i="9"/>
  <c r="J61" i="9"/>
  <c r="P83" i="11"/>
  <c r="P82" i="11"/>
  <c r="P81" i="11" s="1"/>
  <c r="AU64" i="1" s="1"/>
  <c r="T83" i="4"/>
  <c r="T82" i="4" s="1"/>
  <c r="T81" i="4" s="1"/>
  <c r="T83" i="5"/>
  <c r="T82" i="5"/>
  <c r="T81" i="5" s="1"/>
  <c r="R83" i="10"/>
  <c r="R82" i="10"/>
  <c r="R81" i="10" s="1"/>
  <c r="R83" i="12"/>
  <c r="R82" i="12" s="1"/>
  <c r="R81" i="12" s="1"/>
  <c r="BK83" i="8"/>
  <c r="BK82" i="8" s="1"/>
  <c r="T83" i="9"/>
  <c r="T82" i="9" s="1"/>
  <c r="T81" i="9" s="1"/>
  <c r="BK83" i="10"/>
  <c r="J83" i="10" s="1"/>
  <c r="J61" i="10" s="1"/>
  <c r="BK83" i="12"/>
  <c r="J83" i="12" s="1"/>
  <c r="J61" i="12" s="1"/>
  <c r="T83" i="2"/>
  <c r="T82" i="2" s="1"/>
  <c r="T81" i="2" s="1"/>
  <c r="P83" i="4"/>
  <c r="P82" i="4" s="1"/>
  <c r="P81" i="4" s="1"/>
  <c r="AU57" i="1" s="1"/>
  <c r="BK83" i="11"/>
  <c r="J83" i="11"/>
  <c r="J61" i="11" s="1"/>
  <c r="T83" i="12"/>
  <c r="T82" i="12"/>
  <c r="T81" i="12" s="1"/>
  <c r="F78" i="12"/>
  <c r="J52" i="12"/>
  <c r="BE88" i="12"/>
  <c r="E48" i="12"/>
  <c r="J77" i="12"/>
  <c r="BE100" i="12"/>
  <c r="BE103" i="12"/>
  <c r="F54" i="12"/>
  <c r="J55" i="12"/>
  <c r="BE92" i="12"/>
  <c r="BE96" i="12"/>
  <c r="BE84" i="12"/>
  <c r="E48" i="11"/>
  <c r="J52" i="11"/>
  <c r="J54" i="11"/>
  <c r="F77" i="11"/>
  <c r="J78" i="11"/>
  <c r="BE88" i="11"/>
  <c r="BE92" i="11"/>
  <c r="BE96" i="11"/>
  <c r="BE100" i="11"/>
  <c r="F55" i="11"/>
  <c r="BE84" i="11"/>
  <c r="BE103" i="11"/>
  <c r="BE84" i="10"/>
  <c r="E48" i="10"/>
  <c r="F78" i="10"/>
  <c r="BE92" i="10"/>
  <c r="BE103" i="10"/>
  <c r="BK82" i="9"/>
  <c r="J82" i="9" s="1"/>
  <c r="J60" i="9" s="1"/>
  <c r="F54" i="10"/>
  <c r="J77" i="10"/>
  <c r="J55" i="10"/>
  <c r="J75" i="10"/>
  <c r="BE100" i="10"/>
  <c r="BE88" i="10"/>
  <c r="BE96" i="10"/>
  <c r="J52" i="9"/>
  <c r="J55" i="9"/>
  <c r="E71" i="9"/>
  <c r="F78" i="9"/>
  <c r="BE92" i="9"/>
  <c r="BE96" i="9"/>
  <c r="BE103" i="9"/>
  <c r="F54" i="9"/>
  <c r="J77" i="9"/>
  <c r="BE88" i="9"/>
  <c r="BE100" i="9"/>
  <c r="BE84" i="9"/>
  <c r="E48" i="8"/>
  <c r="F54" i="8"/>
  <c r="F55" i="8"/>
  <c r="BE88" i="8"/>
  <c r="J52" i="8"/>
  <c r="J54" i="8"/>
  <c r="J55" i="8"/>
  <c r="BE84" i="8"/>
  <c r="BE92" i="8"/>
  <c r="BE96" i="8"/>
  <c r="BE100" i="8"/>
  <c r="BE103" i="8"/>
  <c r="BK82" i="6"/>
  <c r="BK81" i="6"/>
  <c r="J81" i="6" s="1"/>
  <c r="J59" i="6" s="1"/>
  <c r="F54" i="7"/>
  <c r="E71" i="7"/>
  <c r="J78" i="7"/>
  <c r="BE88" i="7"/>
  <c r="BE84" i="7"/>
  <c r="J52" i="7"/>
  <c r="J54" i="7"/>
  <c r="F78" i="7"/>
  <c r="BE96" i="7"/>
  <c r="BE100" i="7"/>
  <c r="BE92" i="7"/>
  <c r="BE103" i="7"/>
  <c r="F54" i="6"/>
  <c r="F55" i="6"/>
  <c r="BE88" i="6"/>
  <c r="BE92" i="6"/>
  <c r="BE84" i="6"/>
  <c r="BK81" i="5"/>
  <c r="J81" i="5"/>
  <c r="J59" i="5"/>
  <c r="J77" i="6"/>
  <c r="J52" i="6"/>
  <c r="BE103" i="6"/>
  <c r="J83" i="5"/>
  <c r="J61" i="5" s="1"/>
  <c r="E71" i="6"/>
  <c r="BE96" i="6"/>
  <c r="J78" i="6"/>
  <c r="BE100" i="6"/>
  <c r="E48" i="5"/>
  <c r="J52" i="5"/>
  <c r="BK82" i="4"/>
  <c r="J82" i="4"/>
  <c r="J60" i="4"/>
  <c r="J54" i="5"/>
  <c r="J78" i="5"/>
  <c r="BE84" i="5"/>
  <c r="BE88" i="5"/>
  <c r="BE96" i="5"/>
  <c r="F54" i="5"/>
  <c r="BE103" i="5"/>
  <c r="F55" i="5"/>
  <c r="BE92" i="5"/>
  <c r="BE100" i="5"/>
  <c r="J55" i="4"/>
  <c r="J75" i="4"/>
  <c r="F77" i="4"/>
  <c r="E71" i="4"/>
  <c r="J77" i="4"/>
  <c r="BE88" i="4"/>
  <c r="BE96" i="4"/>
  <c r="BE103" i="4"/>
  <c r="BE84" i="4"/>
  <c r="F55" i="4"/>
  <c r="BE100" i="4"/>
  <c r="BE92" i="4"/>
  <c r="E48" i="3"/>
  <c r="J55" i="3"/>
  <c r="F77" i="3"/>
  <c r="BE84" i="3"/>
  <c r="BE88" i="3"/>
  <c r="BE100" i="3"/>
  <c r="J54" i="3"/>
  <c r="BE96" i="3"/>
  <c r="BE103" i="3"/>
  <c r="BK82" i="2"/>
  <c r="BK81" i="2" s="1"/>
  <c r="J81" i="2" s="1"/>
  <c r="J30" i="2" s="1"/>
  <c r="F78" i="3"/>
  <c r="J52" i="3"/>
  <c r="BE92" i="3"/>
  <c r="BE84" i="2"/>
  <c r="BE100" i="2"/>
  <c r="AW55" i="1"/>
  <c r="BE103" i="2"/>
  <c r="J55" i="2"/>
  <c r="E71" i="2"/>
  <c r="J75" i="2"/>
  <c r="F77" i="2"/>
  <c r="J77" i="2"/>
  <c r="F78" i="2"/>
  <c r="BE92" i="2"/>
  <c r="BE88" i="2"/>
  <c r="BA55" i="1"/>
  <c r="BC55" i="1"/>
  <c r="BE96" i="2"/>
  <c r="BB55" i="1"/>
  <c r="BD55" i="1"/>
  <c r="J34" i="9"/>
  <c r="AW62" i="1"/>
  <c r="F35" i="4"/>
  <c r="BB57" i="1"/>
  <c r="F35" i="5"/>
  <c r="BB58" i="1"/>
  <c r="F37" i="5"/>
  <c r="BD58" i="1" s="1"/>
  <c r="J34" i="3"/>
  <c r="AW56" i="1" s="1"/>
  <c r="F36" i="4"/>
  <c r="BC57" i="1"/>
  <c r="F34" i="8"/>
  <c r="BA61" i="1" s="1"/>
  <c r="F37" i="11"/>
  <c r="BD64" i="1"/>
  <c r="J34" i="4"/>
  <c r="AW57" i="1"/>
  <c r="F37" i="6"/>
  <c r="BD59" i="1" s="1"/>
  <c r="F37" i="10"/>
  <c r="BD63" i="1" s="1"/>
  <c r="F35" i="6"/>
  <c r="BB59" i="1"/>
  <c r="F34" i="5"/>
  <c r="BA58" i="1" s="1"/>
  <c r="F34" i="6"/>
  <c r="BA59" i="1"/>
  <c r="F37" i="8"/>
  <c r="BD61" i="1"/>
  <c r="F36" i="12"/>
  <c r="BC65" i="1"/>
  <c r="F36" i="5"/>
  <c r="BC58" i="1"/>
  <c r="F37" i="9"/>
  <c r="BD62" i="1"/>
  <c r="J34" i="6"/>
  <c r="AW59" i="1"/>
  <c r="F35" i="9"/>
  <c r="BB62" i="1"/>
  <c r="F34" i="11"/>
  <c r="BA64" i="1"/>
  <c r="F36" i="10"/>
  <c r="BC63" i="1"/>
  <c r="J34" i="7"/>
  <c r="AW60" i="1"/>
  <c r="F36" i="11"/>
  <c r="BC64" i="1"/>
  <c r="J34" i="8"/>
  <c r="AW61" i="1" s="1"/>
  <c r="F34" i="10"/>
  <c r="BA63" i="1"/>
  <c r="F35" i="8"/>
  <c r="BB61" i="1" s="1"/>
  <c r="F35" i="10"/>
  <c r="BB63" i="1" s="1"/>
  <c r="J34" i="10"/>
  <c r="AW63" i="1"/>
  <c r="J34" i="5"/>
  <c r="AW58" i="1" s="1"/>
  <c r="F34" i="4"/>
  <c r="BA57" i="1" s="1"/>
  <c r="F35" i="7"/>
  <c r="BB60" i="1"/>
  <c r="F36" i="8"/>
  <c r="BC61" i="1" s="1"/>
  <c r="F34" i="7"/>
  <c r="BA60" i="1" s="1"/>
  <c r="F36" i="6"/>
  <c r="BC59" i="1"/>
  <c r="F37" i="3"/>
  <c r="BD56" i="1" s="1"/>
  <c r="F36" i="3"/>
  <c r="BC56" i="1"/>
  <c r="F34" i="3"/>
  <c r="BA56" i="1"/>
  <c r="J34" i="11"/>
  <c r="AW64" i="1" s="1"/>
  <c r="F36" i="7"/>
  <c r="BC60" i="1" s="1"/>
  <c r="J34" i="12"/>
  <c r="AW65" i="1"/>
  <c r="F37" i="4"/>
  <c r="BD57" i="1" s="1"/>
  <c r="F37" i="12"/>
  <c r="BD65" i="1"/>
  <c r="F35" i="12"/>
  <c r="BB65" i="1"/>
  <c r="F34" i="12"/>
  <c r="BA65" i="1" s="1"/>
  <c r="F37" i="7"/>
  <c r="BD60" i="1" s="1"/>
  <c r="F36" i="9"/>
  <c r="BC62" i="1"/>
  <c r="F34" i="9"/>
  <c r="BA62" i="1" s="1"/>
  <c r="F35" i="11"/>
  <c r="BB64" i="1"/>
  <c r="F35" i="3"/>
  <c r="BB56" i="1"/>
  <c r="J82" i="8" l="1"/>
  <c r="J60" i="8" s="1"/>
  <c r="BK81" i="8"/>
  <c r="J81" i="8" s="1"/>
  <c r="J30" i="8" s="1"/>
  <c r="AG61" i="1" s="1"/>
  <c r="AN61" i="1" s="1"/>
  <c r="BK82" i="3"/>
  <c r="J83" i="8"/>
  <c r="J61" i="8" s="1"/>
  <c r="BK82" i="7"/>
  <c r="BK81" i="7"/>
  <c r="J81" i="7" s="1"/>
  <c r="BK82" i="11"/>
  <c r="BK81" i="11"/>
  <c r="J81" i="11" s="1"/>
  <c r="BK82" i="10"/>
  <c r="J82" i="10"/>
  <c r="J60" i="10"/>
  <c r="BK82" i="12"/>
  <c r="BK81" i="12" s="1"/>
  <c r="J81" i="12" s="1"/>
  <c r="J59" i="12" s="1"/>
  <c r="J82" i="11"/>
  <c r="J60" i="11"/>
  <c r="BK81" i="9"/>
  <c r="J81" i="9" s="1"/>
  <c r="J59" i="9" s="1"/>
  <c r="J59" i="8"/>
  <c r="J82" i="7"/>
  <c r="J60" i="7"/>
  <c r="J82" i="6"/>
  <c r="J60" i="6"/>
  <c r="BK81" i="4"/>
  <c r="J81" i="4"/>
  <c r="J59" i="4"/>
  <c r="AG55" i="1"/>
  <c r="J59" i="2"/>
  <c r="J82" i="2"/>
  <c r="J60" i="2"/>
  <c r="F33" i="3"/>
  <c r="AZ56" i="1"/>
  <c r="J33" i="4"/>
  <c r="AV57" i="1"/>
  <c r="AT57" i="1"/>
  <c r="BD54" i="1"/>
  <c r="W33" i="1" s="1"/>
  <c r="F33" i="11"/>
  <c r="AZ64" i="1" s="1"/>
  <c r="F33" i="8"/>
  <c r="AZ61" i="1"/>
  <c r="J33" i="12"/>
  <c r="AV65" i="1" s="1"/>
  <c r="AT65" i="1" s="1"/>
  <c r="F33" i="12"/>
  <c r="AZ65" i="1"/>
  <c r="F33" i="2"/>
  <c r="AZ55" i="1" s="1"/>
  <c r="J33" i="6"/>
  <c r="AV59" i="1" s="1"/>
  <c r="AT59" i="1" s="1"/>
  <c r="J33" i="9"/>
  <c r="AV62" i="1"/>
  <c r="AT62" i="1"/>
  <c r="F33" i="4"/>
  <c r="AZ57" i="1" s="1"/>
  <c r="J33" i="11"/>
  <c r="AV64" i="1"/>
  <c r="AT64" i="1"/>
  <c r="F33" i="9"/>
  <c r="AZ62" i="1"/>
  <c r="J33" i="2"/>
  <c r="AV55" i="1"/>
  <c r="AT55" i="1"/>
  <c r="AN55" i="1" s="1"/>
  <c r="J30" i="6"/>
  <c r="AG59" i="1" s="1"/>
  <c r="BB54" i="1"/>
  <c r="AX54" i="1"/>
  <c r="J33" i="7"/>
  <c r="AV60" i="1"/>
  <c r="AT60" i="1"/>
  <c r="F33" i="5"/>
  <c r="AZ58" i="1" s="1"/>
  <c r="J30" i="5"/>
  <c r="AG58" i="1"/>
  <c r="AU54" i="1"/>
  <c r="BC54" i="1"/>
  <c r="W32" i="1"/>
  <c r="J33" i="8"/>
  <c r="AV61" i="1"/>
  <c r="AT61" i="1"/>
  <c r="BA54" i="1"/>
  <c r="AW54" i="1" s="1"/>
  <c r="AK30" i="1" s="1"/>
  <c r="F33" i="7"/>
  <c r="AZ60" i="1"/>
  <c r="F33" i="6"/>
  <c r="AZ59" i="1"/>
  <c r="J33" i="5"/>
  <c r="AV58" i="1" s="1"/>
  <c r="AT58" i="1" s="1"/>
  <c r="J33" i="3"/>
  <c r="AV56" i="1" s="1"/>
  <c r="AT56" i="1" s="1"/>
  <c r="J33" i="10"/>
  <c r="AV63" i="1"/>
  <c r="AT63" i="1"/>
  <c r="F33" i="10"/>
  <c r="AZ63" i="1"/>
  <c r="J30" i="11" l="1"/>
  <c r="AG64" i="1" s="1"/>
  <c r="AN64" i="1" s="1"/>
  <c r="J59" i="11"/>
  <c r="J30" i="7"/>
  <c r="AG60" i="1" s="1"/>
  <c r="AN60" i="1" s="1"/>
  <c r="J59" i="7"/>
  <c r="J82" i="3"/>
  <c r="J60" i="3" s="1"/>
  <c r="BK81" i="3"/>
  <c r="J81" i="3" s="1"/>
  <c r="BK81" i="10"/>
  <c r="J81" i="10"/>
  <c r="J59" i="10"/>
  <c r="J82" i="12"/>
  <c r="J60" i="12"/>
  <c r="J39" i="8"/>
  <c r="AN59" i="1"/>
  <c r="AN58" i="1"/>
  <c r="J39" i="6"/>
  <c r="J39" i="5"/>
  <c r="J39" i="2"/>
  <c r="J30" i="4"/>
  <c r="AG57" i="1"/>
  <c r="AN57" i="1" s="1"/>
  <c r="J30" i="9"/>
  <c r="AG62" i="1"/>
  <c r="AN62" i="1" s="1"/>
  <c r="AY54" i="1"/>
  <c r="W31" i="1"/>
  <c r="J30" i="12"/>
  <c r="AG65" i="1" s="1"/>
  <c r="W30" i="1"/>
  <c r="AZ54" i="1"/>
  <c r="AV54" i="1"/>
  <c r="AK29" i="1"/>
  <c r="J39" i="11" l="1"/>
  <c r="J30" i="3"/>
  <c r="J59" i="3"/>
  <c r="J39" i="7"/>
  <c r="J39" i="12"/>
  <c r="J39" i="9"/>
  <c r="J39" i="4"/>
  <c r="AN65" i="1"/>
  <c r="W29" i="1"/>
  <c r="J30" i="10"/>
  <c r="AG63" i="1" s="1"/>
  <c r="AT54" i="1"/>
  <c r="AG56" i="1" l="1"/>
  <c r="J39" i="3"/>
  <c r="J39" i="10"/>
  <c r="AN63" i="1"/>
  <c r="AN56" i="1" l="1"/>
  <c r="AG54" i="1"/>
  <c r="AK26" i="1" l="1"/>
  <c r="AK35" i="1" s="1"/>
  <c r="AN54" i="1"/>
</calcChain>
</file>

<file path=xl/sharedStrings.xml><?xml version="1.0" encoding="utf-8"?>
<sst xmlns="http://schemas.openxmlformats.org/spreadsheetml/2006/main" count="3923" uniqueCount="482">
  <si>
    <t>Export Komplet</t>
  </si>
  <si>
    <t>VZ</t>
  </si>
  <si>
    <t>2.0</t>
  </si>
  <si>
    <t>ZAMOK</t>
  </si>
  <si>
    <t>False</t>
  </si>
  <si>
    <t>{35a947ab-2f01-4cb6-b664-42a9dad15b4d}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</si>
  <si>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</si>
  <si>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</si>
  <si>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</si>
  <si>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</si>
  <si>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</si>
  <si>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</si>
  <si>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</si>
  <si>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</si>
  <si>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</si>
  <si>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</si>
  <si>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</si>
  <si>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Pardubicko - část 1, Bolehošť</t>
  </si>
  <si>
    <t>KSO:</t>
  </si>
  <si>
    <t/>
  </si>
  <si>
    <t>CC-CZ:</t>
  </si>
  <si>
    <t>Místo:</t>
  </si>
  <si>
    <t>Spojil, Němčice n. L., Srch, Holice, Bolehošť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</si>
  <si>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</si>
  <si>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</si>
  <si>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</si>
  <si>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</si>
  <si>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</si>
  <si>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</si>
  <si>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</si>
  <si>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</si>
  <si>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</si>
  <si>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</si>
  <si>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</si>
  <si>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</si>
  <si>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</si>
  <si>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</si>
  <si>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</si>
  <si>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</si>
  <si>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</si>
  <si>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</si>
  <si>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</si>
  <si>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</si>
  <si>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</si>
  <si>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</si>
  <si>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</si>
  <si>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</si>
  <si>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</si>
  <si>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</si>
  <si>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</si>
  <si>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</si>
  <si>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</si>
  <si>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</si>
  <si>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</si>
  <si>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</si>
  <si>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</si>
  <si>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</si>
  <si>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</si>
  <si>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</si>
  <si>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</si>
  <si>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</si>
  <si>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</si>
  <si>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</si>
  <si>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</si>
  <si>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</si>
  <si>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</si>
  <si>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</si>
  <si>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</si>
  <si>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</si>
  <si>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</si>
  <si>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</si>
  <si>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</si>
  <si>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</si>
  <si>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</si>
  <si>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1:  108_428</t>
  </si>
  <si>
    <t>STEBLOVA SRCH c.8</t>
  </si>
  <si>
    <t>STA</t>
  </si>
  <si>
    <t>1</t>
  </si>
  <si>
    <t>{5a117c21-7eb8-4b2b-b6f3-0ca2f1ca3a62}</t>
  </si>
  <si>
    <t>2</t>
  </si>
  <si>
    <t>SO 2: 108_366</t>
  </si>
  <si>
    <t>Odpad Hrobický</t>
  </si>
  <si>
    <t>{26820f04-7f1f-4b98-a1e5-0c86d7d2cf56}</t>
  </si>
  <si>
    <t>SO 3: 108_365</t>
  </si>
  <si>
    <t>Odpad Panský</t>
  </si>
  <si>
    <t>{bed4929a-8897-474d-bd56-6940edd440f9}</t>
  </si>
  <si>
    <t>SO 4: 108_364</t>
  </si>
  <si>
    <t>Odpad Podhůrský</t>
  </si>
  <si>
    <t>{3b25216e-127b-458f-be5d-2ceb93ef64bd}</t>
  </si>
  <si>
    <t>SO 5: 108_007</t>
  </si>
  <si>
    <t>SPOJIL I</t>
  </si>
  <si>
    <t>{2706e8cf-792d-4399-9a33-29c14f16904d}</t>
  </si>
  <si>
    <t>SO 6: 108_008</t>
  </si>
  <si>
    <t>{1f332299-5b18-47c1-bb23-ecf1bdd9c807}</t>
  </si>
  <si>
    <t>SO 7: 108_009</t>
  </si>
  <si>
    <t>{20b1b552-ceea-40af-b57c-782c0123c00a}</t>
  </si>
  <si>
    <t>SO 8: 108_192</t>
  </si>
  <si>
    <t>ODV. HOLICE III - odpad O3</t>
  </si>
  <si>
    <t>{5b7a87d7-1f40-4198-b592-933a16a4e106}</t>
  </si>
  <si>
    <t>SO 9: 108_193</t>
  </si>
  <si>
    <t>HOLICE I,II-c.15</t>
  </si>
  <si>
    <t>{eee01a0f-da50-4a54-a086-432f085fa70f}</t>
  </si>
  <si>
    <t>SO 10: 108_411</t>
  </si>
  <si>
    <t>MATEROV TREBOSICE c.6</t>
  </si>
  <si>
    <t>{b31c1fe4-557a-4f5f-b0f1-f16abfcfab6f}</t>
  </si>
  <si>
    <t>SO 11: 110_055</t>
  </si>
  <si>
    <t>HOZ O5 BOLEHOŠŤ</t>
  </si>
  <si>
    <t>{0416c56f-3cf9-406b-9699-4505956ca0e9}</t>
  </si>
  <si>
    <t>KRYCÍ LIST SOUPISU PRACÍ</t>
  </si>
  <si>
    <t>Objekt:</t>
  </si>
  <si>
    <t>SO 1:  108_428 - STEBLOVA SRCH c.8</t>
  </si>
  <si>
    <t>Srch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</si>
  <si>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</si>
  <si>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</si>
  <si>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</si>
  <si>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</si>
  <si>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</si>
  <si>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</si>
  <si>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</si>
  <si>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</si>
  <si>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</si>
  <si>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</si>
  <si>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</si>
  <si>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</si>
  <si>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</si>
  <si>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</si>
  <si>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</si>
  <si>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</si>
  <si>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</si>
  <si>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</si>
  <si>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</si>
  <si>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</si>
  <si>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</si>
  <si>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</si>
  <si>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</si>
  <si>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Zemní práce</t>
  </si>
  <si>
    <t>K</t>
  </si>
  <si>
    <t>111103212</t>
  </si>
  <si>
    <t>Kosení ve vegetačním období divokého porostu středně hustého</t>
  </si>
  <si>
    <t>ha</t>
  </si>
  <si>
    <t>CS ÚRS 2025 01</t>
  </si>
  <si>
    <t>4</t>
  </si>
  <si>
    <t>-1819543421</t>
  </si>
  <si>
    <t>PP</t>
  </si>
  <si>
    <t>Kosení travin a vodních rostlin ve vegetačním období divokého porostu středně hustého</t>
  </si>
  <si>
    <t>Online PSC</t>
  </si>
  <si>
    <t>https://podminky.urs.cz/item/CS_URS_2025_01/111103212</t>
  </si>
  <si>
    <t>VV</t>
  </si>
  <si>
    <t>0,749*0,3</t>
  </si>
  <si>
    <t>3</t>
  </si>
  <si>
    <t>111103222</t>
  </si>
  <si>
    <t>Kosení ve vegetačním období vodního rostlinstva na břehu středně hustého</t>
  </si>
  <si>
    <t>1728153353</t>
  </si>
  <si>
    <t>Kosení travin a vodních rostlin ve vegetačním období vodního rostlinstva na břehu středně hustého</t>
  </si>
  <si>
    <t>https://podminky.urs.cz/item/CS_URS_2025_01/111103222</t>
  </si>
  <si>
    <t>0,749*0,7</t>
  </si>
  <si>
    <t>185803106</t>
  </si>
  <si>
    <t>Shrabání pokoseného divokého porostu s odvozem do 20 km</t>
  </si>
  <si>
    <t>-1986451232</t>
  </si>
  <si>
    <t>Shrabání pokoseného porostu a organických naplavenin s odvozem do 20 km divokého porostu</t>
  </si>
  <si>
    <t>https://podminky.urs.cz/item/CS_URS_2025_01/185803106</t>
  </si>
  <si>
    <t>0,225</t>
  </si>
  <si>
    <t>5</t>
  </si>
  <si>
    <t>185803107</t>
  </si>
  <si>
    <t>Shrabání pokoseného vodního rostlinstva z břehu i z vody s odvozem do 20 km</t>
  </si>
  <si>
    <t>627888809</t>
  </si>
  <si>
    <t>Shrabání pokoseného porostu a organických naplavenin s odvozem do 20 km vodního rostlinstva z břehu i z vody</t>
  </si>
  <si>
    <t>https://podminky.urs.cz/item/CS_URS_2025_01/185803107</t>
  </si>
  <si>
    <t>0,524</t>
  </si>
  <si>
    <t>R-032</t>
  </si>
  <si>
    <t xml:space="preserve">Ekologická likvidace divokého porostu - v souladu se zákonem o odpadech č. 541/2020 Sb. v platném znění  </t>
  </si>
  <si>
    <t>591007515</t>
  </si>
  <si>
    <t xml:space="preserve">Ekologická likvidace divokého porostu - v souladu se zákonem o odpadech č. 541/2020 Sb. v platném znění </t>
  </si>
  <si>
    <t>6</t>
  </si>
  <si>
    <t>R-033</t>
  </si>
  <si>
    <t>Ekologická likvidace vodního porostu - v souladu se zákonem o odpadech č. 541/2020 Sb. v platném znění</t>
  </si>
  <si>
    <t>-625745881</t>
  </si>
  <si>
    <t xml:space="preserve">Ekologická likvidace vodního porostu - v souladu se zákonem o odpadech č. 541/2020 Sb. v platném znění
</t>
  </si>
  <si>
    <t>SO 2: 108_366 - Odpad Hrobický</t>
  </si>
  <si>
    <t>Němčice n. L.</t>
  </si>
  <si>
    <t>-497198681</t>
  </si>
  <si>
    <t>0,175*0,1</t>
  </si>
  <si>
    <t>604684775</t>
  </si>
  <si>
    <t>0,175*0,9</t>
  </si>
  <si>
    <t>135319993</t>
  </si>
  <si>
    <t>0,018</t>
  </si>
  <si>
    <t>-1453405457</t>
  </si>
  <si>
    <t>0,158</t>
  </si>
  <si>
    <t>-1011258463</t>
  </si>
  <si>
    <t>-1156474284</t>
  </si>
  <si>
    <t>SO 3: 108_365 - Odpad Panský</t>
  </si>
  <si>
    <t>Němčice n. L</t>
  </si>
  <si>
    <t>1994128906</t>
  </si>
  <si>
    <t>0,288*0,4</t>
  </si>
  <si>
    <t>749890686</t>
  </si>
  <si>
    <t>0,288*0,6</t>
  </si>
  <si>
    <t>1934985777</t>
  </si>
  <si>
    <t>0,115</t>
  </si>
  <si>
    <t>1680893677</t>
  </si>
  <si>
    <t>0,173</t>
  </si>
  <si>
    <t>165626082</t>
  </si>
  <si>
    <t>520425700</t>
  </si>
  <si>
    <t>SO 4: 108_364 - Odpad Podhůrský</t>
  </si>
  <si>
    <t>-363952011</t>
  </si>
  <si>
    <t>1,386*0,4</t>
  </si>
  <si>
    <t>-470672294</t>
  </si>
  <si>
    <t>1,386*0,6</t>
  </si>
  <si>
    <t>-455994118</t>
  </si>
  <si>
    <t>0,554</t>
  </si>
  <si>
    <t>85665438</t>
  </si>
  <si>
    <t>0,832</t>
  </si>
  <si>
    <t>-880888507</t>
  </si>
  <si>
    <t>248309642</t>
  </si>
  <si>
    <t>SO 5: 108_007 - SPOJIL I</t>
  </si>
  <si>
    <t>Spojil</t>
  </si>
  <si>
    <t>-1397010144</t>
  </si>
  <si>
    <t>0,969*0,4</t>
  </si>
  <si>
    <t>1607419918</t>
  </si>
  <si>
    <t>0,969*0,6</t>
  </si>
  <si>
    <t>818968897</t>
  </si>
  <si>
    <t>0,388</t>
  </si>
  <si>
    <t>294875305</t>
  </si>
  <si>
    <t>0,581</t>
  </si>
  <si>
    <t>684572970</t>
  </si>
  <si>
    <t>-901790673</t>
  </si>
  <si>
    <t>SO 6: 108_008 - SPOJIL I</t>
  </si>
  <si>
    <t>-208272983</t>
  </si>
  <si>
    <t>0,828*0,7</t>
  </si>
  <si>
    <t>-441254005</t>
  </si>
  <si>
    <t>0,828*0,3</t>
  </si>
  <si>
    <t>257463746</t>
  </si>
  <si>
    <t>0,580</t>
  </si>
  <si>
    <t>-2039376180</t>
  </si>
  <si>
    <t>0,248</t>
  </si>
  <si>
    <t>445774985</t>
  </si>
  <si>
    <t>-1422065530</t>
  </si>
  <si>
    <t>SO 7: 108_009 - SPOJIL I</t>
  </si>
  <si>
    <t>-1105454679</t>
  </si>
  <si>
    <t>0,783*0,3</t>
  </si>
  <si>
    <t>-2013493692</t>
  </si>
  <si>
    <t>0,783*0,7</t>
  </si>
  <si>
    <t>812987932</t>
  </si>
  <si>
    <t>0,235</t>
  </si>
  <si>
    <t>-473088878</t>
  </si>
  <si>
    <t>0,548</t>
  </si>
  <si>
    <t>554649134</t>
  </si>
  <si>
    <t>74324775</t>
  </si>
  <si>
    <t>SO 8: 108_192 - ODV. HOLICE III - odpad O3</t>
  </si>
  <si>
    <t>Holice</t>
  </si>
  <si>
    <t>-1335877129</t>
  </si>
  <si>
    <t>1,435*0,4</t>
  </si>
  <si>
    <t>-2091133758</t>
  </si>
  <si>
    <t>1,435*0,6</t>
  </si>
  <si>
    <t>1454620528</t>
  </si>
  <si>
    <t>0,574</t>
  </si>
  <si>
    <t>-2031376213</t>
  </si>
  <si>
    <t>0,861</t>
  </si>
  <si>
    <t>-575109533</t>
  </si>
  <si>
    <t>-811759318</t>
  </si>
  <si>
    <t>SO 9: 108_193 - HOLICE I,II-c.15</t>
  </si>
  <si>
    <t>-117335333</t>
  </si>
  <si>
    <t>0,325*0,1</t>
  </si>
  <si>
    <t>333729686</t>
  </si>
  <si>
    <t>0,325*0,9</t>
  </si>
  <si>
    <t>1704521077</t>
  </si>
  <si>
    <t>0,033</t>
  </si>
  <si>
    <t>436386640</t>
  </si>
  <si>
    <t>0,293</t>
  </si>
  <si>
    <t>-745646086</t>
  </si>
  <si>
    <t>-1968782574</t>
  </si>
  <si>
    <t>SO 10: 108_411 - MATEROV TREBOSICE c.6</t>
  </si>
  <si>
    <t>Nové Jesenčany</t>
  </si>
  <si>
    <t>777663051</t>
  </si>
  <si>
    <t>0,150*0,4</t>
  </si>
  <si>
    <t>1301357693</t>
  </si>
  <si>
    <t>0,150*0,6</t>
  </si>
  <si>
    <t>-151904239</t>
  </si>
  <si>
    <t>0,060</t>
  </si>
  <si>
    <t>1519118977</t>
  </si>
  <si>
    <t>0,090</t>
  </si>
  <si>
    <t>-1643929720</t>
  </si>
  <si>
    <t>1798519881</t>
  </si>
  <si>
    <t>SO 11: 110_055 - HOZ O5 BOLEHOŠŤ</t>
  </si>
  <si>
    <t>Bolehošť</t>
  </si>
  <si>
    <t>1472181226</t>
  </si>
  <si>
    <t>0,750*0,4</t>
  </si>
  <si>
    <t>2108633838</t>
  </si>
  <si>
    <t>0,750*0,6</t>
  </si>
  <si>
    <t>-1791574181</t>
  </si>
  <si>
    <t>0,3</t>
  </si>
  <si>
    <t>131133667</t>
  </si>
  <si>
    <t>0,450</t>
  </si>
  <si>
    <t>-1680059775</t>
  </si>
  <si>
    <t>1997601214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</si>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</sst>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5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6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0" fontId="20" fillId="0" borderId="16" xfId="0" applyFont="1" applyBorder="1" applyAlignment="1" applyProtection="1">
      <alignment horizontal="left"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44" fillId="0" borderId="27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vertical="top"/>
    </xf>
    <xf numFmtId="0" fontId="45" fillId="0" borderId="1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horizontal="center" vertical="center"/>
    </xf>
    <xf numFmtId="49" fontId="45" fillId="0" borderId="1" xfId="0" applyNumberFormat="1" applyFont="1" applyBorder="1" applyAlignment="1" applyProtection="1">
      <alignment horizontal="left" vertical="center"/>
    </xf>
    <xf numFmtId="0" fontId="44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 wrapText="1"/>
    </xf>
    <xf numFmtId="0" fontId="19" fillId="4" borderId="8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19" fillId="4" borderId="8" xfId="0" applyFont="1" applyFill="1" applyBorder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8" fillId="0" borderId="1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wrapText="1"/>
    </xf>
    <xf numFmtId="0" fontId="36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37" fillId="0" borderId="29" xfId="0" applyFont="1" applyBorder="1" applyAlignment="1">
      <alignment horizontal="left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103222" TargetMode="External"/><Relationship Id="rId1" Type="http://schemas.openxmlformats.org/officeDocument/2006/relationships/hyperlink" Target="https://podminky.urs.cz/item/CS_URS_2025_01/111103212" TargetMode="External"/><Relationship Id="rId5" Type="http://schemas.openxmlformats.org/officeDocument/2006/relationships/drawing" Target="../drawings/drawing10.xml"/><Relationship Id="rId4" Type="http://schemas.openxmlformats.org/officeDocument/2006/relationships/hyperlink" Target="https://podminky.urs.cz/item/CS_URS_2025_01/185803107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103222" TargetMode="External"/><Relationship Id="rId1" Type="http://schemas.openxmlformats.org/officeDocument/2006/relationships/hyperlink" Target="https://podminky.urs.cz/item/CS_URS_2025_01/111103212" TargetMode="External"/><Relationship Id="rId5" Type="http://schemas.openxmlformats.org/officeDocument/2006/relationships/drawing" Target="../drawings/drawing11.xml"/><Relationship Id="rId4" Type="http://schemas.openxmlformats.org/officeDocument/2006/relationships/hyperlink" Target="https://podminky.urs.cz/item/CS_URS_2025_01/185803107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103222" TargetMode="External"/><Relationship Id="rId1" Type="http://schemas.openxmlformats.org/officeDocument/2006/relationships/hyperlink" Target="https://podminky.urs.cz/item/CS_URS_2025_01/111103212" TargetMode="External"/><Relationship Id="rId5" Type="http://schemas.openxmlformats.org/officeDocument/2006/relationships/drawing" Target="../drawings/drawing12.xml"/><Relationship Id="rId4" Type="http://schemas.openxmlformats.org/officeDocument/2006/relationships/hyperlink" Target="https://podminky.urs.cz/item/CS_URS_2025_01/185803107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103222" TargetMode="External"/><Relationship Id="rId1" Type="http://schemas.openxmlformats.org/officeDocument/2006/relationships/hyperlink" Target="https://podminky.urs.cz/item/CS_URS_2025_01/111103212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podminky.urs.cz/item/CS_URS_2025_01/18580310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103222" TargetMode="External"/><Relationship Id="rId1" Type="http://schemas.openxmlformats.org/officeDocument/2006/relationships/hyperlink" Target="https://podminky.urs.cz/item/CS_URS_2025_01/111103212" TargetMode="External"/><Relationship Id="rId5" Type="http://schemas.openxmlformats.org/officeDocument/2006/relationships/drawing" Target="../drawings/drawing3.xml"/><Relationship Id="rId4" Type="http://schemas.openxmlformats.org/officeDocument/2006/relationships/hyperlink" Target="https://podminky.urs.cz/item/CS_URS_2025_01/185803107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103222" TargetMode="External"/><Relationship Id="rId1" Type="http://schemas.openxmlformats.org/officeDocument/2006/relationships/hyperlink" Target="https://podminky.urs.cz/item/CS_URS_2025_01/111103212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https://podminky.urs.cz/item/CS_URS_2025_01/185803107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103222" TargetMode="External"/><Relationship Id="rId1" Type="http://schemas.openxmlformats.org/officeDocument/2006/relationships/hyperlink" Target="https://podminky.urs.cz/item/CS_URS_2025_01/111103212" TargetMode="External"/><Relationship Id="rId5" Type="http://schemas.openxmlformats.org/officeDocument/2006/relationships/drawing" Target="../drawings/drawing5.xml"/><Relationship Id="rId4" Type="http://schemas.openxmlformats.org/officeDocument/2006/relationships/hyperlink" Target="https://podminky.urs.cz/item/CS_URS_2025_01/185803107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103222" TargetMode="External"/><Relationship Id="rId1" Type="http://schemas.openxmlformats.org/officeDocument/2006/relationships/hyperlink" Target="https://podminky.urs.cz/item/CS_URS_2025_01/111103212" TargetMode="External"/><Relationship Id="rId5" Type="http://schemas.openxmlformats.org/officeDocument/2006/relationships/drawing" Target="../drawings/drawing6.xml"/><Relationship Id="rId4" Type="http://schemas.openxmlformats.org/officeDocument/2006/relationships/hyperlink" Target="https://podminky.urs.cz/item/CS_URS_2025_01/185803107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103222" TargetMode="External"/><Relationship Id="rId1" Type="http://schemas.openxmlformats.org/officeDocument/2006/relationships/hyperlink" Target="https://podminky.urs.cz/item/CS_URS_2025_01/111103212" TargetMode="External"/><Relationship Id="rId5" Type="http://schemas.openxmlformats.org/officeDocument/2006/relationships/drawing" Target="../drawings/drawing7.xml"/><Relationship Id="rId4" Type="http://schemas.openxmlformats.org/officeDocument/2006/relationships/hyperlink" Target="https://podminky.urs.cz/item/CS_URS_2025_01/185803107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103222" TargetMode="External"/><Relationship Id="rId1" Type="http://schemas.openxmlformats.org/officeDocument/2006/relationships/hyperlink" Target="https://podminky.urs.cz/item/CS_URS_2025_01/111103212" TargetMode="External"/><Relationship Id="rId5" Type="http://schemas.openxmlformats.org/officeDocument/2006/relationships/drawing" Target="../drawings/drawing8.xml"/><Relationship Id="rId4" Type="http://schemas.openxmlformats.org/officeDocument/2006/relationships/hyperlink" Target="https://podminky.urs.cz/item/CS_URS_2025_01/185803107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103222" TargetMode="External"/><Relationship Id="rId1" Type="http://schemas.openxmlformats.org/officeDocument/2006/relationships/hyperlink" Target="https://podminky.urs.cz/item/CS_URS_2025_01/111103212" TargetMode="External"/><Relationship Id="rId5" Type="http://schemas.openxmlformats.org/officeDocument/2006/relationships/drawing" Target="../drawings/drawing9.xml"/><Relationship Id="rId4" Type="http://schemas.openxmlformats.org/officeDocument/2006/relationships/hyperlink" Target="https://podminky.urs.cz/item/CS_URS_2025_01/185803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7"/>
  <sheetViews>
    <sheetView showGridLines="0" topLeftCell="A30" workbookViewId="0">
      <selection activeCell="BE5" sqref="BE5:BE32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19"/>
      <c r="AS2" s="319"/>
      <c r="AT2" s="319"/>
      <c r="AU2" s="319"/>
      <c r="AV2" s="319"/>
      <c r="AW2" s="319"/>
      <c r="AX2" s="319"/>
      <c r="AY2" s="319"/>
      <c r="AZ2" s="319"/>
      <c r="BA2" s="319"/>
      <c r="BB2" s="319"/>
      <c r="BC2" s="319"/>
      <c r="BD2" s="319"/>
      <c r="BE2" s="319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303" t="s">
        <v>14</v>
      </c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304"/>
      <c r="AL5" s="304"/>
      <c r="AM5" s="304"/>
      <c r="AN5" s="304"/>
      <c r="AO5" s="304"/>
      <c r="AP5" s="22"/>
      <c r="AQ5" s="22"/>
      <c r="AR5" s="20"/>
      <c r="BE5" s="300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305" t="s">
        <v>17</v>
      </c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22"/>
      <c r="AQ6" s="22"/>
      <c r="AR6" s="20"/>
      <c r="BE6" s="301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19</v>
      </c>
      <c r="AO7" s="22"/>
      <c r="AP7" s="22"/>
      <c r="AQ7" s="22"/>
      <c r="AR7" s="20"/>
      <c r="BE7" s="301"/>
      <c r="BS7" s="17" t="s">
        <v>6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29</v>
      </c>
      <c r="AO8" s="22"/>
      <c r="AP8" s="22"/>
      <c r="AQ8" s="22"/>
      <c r="AR8" s="20"/>
      <c r="BE8" s="301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01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19</v>
      </c>
      <c r="AO10" s="22"/>
      <c r="AP10" s="22"/>
      <c r="AQ10" s="22"/>
      <c r="AR10" s="20"/>
      <c r="BE10" s="301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19</v>
      </c>
      <c r="AO11" s="22"/>
      <c r="AP11" s="22"/>
      <c r="AQ11" s="22"/>
      <c r="AR11" s="20"/>
      <c r="BE11" s="301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01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301"/>
      <c r="BS13" s="17" t="s">
        <v>6</v>
      </c>
    </row>
    <row r="14" spans="1:74" ht="12.75">
      <c r="B14" s="21"/>
      <c r="C14" s="22"/>
      <c r="D14" s="22"/>
      <c r="E14" s="306" t="s">
        <v>29</v>
      </c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301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01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19</v>
      </c>
      <c r="AO16" s="22"/>
      <c r="AP16" s="22"/>
      <c r="AQ16" s="22"/>
      <c r="AR16" s="20"/>
      <c r="BE16" s="301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26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19</v>
      </c>
      <c r="AO17" s="22"/>
      <c r="AP17" s="22"/>
      <c r="AQ17" s="22"/>
      <c r="AR17" s="20"/>
      <c r="BE17" s="301"/>
      <c r="BS17" s="17" t="s">
        <v>31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01"/>
      <c r="BS18" s="17" t="s">
        <v>6</v>
      </c>
    </row>
    <row r="19" spans="1:71" s="1" customFormat="1" ht="12" customHeight="1">
      <c r="B19" s="21"/>
      <c r="C19" s="22"/>
      <c r="D19" s="29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19</v>
      </c>
      <c r="AO19" s="22"/>
      <c r="AP19" s="22"/>
      <c r="AQ19" s="22"/>
      <c r="AR19" s="20"/>
      <c r="BE19" s="301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26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19</v>
      </c>
      <c r="AO20" s="22"/>
      <c r="AP20" s="22"/>
      <c r="AQ20" s="22"/>
      <c r="AR20" s="20"/>
      <c r="BE20" s="301"/>
      <c r="BS20" s="17" t="s">
        <v>31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01"/>
    </row>
    <row r="22" spans="1:71" s="1" customFormat="1" ht="12" customHeight="1">
      <c r="B22" s="21"/>
      <c r="C22" s="22"/>
      <c r="D22" s="29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01"/>
    </row>
    <row r="23" spans="1:71" s="1" customFormat="1" ht="48" customHeight="1">
      <c r="B23" s="21"/>
      <c r="C23" s="22"/>
      <c r="D23" s="22"/>
      <c r="E23" s="308" t="s">
        <v>34</v>
      </c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22"/>
      <c r="AP23" s="22"/>
      <c r="AQ23" s="22"/>
      <c r="AR23" s="20"/>
      <c r="BE23" s="301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01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301"/>
    </row>
    <row r="26" spans="1:71" s="2" customFormat="1" ht="25.9" customHeight="1">
      <c r="A26" s="34"/>
      <c r="B26" s="35"/>
      <c r="C26" s="36"/>
      <c r="D26" s="37" t="s">
        <v>35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09">
        <f>ROUND(AG54,2)</f>
        <v>0</v>
      </c>
      <c r="AL26" s="310"/>
      <c r="AM26" s="310"/>
      <c r="AN26" s="310"/>
      <c r="AO26" s="310"/>
      <c r="AP26" s="36"/>
      <c r="AQ26" s="36"/>
      <c r="AR26" s="39"/>
      <c r="BE26" s="301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301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11" t="s">
        <v>36</v>
      </c>
      <c r="M28" s="311"/>
      <c r="N28" s="311"/>
      <c r="O28" s="311"/>
      <c r="P28" s="311"/>
      <c r="Q28" s="36"/>
      <c r="R28" s="36"/>
      <c r="S28" s="36"/>
      <c r="T28" s="36"/>
      <c r="U28" s="36"/>
      <c r="V28" s="36"/>
      <c r="W28" s="311" t="s">
        <v>37</v>
      </c>
      <c r="X28" s="311"/>
      <c r="Y28" s="311"/>
      <c r="Z28" s="311"/>
      <c r="AA28" s="311"/>
      <c r="AB28" s="311"/>
      <c r="AC28" s="311"/>
      <c r="AD28" s="311"/>
      <c r="AE28" s="311"/>
      <c r="AF28" s="36"/>
      <c r="AG28" s="36"/>
      <c r="AH28" s="36"/>
      <c r="AI28" s="36"/>
      <c r="AJ28" s="36"/>
      <c r="AK28" s="311" t="s">
        <v>38</v>
      </c>
      <c r="AL28" s="311"/>
      <c r="AM28" s="311"/>
      <c r="AN28" s="311"/>
      <c r="AO28" s="311"/>
      <c r="AP28" s="36"/>
      <c r="AQ28" s="36"/>
      <c r="AR28" s="39"/>
      <c r="BE28" s="301"/>
    </row>
    <row r="29" spans="1:71" s="3" customFormat="1" ht="14.45" customHeight="1">
      <c r="B29" s="40"/>
      <c r="C29" s="41"/>
      <c r="D29" s="29" t="s">
        <v>39</v>
      </c>
      <c r="E29" s="41"/>
      <c r="F29" s="29" t="s">
        <v>40</v>
      </c>
      <c r="G29" s="41"/>
      <c r="H29" s="41"/>
      <c r="I29" s="41"/>
      <c r="J29" s="41"/>
      <c r="K29" s="41"/>
      <c r="L29" s="314">
        <v>0.21</v>
      </c>
      <c r="M29" s="313"/>
      <c r="N29" s="313"/>
      <c r="O29" s="313"/>
      <c r="P29" s="313"/>
      <c r="Q29" s="41"/>
      <c r="R29" s="41"/>
      <c r="S29" s="41"/>
      <c r="T29" s="41"/>
      <c r="U29" s="41"/>
      <c r="V29" s="41"/>
      <c r="W29" s="312">
        <f>ROUND(AZ54, 2)</f>
        <v>0</v>
      </c>
      <c r="X29" s="313"/>
      <c r="Y29" s="313"/>
      <c r="Z29" s="313"/>
      <c r="AA29" s="313"/>
      <c r="AB29" s="313"/>
      <c r="AC29" s="313"/>
      <c r="AD29" s="313"/>
      <c r="AE29" s="313"/>
      <c r="AF29" s="41"/>
      <c r="AG29" s="41"/>
      <c r="AH29" s="41"/>
      <c r="AI29" s="41"/>
      <c r="AJ29" s="41"/>
      <c r="AK29" s="312">
        <f>ROUND(AV54, 2)</f>
        <v>0</v>
      </c>
      <c r="AL29" s="313"/>
      <c r="AM29" s="313"/>
      <c r="AN29" s="313"/>
      <c r="AO29" s="313"/>
      <c r="AP29" s="41"/>
      <c r="AQ29" s="41"/>
      <c r="AR29" s="42"/>
      <c r="BE29" s="302"/>
    </row>
    <row r="30" spans="1:71" s="3" customFormat="1" ht="14.45" customHeight="1">
      <c r="B30" s="40"/>
      <c r="C30" s="41"/>
      <c r="D30" s="41"/>
      <c r="E30" s="41"/>
      <c r="F30" s="29" t="s">
        <v>41</v>
      </c>
      <c r="G30" s="41"/>
      <c r="H30" s="41"/>
      <c r="I30" s="41"/>
      <c r="J30" s="41"/>
      <c r="K30" s="41"/>
      <c r="L30" s="314">
        <v>0.12</v>
      </c>
      <c r="M30" s="313"/>
      <c r="N30" s="313"/>
      <c r="O30" s="313"/>
      <c r="P30" s="313"/>
      <c r="Q30" s="41"/>
      <c r="R30" s="41"/>
      <c r="S30" s="41"/>
      <c r="T30" s="41"/>
      <c r="U30" s="41"/>
      <c r="V30" s="41"/>
      <c r="W30" s="312">
        <f>ROUND(BA54, 2)</f>
        <v>0</v>
      </c>
      <c r="X30" s="313"/>
      <c r="Y30" s="313"/>
      <c r="Z30" s="313"/>
      <c r="AA30" s="313"/>
      <c r="AB30" s="313"/>
      <c r="AC30" s="313"/>
      <c r="AD30" s="313"/>
      <c r="AE30" s="313"/>
      <c r="AF30" s="41"/>
      <c r="AG30" s="41"/>
      <c r="AH30" s="41"/>
      <c r="AI30" s="41"/>
      <c r="AJ30" s="41"/>
      <c r="AK30" s="312">
        <f>ROUND(AW54, 2)</f>
        <v>0</v>
      </c>
      <c r="AL30" s="313"/>
      <c r="AM30" s="313"/>
      <c r="AN30" s="313"/>
      <c r="AO30" s="313"/>
      <c r="AP30" s="41"/>
      <c r="AQ30" s="41"/>
      <c r="AR30" s="42"/>
      <c r="BE30" s="302"/>
    </row>
    <row r="31" spans="1:71" s="3" customFormat="1" ht="14.45" hidden="1" customHeight="1">
      <c r="B31" s="40"/>
      <c r="C31" s="41"/>
      <c r="D31" s="41"/>
      <c r="E31" s="41"/>
      <c r="F31" s="29" t="s">
        <v>42</v>
      </c>
      <c r="G31" s="41"/>
      <c r="H31" s="41"/>
      <c r="I31" s="41"/>
      <c r="J31" s="41"/>
      <c r="K31" s="41"/>
      <c r="L31" s="314">
        <v>0.21</v>
      </c>
      <c r="M31" s="313"/>
      <c r="N31" s="313"/>
      <c r="O31" s="313"/>
      <c r="P31" s="313"/>
      <c r="Q31" s="41"/>
      <c r="R31" s="41"/>
      <c r="S31" s="41"/>
      <c r="T31" s="41"/>
      <c r="U31" s="41"/>
      <c r="V31" s="41"/>
      <c r="W31" s="312">
        <f>ROUND(BB54, 2)</f>
        <v>0</v>
      </c>
      <c r="X31" s="313"/>
      <c r="Y31" s="313"/>
      <c r="Z31" s="313"/>
      <c r="AA31" s="313"/>
      <c r="AB31" s="313"/>
      <c r="AC31" s="313"/>
      <c r="AD31" s="313"/>
      <c r="AE31" s="313"/>
      <c r="AF31" s="41"/>
      <c r="AG31" s="41"/>
      <c r="AH31" s="41"/>
      <c r="AI31" s="41"/>
      <c r="AJ31" s="41"/>
      <c r="AK31" s="312">
        <v>0</v>
      </c>
      <c r="AL31" s="313"/>
      <c r="AM31" s="313"/>
      <c r="AN31" s="313"/>
      <c r="AO31" s="313"/>
      <c r="AP31" s="41"/>
      <c r="AQ31" s="41"/>
      <c r="AR31" s="42"/>
      <c r="BE31" s="302"/>
    </row>
    <row r="32" spans="1:71" s="3" customFormat="1" ht="14.45" hidden="1" customHeight="1">
      <c r="B32" s="40"/>
      <c r="C32" s="41"/>
      <c r="D32" s="41"/>
      <c r="E32" s="41"/>
      <c r="F32" s="29" t="s">
        <v>43</v>
      </c>
      <c r="G32" s="41"/>
      <c r="H32" s="41"/>
      <c r="I32" s="41"/>
      <c r="J32" s="41"/>
      <c r="K32" s="41"/>
      <c r="L32" s="314">
        <v>0.12</v>
      </c>
      <c r="M32" s="313"/>
      <c r="N32" s="313"/>
      <c r="O32" s="313"/>
      <c r="P32" s="313"/>
      <c r="Q32" s="41"/>
      <c r="R32" s="41"/>
      <c r="S32" s="41"/>
      <c r="T32" s="41"/>
      <c r="U32" s="41"/>
      <c r="V32" s="41"/>
      <c r="W32" s="312">
        <f>ROUND(BC54, 2)</f>
        <v>0</v>
      </c>
      <c r="X32" s="313"/>
      <c r="Y32" s="313"/>
      <c r="Z32" s="313"/>
      <c r="AA32" s="313"/>
      <c r="AB32" s="313"/>
      <c r="AC32" s="313"/>
      <c r="AD32" s="313"/>
      <c r="AE32" s="313"/>
      <c r="AF32" s="41"/>
      <c r="AG32" s="41"/>
      <c r="AH32" s="41"/>
      <c r="AI32" s="41"/>
      <c r="AJ32" s="41"/>
      <c r="AK32" s="312">
        <v>0</v>
      </c>
      <c r="AL32" s="313"/>
      <c r="AM32" s="313"/>
      <c r="AN32" s="313"/>
      <c r="AO32" s="313"/>
      <c r="AP32" s="41"/>
      <c r="AQ32" s="41"/>
      <c r="AR32" s="42"/>
      <c r="BE32" s="302"/>
    </row>
    <row r="33" spans="1:57" s="3" customFormat="1" ht="14.45" hidden="1" customHeight="1">
      <c r="B33" s="40"/>
      <c r="C33" s="41"/>
      <c r="D33" s="41"/>
      <c r="E33" s="41"/>
      <c r="F33" s="29" t="s">
        <v>44</v>
      </c>
      <c r="G33" s="41"/>
      <c r="H33" s="41"/>
      <c r="I33" s="41"/>
      <c r="J33" s="41"/>
      <c r="K33" s="41"/>
      <c r="L33" s="314">
        <v>0</v>
      </c>
      <c r="M33" s="313"/>
      <c r="N33" s="313"/>
      <c r="O33" s="313"/>
      <c r="P33" s="313"/>
      <c r="Q33" s="41"/>
      <c r="R33" s="41"/>
      <c r="S33" s="41"/>
      <c r="T33" s="41"/>
      <c r="U33" s="41"/>
      <c r="V33" s="41"/>
      <c r="W33" s="312">
        <f>ROUND(BD54, 2)</f>
        <v>0</v>
      </c>
      <c r="X33" s="313"/>
      <c r="Y33" s="313"/>
      <c r="Z33" s="313"/>
      <c r="AA33" s="313"/>
      <c r="AB33" s="313"/>
      <c r="AC33" s="313"/>
      <c r="AD33" s="313"/>
      <c r="AE33" s="313"/>
      <c r="AF33" s="41"/>
      <c r="AG33" s="41"/>
      <c r="AH33" s="41"/>
      <c r="AI33" s="41"/>
      <c r="AJ33" s="41"/>
      <c r="AK33" s="312">
        <v>0</v>
      </c>
      <c r="AL33" s="313"/>
      <c r="AM33" s="313"/>
      <c r="AN33" s="313"/>
      <c r="AO33" s="313"/>
      <c r="AP33" s="41"/>
      <c r="AQ33" s="41"/>
      <c r="AR33" s="4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" customHeight="1">
      <c r="A35" s="34"/>
      <c r="B35" s="35"/>
      <c r="C35" s="43"/>
      <c r="D35" s="44" t="s">
        <v>45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46</v>
      </c>
      <c r="U35" s="45"/>
      <c r="V35" s="45"/>
      <c r="W35" s="45"/>
      <c r="X35" s="318" t="s">
        <v>47</v>
      </c>
      <c r="Y35" s="316"/>
      <c r="Z35" s="316"/>
      <c r="AA35" s="316"/>
      <c r="AB35" s="316"/>
      <c r="AC35" s="45"/>
      <c r="AD35" s="45"/>
      <c r="AE35" s="45"/>
      <c r="AF35" s="45"/>
      <c r="AG35" s="45"/>
      <c r="AH35" s="45"/>
      <c r="AI35" s="45"/>
      <c r="AJ35" s="45"/>
      <c r="AK35" s="315">
        <f>SUM(AK26:AK33)</f>
        <v>0</v>
      </c>
      <c r="AL35" s="316"/>
      <c r="AM35" s="316"/>
      <c r="AN35" s="316"/>
      <c r="AO35" s="317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5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5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5" customHeight="1">
      <c r="A42" s="34"/>
      <c r="B42" s="35"/>
      <c r="C42" s="23" t="s">
        <v>48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5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13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1/2025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50000000000003" customHeight="1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297" t="str">
        <f>K6</f>
        <v>Údržba HOZ Pardubicko - část 1, Bolehošť</v>
      </c>
      <c r="M45" s="298"/>
      <c r="N45" s="298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8"/>
      <c r="Z45" s="298"/>
      <c r="AA45" s="298"/>
      <c r="AB45" s="298"/>
      <c r="AC45" s="298"/>
      <c r="AD45" s="298"/>
      <c r="AE45" s="298"/>
      <c r="AF45" s="298"/>
      <c r="AG45" s="298"/>
      <c r="AH45" s="298"/>
      <c r="AI45" s="298"/>
      <c r="AJ45" s="298"/>
      <c r="AK45" s="298"/>
      <c r="AL45" s="298"/>
      <c r="AM45" s="298"/>
      <c r="AN45" s="298"/>
      <c r="AO45" s="298"/>
      <c r="AP45" s="56"/>
      <c r="AQ45" s="56"/>
      <c r="AR45" s="57"/>
    </row>
    <row r="46" spans="1:57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21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>Spojil, Němčice n. L., Srch, Holice, Bolehošť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23</v>
      </c>
      <c r="AJ47" s="36"/>
      <c r="AK47" s="36"/>
      <c r="AL47" s="36"/>
      <c r="AM47" s="323" t="str">
        <f>IF(AN8= "","",AN8)</f>
        <v>Vyplň údaj</v>
      </c>
      <c r="AN47" s="323"/>
      <c r="AO47" s="36"/>
      <c r="AP47" s="36"/>
      <c r="AQ47" s="36"/>
      <c r="AR47" s="39"/>
      <c r="BE47" s="34"/>
    </row>
    <row r="48" spans="1:57" s="2" customFormat="1" ht="6.95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1" s="2" customFormat="1" ht="15.6" customHeight="1">
      <c r="A49" s="34"/>
      <c r="B49" s="35"/>
      <c r="C49" s="29" t="s">
        <v>24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 xml:space="preserve"> 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30</v>
      </c>
      <c r="AJ49" s="36"/>
      <c r="AK49" s="36"/>
      <c r="AL49" s="36"/>
      <c r="AM49" s="324" t="str">
        <f>IF(E17="","",E17)</f>
        <v xml:space="preserve"> </v>
      </c>
      <c r="AN49" s="325"/>
      <c r="AO49" s="325"/>
      <c r="AP49" s="325"/>
      <c r="AQ49" s="36"/>
      <c r="AR49" s="39"/>
      <c r="AS49" s="326" t="s">
        <v>49</v>
      </c>
      <c r="AT49" s="327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1" s="2" customFormat="1" ht="15.6" customHeight="1">
      <c r="A50" s="34"/>
      <c r="B50" s="35"/>
      <c r="C50" s="29" t="s">
        <v>28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32</v>
      </c>
      <c r="AJ50" s="36"/>
      <c r="AK50" s="36"/>
      <c r="AL50" s="36"/>
      <c r="AM50" s="324" t="str">
        <f>IF(E20="","",E20)</f>
        <v xml:space="preserve"> </v>
      </c>
      <c r="AN50" s="325"/>
      <c r="AO50" s="325"/>
      <c r="AP50" s="325"/>
      <c r="AQ50" s="36"/>
      <c r="AR50" s="39"/>
      <c r="AS50" s="328"/>
      <c r="AT50" s="329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1" s="2" customFormat="1" ht="10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330"/>
      <c r="AT51" s="331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1" s="2" customFormat="1" ht="29.25" customHeight="1">
      <c r="A52" s="34"/>
      <c r="B52" s="35"/>
      <c r="C52" s="293" t="s">
        <v>50</v>
      </c>
      <c r="D52" s="294"/>
      <c r="E52" s="294"/>
      <c r="F52" s="294"/>
      <c r="G52" s="294"/>
      <c r="H52" s="66"/>
      <c r="I52" s="296" t="s">
        <v>51</v>
      </c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322" t="s">
        <v>52</v>
      </c>
      <c r="AH52" s="294"/>
      <c r="AI52" s="294"/>
      <c r="AJ52" s="294"/>
      <c r="AK52" s="294"/>
      <c r="AL52" s="294"/>
      <c r="AM52" s="294"/>
      <c r="AN52" s="296" t="s">
        <v>53</v>
      </c>
      <c r="AO52" s="294"/>
      <c r="AP52" s="294"/>
      <c r="AQ52" s="67" t="s">
        <v>54</v>
      </c>
      <c r="AR52" s="39"/>
      <c r="AS52" s="68" t="s">
        <v>55</v>
      </c>
      <c r="AT52" s="69" t="s">
        <v>56</v>
      </c>
      <c r="AU52" s="69" t="s">
        <v>57</v>
      </c>
      <c r="AV52" s="69" t="s">
        <v>58</v>
      </c>
      <c r="AW52" s="69" t="s">
        <v>59</v>
      </c>
      <c r="AX52" s="69" t="s">
        <v>60</v>
      </c>
      <c r="AY52" s="69" t="s">
        <v>61</v>
      </c>
      <c r="AZ52" s="69" t="s">
        <v>62</v>
      </c>
      <c r="BA52" s="69" t="s">
        <v>63</v>
      </c>
      <c r="BB52" s="69" t="s">
        <v>64</v>
      </c>
      <c r="BC52" s="69" t="s">
        <v>65</v>
      </c>
      <c r="BD52" s="70" t="s">
        <v>66</v>
      </c>
      <c r="BE52" s="34"/>
    </row>
    <row r="53" spans="1:91" s="2" customFormat="1" ht="10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1" s="6" customFormat="1" ht="32.450000000000003" customHeight="1">
      <c r="B54" s="74"/>
      <c r="C54" s="75" t="s">
        <v>67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299">
        <f>ROUND(SUM(AG55:AG65),2)</f>
        <v>0</v>
      </c>
      <c r="AH54" s="299"/>
      <c r="AI54" s="299"/>
      <c r="AJ54" s="299"/>
      <c r="AK54" s="299"/>
      <c r="AL54" s="299"/>
      <c r="AM54" s="299"/>
      <c r="AN54" s="332">
        <f t="shared" ref="AN54:AN65" si="0">SUM(AG54,AT54)</f>
        <v>0</v>
      </c>
      <c r="AO54" s="332"/>
      <c r="AP54" s="332"/>
      <c r="AQ54" s="78" t="s">
        <v>19</v>
      </c>
      <c r="AR54" s="79"/>
      <c r="AS54" s="80">
        <f>ROUND(SUM(AS55:AS65),2)</f>
        <v>0</v>
      </c>
      <c r="AT54" s="81">
        <f t="shared" ref="AT54:AT65" si="1">ROUND(SUM(AV54:AW54),2)</f>
        <v>0</v>
      </c>
      <c r="AU54" s="82">
        <f>ROUND(SUM(AU55:AU65),5)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ROUND(SUM(AZ55:AZ65),2)</f>
        <v>0</v>
      </c>
      <c r="BA54" s="81">
        <f>ROUND(SUM(BA55:BA65),2)</f>
        <v>0</v>
      </c>
      <c r="BB54" s="81">
        <f>ROUND(SUM(BB55:BB65),2)</f>
        <v>0</v>
      </c>
      <c r="BC54" s="81">
        <f>ROUND(SUM(BC55:BC65),2)</f>
        <v>0</v>
      </c>
      <c r="BD54" s="83">
        <f>ROUND(SUM(BD55:BD65),2)</f>
        <v>0</v>
      </c>
      <c r="BS54" s="84" t="s">
        <v>68</v>
      </c>
      <c r="BT54" s="84" t="s">
        <v>69</v>
      </c>
      <c r="BU54" s="85" t="s">
        <v>70</v>
      </c>
      <c r="BV54" s="84" t="s">
        <v>71</v>
      </c>
      <c r="BW54" s="84" t="s">
        <v>5</v>
      </c>
      <c r="BX54" s="84" t="s">
        <v>72</v>
      </c>
      <c r="CL54" s="84" t="s">
        <v>19</v>
      </c>
    </row>
    <row r="55" spans="1:91" s="7" customFormat="1" ht="24.6" customHeight="1">
      <c r="A55" s="86" t="s">
        <v>73</v>
      </c>
      <c r="B55" s="87"/>
      <c r="C55" s="88"/>
      <c r="D55" s="295" t="s">
        <v>74</v>
      </c>
      <c r="E55" s="295"/>
      <c r="F55" s="295"/>
      <c r="G55" s="295"/>
      <c r="H55" s="295"/>
      <c r="I55" s="89"/>
      <c r="J55" s="295" t="s">
        <v>75</v>
      </c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320">
        <f>'SO 1-  108_428 - STEBLOVA...'!J30</f>
        <v>0</v>
      </c>
      <c r="AH55" s="321"/>
      <c r="AI55" s="321"/>
      <c r="AJ55" s="321"/>
      <c r="AK55" s="321"/>
      <c r="AL55" s="321"/>
      <c r="AM55" s="321"/>
      <c r="AN55" s="320">
        <f t="shared" si="0"/>
        <v>0</v>
      </c>
      <c r="AO55" s="321"/>
      <c r="AP55" s="321"/>
      <c r="AQ55" s="90" t="s">
        <v>76</v>
      </c>
      <c r="AR55" s="91"/>
      <c r="AS55" s="92">
        <v>0</v>
      </c>
      <c r="AT55" s="93">
        <f t="shared" si="1"/>
        <v>0</v>
      </c>
      <c r="AU55" s="94">
        <f>'SO 1-  108_428 - STEBLOVA...'!P81</f>
        <v>0</v>
      </c>
      <c r="AV55" s="93">
        <f>'SO 1-  108_428 - STEBLOVA...'!J33</f>
        <v>0</v>
      </c>
      <c r="AW55" s="93">
        <f>'SO 1-  108_428 - STEBLOVA...'!J34</f>
        <v>0</v>
      </c>
      <c r="AX55" s="93">
        <f>'SO 1-  108_428 - STEBLOVA...'!J35</f>
        <v>0</v>
      </c>
      <c r="AY55" s="93">
        <f>'SO 1-  108_428 - STEBLOVA...'!J36</f>
        <v>0</v>
      </c>
      <c r="AZ55" s="93">
        <f>'SO 1-  108_428 - STEBLOVA...'!F33</f>
        <v>0</v>
      </c>
      <c r="BA55" s="93">
        <f>'SO 1-  108_428 - STEBLOVA...'!F34</f>
        <v>0</v>
      </c>
      <c r="BB55" s="93">
        <f>'SO 1-  108_428 - STEBLOVA...'!F35</f>
        <v>0</v>
      </c>
      <c r="BC55" s="93">
        <f>'SO 1-  108_428 - STEBLOVA...'!F36</f>
        <v>0</v>
      </c>
      <c r="BD55" s="95">
        <f>'SO 1-  108_428 - STEBLOVA...'!F37</f>
        <v>0</v>
      </c>
      <c r="BT55" s="96" t="s">
        <v>77</v>
      </c>
      <c r="BV55" s="96" t="s">
        <v>71</v>
      </c>
      <c r="BW55" s="96" t="s">
        <v>78</v>
      </c>
      <c r="BX55" s="96" t="s">
        <v>5</v>
      </c>
      <c r="CL55" s="96" t="s">
        <v>19</v>
      </c>
      <c r="CM55" s="96" t="s">
        <v>79</v>
      </c>
    </row>
    <row r="56" spans="1:91" s="7" customFormat="1" ht="24.6" customHeight="1">
      <c r="A56" s="86" t="s">
        <v>73</v>
      </c>
      <c r="B56" s="87"/>
      <c r="C56" s="88"/>
      <c r="D56" s="295" t="s">
        <v>80</v>
      </c>
      <c r="E56" s="295"/>
      <c r="F56" s="295"/>
      <c r="G56" s="295"/>
      <c r="H56" s="295"/>
      <c r="I56" s="89"/>
      <c r="J56" s="295" t="s">
        <v>81</v>
      </c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320">
        <f>'SO 2- 108_366 - Odpad Hro...'!J30</f>
        <v>0</v>
      </c>
      <c r="AH56" s="321"/>
      <c r="AI56" s="321"/>
      <c r="AJ56" s="321"/>
      <c r="AK56" s="321"/>
      <c r="AL56" s="321"/>
      <c r="AM56" s="321"/>
      <c r="AN56" s="320">
        <f t="shared" si="0"/>
        <v>0</v>
      </c>
      <c r="AO56" s="321"/>
      <c r="AP56" s="321"/>
      <c r="AQ56" s="90" t="s">
        <v>76</v>
      </c>
      <c r="AR56" s="91"/>
      <c r="AS56" s="92">
        <v>0</v>
      </c>
      <c r="AT56" s="93">
        <f t="shared" si="1"/>
        <v>0</v>
      </c>
      <c r="AU56" s="94">
        <f>'SO 2- 108_366 - Odpad Hro...'!P81</f>
        <v>0</v>
      </c>
      <c r="AV56" s="93">
        <f>'SO 2- 108_366 - Odpad Hro...'!J33</f>
        <v>0</v>
      </c>
      <c r="AW56" s="93">
        <f>'SO 2- 108_366 - Odpad Hro...'!J34</f>
        <v>0</v>
      </c>
      <c r="AX56" s="93">
        <f>'SO 2- 108_366 - Odpad Hro...'!J35</f>
        <v>0</v>
      </c>
      <c r="AY56" s="93">
        <f>'SO 2- 108_366 - Odpad Hro...'!J36</f>
        <v>0</v>
      </c>
      <c r="AZ56" s="93">
        <f>'SO 2- 108_366 - Odpad Hro...'!F33</f>
        <v>0</v>
      </c>
      <c r="BA56" s="93">
        <f>'SO 2- 108_366 - Odpad Hro...'!F34</f>
        <v>0</v>
      </c>
      <c r="BB56" s="93">
        <f>'SO 2- 108_366 - Odpad Hro...'!F35</f>
        <v>0</v>
      </c>
      <c r="BC56" s="93">
        <f>'SO 2- 108_366 - Odpad Hro...'!F36</f>
        <v>0</v>
      </c>
      <c r="BD56" s="95">
        <f>'SO 2- 108_366 - Odpad Hro...'!F37</f>
        <v>0</v>
      </c>
      <c r="BT56" s="96" t="s">
        <v>77</v>
      </c>
      <c r="BV56" s="96" t="s">
        <v>71</v>
      </c>
      <c r="BW56" s="96" t="s">
        <v>82</v>
      </c>
      <c r="BX56" s="96" t="s">
        <v>5</v>
      </c>
      <c r="CL56" s="96" t="s">
        <v>19</v>
      </c>
      <c r="CM56" s="96" t="s">
        <v>79</v>
      </c>
    </row>
    <row r="57" spans="1:91" s="7" customFormat="1" ht="24.6" customHeight="1">
      <c r="A57" s="86" t="s">
        <v>73</v>
      </c>
      <c r="B57" s="87"/>
      <c r="C57" s="88"/>
      <c r="D57" s="295" t="s">
        <v>83</v>
      </c>
      <c r="E57" s="295"/>
      <c r="F57" s="295"/>
      <c r="G57" s="295"/>
      <c r="H57" s="295"/>
      <c r="I57" s="89"/>
      <c r="J57" s="295" t="s">
        <v>84</v>
      </c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320">
        <f>'SO 3- 108_365 - Odpad Panský'!J30</f>
        <v>0</v>
      </c>
      <c r="AH57" s="321"/>
      <c r="AI57" s="321"/>
      <c r="AJ57" s="321"/>
      <c r="AK57" s="321"/>
      <c r="AL57" s="321"/>
      <c r="AM57" s="321"/>
      <c r="AN57" s="320">
        <f t="shared" si="0"/>
        <v>0</v>
      </c>
      <c r="AO57" s="321"/>
      <c r="AP57" s="321"/>
      <c r="AQ57" s="90" t="s">
        <v>76</v>
      </c>
      <c r="AR57" s="91"/>
      <c r="AS57" s="92">
        <v>0</v>
      </c>
      <c r="AT57" s="93">
        <f t="shared" si="1"/>
        <v>0</v>
      </c>
      <c r="AU57" s="94">
        <f>'SO 3- 108_365 - Odpad Panský'!P81</f>
        <v>0</v>
      </c>
      <c r="AV57" s="93">
        <f>'SO 3- 108_365 - Odpad Panský'!J33</f>
        <v>0</v>
      </c>
      <c r="AW57" s="93">
        <f>'SO 3- 108_365 - Odpad Panský'!J34</f>
        <v>0</v>
      </c>
      <c r="AX57" s="93">
        <f>'SO 3- 108_365 - Odpad Panský'!J35</f>
        <v>0</v>
      </c>
      <c r="AY57" s="93">
        <f>'SO 3- 108_365 - Odpad Panský'!J36</f>
        <v>0</v>
      </c>
      <c r="AZ57" s="93">
        <f>'SO 3- 108_365 - Odpad Panský'!F33</f>
        <v>0</v>
      </c>
      <c r="BA57" s="93">
        <f>'SO 3- 108_365 - Odpad Panský'!F34</f>
        <v>0</v>
      </c>
      <c r="BB57" s="93">
        <f>'SO 3- 108_365 - Odpad Panský'!F35</f>
        <v>0</v>
      </c>
      <c r="BC57" s="93">
        <f>'SO 3- 108_365 - Odpad Panský'!F36</f>
        <v>0</v>
      </c>
      <c r="BD57" s="95">
        <f>'SO 3- 108_365 - Odpad Panský'!F37</f>
        <v>0</v>
      </c>
      <c r="BT57" s="96" t="s">
        <v>77</v>
      </c>
      <c r="BV57" s="96" t="s">
        <v>71</v>
      </c>
      <c r="BW57" s="96" t="s">
        <v>85</v>
      </c>
      <c r="BX57" s="96" t="s">
        <v>5</v>
      </c>
      <c r="CL57" s="96" t="s">
        <v>19</v>
      </c>
      <c r="CM57" s="96" t="s">
        <v>79</v>
      </c>
    </row>
    <row r="58" spans="1:91" s="7" customFormat="1" ht="24.6" customHeight="1">
      <c r="A58" s="86" t="s">
        <v>73</v>
      </c>
      <c r="B58" s="87"/>
      <c r="C58" s="88"/>
      <c r="D58" s="295" t="s">
        <v>86</v>
      </c>
      <c r="E58" s="295"/>
      <c r="F58" s="295"/>
      <c r="G58" s="295"/>
      <c r="H58" s="295"/>
      <c r="I58" s="89"/>
      <c r="J58" s="295" t="s">
        <v>87</v>
      </c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320">
        <f>'SO 4- 108_364 - Odpad Pod...'!J30</f>
        <v>0</v>
      </c>
      <c r="AH58" s="321"/>
      <c r="AI58" s="321"/>
      <c r="AJ58" s="321"/>
      <c r="AK58" s="321"/>
      <c r="AL58" s="321"/>
      <c r="AM58" s="321"/>
      <c r="AN58" s="320">
        <f t="shared" si="0"/>
        <v>0</v>
      </c>
      <c r="AO58" s="321"/>
      <c r="AP58" s="321"/>
      <c r="AQ58" s="90" t="s">
        <v>76</v>
      </c>
      <c r="AR58" s="91"/>
      <c r="AS58" s="92">
        <v>0</v>
      </c>
      <c r="AT58" s="93">
        <f t="shared" si="1"/>
        <v>0</v>
      </c>
      <c r="AU58" s="94">
        <f>'SO 4- 108_364 - Odpad Pod...'!P81</f>
        <v>0</v>
      </c>
      <c r="AV58" s="93">
        <f>'SO 4- 108_364 - Odpad Pod...'!J33</f>
        <v>0</v>
      </c>
      <c r="AW58" s="93">
        <f>'SO 4- 108_364 - Odpad Pod...'!J34</f>
        <v>0</v>
      </c>
      <c r="AX58" s="93">
        <f>'SO 4- 108_364 - Odpad Pod...'!J35</f>
        <v>0</v>
      </c>
      <c r="AY58" s="93">
        <f>'SO 4- 108_364 - Odpad Pod...'!J36</f>
        <v>0</v>
      </c>
      <c r="AZ58" s="93">
        <f>'SO 4- 108_364 - Odpad Pod...'!F33</f>
        <v>0</v>
      </c>
      <c r="BA58" s="93">
        <f>'SO 4- 108_364 - Odpad Pod...'!F34</f>
        <v>0</v>
      </c>
      <c r="BB58" s="93">
        <f>'SO 4- 108_364 - Odpad Pod...'!F35</f>
        <v>0</v>
      </c>
      <c r="BC58" s="93">
        <f>'SO 4- 108_364 - Odpad Pod...'!F36</f>
        <v>0</v>
      </c>
      <c r="BD58" s="95">
        <f>'SO 4- 108_364 - Odpad Pod...'!F37</f>
        <v>0</v>
      </c>
      <c r="BT58" s="96" t="s">
        <v>77</v>
      </c>
      <c r="BV58" s="96" t="s">
        <v>71</v>
      </c>
      <c r="BW58" s="96" t="s">
        <v>88</v>
      </c>
      <c r="BX58" s="96" t="s">
        <v>5</v>
      </c>
      <c r="CL58" s="96" t="s">
        <v>19</v>
      </c>
      <c r="CM58" s="96" t="s">
        <v>79</v>
      </c>
    </row>
    <row r="59" spans="1:91" s="7" customFormat="1" ht="24.6" customHeight="1">
      <c r="A59" s="86" t="s">
        <v>73</v>
      </c>
      <c r="B59" s="87"/>
      <c r="C59" s="88"/>
      <c r="D59" s="295" t="s">
        <v>89</v>
      </c>
      <c r="E59" s="295"/>
      <c r="F59" s="295"/>
      <c r="G59" s="295"/>
      <c r="H59" s="295"/>
      <c r="I59" s="89"/>
      <c r="J59" s="295" t="s">
        <v>90</v>
      </c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320">
        <f>'SO 5- 108_007 - SPOJIL I'!J30</f>
        <v>0</v>
      </c>
      <c r="AH59" s="321"/>
      <c r="AI59" s="321"/>
      <c r="AJ59" s="321"/>
      <c r="AK59" s="321"/>
      <c r="AL59" s="321"/>
      <c r="AM59" s="321"/>
      <c r="AN59" s="320">
        <f t="shared" si="0"/>
        <v>0</v>
      </c>
      <c r="AO59" s="321"/>
      <c r="AP59" s="321"/>
      <c r="AQ59" s="90" t="s">
        <v>76</v>
      </c>
      <c r="AR59" s="91"/>
      <c r="AS59" s="92">
        <v>0</v>
      </c>
      <c r="AT59" s="93">
        <f t="shared" si="1"/>
        <v>0</v>
      </c>
      <c r="AU59" s="94">
        <f>'SO 5- 108_007 - SPOJIL I'!P81</f>
        <v>0</v>
      </c>
      <c r="AV59" s="93">
        <f>'SO 5- 108_007 - SPOJIL I'!J33</f>
        <v>0</v>
      </c>
      <c r="AW59" s="93">
        <f>'SO 5- 108_007 - SPOJIL I'!J34</f>
        <v>0</v>
      </c>
      <c r="AX59" s="93">
        <f>'SO 5- 108_007 - SPOJIL I'!J35</f>
        <v>0</v>
      </c>
      <c r="AY59" s="93">
        <f>'SO 5- 108_007 - SPOJIL I'!J36</f>
        <v>0</v>
      </c>
      <c r="AZ59" s="93">
        <f>'SO 5- 108_007 - SPOJIL I'!F33</f>
        <v>0</v>
      </c>
      <c r="BA59" s="93">
        <f>'SO 5- 108_007 - SPOJIL I'!F34</f>
        <v>0</v>
      </c>
      <c r="BB59" s="93">
        <f>'SO 5- 108_007 - SPOJIL I'!F35</f>
        <v>0</v>
      </c>
      <c r="BC59" s="93">
        <f>'SO 5- 108_007 - SPOJIL I'!F36</f>
        <v>0</v>
      </c>
      <c r="BD59" s="95">
        <f>'SO 5- 108_007 - SPOJIL I'!F37</f>
        <v>0</v>
      </c>
      <c r="BT59" s="96" t="s">
        <v>77</v>
      </c>
      <c r="BV59" s="96" t="s">
        <v>71</v>
      </c>
      <c r="BW59" s="96" t="s">
        <v>91</v>
      </c>
      <c r="BX59" s="96" t="s">
        <v>5</v>
      </c>
      <c r="CL59" s="96" t="s">
        <v>19</v>
      </c>
      <c r="CM59" s="96" t="s">
        <v>79</v>
      </c>
    </row>
    <row r="60" spans="1:91" s="7" customFormat="1" ht="24.6" customHeight="1">
      <c r="A60" s="86" t="s">
        <v>73</v>
      </c>
      <c r="B60" s="87"/>
      <c r="C60" s="88"/>
      <c r="D60" s="295" t="s">
        <v>92</v>
      </c>
      <c r="E60" s="295"/>
      <c r="F60" s="295"/>
      <c r="G60" s="295"/>
      <c r="H60" s="295"/>
      <c r="I60" s="89"/>
      <c r="J60" s="295" t="s">
        <v>90</v>
      </c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320">
        <f>'SO 6- 108_008 - SPOJIL I'!J30</f>
        <v>0</v>
      </c>
      <c r="AH60" s="321"/>
      <c r="AI60" s="321"/>
      <c r="AJ60" s="321"/>
      <c r="AK60" s="321"/>
      <c r="AL60" s="321"/>
      <c r="AM60" s="321"/>
      <c r="AN60" s="320">
        <f t="shared" si="0"/>
        <v>0</v>
      </c>
      <c r="AO60" s="321"/>
      <c r="AP60" s="321"/>
      <c r="AQ60" s="90" t="s">
        <v>76</v>
      </c>
      <c r="AR60" s="91"/>
      <c r="AS60" s="92">
        <v>0</v>
      </c>
      <c r="AT60" s="93">
        <f t="shared" si="1"/>
        <v>0</v>
      </c>
      <c r="AU60" s="94">
        <f>'SO 6- 108_008 - SPOJIL I'!P81</f>
        <v>0</v>
      </c>
      <c r="AV60" s="93">
        <f>'SO 6- 108_008 - SPOJIL I'!J33</f>
        <v>0</v>
      </c>
      <c r="AW60" s="93">
        <f>'SO 6- 108_008 - SPOJIL I'!J34</f>
        <v>0</v>
      </c>
      <c r="AX60" s="93">
        <f>'SO 6- 108_008 - SPOJIL I'!J35</f>
        <v>0</v>
      </c>
      <c r="AY60" s="93">
        <f>'SO 6- 108_008 - SPOJIL I'!J36</f>
        <v>0</v>
      </c>
      <c r="AZ60" s="93">
        <f>'SO 6- 108_008 - SPOJIL I'!F33</f>
        <v>0</v>
      </c>
      <c r="BA60" s="93">
        <f>'SO 6- 108_008 - SPOJIL I'!F34</f>
        <v>0</v>
      </c>
      <c r="BB60" s="93">
        <f>'SO 6- 108_008 - SPOJIL I'!F35</f>
        <v>0</v>
      </c>
      <c r="BC60" s="93">
        <f>'SO 6- 108_008 - SPOJIL I'!F36</f>
        <v>0</v>
      </c>
      <c r="BD60" s="95">
        <f>'SO 6- 108_008 - SPOJIL I'!F37</f>
        <v>0</v>
      </c>
      <c r="BT60" s="96" t="s">
        <v>77</v>
      </c>
      <c r="BV60" s="96" t="s">
        <v>71</v>
      </c>
      <c r="BW60" s="96" t="s">
        <v>93</v>
      </c>
      <c r="BX60" s="96" t="s">
        <v>5</v>
      </c>
      <c r="CL60" s="96" t="s">
        <v>19</v>
      </c>
      <c r="CM60" s="96" t="s">
        <v>79</v>
      </c>
    </row>
    <row r="61" spans="1:91" s="7" customFormat="1" ht="24.6" customHeight="1">
      <c r="A61" s="86" t="s">
        <v>73</v>
      </c>
      <c r="B61" s="87"/>
      <c r="C61" s="88"/>
      <c r="D61" s="295" t="s">
        <v>94</v>
      </c>
      <c r="E61" s="295"/>
      <c r="F61" s="295"/>
      <c r="G61" s="295"/>
      <c r="H61" s="295"/>
      <c r="I61" s="89"/>
      <c r="J61" s="295" t="s">
        <v>90</v>
      </c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320">
        <f>'SO 7- 108_009 - SPOJIL I'!J30</f>
        <v>0</v>
      </c>
      <c r="AH61" s="321"/>
      <c r="AI61" s="321"/>
      <c r="AJ61" s="321"/>
      <c r="AK61" s="321"/>
      <c r="AL61" s="321"/>
      <c r="AM61" s="321"/>
      <c r="AN61" s="320">
        <f t="shared" si="0"/>
        <v>0</v>
      </c>
      <c r="AO61" s="321"/>
      <c r="AP61" s="321"/>
      <c r="AQ61" s="90" t="s">
        <v>76</v>
      </c>
      <c r="AR61" s="91"/>
      <c r="AS61" s="92">
        <v>0</v>
      </c>
      <c r="AT61" s="93">
        <f t="shared" si="1"/>
        <v>0</v>
      </c>
      <c r="AU61" s="94">
        <f>'SO 7- 108_009 - SPOJIL I'!P81</f>
        <v>0</v>
      </c>
      <c r="AV61" s="93">
        <f>'SO 7- 108_009 - SPOJIL I'!J33</f>
        <v>0</v>
      </c>
      <c r="AW61" s="93">
        <f>'SO 7- 108_009 - SPOJIL I'!J34</f>
        <v>0</v>
      </c>
      <c r="AX61" s="93">
        <f>'SO 7- 108_009 - SPOJIL I'!J35</f>
        <v>0</v>
      </c>
      <c r="AY61" s="93">
        <f>'SO 7- 108_009 - SPOJIL I'!J36</f>
        <v>0</v>
      </c>
      <c r="AZ61" s="93">
        <f>'SO 7- 108_009 - SPOJIL I'!F33</f>
        <v>0</v>
      </c>
      <c r="BA61" s="93">
        <f>'SO 7- 108_009 - SPOJIL I'!F34</f>
        <v>0</v>
      </c>
      <c r="BB61" s="93">
        <f>'SO 7- 108_009 - SPOJIL I'!F35</f>
        <v>0</v>
      </c>
      <c r="BC61" s="93">
        <f>'SO 7- 108_009 - SPOJIL I'!F36</f>
        <v>0</v>
      </c>
      <c r="BD61" s="95">
        <f>'SO 7- 108_009 - SPOJIL I'!F37</f>
        <v>0</v>
      </c>
      <c r="BT61" s="96" t="s">
        <v>77</v>
      </c>
      <c r="BV61" s="96" t="s">
        <v>71</v>
      </c>
      <c r="BW61" s="96" t="s">
        <v>95</v>
      </c>
      <c r="BX61" s="96" t="s">
        <v>5</v>
      </c>
      <c r="CL61" s="96" t="s">
        <v>19</v>
      </c>
      <c r="CM61" s="96" t="s">
        <v>79</v>
      </c>
    </row>
    <row r="62" spans="1:91" s="7" customFormat="1" ht="24.6" customHeight="1">
      <c r="A62" s="86" t="s">
        <v>73</v>
      </c>
      <c r="B62" s="87"/>
      <c r="C62" s="88"/>
      <c r="D62" s="295" t="s">
        <v>96</v>
      </c>
      <c r="E62" s="295"/>
      <c r="F62" s="295"/>
      <c r="G62" s="295"/>
      <c r="H62" s="295"/>
      <c r="I62" s="89"/>
      <c r="J62" s="295" t="s">
        <v>97</v>
      </c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320">
        <f>'SO 8- 108_192 - ODV. HOLI...'!J30</f>
        <v>0</v>
      </c>
      <c r="AH62" s="321"/>
      <c r="AI62" s="321"/>
      <c r="AJ62" s="321"/>
      <c r="AK62" s="321"/>
      <c r="AL62" s="321"/>
      <c r="AM62" s="321"/>
      <c r="AN62" s="320">
        <f t="shared" si="0"/>
        <v>0</v>
      </c>
      <c r="AO62" s="321"/>
      <c r="AP62" s="321"/>
      <c r="AQ62" s="90" t="s">
        <v>76</v>
      </c>
      <c r="AR62" s="91"/>
      <c r="AS62" s="92">
        <v>0</v>
      </c>
      <c r="AT62" s="93">
        <f t="shared" si="1"/>
        <v>0</v>
      </c>
      <c r="AU62" s="94">
        <f>'SO 8- 108_192 - ODV. HOLI...'!P81</f>
        <v>0</v>
      </c>
      <c r="AV62" s="93">
        <f>'SO 8- 108_192 - ODV. HOLI...'!J33</f>
        <v>0</v>
      </c>
      <c r="AW62" s="93">
        <f>'SO 8- 108_192 - ODV. HOLI...'!J34</f>
        <v>0</v>
      </c>
      <c r="AX62" s="93">
        <f>'SO 8- 108_192 - ODV. HOLI...'!J35</f>
        <v>0</v>
      </c>
      <c r="AY62" s="93">
        <f>'SO 8- 108_192 - ODV. HOLI...'!J36</f>
        <v>0</v>
      </c>
      <c r="AZ62" s="93">
        <f>'SO 8- 108_192 - ODV. HOLI...'!F33</f>
        <v>0</v>
      </c>
      <c r="BA62" s="93">
        <f>'SO 8- 108_192 - ODV. HOLI...'!F34</f>
        <v>0</v>
      </c>
      <c r="BB62" s="93">
        <f>'SO 8- 108_192 - ODV. HOLI...'!F35</f>
        <v>0</v>
      </c>
      <c r="BC62" s="93">
        <f>'SO 8- 108_192 - ODV. HOLI...'!F36</f>
        <v>0</v>
      </c>
      <c r="BD62" s="95">
        <f>'SO 8- 108_192 - ODV. HOLI...'!F37</f>
        <v>0</v>
      </c>
      <c r="BT62" s="96" t="s">
        <v>77</v>
      </c>
      <c r="BV62" s="96" t="s">
        <v>71</v>
      </c>
      <c r="BW62" s="96" t="s">
        <v>98</v>
      </c>
      <c r="BX62" s="96" t="s">
        <v>5</v>
      </c>
      <c r="CL62" s="96" t="s">
        <v>19</v>
      </c>
      <c r="CM62" s="96" t="s">
        <v>79</v>
      </c>
    </row>
    <row r="63" spans="1:91" s="7" customFormat="1" ht="24.6" customHeight="1">
      <c r="A63" s="86" t="s">
        <v>73</v>
      </c>
      <c r="B63" s="87"/>
      <c r="C63" s="88"/>
      <c r="D63" s="295" t="s">
        <v>99</v>
      </c>
      <c r="E63" s="295"/>
      <c r="F63" s="295"/>
      <c r="G63" s="295"/>
      <c r="H63" s="295"/>
      <c r="I63" s="89"/>
      <c r="J63" s="295" t="s">
        <v>100</v>
      </c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320">
        <f>'SO 9- 108_193 - HOLICE I,...'!J30</f>
        <v>0</v>
      </c>
      <c r="AH63" s="321"/>
      <c r="AI63" s="321"/>
      <c r="AJ63" s="321"/>
      <c r="AK63" s="321"/>
      <c r="AL63" s="321"/>
      <c r="AM63" s="321"/>
      <c r="AN63" s="320">
        <f t="shared" si="0"/>
        <v>0</v>
      </c>
      <c r="AO63" s="321"/>
      <c r="AP63" s="321"/>
      <c r="AQ63" s="90" t="s">
        <v>76</v>
      </c>
      <c r="AR63" s="91"/>
      <c r="AS63" s="92">
        <v>0</v>
      </c>
      <c r="AT63" s="93">
        <f t="shared" si="1"/>
        <v>0</v>
      </c>
      <c r="AU63" s="94">
        <f>'SO 9- 108_193 - HOLICE I,...'!P81</f>
        <v>0</v>
      </c>
      <c r="AV63" s="93">
        <f>'SO 9- 108_193 - HOLICE I,...'!J33</f>
        <v>0</v>
      </c>
      <c r="AW63" s="93">
        <f>'SO 9- 108_193 - HOLICE I,...'!J34</f>
        <v>0</v>
      </c>
      <c r="AX63" s="93">
        <f>'SO 9- 108_193 - HOLICE I,...'!J35</f>
        <v>0</v>
      </c>
      <c r="AY63" s="93">
        <f>'SO 9- 108_193 - HOLICE I,...'!J36</f>
        <v>0</v>
      </c>
      <c r="AZ63" s="93">
        <f>'SO 9- 108_193 - HOLICE I,...'!F33</f>
        <v>0</v>
      </c>
      <c r="BA63" s="93">
        <f>'SO 9- 108_193 - HOLICE I,...'!F34</f>
        <v>0</v>
      </c>
      <c r="BB63" s="93">
        <f>'SO 9- 108_193 - HOLICE I,...'!F35</f>
        <v>0</v>
      </c>
      <c r="BC63" s="93">
        <f>'SO 9- 108_193 - HOLICE I,...'!F36</f>
        <v>0</v>
      </c>
      <c r="BD63" s="95">
        <f>'SO 9- 108_193 - HOLICE I,...'!F37</f>
        <v>0</v>
      </c>
      <c r="BT63" s="96" t="s">
        <v>77</v>
      </c>
      <c r="BV63" s="96" t="s">
        <v>71</v>
      </c>
      <c r="BW63" s="96" t="s">
        <v>101</v>
      </c>
      <c r="BX63" s="96" t="s">
        <v>5</v>
      </c>
      <c r="CL63" s="96" t="s">
        <v>19</v>
      </c>
      <c r="CM63" s="96" t="s">
        <v>79</v>
      </c>
    </row>
    <row r="64" spans="1:91" s="7" customFormat="1" ht="24.6" customHeight="1">
      <c r="A64" s="86" t="s">
        <v>73</v>
      </c>
      <c r="B64" s="87"/>
      <c r="C64" s="88"/>
      <c r="D64" s="295" t="s">
        <v>102</v>
      </c>
      <c r="E64" s="295"/>
      <c r="F64" s="295"/>
      <c r="G64" s="295"/>
      <c r="H64" s="295"/>
      <c r="I64" s="89"/>
      <c r="J64" s="295" t="s">
        <v>103</v>
      </c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320">
        <f>'SO 10- 108_411 - MATEROV ...'!J30</f>
        <v>0</v>
      </c>
      <c r="AH64" s="321"/>
      <c r="AI64" s="321"/>
      <c r="AJ64" s="321"/>
      <c r="AK64" s="321"/>
      <c r="AL64" s="321"/>
      <c r="AM64" s="321"/>
      <c r="AN64" s="320">
        <f t="shared" si="0"/>
        <v>0</v>
      </c>
      <c r="AO64" s="321"/>
      <c r="AP64" s="321"/>
      <c r="AQ64" s="90" t="s">
        <v>76</v>
      </c>
      <c r="AR64" s="91"/>
      <c r="AS64" s="92">
        <v>0</v>
      </c>
      <c r="AT64" s="93">
        <f t="shared" si="1"/>
        <v>0</v>
      </c>
      <c r="AU64" s="94">
        <f>'SO 10- 108_411 - MATEROV ...'!P81</f>
        <v>0</v>
      </c>
      <c r="AV64" s="93">
        <f>'SO 10- 108_411 - MATEROV ...'!J33</f>
        <v>0</v>
      </c>
      <c r="AW64" s="93">
        <f>'SO 10- 108_411 - MATEROV ...'!J34</f>
        <v>0</v>
      </c>
      <c r="AX64" s="93">
        <f>'SO 10- 108_411 - MATEROV ...'!J35</f>
        <v>0</v>
      </c>
      <c r="AY64" s="93">
        <f>'SO 10- 108_411 - MATEROV ...'!J36</f>
        <v>0</v>
      </c>
      <c r="AZ64" s="93">
        <f>'SO 10- 108_411 - MATEROV ...'!F33</f>
        <v>0</v>
      </c>
      <c r="BA64" s="93">
        <f>'SO 10- 108_411 - MATEROV ...'!F34</f>
        <v>0</v>
      </c>
      <c r="BB64" s="93">
        <f>'SO 10- 108_411 - MATEROV ...'!F35</f>
        <v>0</v>
      </c>
      <c r="BC64" s="93">
        <f>'SO 10- 108_411 - MATEROV ...'!F36</f>
        <v>0</v>
      </c>
      <c r="BD64" s="95">
        <f>'SO 10- 108_411 - MATEROV ...'!F37</f>
        <v>0</v>
      </c>
      <c r="BT64" s="96" t="s">
        <v>77</v>
      </c>
      <c r="BV64" s="96" t="s">
        <v>71</v>
      </c>
      <c r="BW64" s="96" t="s">
        <v>104</v>
      </c>
      <c r="BX64" s="96" t="s">
        <v>5</v>
      </c>
      <c r="CL64" s="96" t="s">
        <v>19</v>
      </c>
      <c r="CM64" s="96" t="s">
        <v>79</v>
      </c>
    </row>
    <row r="65" spans="1:91" s="7" customFormat="1" ht="24.6" customHeight="1">
      <c r="A65" s="86" t="s">
        <v>73</v>
      </c>
      <c r="B65" s="87"/>
      <c r="C65" s="88"/>
      <c r="D65" s="295" t="s">
        <v>105</v>
      </c>
      <c r="E65" s="295"/>
      <c r="F65" s="295"/>
      <c r="G65" s="295"/>
      <c r="H65" s="295"/>
      <c r="I65" s="89"/>
      <c r="J65" s="295" t="s">
        <v>106</v>
      </c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320">
        <f>'SO 11- 110_055 - HOZ O5 B...'!J30</f>
        <v>0</v>
      </c>
      <c r="AH65" s="321"/>
      <c r="AI65" s="321"/>
      <c r="AJ65" s="321"/>
      <c r="AK65" s="321"/>
      <c r="AL65" s="321"/>
      <c r="AM65" s="321"/>
      <c r="AN65" s="320">
        <f t="shared" si="0"/>
        <v>0</v>
      </c>
      <c r="AO65" s="321"/>
      <c r="AP65" s="321"/>
      <c r="AQ65" s="90" t="s">
        <v>76</v>
      </c>
      <c r="AR65" s="91"/>
      <c r="AS65" s="97">
        <v>0</v>
      </c>
      <c r="AT65" s="98">
        <f t="shared" si="1"/>
        <v>0</v>
      </c>
      <c r="AU65" s="99">
        <f>'SO 11- 110_055 - HOZ O5 B...'!P81</f>
        <v>0</v>
      </c>
      <c r="AV65" s="98">
        <f>'SO 11- 110_055 - HOZ O5 B...'!J33</f>
        <v>0</v>
      </c>
      <c r="AW65" s="98">
        <f>'SO 11- 110_055 - HOZ O5 B...'!J34</f>
        <v>0</v>
      </c>
      <c r="AX65" s="98">
        <f>'SO 11- 110_055 - HOZ O5 B...'!J35</f>
        <v>0</v>
      </c>
      <c r="AY65" s="98">
        <f>'SO 11- 110_055 - HOZ O5 B...'!J36</f>
        <v>0</v>
      </c>
      <c r="AZ65" s="98">
        <f>'SO 11- 110_055 - HOZ O5 B...'!F33</f>
        <v>0</v>
      </c>
      <c r="BA65" s="98">
        <f>'SO 11- 110_055 - HOZ O5 B...'!F34</f>
        <v>0</v>
      </c>
      <c r="BB65" s="98">
        <f>'SO 11- 110_055 - HOZ O5 B...'!F35</f>
        <v>0</v>
      </c>
      <c r="BC65" s="98">
        <f>'SO 11- 110_055 - HOZ O5 B...'!F36</f>
        <v>0</v>
      </c>
      <c r="BD65" s="100">
        <f>'SO 11- 110_055 - HOZ O5 B...'!F37</f>
        <v>0</v>
      </c>
      <c r="BT65" s="96" t="s">
        <v>77</v>
      </c>
      <c r="BV65" s="96" t="s">
        <v>71</v>
      </c>
      <c r="BW65" s="96" t="s">
        <v>107</v>
      </c>
      <c r="BX65" s="96" t="s">
        <v>5</v>
      </c>
      <c r="CL65" s="96" t="s">
        <v>19</v>
      </c>
      <c r="CM65" s="96" t="s">
        <v>79</v>
      </c>
    </row>
    <row r="66" spans="1:91" s="2" customFormat="1" ht="30" customHeight="1">
      <c r="A66" s="34"/>
      <c r="B66" s="35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9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91" s="2" customFormat="1" ht="6.95" customHeight="1">
      <c r="A67" s="34"/>
      <c r="B67" s="47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39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</sheetData>
  <sheetProtection algorithmName="SHA-512" hashValue="LU/PtK/SKo3E8z371A9AubQuYn1VEAfPZbDBxCiGw+1S7kHmh9zjZtpDf9wiECeQ8ZsVkWRdOjiqRJHyQTqfug==" saltValue="2+8hYdFA3oqkcivzoiaJ7iKlym/fgfjrt/8wy6Vg/rTwR4ipcpBsOqNM5hgbjxQnIMnt12pa07p4lQhmZ09V8Q==" spinCount="100000" sheet="1" objects="1" scenarios="1" formatColumns="0" formatRows="0"/>
  <mergeCells count="82">
    <mergeCell ref="AN65:AP65"/>
    <mergeCell ref="AG65:AM65"/>
    <mergeCell ref="AN54:AP54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N55:AP55"/>
    <mergeCell ref="AS49:AT51"/>
    <mergeCell ref="AK32:AO32"/>
    <mergeCell ref="L32:P32"/>
    <mergeCell ref="W32:AE32"/>
    <mergeCell ref="AK33:AO33"/>
    <mergeCell ref="L33:P33"/>
    <mergeCell ref="W33:AE33"/>
    <mergeCell ref="AK30:AO30"/>
    <mergeCell ref="L30:P30"/>
    <mergeCell ref="W30:AE30"/>
    <mergeCell ref="L31:P31"/>
    <mergeCell ref="W31:AE31"/>
    <mergeCell ref="AK31:AO31"/>
    <mergeCell ref="L45:AO45"/>
    <mergeCell ref="D65:H65"/>
    <mergeCell ref="J65:AF6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C52:G52"/>
    <mergeCell ref="D61:H61"/>
    <mergeCell ref="D58:H58"/>
    <mergeCell ref="D55:H55"/>
    <mergeCell ref="D59:H59"/>
    <mergeCell ref="D60:H60"/>
    <mergeCell ref="D56:H56"/>
    <mergeCell ref="D57:H57"/>
  </mergeCells>
  <hyperlinks>
    <hyperlink ref="A55" location="'SO 1-  108_428 - STEBLOVA...'!C2" display="/" xr:uid="{00000000-0004-0000-0000-000000000000}"/>
    <hyperlink ref="A56" location="'SO 2- 108_366 - Odpad Hro...'!C2" display="/" xr:uid="{00000000-0004-0000-0000-000001000000}"/>
    <hyperlink ref="A57" location="'SO 3- 108_365 - Odpad Panský'!C2" display="/" xr:uid="{00000000-0004-0000-0000-000002000000}"/>
    <hyperlink ref="A58" location="'SO 4- 108_364 - Odpad Pod...'!C2" display="/" xr:uid="{00000000-0004-0000-0000-000003000000}"/>
    <hyperlink ref="A59" location="'SO 5- 108_007 - SPOJIL I'!C2" display="/" xr:uid="{00000000-0004-0000-0000-000004000000}"/>
    <hyperlink ref="A60" location="'SO 6- 108_008 - SPOJIL I'!C2" display="/" xr:uid="{00000000-0004-0000-0000-000005000000}"/>
    <hyperlink ref="A61" location="'SO 7- 108_009 - SPOJIL I'!C2" display="/" xr:uid="{00000000-0004-0000-0000-000006000000}"/>
    <hyperlink ref="A62" location="'SO 8- 108_192 - ODV. HOLI...'!C2" display="/" xr:uid="{00000000-0004-0000-0000-000007000000}"/>
    <hyperlink ref="A63" location="'SO 9- 108_193 - HOLICE I,...'!C2" display="/" xr:uid="{00000000-0004-0000-0000-000008000000}"/>
    <hyperlink ref="A64" location="'SO 10- 108_411 - MATEROV ...'!C2" display="/" xr:uid="{00000000-0004-0000-0000-000009000000}"/>
    <hyperlink ref="A65" location="'SO 11- 110_055 - HOZ O5 B...'!C2" display="/" xr:uid="{00000000-0004-0000-0000-00000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06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1" width="15.164062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7" t="s">
        <v>101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108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3" t="str">
        <f>'Rekapitulace stavby'!K6</f>
        <v>Údržba HOZ Pardubicko - část 1, Bolehošť</v>
      </c>
      <c r="F7" s="334"/>
      <c r="G7" s="334"/>
      <c r="H7" s="334"/>
      <c r="L7" s="20"/>
    </row>
    <row r="8" spans="1:46" s="2" customFormat="1" ht="12" customHeight="1">
      <c r="A8" s="34"/>
      <c r="B8" s="39"/>
      <c r="C8" s="34"/>
      <c r="D8" s="105" t="s">
        <v>109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5" t="s">
        <v>259</v>
      </c>
      <c r="F9" s="336"/>
      <c r="G9" s="336"/>
      <c r="H9" s="336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248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tr">
        <f>IF('Rekapitulace stavby'!AN10="","",'Rekapitulace stavby'!AN10)</f>
        <v/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tr">
        <f>IF('Rekapitulace stavby'!E11="","",'Rekapitulace stavby'!E11)</f>
        <v xml:space="preserve"> </v>
      </c>
      <c r="F15" s="34"/>
      <c r="G15" s="34"/>
      <c r="H15" s="34"/>
      <c r="I15" s="105" t="s">
        <v>27</v>
      </c>
      <c r="J15" s="107" t="str">
        <f>IF('Rekapitulace stavby'!AN11="","",'Rekapitulace stavby'!AN11)</f>
        <v/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7" t="str">
        <f>'Rekapitulace stavby'!E14</f>
        <v>Vyplň údaj</v>
      </c>
      <c r="F18" s="338"/>
      <c r="G18" s="338"/>
      <c r="H18" s="338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39" t="s">
        <v>19</v>
      </c>
      <c r="F27" s="339"/>
      <c r="G27" s="339"/>
      <c r="H27" s="339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ROUND((SUM(BE81:BE105)),  2)</f>
        <v>0</v>
      </c>
      <c r="G33" s="34"/>
      <c r="H33" s="34"/>
      <c r="I33" s="118">
        <v>0.21</v>
      </c>
      <c r="J33" s="117">
        <f>ROUND(((SUM(BE81:BE105))*I33),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ROUND((SUM(BF81:BF105)),  2)</f>
        <v>0</v>
      </c>
      <c r="G34" s="34"/>
      <c r="H34" s="34"/>
      <c r="I34" s="118">
        <v>0.12</v>
      </c>
      <c r="J34" s="117">
        <f>ROUND(((SUM(BF81:BF105))*I34),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ROUND((SUM(BG81:BG105)),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ROUND((SUM(BH81:BH105)),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ROUND((SUM(BI81:BI105)),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112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0" t="str">
        <f>E7</f>
        <v>Údržba HOZ Pardubicko - část 1, Bolehošť</v>
      </c>
      <c r="F48" s="341"/>
      <c r="G48" s="341"/>
      <c r="H48" s="341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109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7" t="str">
        <f>E9</f>
        <v>SO 9: 108_193 - HOLICE I,II-c.15</v>
      </c>
      <c r="F50" s="342"/>
      <c r="G50" s="342"/>
      <c r="H50" s="342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Holice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 xml:space="preserve"> 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113</v>
      </c>
      <c r="D57" s="131"/>
      <c r="E57" s="131"/>
      <c r="F57" s="131"/>
      <c r="G57" s="131"/>
      <c r="H57" s="131"/>
      <c r="I57" s="131"/>
      <c r="J57" s="132" t="s">
        <v>114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115</v>
      </c>
    </row>
    <row r="60" spans="1:47" s="9" customFormat="1" ht="24.95" customHeight="1">
      <c r="B60" s="134"/>
      <c r="C60" s="135"/>
      <c r="D60" s="136" t="s">
        <v>116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117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118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40" t="str">
        <f>E7</f>
        <v>Údržba HOZ Pardubicko - část 1, Bolehošť</v>
      </c>
      <c r="F71" s="341"/>
      <c r="G71" s="341"/>
      <c r="H71" s="341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109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297" t="str">
        <f>E9</f>
        <v>SO 9: 108_193 - HOLICE I,II-c.15</v>
      </c>
      <c r="F73" s="342"/>
      <c r="G73" s="342"/>
      <c r="H73" s="342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Holice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5.6" customHeight="1">
      <c r="A77" s="34"/>
      <c r="B77" s="35"/>
      <c r="C77" s="29" t="s">
        <v>24</v>
      </c>
      <c r="D77" s="36"/>
      <c r="E77" s="36"/>
      <c r="F77" s="27" t="str">
        <f>E15</f>
        <v xml:space="preserve"> </v>
      </c>
      <c r="G77" s="36"/>
      <c r="H77" s="36"/>
      <c r="I77" s="29" t="s">
        <v>30</v>
      </c>
      <c r="J77" s="32" t="str">
        <f>E21</f>
        <v xml:space="preserve"> 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6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 xml:space="preserve"> 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119</v>
      </c>
      <c r="D80" s="149" t="s">
        <v>54</v>
      </c>
      <c r="E80" s="149" t="s">
        <v>50</v>
      </c>
      <c r="F80" s="149" t="s">
        <v>51</v>
      </c>
      <c r="G80" s="149" t="s">
        <v>120</v>
      </c>
      <c r="H80" s="149" t="s">
        <v>121</v>
      </c>
      <c r="I80" s="149" t="s">
        <v>122</v>
      </c>
      <c r="J80" s="149" t="s">
        <v>114</v>
      </c>
      <c r="K80" s="150" t="s">
        <v>123</v>
      </c>
      <c r="L80" s="151"/>
      <c r="M80" s="68" t="s">
        <v>19</v>
      </c>
      <c r="N80" s="69" t="s">
        <v>39</v>
      </c>
      <c r="O80" s="69" t="s">
        <v>124</v>
      </c>
      <c r="P80" s="69" t="s">
        <v>125</v>
      </c>
      <c r="Q80" s="69" t="s">
        <v>126</v>
      </c>
      <c r="R80" s="69" t="s">
        <v>127</v>
      </c>
      <c r="S80" s="69" t="s">
        <v>128</v>
      </c>
      <c r="T80" s="69" t="s">
        <v>129</v>
      </c>
      <c r="U80" s="70" t="s">
        <v>130</v>
      </c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131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4">
        <f>T82</f>
        <v>0</v>
      </c>
      <c r="U81" s="73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115</v>
      </c>
      <c r="BK81" s="155">
        <f>BK82</f>
        <v>0</v>
      </c>
    </row>
    <row r="82" spans="1:65" s="12" customFormat="1" ht="25.9" customHeight="1">
      <c r="B82" s="156"/>
      <c r="C82" s="157"/>
      <c r="D82" s="158" t="s">
        <v>68</v>
      </c>
      <c r="E82" s="159" t="s">
        <v>132</v>
      </c>
      <c r="F82" s="159" t="s">
        <v>133</v>
      </c>
      <c r="G82" s="157"/>
      <c r="H82" s="157"/>
      <c r="I82" s="160"/>
      <c r="J82" s="161">
        <f>BK82</f>
        <v>0</v>
      </c>
      <c r="K82" s="157"/>
      <c r="L82" s="162"/>
      <c r="M82" s="163"/>
      <c r="N82" s="164"/>
      <c r="O82" s="164"/>
      <c r="P82" s="165">
        <f>P83</f>
        <v>0</v>
      </c>
      <c r="Q82" s="164"/>
      <c r="R82" s="165">
        <f>R83</f>
        <v>0</v>
      </c>
      <c r="S82" s="164"/>
      <c r="T82" s="165">
        <f>T83</f>
        <v>0</v>
      </c>
      <c r="U82" s="166"/>
      <c r="AR82" s="167" t="s">
        <v>77</v>
      </c>
      <c r="AT82" s="168" t="s">
        <v>68</v>
      </c>
      <c r="AU82" s="168" t="s">
        <v>69</v>
      </c>
      <c r="AY82" s="167" t="s">
        <v>134</v>
      </c>
      <c r="BK82" s="169">
        <f>BK83</f>
        <v>0</v>
      </c>
    </row>
    <row r="83" spans="1:65" s="12" customFormat="1" ht="22.9" customHeight="1">
      <c r="B83" s="156"/>
      <c r="C83" s="157"/>
      <c r="D83" s="158" t="s">
        <v>68</v>
      </c>
      <c r="E83" s="170" t="s">
        <v>77</v>
      </c>
      <c r="F83" s="170" t="s">
        <v>135</v>
      </c>
      <c r="G83" s="157"/>
      <c r="H83" s="157"/>
      <c r="I83" s="160"/>
      <c r="J83" s="171">
        <f>BK83</f>
        <v>0</v>
      </c>
      <c r="K83" s="157"/>
      <c r="L83" s="162"/>
      <c r="M83" s="163"/>
      <c r="N83" s="164"/>
      <c r="O83" s="164"/>
      <c r="P83" s="165">
        <f>SUM(P84:P105)</f>
        <v>0</v>
      </c>
      <c r="Q83" s="164"/>
      <c r="R83" s="165">
        <f>SUM(R84:R105)</f>
        <v>0</v>
      </c>
      <c r="S83" s="164"/>
      <c r="T83" s="165">
        <f>SUM(T84:T105)</f>
        <v>0</v>
      </c>
      <c r="U83" s="166"/>
      <c r="AR83" s="167" t="s">
        <v>77</v>
      </c>
      <c r="AT83" s="168" t="s">
        <v>68</v>
      </c>
      <c r="AU83" s="168" t="s">
        <v>77</v>
      </c>
      <c r="AY83" s="167" t="s">
        <v>134</v>
      </c>
      <c r="BK83" s="169">
        <f>SUM(BK84:BK105)</f>
        <v>0</v>
      </c>
    </row>
    <row r="84" spans="1:65" s="2" customFormat="1" ht="14.45" customHeight="1">
      <c r="A84" s="34"/>
      <c r="B84" s="35"/>
      <c r="C84" s="172" t="s">
        <v>77</v>
      </c>
      <c r="D84" s="172" t="s">
        <v>136</v>
      </c>
      <c r="E84" s="173" t="s">
        <v>137</v>
      </c>
      <c r="F84" s="174" t="s">
        <v>138</v>
      </c>
      <c r="G84" s="175" t="s">
        <v>139</v>
      </c>
      <c r="H84" s="176">
        <v>3.3000000000000002E-2</v>
      </c>
      <c r="I84" s="177"/>
      <c r="J84" s="178">
        <f>ROUND(I84*H84,2)</f>
        <v>0</v>
      </c>
      <c r="K84" s="174" t="s">
        <v>140</v>
      </c>
      <c r="L84" s="39"/>
      <c r="M84" s="179" t="s">
        <v>19</v>
      </c>
      <c r="N84" s="180" t="s">
        <v>40</v>
      </c>
      <c r="O84" s="64"/>
      <c r="P84" s="181">
        <f>O84*H84</f>
        <v>0</v>
      </c>
      <c r="Q84" s="181">
        <v>0</v>
      </c>
      <c r="R84" s="181">
        <f>Q84*H84</f>
        <v>0</v>
      </c>
      <c r="S84" s="181">
        <v>0</v>
      </c>
      <c r="T84" s="181">
        <f>S84*H84</f>
        <v>0</v>
      </c>
      <c r="U84" s="182" t="s">
        <v>19</v>
      </c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3" t="s">
        <v>141</v>
      </c>
      <c r="AT84" s="183" t="s">
        <v>136</v>
      </c>
      <c r="AU84" s="183" t="s">
        <v>79</v>
      </c>
      <c r="AY84" s="17" t="s">
        <v>134</v>
      </c>
      <c r="BE84" s="184">
        <f>IF(N84="základní",J84,0)</f>
        <v>0</v>
      </c>
      <c r="BF84" s="184">
        <f>IF(N84="snížená",J84,0)</f>
        <v>0</v>
      </c>
      <c r="BG84" s="184">
        <f>IF(N84="zákl. přenesená",J84,0)</f>
        <v>0</v>
      </c>
      <c r="BH84" s="184">
        <f>IF(N84="sníž. přenesená",J84,0)</f>
        <v>0</v>
      </c>
      <c r="BI84" s="184">
        <f>IF(N84="nulová",J84,0)</f>
        <v>0</v>
      </c>
      <c r="BJ84" s="17" t="s">
        <v>77</v>
      </c>
      <c r="BK84" s="184">
        <f>ROUND(I84*H84,2)</f>
        <v>0</v>
      </c>
      <c r="BL84" s="17" t="s">
        <v>141</v>
      </c>
      <c r="BM84" s="183" t="s">
        <v>260</v>
      </c>
    </row>
    <row r="85" spans="1:65" s="2" customFormat="1" ht="11.25">
      <c r="A85" s="34"/>
      <c r="B85" s="35"/>
      <c r="C85" s="36"/>
      <c r="D85" s="185" t="s">
        <v>143</v>
      </c>
      <c r="E85" s="36"/>
      <c r="F85" s="186" t="s">
        <v>144</v>
      </c>
      <c r="G85" s="36"/>
      <c r="H85" s="36"/>
      <c r="I85" s="187"/>
      <c r="J85" s="36"/>
      <c r="K85" s="36"/>
      <c r="L85" s="39"/>
      <c r="M85" s="188"/>
      <c r="N85" s="189"/>
      <c r="O85" s="64"/>
      <c r="P85" s="64"/>
      <c r="Q85" s="64"/>
      <c r="R85" s="64"/>
      <c r="S85" s="64"/>
      <c r="T85" s="64"/>
      <c r="U85" s="65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143</v>
      </c>
      <c r="AU85" s="17" t="s">
        <v>79</v>
      </c>
    </row>
    <row r="86" spans="1:65" s="2" customFormat="1" ht="11.25">
      <c r="A86" s="34"/>
      <c r="B86" s="35"/>
      <c r="C86" s="36"/>
      <c r="D86" s="190" t="s">
        <v>145</v>
      </c>
      <c r="E86" s="36"/>
      <c r="F86" s="191" t="s">
        <v>146</v>
      </c>
      <c r="G86" s="36"/>
      <c r="H86" s="36"/>
      <c r="I86" s="187"/>
      <c r="J86" s="36"/>
      <c r="K86" s="36"/>
      <c r="L86" s="39"/>
      <c r="M86" s="188"/>
      <c r="N86" s="189"/>
      <c r="O86" s="64"/>
      <c r="P86" s="64"/>
      <c r="Q86" s="64"/>
      <c r="R86" s="64"/>
      <c r="S86" s="64"/>
      <c r="T86" s="64"/>
      <c r="U86" s="65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145</v>
      </c>
      <c r="AU86" s="17" t="s">
        <v>79</v>
      </c>
    </row>
    <row r="87" spans="1:65" s="13" customFormat="1" ht="11.25">
      <c r="B87" s="192"/>
      <c r="C87" s="193"/>
      <c r="D87" s="185" t="s">
        <v>147</v>
      </c>
      <c r="E87" s="194" t="s">
        <v>19</v>
      </c>
      <c r="F87" s="195" t="s">
        <v>261</v>
      </c>
      <c r="G87" s="193"/>
      <c r="H87" s="196">
        <v>3.3000000000000002E-2</v>
      </c>
      <c r="I87" s="197"/>
      <c r="J87" s="193"/>
      <c r="K87" s="193"/>
      <c r="L87" s="198"/>
      <c r="M87" s="199"/>
      <c r="N87" s="200"/>
      <c r="O87" s="200"/>
      <c r="P87" s="200"/>
      <c r="Q87" s="200"/>
      <c r="R87" s="200"/>
      <c r="S87" s="200"/>
      <c r="T87" s="200"/>
      <c r="U87" s="201"/>
      <c r="AT87" s="202" t="s">
        <v>147</v>
      </c>
      <c r="AU87" s="202" t="s">
        <v>79</v>
      </c>
      <c r="AV87" s="13" t="s">
        <v>79</v>
      </c>
      <c r="AW87" s="13" t="s">
        <v>31</v>
      </c>
      <c r="AX87" s="13" t="s">
        <v>77</v>
      </c>
      <c r="AY87" s="202" t="s">
        <v>134</v>
      </c>
    </row>
    <row r="88" spans="1:65" s="2" customFormat="1" ht="14.45" customHeight="1">
      <c r="A88" s="34"/>
      <c r="B88" s="35"/>
      <c r="C88" s="172" t="s">
        <v>79</v>
      </c>
      <c r="D88" s="172" t="s">
        <v>136</v>
      </c>
      <c r="E88" s="173" t="s">
        <v>150</v>
      </c>
      <c r="F88" s="174" t="s">
        <v>151</v>
      </c>
      <c r="G88" s="175" t="s">
        <v>139</v>
      </c>
      <c r="H88" s="176">
        <v>0.29299999999999998</v>
      </c>
      <c r="I88" s="177"/>
      <c r="J88" s="178">
        <f>ROUND(I88*H88,2)</f>
        <v>0</v>
      </c>
      <c r="K88" s="174" t="s">
        <v>140</v>
      </c>
      <c r="L88" s="39"/>
      <c r="M88" s="179" t="s">
        <v>19</v>
      </c>
      <c r="N88" s="180" t="s">
        <v>40</v>
      </c>
      <c r="O88" s="64"/>
      <c r="P88" s="181">
        <f>O88*H88</f>
        <v>0</v>
      </c>
      <c r="Q88" s="181">
        <v>0</v>
      </c>
      <c r="R88" s="181">
        <f>Q88*H88</f>
        <v>0</v>
      </c>
      <c r="S88" s="181">
        <v>0</v>
      </c>
      <c r="T88" s="181">
        <f>S88*H88</f>
        <v>0</v>
      </c>
      <c r="U88" s="182" t="s">
        <v>19</v>
      </c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3" t="s">
        <v>141</v>
      </c>
      <c r="AT88" s="183" t="s">
        <v>136</v>
      </c>
      <c r="AU88" s="183" t="s">
        <v>79</v>
      </c>
      <c r="AY88" s="17" t="s">
        <v>134</v>
      </c>
      <c r="BE88" s="184">
        <f>IF(N88="základní",J88,0)</f>
        <v>0</v>
      </c>
      <c r="BF88" s="184">
        <f>IF(N88="snížená",J88,0)</f>
        <v>0</v>
      </c>
      <c r="BG88" s="184">
        <f>IF(N88="zákl. přenesená",J88,0)</f>
        <v>0</v>
      </c>
      <c r="BH88" s="184">
        <f>IF(N88="sníž. přenesená",J88,0)</f>
        <v>0</v>
      </c>
      <c r="BI88" s="184">
        <f>IF(N88="nulová",J88,0)</f>
        <v>0</v>
      </c>
      <c r="BJ88" s="17" t="s">
        <v>77</v>
      </c>
      <c r="BK88" s="184">
        <f>ROUND(I88*H88,2)</f>
        <v>0</v>
      </c>
      <c r="BL88" s="17" t="s">
        <v>141</v>
      </c>
      <c r="BM88" s="183" t="s">
        <v>262</v>
      </c>
    </row>
    <row r="89" spans="1:65" s="2" customFormat="1" ht="11.25">
      <c r="A89" s="34"/>
      <c r="B89" s="35"/>
      <c r="C89" s="36"/>
      <c r="D89" s="185" t="s">
        <v>143</v>
      </c>
      <c r="E89" s="36"/>
      <c r="F89" s="186" t="s">
        <v>153</v>
      </c>
      <c r="G89" s="36"/>
      <c r="H89" s="36"/>
      <c r="I89" s="187"/>
      <c r="J89" s="36"/>
      <c r="K89" s="36"/>
      <c r="L89" s="39"/>
      <c r="M89" s="188"/>
      <c r="N89" s="189"/>
      <c r="O89" s="64"/>
      <c r="P89" s="64"/>
      <c r="Q89" s="64"/>
      <c r="R89" s="64"/>
      <c r="S89" s="64"/>
      <c r="T89" s="64"/>
      <c r="U89" s="65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143</v>
      </c>
      <c r="AU89" s="17" t="s">
        <v>79</v>
      </c>
    </row>
    <row r="90" spans="1:65" s="2" customFormat="1" ht="11.25">
      <c r="A90" s="34"/>
      <c r="B90" s="35"/>
      <c r="C90" s="36"/>
      <c r="D90" s="190" t="s">
        <v>145</v>
      </c>
      <c r="E90" s="36"/>
      <c r="F90" s="191" t="s">
        <v>154</v>
      </c>
      <c r="G90" s="36"/>
      <c r="H90" s="36"/>
      <c r="I90" s="187"/>
      <c r="J90" s="36"/>
      <c r="K90" s="36"/>
      <c r="L90" s="39"/>
      <c r="M90" s="188"/>
      <c r="N90" s="189"/>
      <c r="O90" s="64"/>
      <c r="P90" s="64"/>
      <c r="Q90" s="64"/>
      <c r="R90" s="64"/>
      <c r="S90" s="64"/>
      <c r="T90" s="64"/>
      <c r="U90" s="65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145</v>
      </c>
      <c r="AU90" s="17" t="s">
        <v>79</v>
      </c>
    </row>
    <row r="91" spans="1:65" s="13" customFormat="1" ht="11.25">
      <c r="B91" s="192"/>
      <c r="C91" s="193"/>
      <c r="D91" s="185" t="s">
        <v>147</v>
      </c>
      <c r="E91" s="194" t="s">
        <v>19</v>
      </c>
      <c r="F91" s="195" t="s">
        <v>263</v>
      </c>
      <c r="G91" s="193"/>
      <c r="H91" s="196">
        <v>0.29299999999999998</v>
      </c>
      <c r="I91" s="197"/>
      <c r="J91" s="193"/>
      <c r="K91" s="193"/>
      <c r="L91" s="198"/>
      <c r="M91" s="199"/>
      <c r="N91" s="200"/>
      <c r="O91" s="200"/>
      <c r="P91" s="200"/>
      <c r="Q91" s="200"/>
      <c r="R91" s="200"/>
      <c r="S91" s="200"/>
      <c r="T91" s="200"/>
      <c r="U91" s="201"/>
      <c r="AT91" s="202" t="s">
        <v>147</v>
      </c>
      <c r="AU91" s="202" t="s">
        <v>79</v>
      </c>
      <c r="AV91" s="13" t="s">
        <v>79</v>
      </c>
      <c r="AW91" s="13" t="s">
        <v>31</v>
      </c>
      <c r="AX91" s="13" t="s">
        <v>77</v>
      </c>
      <c r="AY91" s="202" t="s">
        <v>134</v>
      </c>
    </row>
    <row r="92" spans="1:65" s="2" customFormat="1" ht="14.45" customHeight="1">
      <c r="A92" s="34"/>
      <c r="B92" s="35"/>
      <c r="C92" s="172" t="s">
        <v>149</v>
      </c>
      <c r="D92" s="172" t="s">
        <v>136</v>
      </c>
      <c r="E92" s="173" t="s">
        <v>156</v>
      </c>
      <c r="F92" s="174" t="s">
        <v>157</v>
      </c>
      <c r="G92" s="175" t="s">
        <v>139</v>
      </c>
      <c r="H92" s="176">
        <v>3.3000000000000002E-2</v>
      </c>
      <c r="I92" s="177"/>
      <c r="J92" s="178">
        <f>ROUND(I92*H92,2)</f>
        <v>0</v>
      </c>
      <c r="K92" s="174" t="s">
        <v>140</v>
      </c>
      <c r="L92" s="39"/>
      <c r="M92" s="179" t="s">
        <v>19</v>
      </c>
      <c r="N92" s="180" t="s">
        <v>40</v>
      </c>
      <c r="O92" s="64"/>
      <c r="P92" s="181">
        <f>O92*H92</f>
        <v>0</v>
      </c>
      <c r="Q92" s="181">
        <v>0</v>
      </c>
      <c r="R92" s="181">
        <f>Q92*H92</f>
        <v>0</v>
      </c>
      <c r="S92" s="181">
        <v>0</v>
      </c>
      <c r="T92" s="181">
        <f>S92*H92</f>
        <v>0</v>
      </c>
      <c r="U92" s="182" t="s">
        <v>19</v>
      </c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3" t="s">
        <v>141</v>
      </c>
      <c r="AT92" s="183" t="s">
        <v>136</v>
      </c>
      <c r="AU92" s="183" t="s">
        <v>79</v>
      </c>
      <c r="AY92" s="17" t="s">
        <v>134</v>
      </c>
      <c r="BE92" s="184">
        <f>IF(N92="základní",J92,0)</f>
        <v>0</v>
      </c>
      <c r="BF92" s="184">
        <f>IF(N92="snížená",J92,0)</f>
        <v>0</v>
      </c>
      <c r="BG92" s="184">
        <f>IF(N92="zákl. přenesená",J92,0)</f>
        <v>0</v>
      </c>
      <c r="BH92" s="184">
        <f>IF(N92="sníž. přenesená",J92,0)</f>
        <v>0</v>
      </c>
      <c r="BI92" s="184">
        <f>IF(N92="nulová",J92,0)</f>
        <v>0</v>
      </c>
      <c r="BJ92" s="17" t="s">
        <v>77</v>
      </c>
      <c r="BK92" s="184">
        <f>ROUND(I92*H92,2)</f>
        <v>0</v>
      </c>
      <c r="BL92" s="17" t="s">
        <v>141</v>
      </c>
      <c r="BM92" s="183" t="s">
        <v>264</v>
      </c>
    </row>
    <row r="93" spans="1:65" s="2" customFormat="1" ht="11.25">
      <c r="A93" s="34"/>
      <c r="B93" s="35"/>
      <c r="C93" s="36"/>
      <c r="D93" s="185" t="s">
        <v>143</v>
      </c>
      <c r="E93" s="36"/>
      <c r="F93" s="186" t="s">
        <v>159</v>
      </c>
      <c r="G93" s="36"/>
      <c r="H93" s="36"/>
      <c r="I93" s="187"/>
      <c r="J93" s="36"/>
      <c r="K93" s="36"/>
      <c r="L93" s="39"/>
      <c r="M93" s="188"/>
      <c r="N93" s="189"/>
      <c r="O93" s="64"/>
      <c r="P93" s="64"/>
      <c r="Q93" s="64"/>
      <c r="R93" s="64"/>
      <c r="S93" s="64"/>
      <c r="T93" s="64"/>
      <c r="U93" s="65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143</v>
      </c>
      <c r="AU93" s="17" t="s">
        <v>79</v>
      </c>
    </row>
    <row r="94" spans="1:65" s="2" customFormat="1" ht="11.25">
      <c r="A94" s="34"/>
      <c r="B94" s="35"/>
      <c r="C94" s="36"/>
      <c r="D94" s="190" t="s">
        <v>145</v>
      </c>
      <c r="E94" s="36"/>
      <c r="F94" s="191" t="s">
        <v>160</v>
      </c>
      <c r="G94" s="36"/>
      <c r="H94" s="36"/>
      <c r="I94" s="187"/>
      <c r="J94" s="36"/>
      <c r="K94" s="36"/>
      <c r="L94" s="39"/>
      <c r="M94" s="188"/>
      <c r="N94" s="189"/>
      <c r="O94" s="64"/>
      <c r="P94" s="64"/>
      <c r="Q94" s="64"/>
      <c r="R94" s="64"/>
      <c r="S94" s="64"/>
      <c r="T94" s="64"/>
      <c r="U94" s="65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145</v>
      </c>
      <c r="AU94" s="17" t="s">
        <v>79</v>
      </c>
    </row>
    <row r="95" spans="1:65" s="13" customFormat="1" ht="11.25">
      <c r="B95" s="192"/>
      <c r="C95" s="193"/>
      <c r="D95" s="185" t="s">
        <v>147</v>
      </c>
      <c r="E95" s="194" t="s">
        <v>19</v>
      </c>
      <c r="F95" s="195" t="s">
        <v>265</v>
      </c>
      <c r="G95" s="193"/>
      <c r="H95" s="196">
        <v>3.3000000000000002E-2</v>
      </c>
      <c r="I95" s="197"/>
      <c r="J95" s="193"/>
      <c r="K95" s="193"/>
      <c r="L95" s="198"/>
      <c r="M95" s="199"/>
      <c r="N95" s="200"/>
      <c r="O95" s="200"/>
      <c r="P95" s="200"/>
      <c r="Q95" s="200"/>
      <c r="R95" s="200"/>
      <c r="S95" s="200"/>
      <c r="T95" s="200"/>
      <c r="U95" s="201"/>
      <c r="AT95" s="202" t="s">
        <v>147</v>
      </c>
      <c r="AU95" s="202" t="s">
        <v>79</v>
      </c>
      <c r="AV95" s="13" t="s">
        <v>79</v>
      </c>
      <c r="AW95" s="13" t="s">
        <v>31</v>
      </c>
      <c r="AX95" s="13" t="s">
        <v>77</v>
      </c>
      <c r="AY95" s="202" t="s">
        <v>134</v>
      </c>
    </row>
    <row r="96" spans="1:65" s="2" customFormat="1" ht="14.45" customHeight="1">
      <c r="A96" s="34"/>
      <c r="B96" s="35"/>
      <c r="C96" s="172" t="s">
        <v>141</v>
      </c>
      <c r="D96" s="172" t="s">
        <v>136</v>
      </c>
      <c r="E96" s="173" t="s">
        <v>163</v>
      </c>
      <c r="F96" s="174" t="s">
        <v>164</v>
      </c>
      <c r="G96" s="175" t="s">
        <v>139</v>
      </c>
      <c r="H96" s="176">
        <v>0.29299999999999998</v>
      </c>
      <c r="I96" s="177"/>
      <c r="J96" s="178">
        <f>ROUND(I96*H96,2)</f>
        <v>0</v>
      </c>
      <c r="K96" s="174" t="s">
        <v>140</v>
      </c>
      <c r="L96" s="39"/>
      <c r="M96" s="179" t="s">
        <v>19</v>
      </c>
      <c r="N96" s="180" t="s">
        <v>40</v>
      </c>
      <c r="O96" s="64"/>
      <c r="P96" s="181">
        <f>O96*H96</f>
        <v>0</v>
      </c>
      <c r="Q96" s="181">
        <v>0</v>
      </c>
      <c r="R96" s="181">
        <f>Q96*H96</f>
        <v>0</v>
      </c>
      <c r="S96" s="181">
        <v>0</v>
      </c>
      <c r="T96" s="181">
        <f>S96*H96</f>
        <v>0</v>
      </c>
      <c r="U96" s="182" t="s">
        <v>19</v>
      </c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3" t="s">
        <v>141</v>
      </c>
      <c r="AT96" s="183" t="s">
        <v>136</v>
      </c>
      <c r="AU96" s="183" t="s">
        <v>79</v>
      </c>
      <c r="AY96" s="17" t="s">
        <v>134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7" t="s">
        <v>77</v>
      </c>
      <c r="BK96" s="184">
        <f>ROUND(I96*H96,2)</f>
        <v>0</v>
      </c>
      <c r="BL96" s="17" t="s">
        <v>141</v>
      </c>
      <c r="BM96" s="183" t="s">
        <v>266</v>
      </c>
    </row>
    <row r="97" spans="1:65" s="2" customFormat="1" ht="11.25">
      <c r="A97" s="34"/>
      <c r="B97" s="35"/>
      <c r="C97" s="36"/>
      <c r="D97" s="185" t="s">
        <v>143</v>
      </c>
      <c r="E97" s="36"/>
      <c r="F97" s="186" t="s">
        <v>166</v>
      </c>
      <c r="G97" s="36"/>
      <c r="H97" s="36"/>
      <c r="I97" s="187"/>
      <c r="J97" s="36"/>
      <c r="K97" s="36"/>
      <c r="L97" s="39"/>
      <c r="M97" s="188"/>
      <c r="N97" s="189"/>
      <c r="O97" s="64"/>
      <c r="P97" s="64"/>
      <c r="Q97" s="64"/>
      <c r="R97" s="64"/>
      <c r="S97" s="64"/>
      <c r="T97" s="64"/>
      <c r="U97" s="65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143</v>
      </c>
      <c r="AU97" s="17" t="s">
        <v>79</v>
      </c>
    </row>
    <row r="98" spans="1:65" s="2" customFormat="1" ht="11.25">
      <c r="A98" s="34"/>
      <c r="B98" s="35"/>
      <c r="C98" s="36"/>
      <c r="D98" s="190" t="s">
        <v>145</v>
      </c>
      <c r="E98" s="36"/>
      <c r="F98" s="191" t="s">
        <v>167</v>
      </c>
      <c r="G98" s="36"/>
      <c r="H98" s="36"/>
      <c r="I98" s="187"/>
      <c r="J98" s="36"/>
      <c r="K98" s="36"/>
      <c r="L98" s="39"/>
      <c r="M98" s="188"/>
      <c r="N98" s="189"/>
      <c r="O98" s="64"/>
      <c r="P98" s="64"/>
      <c r="Q98" s="64"/>
      <c r="R98" s="64"/>
      <c r="S98" s="64"/>
      <c r="T98" s="64"/>
      <c r="U98" s="65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145</v>
      </c>
      <c r="AU98" s="17" t="s">
        <v>79</v>
      </c>
    </row>
    <row r="99" spans="1:65" s="13" customFormat="1" ht="11.25">
      <c r="B99" s="192"/>
      <c r="C99" s="193"/>
      <c r="D99" s="185" t="s">
        <v>147</v>
      </c>
      <c r="E99" s="194" t="s">
        <v>19</v>
      </c>
      <c r="F99" s="195" t="s">
        <v>267</v>
      </c>
      <c r="G99" s="193"/>
      <c r="H99" s="196">
        <v>0.29299999999999998</v>
      </c>
      <c r="I99" s="197"/>
      <c r="J99" s="193"/>
      <c r="K99" s="193"/>
      <c r="L99" s="198"/>
      <c r="M99" s="199"/>
      <c r="N99" s="200"/>
      <c r="O99" s="200"/>
      <c r="P99" s="200"/>
      <c r="Q99" s="200"/>
      <c r="R99" s="200"/>
      <c r="S99" s="200"/>
      <c r="T99" s="200"/>
      <c r="U99" s="201"/>
      <c r="AT99" s="202" t="s">
        <v>147</v>
      </c>
      <c r="AU99" s="202" t="s">
        <v>79</v>
      </c>
      <c r="AV99" s="13" t="s">
        <v>79</v>
      </c>
      <c r="AW99" s="13" t="s">
        <v>31</v>
      </c>
      <c r="AX99" s="13" t="s">
        <v>77</v>
      </c>
      <c r="AY99" s="202" t="s">
        <v>134</v>
      </c>
    </row>
    <row r="100" spans="1:65" s="2" customFormat="1" ht="19.899999999999999" customHeight="1">
      <c r="A100" s="34"/>
      <c r="B100" s="35"/>
      <c r="C100" s="172" t="s">
        <v>162</v>
      </c>
      <c r="D100" s="172" t="s">
        <v>136</v>
      </c>
      <c r="E100" s="173" t="s">
        <v>169</v>
      </c>
      <c r="F100" s="174" t="s">
        <v>170</v>
      </c>
      <c r="G100" s="175" t="s">
        <v>139</v>
      </c>
      <c r="H100" s="176">
        <v>3.3000000000000002E-2</v>
      </c>
      <c r="I100" s="177"/>
      <c r="J100" s="178">
        <f>ROUND(I100*H100,2)</f>
        <v>0</v>
      </c>
      <c r="K100" s="174" t="s">
        <v>19</v>
      </c>
      <c r="L100" s="39"/>
      <c r="M100" s="179" t="s">
        <v>19</v>
      </c>
      <c r="N100" s="180" t="s">
        <v>40</v>
      </c>
      <c r="O100" s="64"/>
      <c r="P100" s="181">
        <f>O100*H100</f>
        <v>0</v>
      </c>
      <c r="Q100" s="181">
        <v>0</v>
      </c>
      <c r="R100" s="181">
        <f>Q100*H100</f>
        <v>0</v>
      </c>
      <c r="S100" s="181">
        <v>0</v>
      </c>
      <c r="T100" s="181">
        <f>S100*H100</f>
        <v>0</v>
      </c>
      <c r="U100" s="182" t="s">
        <v>19</v>
      </c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3" t="s">
        <v>141</v>
      </c>
      <c r="AT100" s="183" t="s">
        <v>136</v>
      </c>
      <c r="AU100" s="183" t="s">
        <v>79</v>
      </c>
      <c r="AY100" s="17" t="s">
        <v>134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7" t="s">
        <v>77</v>
      </c>
      <c r="BK100" s="184">
        <f>ROUND(I100*H100,2)</f>
        <v>0</v>
      </c>
      <c r="BL100" s="17" t="s">
        <v>141</v>
      </c>
      <c r="BM100" s="183" t="s">
        <v>268</v>
      </c>
    </row>
    <row r="101" spans="1:65" s="2" customFormat="1" ht="11.25">
      <c r="A101" s="34"/>
      <c r="B101" s="35"/>
      <c r="C101" s="36"/>
      <c r="D101" s="185" t="s">
        <v>143</v>
      </c>
      <c r="E101" s="36"/>
      <c r="F101" s="186" t="s">
        <v>172</v>
      </c>
      <c r="G101" s="36"/>
      <c r="H101" s="36"/>
      <c r="I101" s="187"/>
      <c r="J101" s="36"/>
      <c r="K101" s="36"/>
      <c r="L101" s="39"/>
      <c r="M101" s="188"/>
      <c r="N101" s="189"/>
      <c r="O101" s="64"/>
      <c r="P101" s="64"/>
      <c r="Q101" s="64"/>
      <c r="R101" s="64"/>
      <c r="S101" s="64"/>
      <c r="T101" s="64"/>
      <c r="U101" s="65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143</v>
      </c>
      <c r="AU101" s="17" t="s">
        <v>79</v>
      </c>
    </row>
    <row r="102" spans="1:65" s="13" customFormat="1" ht="11.25">
      <c r="B102" s="192"/>
      <c r="C102" s="193"/>
      <c r="D102" s="185" t="s">
        <v>147</v>
      </c>
      <c r="E102" s="194" t="s">
        <v>19</v>
      </c>
      <c r="F102" s="195" t="s">
        <v>265</v>
      </c>
      <c r="G102" s="193"/>
      <c r="H102" s="196">
        <v>3.3000000000000002E-2</v>
      </c>
      <c r="I102" s="197"/>
      <c r="J102" s="193"/>
      <c r="K102" s="193"/>
      <c r="L102" s="198"/>
      <c r="M102" s="199"/>
      <c r="N102" s="200"/>
      <c r="O102" s="200"/>
      <c r="P102" s="200"/>
      <c r="Q102" s="200"/>
      <c r="R102" s="200"/>
      <c r="S102" s="200"/>
      <c r="T102" s="200"/>
      <c r="U102" s="201"/>
      <c r="AT102" s="202" t="s">
        <v>147</v>
      </c>
      <c r="AU102" s="202" t="s">
        <v>79</v>
      </c>
      <c r="AV102" s="13" t="s">
        <v>79</v>
      </c>
      <c r="AW102" s="13" t="s">
        <v>31</v>
      </c>
      <c r="AX102" s="13" t="s">
        <v>77</v>
      </c>
      <c r="AY102" s="202" t="s">
        <v>134</v>
      </c>
    </row>
    <row r="103" spans="1:65" s="2" customFormat="1" ht="19.899999999999999" customHeight="1">
      <c r="A103" s="34"/>
      <c r="B103" s="35"/>
      <c r="C103" s="172" t="s">
        <v>173</v>
      </c>
      <c r="D103" s="172" t="s">
        <v>136</v>
      </c>
      <c r="E103" s="173" t="s">
        <v>174</v>
      </c>
      <c r="F103" s="174" t="s">
        <v>175</v>
      </c>
      <c r="G103" s="175" t="s">
        <v>139</v>
      </c>
      <c r="H103" s="176">
        <v>0.29299999999999998</v>
      </c>
      <c r="I103" s="177"/>
      <c r="J103" s="178">
        <f>ROUND(I103*H103,2)</f>
        <v>0</v>
      </c>
      <c r="K103" s="174" t="s">
        <v>19</v>
      </c>
      <c r="L103" s="39"/>
      <c r="M103" s="179" t="s">
        <v>19</v>
      </c>
      <c r="N103" s="180" t="s">
        <v>40</v>
      </c>
      <c r="O103" s="64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1">
        <f>S103*H103</f>
        <v>0</v>
      </c>
      <c r="U103" s="182" t="s">
        <v>19</v>
      </c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R103" s="183" t="s">
        <v>141</v>
      </c>
      <c r="AT103" s="183" t="s">
        <v>136</v>
      </c>
      <c r="AU103" s="183" t="s">
        <v>79</v>
      </c>
      <c r="AY103" s="17" t="s">
        <v>134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7" t="s">
        <v>77</v>
      </c>
      <c r="BK103" s="184">
        <f>ROUND(I103*H103,2)</f>
        <v>0</v>
      </c>
      <c r="BL103" s="17" t="s">
        <v>141</v>
      </c>
      <c r="BM103" s="183" t="s">
        <v>269</v>
      </c>
    </row>
    <row r="104" spans="1:65" s="2" customFormat="1" ht="19.5">
      <c r="A104" s="34"/>
      <c r="B104" s="35"/>
      <c r="C104" s="36"/>
      <c r="D104" s="185" t="s">
        <v>143</v>
      </c>
      <c r="E104" s="36"/>
      <c r="F104" s="186" t="s">
        <v>177</v>
      </c>
      <c r="G104" s="36"/>
      <c r="H104" s="36"/>
      <c r="I104" s="187"/>
      <c r="J104" s="36"/>
      <c r="K104" s="36"/>
      <c r="L104" s="39"/>
      <c r="M104" s="188"/>
      <c r="N104" s="189"/>
      <c r="O104" s="64"/>
      <c r="P104" s="64"/>
      <c r="Q104" s="64"/>
      <c r="R104" s="64"/>
      <c r="S104" s="64"/>
      <c r="T104" s="64"/>
      <c r="U104" s="65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7" t="s">
        <v>143</v>
      </c>
      <c r="AU104" s="17" t="s">
        <v>79</v>
      </c>
    </row>
    <row r="105" spans="1:65" s="13" customFormat="1" ht="11.25">
      <c r="B105" s="192"/>
      <c r="C105" s="193"/>
      <c r="D105" s="185" t="s">
        <v>147</v>
      </c>
      <c r="E105" s="194" t="s">
        <v>19</v>
      </c>
      <c r="F105" s="195" t="s">
        <v>267</v>
      </c>
      <c r="G105" s="193"/>
      <c r="H105" s="196">
        <v>0.29299999999999998</v>
      </c>
      <c r="I105" s="197"/>
      <c r="J105" s="193"/>
      <c r="K105" s="193"/>
      <c r="L105" s="198"/>
      <c r="M105" s="203"/>
      <c r="N105" s="204"/>
      <c r="O105" s="204"/>
      <c r="P105" s="204"/>
      <c r="Q105" s="204"/>
      <c r="R105" s="204"/>
      <c r="S105" s="204"/>
      <c r="T105" s="204"/>
      <c r="U105" s="205"/>
      <c r="AT105" s="202" t="s">
        <v>147</v>
      </c>
      <c r="AU105" s="202" t="s">
        <v>79</v>
      </c>
      <c r="AV105" s="13" t="s">
        <v>79</v>
      </c>
      <c r="AW105" s="13" t="s">
        <v>31</v>
      </c>
      <c r="AX105" s="13" t="s">
        <v>77</v>
      </c>
      <c r="AY105" s="202" t="s">
        <v>134</v>
      </c>
    </row>
    <row r="106" spans="1:65" s="2" customFormat="1" ht="6.95" customHeight="1">
      <c r="A106" s="34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9"/>
      <c r="M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</sheetData>
  <sheetProtection algorithmName="SHA-512" hashValue="25aXhJO9yHSBjghwvk14pgD3MOoEjseYmSgtbHc8si8lOf0dln7wyq4j8hE210LiBeaOsF6MwvMxviDTLpaEFQ==" saltValue="1Dn8jlODF/Sm4xc/1/icQW/NvJksqlr72EnT/k8i3xOGr2/z5ZQZw2zThhjB2t2e6yhLseKeuXOfv/1dcVdBPA==" spinCount="100000" sheet="1" objects="1" scenarios="1" formatColumns="0" formatRows="0" autoFilter="0"/>
  <autoFilter ref="C80:K105" xr:uid="{00000000-0009-0000-0000-000009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900-000000000000}"/>
    <hyperlink ref="F90" r:id="rId2" xr:uid="{00000000-0004-0000-0900-000001000000}"/>
    <hyperlink ref="F94" r:id="rId3" xr:uid="{00000000-0004-0000-0900-000002000000}"/>
    <hyperlink ref="F98" r:id="rId4" xr:uid="{00000000-0004-0000-09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06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1" width="15.164062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7" t="s">
        <v>104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108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3" t="str">
        <f>'Rekapitulace stavby'!K6</f>
        <v>Údržba HOZ Pardubicko - část 1, Bolehošť</v>
      </c>
      <c r="F7" s="334"/>
      <c r="G7" s="334"/>
      <c r="H7" s="334"/>
      <c r="L7" s="20"/>
    </row>
    <row r="8" spans="1:46" s="2" customFormat="1" ht="12" customHeight="1">
      <c r="A8" s="34"/>
      <c r="B8" s="39"/>
      <c r="C8" s="34"/>
      <c r="D8" s="105" t="s">
        <v>109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5" t="s">
        <v>270</v>
      </c>
      <c r="F9" s="336"/>
      <c r="G9" s="336"/>
      <c r="H9" s="336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271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tr">
        <f>IF('Rekapitulace stavby'!AN10="","",'Rekapitulace stavby'!AN10)</f>
        <v/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tr">
        <f>IF('Rekapitulace stavby'!E11="","",'Rekapitulace stavby'!E11)</f>
        <v xml:space="preserve"> </v>
      </c>
      <c r="F15" s="34"/>
      <c r="G15" s="34"/>
      <c r="H15" s="34"/>
      <c r="I15" s="105" t="s">
        <v>27</v>
      </c>
      <c r="J15" s="107" t="str">
        <f>IF('Rekapitulace stavby'!AN11="","",'Rekapitulace stavby'!AN11)</f>
        <v/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7" t="str">
        <f>'Rekapitulace stavby'!E14</f>
        <v>Vyplň údaj</v>
      </c>
      <c r="F18" s="338"/>
      <c r="G18" s="338"/>
      <c r="H18" s="338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39" t="s">
        <v>19</v>
      </c>
      <c r="F27" s="339"/>
      <c r="G27" s="339"/>
      <c r="H27" s="339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ROUND((SUM(BE81:BE105)),  2)</f>
        <v>0</v>
      </c>
      <c r="G33" s="34"/>
      <c r="H33" s="34"/>
      <c r="I33" s="118">
        <v>0.21</v>
      </c>
      <c r="J33" s="117">
        <f>ROUND(((SUM(BE81:BE105))*I33),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ROUND((SUM(BF81:BF105)),  2)</f>
        <v>0</v>
      </c>
      <c r="G34" s="34"/>
      <c r="H34" s="34"/>
      <c r="I34" s="118">
        <v>0.12</v>
      </c>
      <c r="J34" s="117">
        <f>ROUND(((SUM(BF81:BF105))*I34),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ROUND((SUM(BG81:BG105)),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ROUND((SUM(BH81:BH105)),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ROUND((SUM(BI81:BI105)),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112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0" t="str">
        <f>E7</f>
        <v>Údržba HOZ Pardubicko - část 1, Bolehošť</v>
      </c>
      <c r="F48" s="341"/>
      <c r="G48" s="341"/>
      <c r="H48" s="341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109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7" t="str">
        <f>E9</f>
        <v>SO 10: 108_411 - MATEROV TREBOSICE c.6</v>
      </c>
      <c r="F50" s="342"/>
      <c r="G50" s="342"/>
      <c r="H50" s="342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Nové Jesenčany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 xml:space="preserve"> 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113</v>
      </c>
      <c r="D57" s="131"/>
      <c r="E57" s="131"/>
      <c r="F57" s="131"/>
      <c r="G57" s="131"/>
      <c r="H57" s="131"/>
      <c r="I57" s="131"/>
      <c r="J57" s="132" t="s">
        <v>114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115</v>
      </c>
    </row>
    <row r="60" spans="1:47" s="9" customFormat="1" ht="24.95" customHeight="1">
      <c r="B60" s="134"/>
      <c r="C60" s="135"/>
      <c r="D60" s="136" t="s">
        <v>116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117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118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40" t="str">
        <f>E7</f>
        <v>Údržba HOZ Pardubicko - část 1, Bolehošť</v>
      </c>
      <c r="F71" s="341"/>
      <c r="G71" s="341"/>
      <c r="H71" s="341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109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297" t="str">
        <f>E9</f>
        <v>SO 10: 108_411 - MATEROV TREBOSICE c.6</v>
      </c>
      <c r="F73" s="342"/>
      <c r="G73" s="342"/>
      <c r="H73" s="342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Nové Jesenčany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5.6" customHeight="1">
      <c r="A77" s="34"/>
      <c r="B77" s="35"/>
      <c r="C77" s="29" t="s">
        <v>24</v>
      </c>
      <c r="D77" s="36"/>
      <c r="E77" s="36"/>
      <c r="F77" s="27" t="str">
        <f>E15</f>
        <v xml:space="preserve"> </v>
      </c>
      <c r="G77" s="36"/>
      <c r="H77" s="36"/>
      <c r="I77" s="29" t="s">
        <v>30</v>
      </c>
      <c r="J77" s="32" t="str">
        <f>E21</f>
        <v xml:space="preserve"> 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6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 xml:space="preserve"> 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119</v>
      </c>
      <c r="D80" s="149" t="s">
        <v>54</v>
      </c>
      <c r="E80" s="149" t="s">
        <v>50</v>
      </c>
      <c r="F80" s="149" t="s">
        <v>51</v>
      </c>
      <c r="G80" s="149" t="s">
        <v>120</v>
      </c>
      <c r="H80" s="149" t="s">
        <v>121</v>
      </c>
      <c r="I80" s="149" t="s">
        <v>122</v>
      </c>
      <c r="J80" s="149" t="s">
        <v>114</v>
      </c>
      <c r="K80" s="150" t="s">
        <v>123</v>
      </c>
      <c r="L80" s="151"/>
      <c r="M80" s="68" t="s">
        <v>19</v>
      </c>
      <c r="N80" s="69" t="s">
        <v>39</v>
      </c>
      <c r="O80" s="69" t="s">
        <v>124</v>
      </c>
      <c r="P80" s="69" t="s">
        <v>125</v>
      </c>
      <c r="Q80" s="69" t="s">
        <v>126</v>
      </c>
      <c r="R80" s="69" t="s">
        <v>127</v>
      </c>
      <c r="S80" s="69" t="s">
        <v>128</v>
      </c>
      <c r="T80" s="69" t="s">
        <v>129</v>
      </c>
      <c r="U80" s="70" t="s">
        <v>130</v>
      </c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131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4">
        <f>T82</f>
        <v>0</v>
      </c>
      <c r="U81" s="73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115</v>
      </c>
      <c r="BK81" s="155">
        <f>BK82</f>
        <v>0</v>
      </c>
    </row>
    <row r="82" spans="1:65" s="12" customFormat="1" ht="25.9" customHeight="1">
      <c r="B82" s="156"/>
      <c r="C82" s="157"/>
      <c r="D82" s="158" t="s">
        <v>68</v>
      </c>
      <c r="E82" s="159" t="s">
        <v>132</v>
      </c>
      <c r="F82" s="159" t="s">
        <v>133</v>
      </c>
      <c r="G82" s="157"/>
      <c r="H82" s="157"/>
      <c r="I82" s="160"/>
      <c r="J82" s="161">
        <f>BK82</f>
        <v>0</v>
      </c>
      <c r="K82" s="157"/>
      <c r="L82" s="162"/>
      <c r="M82" s="163"/>
      <c r="N82" s="164"/>
      <c r="O82" s="164"/>
      <c r="P82" s="165">
        <f>P83</f>
        <v>0</v>
      </c>
      <c r="Q82" s="164"/>
      <c r="R82" s="165">
        <f>R83</f>
        <v>0</v>
      </c>
      <c r="S82" s="164"/>
      <c r="T82" s="165">
        <f>T83</f>
        <v>0</v>
      </c>
      <c r="U82" s="166"/>
      <c r="AR82" s="167" t="s">
        <v>77</v>
      </c>
      <c r="AT82" s="168" t="s">
        <v>68</v>
      </c>
      <c r="AU82" s="168" t="s">
        <v>69</v>
      </c>
      <c r="AY82" s="167" t="s">
        <v>134</v>
      </c>
      <c r="BK82" s="169">
        <f>BK83</f>
        <v>0</v>
      </c>
    </row>
    <row r="83" spans="1:65" s="12" customFormat="1" ht="22.9" customHeight="1">
      <c r="B83" s="156"/>
      <c r="C83" s="157"/>
      <c r="D83" s="158" t="s">
        <v>68</v>
      </c>
      <c r="E83" s="170" t="s">
        <v>77</v>
      </c>
      <c r="F83" s="170" t="s">
        <v>135</v>
      </c>
      <c r="G83" s="157"/>
      <c r="H83" s="157"/>
      <c r="I83" s="160"/>
      <c r="J83" s="171">
        <f>BK83</f>
        <v>0</v>
      </c>
      <c r="K83" s="157"/>
      <c r="L83" s="162"/>
      <c r="M83" s="163"/>
      <c r="N83" s="164"/>
      <c r="O83" s="164"/>
      <c r="P83" s="165">
        <f>SUM(P84:P105)</f>
        <v>0</v>
      </c>
      <c r="Q83" s="164"/>
      <c r="R83" s="165">
        <f>SUM(R84:R105)</f>
        <v>0</v>
      </c>
      <c r="S83" s="164"/>
      <c r="T83" s="165">
        <f>SUM(T84:T105)</f>
        <v>0</v>
      </c>
      <c r="U83" s="166"/>
      <c r="AR83" s="167" t="s">
        <v>77</v>
      </c>
      <c r="AT83" s="168" t="s">
        <v>68</v>
      </c>
      <c r="AU83" s="168" t="s">
        <v>77</v>
      </c>
      <c r="AY83" s="167" t="s">
        <v>134</v>
      </c>
      <c r="BK83" s="169">
        <f>SUM(BK84:BK105)</f>
        <v>0</v>
      </c>
    </row>
    <row r="84" spans="1:65" s="2" customFormat="1" ht="14.45" customHeight="1">
      <c r="A84" s="34"/>
      <c r="B84" s="35"/>
      <c r="C84" s="172" t="s">
        <v>77</v>
      </c>
      <c r="D84" s="172" t="s">
        <v>136</v>
      </c>
      <c r="E84" s="173" t="s">
        <v>137</v>
      </c>
      <c r="F84" s="174" t="s">
        <v>138</v>
      </c>
      <c r="G84" s="175" t="s">
        <v>139</v>
      </c>
      <c r="H84" s="176">
        <v>0.06</v>
      </c>
      <c r="I84" s="177"/>
      <c r="J84" s="178">
        <f>ROUND(I84*H84,2)</f>
        <v>0</v>
      </c>
      <c r="K84" s="174" t="s">
        <v>140</v>
      </c>
      <c r="L84" s="39"/>
      <c r="M84" s="179" t="s">
        <v>19</v>
      </c>
      <c r="N84" s="180" t="s">
        <v>40</v>
      </c>
      <c r="O84" s="64"/>
      <c r="P84" s="181">
        <f>O84*H84</f>
        <v>0</v>
      </c>
      <c r="Q84" s="181">
        <v>0</v>
      </c>
      <c r="R84" s="181">
        <f>Q84*H84</f>
        <v>0</v>
      </c>
      <c r="S84" s="181">
        <v>0</v>
      </c>
      <c r="T84" s="181">
        <f>S84*H84</f>
        <v>0</v>
      </c>
      <c r="U84" s="182" t="s">
        <v>19</v>
      </c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3" t="s">
        <v>141</v>
      </c>
      <c r="AT84" s="183" t="s">
        <v>136</v>
      </c>
      <c r="AU84" s="183" t="s">
        <v>79</v>
      </c>
      <c r="AY84" s="17" t="s">
        <v>134</v>
      </c>
      <c r="BE84" s="184">
        <f>IF(N84="základní",J84,0)</f>
        <v>0</v>
      </c>
      <c r="BF84" s="184">
        <f>IF(N84="snížená",J84,0)</f>
        <v>0</v>
      </c>
      <c r="BG84" s="184">
        <f>IF(N84="zákl. přenesená",J84,0)</f>
        <v>0</v>
      </c>
      <c r="BH84" s="184">
        <f>IF(N84="sníž. přenesená",J84,0)</f>
        <v>0</v>
      </c>
      <c r="BI84" s="184">
        <f>IF(N84="nulová",J84,0)</f>
        <v>0</v>
      </c>
      <c r="BJ84" s="17" t="s">
        <v>77</v>
      </c>
      <c r="BK84" s="184">
        <f>ROUND(I84*H84,2)</f>
        <v>0</v>
      </c>
      <c r="BL84" s="17" t="s">
        <v>141</v>
      </c>
      <c r="BM84" s="183" t="s">
        <v>272</v>
      </c>
    </row>
    <row r="85" spans="1:65" s="2" customFormat="1" ht="11.25">
      <c r="A85" s="34"/>
      <c r="B85" s="35"/>
      <c r="C85" s="36"/>
      <c r="D85" s="185" t="s">
        <v>143</v>
      </c>
      <c r="E85" s="36"/>
      <c r="F85" s="186" t="s">
        <v>144</v>
      </c>
      <c r="G85" s="36"/>
      <c r="H85" s="36"/>
      <c r="I85" s="187"/>
      <c r="J85" s="36"/>
      <c r="K85" s="36"/>
      <c r="L85" s="39"/>
      <c r="M85" s="188"/>
      <c r="N85" s="189"/>
      <c r="O85" s="64"/>
      <c r="P85" s="64"/>
      <c r="Q85" s="64"/>
      <c r="R85" s="64"/>
      <c r="S85" s="64"/>
      <c r="T85" s="64"/>
      <c r="U85" s="65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143</v>
      </c>
      <c r="AU85" s="17" t="s">
        <v>79</v>
      </c>
    </row>
    <row r="86" spans="1:65" s="2" customFormat="1" ht="11.25">
      <c r="A86" s="34"/>
      <c r="B86" s="35"/>
      <c r="C86" s="36"/>
      <c r="D86" s="190" t="s">
        <v>145</v>
      </c>
      <c r="E86" s="36"/>
      <c r="F86" s="191" t="s">
        <v>146</v>
      </c>
      <c r="G86" s="36"/>
      <c r="H86" s="36"/>
      <c r="I86" s="187"/>
      <c r="J86" s="36"/>
      <c r="K86" s="36"/>
      <c r="L86" s="39"/>
      <c r="M86" s="188"/>
      <c r="N86" s="189"/>
      <c r="O86" s="64"/>
      <c r="P86" s="64"/>
      <c r="Q86" s="64"/>
      <c r="R86" s="64"/>
      <c r="S86" s="64"/>
      <c r="T86" s="64"/>
      <c r="U86" s="65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145</v>
      </c>
      <c r="AU86" s="17" t="s">
        <v>79</v>
      </c>
    </row>
    <row r="87" spans="1:65" s="13" customFormat="1" ht="11.25">
      <c r="B87" s="192"/>
      <c r="C87" s="193"/>
      <c r="D87" s="185" t="s">
        <v>147</v>
      </c>
      <c r="E87" s="194" t="s">
        <v>19</v>
      </c>
      <c r="F87" s="195" t="s">
        <v>273</v>
      </c>
      <c r="G87" s="193"/>
      <c r="H87" s="196">
        <v>0.06</v>
      </c>
      <c r="I87" s="197"/>
      <c r="J87" s="193"/>
      <c r="K87" s="193"/>
      <c r="L87" s="198"/>
      <c r="M87" s="199"/>
      <c r="N87" s="200"/>
      <c r="O87" s="200"/>
      <c r="P87" s="200"/>
      <c r="Q87" s="200"/>
      <c r="R87" s="200"/>
      <c r="S87" s="200"/>
      <c r="T87" s="200"/>
      <c r="U87" s="201"/>
      <c r="AT87" s="202" t="s">
        <v>147</v>
      </c>
      <c r="AU87" s="202" t="s">
        <v>79</v>
      </c>
      <c r="AV87" s="13" t="s">
        <v>79</v>
      </c>
      <c r="AW87" s="13" t="s">
        <v>31</v>
      </c>
      <c r="AX87" s="13" t="s">
        <v>77</v>
      </c>
      <c r="AY87" s="202" t="s">
        <v>134</v>
      </c>
    </row>
    <row r="88" spans="1:65" s="2" customFormat="1" ht="14.45" customHeight="1">
      <c r="A88" s="34"/>
      <c r="B88" s="35"/>
      <c r="C88" s="172" t="s">
        <v>79</v>
      </c>
      <c r="D88" s="172" t="s">
        <v>136</v>
      </c>
      <c r="E88" s="173" t="s">
        <v>150</v>
      </c>
      <c r="F88" s="174" t="s">
        <v>151</v>
      </c>
      <c r="G88" s="175" t="s">
        <v>139</v>
      </c>
      <c r="H88" s="176">
        <v>0.09</v>
      </c>
      <c r="I88" s="177"/>
      <c r="J88" s="178">
        <f>ROUND(I88*H88,2)</f>
        <v>0</v>
      </c>
      <c r="K88" s="174" t="s">
        <v>140</v>
      </c>
      <c r="L88" s="39"/>
      <c r="M88" s="179" t="s">
        <v>19</v>
      </c>
      <c r="N88" s="180" t="s">
        <v>40</v>
      </c>
      <c r="O88" s="64"/>
      <c r="P88" s="181">
        <f>O88*H88</f>
        <v>0</v>
      </c>
      <c r="Q88" s="181">
        <v>0</v>
      </c>
      <c r="R88" s="181">
        <f>Q88*H88</f>
        <v>0</v>
      </c>
      <c r="S88" s="181">
        <v>0</v>
      </c>
      <c r="T88" s="181">
        <f>S88*H88</f>
        <v>0</v>
      </c>
      <c r="U88" s="182" t="s">
        <v>19</v>
      </c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3" t="s">
        <v>141</v>
      </c>
      <c r="AT88" s="183" t="s">
        <v>136</v>
      </c>
      <c r="AU88" s="183" t="s">
        <v>79</v>
      </c>
      <c r="AY88" s="17" t="s">
        <v>134</v>
      </c>
      <c r="BE88" s="184">
        <f>IF(N88="základní",J88,0)</f>
        <v>0</v>
      </c>
      <c r="BF88" s="184">
        <f>IF(N88="snížená",J88,0)</f>
        <v>0</v>
      </c>
      <c r="BG88" s="184">
        <f>IF(N88="zákl. přenesená",J88,0)</f>
        <v>0</v>
      </c>
      <c r="BH88" s="184">
        <f>IF(N88="sníž. přenesená",J88,0)</f>
        <v>0</v>
      </c>
      <c r="BI88" s="184">
        <f>IF(N88="nulová",J88,0)</f>
        <v>0</v>
      </c>
      <c r="BJ88" s="17" t="s">
        <v>77</v>
      </c>
      <c r="BK88" s="184">
        <f>ROUND(I88*H88,2)</f>
        <v>0</v>
      </c>
      <c r="BL88" s="17" t="s">
        <v>141</v>
      </c>
      <c r="BM88" s="183" t="s">
        <v>274</v>
      </c>
    </row>
    <row r="89" spans="1:65" s="2" customFormat="1" ht="11.25">
      <c r="A89" s="34"/>
      <c r="B89" s="35"/>
      <c r="C89" s="36"/>
      <c r="D89" s="185" t="s">
        <v>143</v>
      </c>
      <c r="E89" s="36"/>
      <c r="F89" s="186" t="s">
        <v>153</v>
      </c>
      <c r="G89" s="36"/>
      <c r="H89" s="36"/>
      <c r="I89" s="187"/>
      <c r="J89" s="36"/>
      <c r="K89" s="36"/>
      <c r="L89" s="39"/>
      <c r="M89" s="188"/>
      <c r="N89" s="189"/>
      <c r="O89" s="64"/>
      <c r="P89" s="64"/>
      <c r="Q89" s="64"/>
      <c r="R89" s="64"/>
      <c r="S89" s="64"/>
      <c r="T89" s="64"/>
      <c r="U89" s="65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143</v>
      </c>
      <c r="AU89" s="17" t="s">
        <v>79</v>
      </c>
    </row>
    <row r="90" spans="1:65" s="2" customFormat="1" ht="11.25">
      <c r="A90" s="34"/>
      <c r="B90" s="35"/>
      <c r="C90" s="36"/>
      <c r="D90" s="190" t="s">
        <v>145</v>
      </c>
      <c r="E90" s="36"/>
      <c r="F90" s="191" t="s">
        <v>154</v>
      </c>
      <c r="G90" s="36"/>
      <c r="H90" s="36"/>
      <c r="I90" s="187"/>
      <c r="J90" s="36"/>
      <c r="K90" s="36"/>
      <c r="L90" s="39"/>
      <c r="M90" s="188"/>
      <c r="N90" s="189"/>
      <c r="O90" s="64"/>
      <c r="P90" s="64"/>
      <c r="Q90" s="64"/>
      <c r="R90" s="64"/>
      <c r="S90" s="64"/>
      <c r="T90" s="64"/>
      <c r="U90" s="65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145</v>
      </c>
      <c r="AU90" s="17" t="s">
        <v>79</v>
      </c>
    </row>
    <row r="91" spans="1:65" s="13" customFormat="1" ht="11.25">
      <c r="B91" s="192"/>
      <c r="C91" s="193"/>
      <c r="D91" s="185" t="s">
        <v>147</v>
      </c>
      <c r="E91" s="194" t="s">
        <v>19</v>
      </c>
      <c r="F91" s="195" t="s">
        <v>275</v>
      </c>
      <c r="G91" s="193"/>
      <c r="H91" s="196">
        <v>0.09</v>
      </c>
      <c r="I91" s="197"/>
      <c r="J91" s="193"/>
      <c r="K91" s="193"/>
      <c r="L91" s="198"/>
      <c r="M91" s="199"/>
      <c r="N91" s="200"/>
      <c r="O91" s="200"/>
      <c r="P91" s="200"/>
      <c r="Q91" s="200"/>
      <c r="R91" s="200"/>
      <c r="S91" s="200"/>
      <c r="T91" s="200"/>
      <c r="U91" s="201"/>
      <c r="AT91" s="202" t="s">
        <v>147</v>
      </c>
      <c r="AU91" s="202" t="s">
        <v>79</v>
      </c>
      <c r="AV91" s="13" t="s">
        <v>79</v>
      </c>
      <c r="AW91" s="13" t="s">
        <v>31</v>
      </c>
      <c r="AX91" s="13" t="s">
        <v>77</v>
      </c>
      <c r="AY91" s="202" t="s">
        <v>134</v>
      </c>
    </row>
    <row r="92" spans="1:65" s="2" customFormat="1" ht="14.45" customHeight="1">
      <c r="A92" s="34"/>
      <c r="B92" s="35"/>
      <c r="C92" s="172" t="s">
        <v>149</v>
      </c>
      <c r="D92" s="172" t="s">
        <v>136</v>
      </c>
      <c r="E92" s="173" t="s">
        <v>156</v>
      </c>
      <c r="F92" s="174" t="s">
        <v>157</v>
      </c>
      <c r="G92" s="175" t="s">
        <v>139</v>
      </c>
      <c r="H92" s="176">
        <v>0.06</v>
      </c>
      <c r="I92" s="177"/>
      <c r="J92" s="178">
        <f>ROUND(I92*H92,2)</f>
        <v>0</v>
      </c>
      <c r="K92" s="174" t="s">
        <v>140</v>
      </c>
      <c r="L92" s="39"/>
      <c r="M92" s="179" t="s">
        <v>19</v>
      </c>
      <c r="N92" s="180" t="s">
        <v>40</v>
      </c>
      <c r="O92" s="64"/>
      <c r="P92" s="181">
        <f>O92*H92</f>
        <v>0</v>
      </c>
      <c r="Q92" s="181">
        <v>0</v>
      </c>
      <c r="R92" s="181">
        <f>Q92*H92</f>
        <v>0</v>
      </c>
      <c r="S92" s="181">
        <v>0</v>
      </c>
      <c r="T92" s="181">
        <f>S92*H92</f>
        <v>0</v>
      </c>
      <c r="U92" s="182" t="s">
        <v>19</v>
      </c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3" t="s">
        <v>141</v>
      </c>
      <c r="AT92" s="183" t="s">
        <v>136</v>
      </c>
      <c r="AU92" s="183" t="s">
        <v>79</v>
      </c>
      <c r="AY92" s="17" t="s">
        <v>134</v>
      </c>
      <c r="BE92" s="184">
        <f>IF(N92="základní",J92,0)</f>
        <v>0</v>
      </c>
      <c r="BF92" s="184">
        <f>IF(N92="snížená",J92,0)</f>
        <v>0</v>
      </c>
      <c r="BG92" s="184">
        <f>IF(N92="zákl. přenesená",J92,0)</f>
        <v>0</v>
      </c>
      <c r="BH92" s="184">
        <f>IF(N92="sníž. přenesená",J92,0)</f>
        <v>0</v>
      </c>
      <c r="BI92" s="184">
        <f>IF(N92="nulová",J92,0)</f>
        <v>0</v>
      </c>
      <c r="BJ92" s="17" t="s">
        <v>77</v>
      </c>
      <c r="BK92" s="184">
        <f>ROUND(I92*H92,2)</f>
        <v>0</v>
      </c>
      <c r="BL92" s="17" t="s">
        <v>141</v>
      </c>
      <c r="BM92" s="183" t="s">
        <v>276</v>
      </c>
    </row>
    <row r="93" spans="1:65" s="2" customFormat="1" ht="11.25">
      <c r="A93" s="34"/>
      <c r="B93" s="35"/>
      <c r="C93" s="36"/>
      <c r="D93" s="185" t="s">
        <v>143</v>
      </c>
      <c r="E93" s="36"/>
      <c r="F93" s="186" t="s">
        <v>159</v>
      </c>
      <c r="G93" s="36"/>
      <c r="H93" s="36"/>
      <c r="I93" s="187"/>
      <c r="J93" s="36"/>
      <c r="K93" s="36"/>
      <c r="L93" s="39"/>
      <c r="M93" s="188"/>
      <c r="N93" s="189"/>
      <c r="O93" s="64"/>
      <c r="P93" s="64"/>
      <c r="Q93" s="64"/>
      <c r="R93" s="64"/>
      <c r="S93" s="64"/>
      <c r="T93" s="64"/>
      <c r="U93" s="65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143</v>
      </c>
      <c r="AU93" s="17" t="s">
        <v>79</v>
      </c>
    </row>
    <row r="94" spans="1:65" s="2" customFormat="1" ht="11.25">
      <c r="A94" s="34"/>
      <c r="B94" s="35"/>
      <c r="C94" s="36"/>
      <c r="D94" s="190" t="s">
        <v>145</v>
      </c>
      <c r="E94" s="36"/>
      <c r="F94" s="191" t="s">
        <v>160</v>
      </c>
      <c r="G94" s="36"/>
      <c r="H94" s="36"/>
      <c r="I94" s="187"/>
      <c r="J94" s="36"/>
      <c r="K94" s="36"/>
      <c r="L94" s="39"/>
      <c r="M94" s="188"/>
      <c r="N94" s="189"/>
      <c r="O94" s="64"/>
      <c r="P94" s="64"/>
      <c r="Q94" s="64"/>
      <c r="R94" s="64"/>
      <c r="S94" s="64"/>
      <c r="T94" s="64"/>
      <c r="U94" s="65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145</v>
      </c>
      <c r="AU94" s="17" t="s">
        <v>79</v>
      </c>
    </row>
    <row r="95" spans="1:65" s="13" customFormat="1" ht="11.25">
      <c r="B95" s="192"/>
      <c r="C95" s="193"/>
      <c r="D95" s="185" t="s">
        <v>147</v>
      </c>
      <c r="E95" s="194" t="s">
        <v>19</v>
      </c>
      <c r="F95" s="195" t="s">
        <v>277</v>
      </c>
      <c r="G95" s="193"/>
      <c r="H95" s="196">
        <v>0.06</v>
      </c>
      <c r="I95" s="197"/>
      <c r="J95" s="193"/>
      <c r="K95" s="193"/>
      <c r="L95" s="198"/>
      <c r="M95" s="199"/>
      <c r="N95" s="200"/>
      <c r="O95" s="200"/>
      <c r="P95" s="200"/>
      <c r="Q95" s="200"/>
      <c r="R95" s="200"/>
      <c r="S95" s="200"/>
      <c r="T95" s="200"/>
      <c r="U95" s="201"/>
      <c r="AT95" s="202" t="s">
        <v>147</v>
      </c>
      <c r="AU95" s="202" t="s">
        <v>79</v>
      </c>
      <c r="AV95" s="13" t="s">
        <v>79</v>
      </c>
      <c r="AW95" s="13" t="s">
        <v>31</v>
      </c>
      <c r="AX95" s="13" t="s">
        <v>77</v>
      </c>
      <c r="AY95" s="202" t="s">
        <v>134</v>
      </c>
    </row>
    <row r="96" spans="1:65" s="2" customFormat="1" ht="14.45" customHeight="1">
      <c r="A96" s="34"/>
      <c r="B96" s="35"/>
      <c r="C96" s="172" t="s">
        <v>141</v>
      </c>
      <c r="D96" s="172" t="s">
        <v>136</v>
      </c>
      <c r="E96" s="173" t="s">
        <v>163</v>
      </c>
      <c r="F96" s="174" t="s">
        <v>164</v>
      </c>
      <c r="G96" s="175" t="s">
        <v>139</v>
      </c>
      <c r="H96" s="176">
        <v>0.09</v>
      </c>
      <c r="I96" s="177"/>
      <c r="J96" s="178">
        <f>ROUND(I96*H96,2)</f>
        <v>0</v>
      </c>
      <c r="K96" s="174" t="s">
        <v>140</v>
      </c>
      <c r="L96" s="39"/>
      <c r="M96" s="179" t="s">
        <v>19</v>
      </c>
      <c r="N96" s="180" t="s">
        <v>40</v>
      </c>
      <c r="O96" s="64"/>
      <c r="P96" s="181">
        <f>O96*H96</f>
        <v>0</v>
      </c>
      <c r="Q96" s="181">
        <v>0</v>
      </c>
      <c r="R96" s="181">
        <f>Q96*H96</f>
        <v>0</v>
      </c>
      <c r="S96" s="181">
        <v>0</v>
      </c>
      <c r="T96" s="181">
        <f>S96*H96</f>
        <v>0</v>
      </c>
      <c r="U96" s="182" t="s">
        <v>19</v>
      </c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3" t="s">
        <v>141</v>
      </c>
      <c r="AT96" s="183" t="s">
        <v>136</v>
      </c>
      <c r="AU96" s="183" t="s">
        <v>79</v>
      </c>
      <c r="AY96" s="17" t="s">
        <v>134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7" t="s">
        <v>77</v>
      </c>
      <c r="BK96" s="184">
        <f>ROUND(I96*H96,2)</f>
        <v>0</v>
      </c>
      <c r="BL96" s="17" t="s">
        <v>141</v>
      </c>
      <c r="BM96" s="183" t="s">
        <v>278</v>
      </c>
    </row>
    <row r="97" spans="1:65" s="2" customFormat="1" ht="11.25">
      <c r="A97" s="34"/>
      <c r="B97" s="35"/>
      <c r="C97" s="36"/>
      <c r="D97" s="185" t="s">
        <v>143</v>
      </c>
      <c r="E97" s="36"/>
      <c r="F97" s="186" t="s">
        <v>166</v>
      </c>
      <c r="G97" s="36"/>
      <c r="H97" s="36"/>
      <c r="I97" s="187"/>
      <c r="J97" s="36"/>
      <c r="K97" s="36"/>
      <c r="L97" s="39"/>
      <c r="M97" s="188"/>
      <c r="N97" s="189"/>
      <c r="O97" s="64"/>
      <c r="P97" s="64"/>
      <c r="Q97" s="64"/>
      <c r="R97" s="64"/>
      <c r="S97" s="64"/>
      <c r="T97" s="64"/>
      <c r="U97" s="65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143</v>
      </c>
      <c r="AU97" s="17" t="s">
        <v>79</v>
      </c>
    </row>
    <row r="98" spans="1:65" s="2" customFormat="1" ht="11.25">
      <c r="A98" s="34"/>
      <c r="B98" s="35"/>
      <c r="C98" s="36"/>
      <c r="D98" s="190" t="s">
        <v>145</v>
      </c>
      <c r="E98" s="36"/>
      <c r="F98" s="191" t="s">
        <v>167</v>
      </c>
      <c r="G98" s="36"/>
      <c r="H98" s="36"/>
      <c r="I98" s="187"/>
      <c r="J98" s="36"/>
      <c r="K98" s="36"/>
      <c r="L98" s="39"/>
      <c r="M98" s="188"/>
      <c r="N98" s="189"/>
      <c r="O98" s="64"/>
      <c r="P98" s="64"/>
      <c r="Q98" s="64"/>
      <c r="R98" s="64"/>
      <c r="S98" s="64"/>
      <c r="T98" s="64"/>
      <c r="U98" s="65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145</v>
      </c>
      <c r="AU98" s="17" t="s">
        <v>79</v>
      </c>
    </row>
    <row r="99" spans="1:65" s="13" customFormat="1" ht="11.25">
      <c r="B99" s="192"/>
      <c r="C99" s="193"/>
      <c r="D99" s="185" t="s">
        <v>147</v>
      </c>
      <c r="E99" s="194" t="s">
        <v>19</v>
      </c>
      <c r="F99" s="195" t="s">
        <v>279</v>
      </c>
      <c r="G99" s="193"/>
      <c r="H99" s="196">
        <v>0.09</v>
      </c>
      <c r="I99" s="197"/>
      <c r="J99" s="193"/>
      <c r="K99" s="193"/>
      <c r="L99" s="198"/>
      <c r="M99" s="199"/>
      <c r="N99" s="200"/>
      <c r="O99" s="200"/>
      <c r="P99" s="200"/>
      <c r="Q99" s="200"/>
      <c r="R99" s="200"/>
      <c r="S99" s="200"/>
      <c r="T99" s="200"/>
      <c r="U99" s="201"/>
      <c r="AT99" s="202" t="s">
        <v>147</v>
      </c>
      <c r="AU99" s="202" t="s">
        <v>79</v>
      </c>
      <c r="AV99" s="13" t="s">
        <v>79</v>
      </c>
      <c r="AW99" s="13" t="s">
        <v>31</v>
      </c>
      <c r="AX99" s="13" t="s">
        <v>77</v>
      </c>
      <c r="AY99" s="202" t="s">
        <v>134</v>
      </c>
    </row>
    <row r="100" spans="1:65" s="2" customFormat="1" ht="19.899999999999999" customHeight="1">
      <c r="A100" s="34"/>
      <c r="B100" s="35"/>
      <c r="C100" s="172" t="s">
        <v>162</v>
      </c>
      <c r="D100" s="172" t="s">
        <v>136</v>
      </c>
      <c r="E100" s="173" t="s">
        <v>169</v>
      </c>
      <c r="F100" s="174" t="s">
        <v>170</v>
      </c>
      <c r="G100" s="175" t="s">
        <v>139</v>
      </c>
      <c r="H100" s="176">
        <v>0.06</v>
      </c>
      <c r="I100" s="177"/>
      <c r="J100" s="178">
        <f>ROUND(I100*H100,2)</f>
        <v>0</v>
      </c>
      <c r="K100" s="174" t="s">
        <v>19</v>
      </c>
      <c r="L100" s="39"/>
      <c r="M100" s="179" t="s">
        <v>19</v>
      </c>
      <c r="N100" s="180" t="s">
        <v>40</v>
      </c>
      <c r="O100" s="64"/>
      <c r="P100" s="181">
        <f>O100*H100</f>
        <v>0</v>
      </c>
      <c r="Q100" s="181">
        <v>0</v>
      </c>
      <c r="R100" s="181">
        <f>Q100*H100</f>
        <v>0</v>
      </c>
      <c r="S100" s="181">
        <v>0</v>
      </c>
      <c r="T100" s="181">
        <f>S100*H100</f>
        <v>0</v>
      </c>
      <c r="U100" s="182" t="s">
        <v>19</v>
      </c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3" t="s">
        <v>141</v>
      </c>
      <c r="AT100" s="183" t="s">
        <v>136</v>
      </c>
      <c r="AU100" s="183" t="s">
        <v>79</v>
      </c>
      <c r="AY100" s="17" t="s">
        <v>134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7" t="s">
        <v>77</v>
      </c>
      <c r="BK100" s="184">
        <f>ROUND(I100*H100,2)</f>
        <v>0</v>
      </c>
      <c r="BL100" s="17" t="s">
        <v>141</v>
      </c>
      <c r="BM100" s="183" t="s">
        <v>280</v>
      </c>
    </row>
    <row r="101" spans="1:65" s="2" customFormat="1" ht="11.25">
      <c r="A101" s="34"/>
      <c r="B101" s="35"/>
      <c r="C101" s="36"/>
      <c r="D101" s="185" t="s">
        <v>143</v>
      </c>
      <c r="E101" s="36"/>
      <c r="F101" s="186" t="s">
        <v>172</v>
      </c>
      <c r="G101" s="36"/>
      <c r="H101" s="36"/>
      <c r="I101" s="187"/>
      <c r="J101" s="36"/>
      <c r="K101" s="36"/>
      <c r="L101" s="39"/>
      <c r="M101" s="188"/>
      <c r="N101" s="189"/>
      <c r="O101" s="64"/>
      <c r="P101" s="64"/>
      <c r="Q101" s="64"/>
      <c r="R101" s="64"/>
      <c r="S101" s="64"/>
      <c r="T101" s="64"/>
      <c r="U101" s="65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143</v>
      </c>
      <c r="AU101" s="17" t="s">
        <v>79</v>
      </c>
    </row>
    <row r="102" spans="1:65" s="13" customFormat="1" ht="11.25">
      <c r="B102" s="192"/>
      <c r="C102" s="193"/>
      <c r="D102" s="185" t="s">
        <v>147</v>
      </c>
      <c r="E102" s="194" t="s">
        <v>19</v>
      </c>
      <c r="F102" s="195" t="s">
        <v>277</v>
      </c>
      <c r="G102" s="193"/>
      <c r="H102" s="196">
        <v>0.06</v>
      </c>
      <c r="I102" s="197"/>
      <c r="J102" s="193"/>
      <c r="K102" s="193"/>
      <c r="L102" s="198"/>
      <c r="M102" s="199"/>
      <c r="N102" s="200"/>
      <c r="O102" s="200"/>
      <c r="P102" s="200"/>
      <c r="Q102" s="200"/>
      <c r="R102" s="200"/>
      <c r="S102" s="200"/>
      <c r="T102" s="200"/>
      <c r="U102" s="201"/>
      <c r="AT102" s="202" t="s">
        <v>147</v>
      </c>
      <c r="AU102" s="202" t="s">
        <v>79</v>
      </c>
      <c r="AV102" s="13" t="s">
        <v>79</v>
      </c>
      <c r="AW102" s="13" t="s">
        <v>31</v>
      </c>
      <c r="AX102" s="13" t="s">
        <v>77</v>
      </c>
      <c r="AY102" s="202" t="s">
        <v>134</v>
      </c>
    </row>
    <row r="103" spans="1:65" s="2" customFormat="1" ht="19.899999999999999" customHeight="1">
      <c r="A103" s="34"/>
      <c r="B103" s="35"/>
      <c r="C103" s="172" t="s">
        <v>173</v>
      </c>
      <c r="D103" s="172" t="s">
        <v>136</v>
      </c>
      <c r="E103" s="173" t="s">
        <v>174</v>
      </c>
      <c r="F103" s="174" t="s">
        <v>175</v>
      </c>
      <c r="G103" s="175" t="s">
        <v>139</v>
      </c>
      <c r="H103" s="176">
        <v>0.09</v>
      </c>
      <c r="I103" s="177"/>
      <c r="J103" s="178">
        <f>ROUND(I103*H103,2)</f>
        <v>0</v>
      </c>
      <c r="K103" s="174" t="s">
        <v>19</v>
      </c>
      <c r="L103" s="39"/>
      <c r="M103" s="179" t="s">
        <v>19</v>
      </c>
      <c r="N103" s="180" t="s">
        <v>40</v>
      </c>
      <c r="O103" s="64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1">
        <f>S103*H103</f>
        <v>0</v>
      </c>
      <c r="U103" s="182" t="s">
        <v>19</v>
      </c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R103" s="183" t="s">
        <v>141</v>
      </c>
      <c r="AT103" s="183" t="s">
        <v>136</v>
      </c>
      <c r="AU103" s="183" t="s">
        <v>79</v>
      </c>
      <c r="AY103" s="17" t="s">
        <v>134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7" t="s">
        <v>77</v>
      </c>
      <c r="BK103" s="184">
        <f>ROUND(I103*H103,2)</f>
        <v>0</v>
      </c>
      <c r="BL103" s="17" t="s">
        <v>141</v>
      </c>
      <c r="BM103" s="183" t="s">
        <v>281</v>
      </c>
    </row>
    <row r="104" spans="1:65" s="2" customFormat="1" ht="19.5">
      <c r="A104" s="34"/>
      <c r="B104" s="35"/>
      <c r="C104" s="36"/>
      <c r="D104" s="185" t="s">
        <v>143</v>
      </c>
      <c r="E104" s="36"/>
      <c r="F104" s="186" t="s">
        <v>177</v>
      </c>
      <c r="G104" s="36"/>
      <c r="H104" s="36"/>
      <c r="I104" s="187"/>
      <c r="J104" s="36"/>
      <c r="K104" s="36"/>
      <c r="L104" s="39"/>
      <c r="M104" s="188"/>
      <c r="N104" s="189"/>
      <c r="O104" s="64"/>
      <c r="P104" s="64"/>
      <c r="Q104" s="64"/>
      <c r="R104" s="64"/>
      <c r="S104" s="64"/>
      <c r="T104" s="64"/>
      <c r="U104" s="65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7" t="s">
        <v>143</v>
      </c>
      <c r="AU104" s="17" t="s">
        <v>79</v>
      </c>
    </row>
    <row r="105" spans="1:65" s="13" customFormat="1" ht="11.25">
      <c r="B105" s="192"/>
      <c r="C105" s="193"/>
      <c r="D105" s="185" t="s">
        <v>147</v>
      </c>
      <c r="E105" s="194" t="s">
        <v>19</v>
      </c>
      <c r="F105" s="195" t="s">
        <v>279</v>
      </c>
      <c r="G105" s="193"/>
      <c r="H105" s="196">
        <v>0.09</v>
      </c>
      <c r="I105" s="197"/>
      <c r="J105" s="193"/>
      <c r="K105" s="193"/>
      <c r="L105" s="198"/>
      <c r="M105" s="203"/>
      <c r="N105" s="204"/>
      <c r="O105" s="204"/>
      <c r="P105" s="204"/>
      <c r="Q105" s="204"/>
      <c r="R105" s="204"/>
      <c r="S105" s="204"/>
      <c r="T105" s="204"/>
      <c r="U105" s="205"/>
      <c r="AT105" s="202" t="s">
        <v>147</v>
      </c>
      <c r="AU105" s="202" t="s">
        <v>79</v>
      </c>
      <c r="AV105" s="13" t="s">
        <v>79</v>
      </c>
      <c r="AW105" s="13" t="s">
        <v>31</v>
      </c>
      <c r="AX105" s="13" t="s">
        <v>77</v>
      </c>
      <c r="AY105" s="202" t="s">
        <v>134</v>
      </c>
    </row>
    <row r="106" spans="1:65" s="2" customFormat="1" ht="6.95" customHeight="1">
      <c r="A106" s="34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9"/>
      <c r="M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</sheetData>
  <sheetProtection algorithmName="SHA-512" hashValue="I+UDKxGVz2XdgUpbxdEca/xUWV9ox3is4BMaB4YDhBz8GXmrr833IPtFBVSIC0oi27EN+H15HnDsbL0cVdcEQA==" saltValue="vYEoX61P8ow5DAS3BLUrnvdjyHb2OvNpHdTCMCo4BNYxtSt27UKaRj1kITImU5BWwr43YOeEVkGWg6jCbvH9Mw==" spinCount="100000" sheet="1" objects="1" scenarios="1" formatColumns="0" formatRows="0" autoFilter="0"/>
  <autoFilter ref="C80:K105" xr:uid="{00000000-0009-0000-0000-00000A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A00-000000000000}"/>
    <hyperlink ref="F90" r:id="rId2" xr:uid="{00000000-0004-0000-0A00-000001000000}"/>
    <hyperlink ref="F94" r:id="rId3" xr:uid="{00000000-0004-0000-0A00-000002000000}"/>
    <hyperlink ref="F98" r:id="rId4" xr:uid="{00000000-0004-0000-0A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106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1" width="15.164062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7" t="s">
        <v>107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108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3" t="str">
        <f>'Rekapitulace stavby'!K6</f>
        <v>Údržba HOZ Pardubicko - část 1, Bolehošť</v>
      </c>
      <c r="F7" s="334"/>
      <c r="G7" s="334"/>
      <c r="H7" s="334"/>
      <c r="L7" s="20"/>
    </row>
    <row r="8" spans="1:46" s="2" customFormat="1" ht="12" customHeight="1">
      <c r="A8" s="34"/>
      <c r="B8" s="39"/>
      <c r="C8" s="34"/>
      <c r="D8" s="105" t="s">
        <v>109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5" t="s">
        <v>282</v>
      </c>
      <c r="F9" s="336"/>
      <c r="G9" s="336"/>
      <c r="H9" s="336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283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tr">
        <f>IF('Rekapitulace stavby'!AN10="","",'Rekapitulace stavby'!AN10)</f>
        <v/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tr">
        <f>IF('Rekapitulace stavby'!E11="","",'Rekapitulace stavby'!E11)</f>
        <v xml:space="preserve"> </v>
      </c>
      <c r="F15" s="34"/>
      <c r="G15" s="34"/>
      <c r="H15" s="34"/>
      <c r="I15" s="105" t="s">
        <v>27</v>
      </c>
      <c r="J15" s="107" t="str">
        <f>IF('Rekapitulace stavby'!AN11="","",'Rekapitulace stavby'!AN11)</f>
        <v/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7" t="str">
        <f>'Rekapitulace stavby'!E14</f>
        <v>Vyplň údaj</v>
      </c>
      <c r="F18" s="338"/>
      <c r="G18" s="338"/>
      <c r="H18" s="338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39" t="s">
        <v>19</v>
      </c>
      <c r="F27" s="339"/>
      <c r="G27" s="339"/>
      <c r="H27" s="339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ROUND((SUM(BE81:BE105)),  2)</f>
        <v>0</v>
      </c>
      <c r="G33" s="34"/>
      <c r="H33" s="34"/>
      <c r="I33" s="118">
        <v>0.21</v>
      </c>
      <c r="J33" s="117">
        <f>ROUND(((SUM(BE81:BE105))*I33),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ROUND((SUM(BF81:BF105)),  2)</f>
        <v>0</v>
      </c>
      <c r="G34" s="34"/>
      <c r="H34" s="34"/>
      <c r="I34" s="118">
        <v>0.12</v>
      </c>
      <c r="J34" s="117">
        <f>ROUND(((SUM(BF81:BF105))*I34),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ROUND((SUM(BG81:BG105)),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ROUND((SUM(BH81:BH105)),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ROUND((SUM(BI81:BI105)),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112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0" t="str">
        <f>E7</f>
        <v>Údržba HOZ Pardubicko - část 1, Bolehošť</v>
      </c>
      <c r="F48" s="341"/>
      <c r="G48" s="341"/>
      <c r="H48" s="341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109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7" t="str">
        <f>E9</f>
        <v>SO 11: 110_055 - HOZ O5 BOLEHOŠŤ</v>
      </c>
      <c r="F50" s="342"/>
      <c r="G50" s="342"/>
      <c r="H50" s="342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Bolehošť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 xml:space="preserve"> 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113</v>
      </c>
      <c r="D57" s="131"/>
      <c r="E57" s="131"/>
      <c r="F57" s="131"/>
      <c r="G57" s="131"/>
      <c r="H57" s="131"/>
      <c r="I57" s="131"/>
      <c r="J57" s="132" t="s">
        <v>114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115</v>
      </c>
    </row>
    <row r="60" spans="1:47" s="9" customFormat="1" ht="24.95" customHeight="1">
      <c r="B60" s="134"/>
      <c r="C60" s="135"/>
      <c r="D60" s="136" t="s">
        <v>116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117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118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40" t="str">
        <f>E7</f>
        <v>Údržba HOZ Pardubicko - část 1, Bolehošť</v>
      </c>
      <c r="F71" s="341"/>
      <c r="G71" s="341"/>
      <c r="H71" s="341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109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297" t="str">
        <f>E9</f>
        <v>SO 11: 110_055 - HOZ O5 BOLEHOŠŤ</v>
      </c>
      <c r="F73" s="342"/>
      <c r="G73" s="342"/>
      <c r="H73" s="342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Bolehošť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5.6" customHeight="1">
      <c r="A77" s="34"/>
      <c r="B77" s="35"/>
      <c r="C77" s="29" t="s">
        <v>24</v>
      </c>
      <c r="D77" s="36"/>
      <c r="E77" s="36"/>
      <c r="F77" s="27" t="str">
        <f>E15</f>
        <v xml:space="preserve"> </v>
      </c>
      <c r="G77" s="36"/>
      <c r="H77" s="36"/>
      <c r="I77" s="29" t="s">
        <v>30</v>
      </c>
      <c r="J77" s="32" t="str">
        <f>E21</f>
        <v xml:space="preserve"> 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6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 xml:space="preserve"> 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119</v>
      </c>
      <c r="D80" s="149" t="s">
        <v>54</v>
      </c>
      <c r="E80" s="149" t="s">
        <v>50</v>
      </c>
      <c r="F80" s="149" t="s">
        <v>51</v>
      </c>
      <c r="G80" s="149" t="s">
        <v>120</v>
      </c>
      <c r="H80" s="149" t="s">
        <v>121</v>
      </c>
      <c r="I80" s="149" t="s">
        <v>122</v>
      </c>
      <c r="J80" s="149" t="s">
        <v>114</v>
      </c>
      <c r="K80" s="150" t="s">
        <v>123</v>
      </c>
      <c r="L80" s="151"/>
      <c r="M80" s="68" t="s">
        <v>19</v>
      </c>
      <c r="N80" s="69" t="s">
        <v>39</v>
      </c>
      <c r="O80" s="69" t="s">
        <v>124</v>
      </c>
      <c r="P80" s="69" t="s">
        <v>125</v>
      </c>
      <c r="Q80" s="69" t="s">
        <v>126</v>
      </c>
      <c r="R80" s="69" t="s">
        <v>127</v>
      </c>
      <c r="S80" s="69" t="s">
        <v>128</v>
      </c>
      <c r="T80" s="69" t="s">
        <v>129</v>
      </c>
      <c r="U80" s="70" t="s">
        <v>130</v>
      </c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131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4">
        <f>T82</f>
        <v>0</v>
      </c>
      <c r="U81" s="73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115</v>
      </c>
      <c r="BK81" s="155">
        <f>BK82</f>
        <v>0</v>
      </c>
    </row>
    <row r="82" spans="1:65" s="12" customFormat="1" ht="25.9" customHeight="1">
      <c r="B82" s="156"/>
      <c r="C82" s="157"/>
      <c r="D82" s="158" t="s">
        <v>68</v>
      </c>
      <c r="E82" s="159" t="s">
        <v>132</v>
      </c>
      <c r="F82" s="159" t="s">
        <v>133</v>
      </c>
      <c r="G82" s="157"/>
      <c r="H82" s="157"/>
      <c r="I82" s="160"/>
      <c r="J82" s="161">
        <f>BK82</f>
        <v>0</v>
      </c>
      <c r="K82" s="157"/>
      <c r="L82" s="162"/>
      <c r="M82" s="163"/>
      <c r="N82" s="164"/>
      <c r="O82" s="164"/>
      <c r="P82" s="165">
        <f>P83</f>
        <v>0</v>
      </c>
      <c r="Q82" s="164"/>
      <c r="R82" s="165">
        <f>R83</f>
        <v>0</v>
      </c>
      <c r="S82" s="164"/>
      <c r="T82" s="165">
        <f>T83</f>
        <v>0</v>
      </c>
      <c r="U82" s="166"/>
      <c r="AR82" s="167" t="s">
        <v>77</v>
      </c>
      <c r="AT82" s="168" t="s">
        <v>68</v>
      </c>
      <c r="AU82" s="168" t="s">
        <v>69</v>
      </c>
      <c r="AY82" s="167" t="s">
        <v>134</v>
      </c>
      <c r="BK82" s="169">
        <f>BK83</f>
        <v>0</v>
      </c>
    </row>
    <row r="83" spans="1:65" s="12" customFormat="1" ht="22.9" customHeight="1">
      <c r="B83" s="156"/>
      <c r="C83" s="157"/>
      <c r="D83" s="158" t="s">
        <v>68</v>
      </c>
      <c r="E83" s="170" t="s">
        <v>77</v>
      </c>
      <c r="F83" s="170" t="s">
        <v>135</v>
      </c>
      <c r="G83" s="157"/>
      <c r="H83" s="157"/>
      <c r="I83" s="160"/>
      <c r="J83" s="171">
        <f>BK83</f>
        <v>0</v>
      </c>
      <c r="K83" s="157"/>
      <c r="L83" s="162"/>
      <c r="M83" s="163"/>
      <c r="N83" s="164"/>
      <c r="O83" s="164"/>
      <c r="P83" s="165">
        <f>SUM(P84:P105)</f>
        <v>0</v>
      </c>
      <c r="Q83" s="164"/>
      <c r="R83" s="165">
        <f>SUM(R84:R105)</f>
        <v>0</v>
      </c>
      <c r="S83" s="164"/>
      <c r="T83" s="165">
        <f>SUM(T84:T105)</f>
        <v>0</v>
      </c>
      <c r="U83" s="166"/>
      <c r="AR83" s="167" t="s">
        <v>77</v>
      </c>
      <c r="AT83" s="168" t="s">
        <v>68</v>
      </c>
      <c r="AU83" s="168" t="s">
        <v>77</v>
      </c>
      <c r="AY83" s="167" t="s">
        <v>134</v>
      </c>
      <c r="BK83" s="169">
        <f>SUM(BK84:BK105)</f>
        <v>0</v>
      </c>
    </row>
    <row r="84" spans="1:65" s="2" customFormat="1" ht="14.45" customHeight="1">
      <c r="A84" s="34"/>
      <c r="B84" s="35"/>
      <c r="C84" s="172" t="s">
        <v>77</v>
      </c>
      <c r="D84" s="172" t="s">
        <v>136</v>
      </c>
      <c r="E84" s="173" t="s">
        <v>137</v>
      </c>
      <c r="F84" s="174" t="s">
        <v>138</v>
      </c>
      <c r="G84" s="175" t="s">
        <v>139</v>
      </c>
      <c r="H84" s="176">
        <v>0.3</v>
      </c>
      <c r="I84" s="177"/>
      <c r="J84" s="178">
        <f>ROUND(I84*H84,2)</f>
        <v>0</v>
      </c>
      <c r="K84" s="174" t="s">
        <v>140</v>
      </c>
      <c r="L84" s="39"/>
      <c r="M84" s="179" t="s">
        <v>19</v>
      </c>
      <c r="N84" s="180" t="s">
        <v>40</v>
      </c>
      <c r="O84" s="64"/>
      <c r="P84" s="181">
        <f>O84*H84</f>
        <v>0</v>
      </c>
      <c r="Q84" s="181">
        <v>0</v>
      </c>
      <c r="R84" s="181">
        <f>Q84*H84</f>
        <v>0</v>
      </c>
      <c r="S84" s="181">
        <v>0</v>
      </c>
      <c r="T84" s="181">
        <f>S84*H84</f>
        <v>0</v>
      </c>
      <c r="U84" s="182" t="s">
        <v>19</v>
      </c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3" t="s">
        <v>141</v>
      </c>
      <c r="AT84" s="183" t="s">
        <v>136</v>
      </c>
      <c r="AU84" s="183" t="s">
        <v>79</v>
      </c>
      <c r="AY84" s="17" t="s">
        <v>134</v>
      </c>
      <c r="BE84" s="184">
        <f>IF(N84="základní",J84,0)</f>
        <v>0</v>
      </c>
      <c r="BF84" s="184">
        <f>IF(N84="snížená",J84,0)</f>
        <v>0</v>
      </c>
      <c r="BG84" s="184">
        <f>IF(N84="zákl. přenesená",J84,0)</f>
        <v>0</v>
      </c>
      <c r="BH84" s="184">
        <f>IF(N84="sníž. přenesená",J84,0)</f>
        <v>0</v>
      </c>
      <c r="BI84" s="184">
        <f>IF(N84="nulová",J84,0)</f>
        <v>0</v>
      </c>
      <c r="BJ84" s="17" t="s">
        <v>77</v>
      </c>
      <c r="BK84" s="184">
        <f>ROUND(I84*H84,2)</f>
        <v>0</v>
      </c>
      <c r="BL84" s="17" t="s">
        <v>141</v>
      </c>
      <c r="BM84" s="183" t="s">
        <v>284</v>
      </c>
    </row>
    <row r="85" spans="1:65" s="2" customFormat="1" ht="11.25">
      <c r="A85" s="34"/>
      <c r="B85" s="35"/>
      <c r="C85" s="36"/>
      <c r="D85" s="185" t="s">
        <v>143</v>
      </c>
      <c r="E85" s="36"/>
      <c r="F85" s="186" t="s">
        <v>144</v>
      </c>
      <c r="G85" s="36"/>
      <c r="H85" s="36"/>
      <c r="I85" s="187"/>
      <c r="J85" s="36"/>
      <c r="K85" s="36"/>
      <c r="L85" s="39"/>
      <c r="M85" s="188"/>
      <c r="N85" s="189"/>
      <c r="O85" s="64"/>
      <c r="P85" s="64"/>
      <c r="Q85" s="64"/>
      <c r="R85" s="64"/>
      <c r="S85" s="64"/>
      <c r="T85" s="64"/>
      <c r="U85" s="65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143</v>
      </c>
      <c r="AU85" s="17" t="s">
        <v>79</v>
      </c>
    </row>
    <row r="86" spans="1:65" s="2" customFormat="1" ht="11.25">
      <c r="A86" s="34"/>
      <c r="B86" s="35"/>
      <c r="C86" s="36"/>
      <c r="D86" s="190" t="s">
        <v>145</v>
      </c>
      <c r="E86" s="36"/>
      <c r="F86" s="191" t="s">
        <v>146</v>
      </c>
      <c r="G86" s="36"/>
      <c r="H86" s="36"/>
      <c r="I86" s="187"/>
      <c r="J86" s="36"/>
      <c r="K86" s="36"/>
      <c r="L86" s="39"/>
      <c r="M86" s="188"/>
      <c r="N86" s="189"/>
      <c r="O86" s="64"/>
      <c r="P86" s="64"/>
      <c r="Q86" s="64"/>
      <c r="R86" s="64"/>
      <c r="S86" s="64"/>
      <c r="T86" s="64"/>
      <c r="U86" s="65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145</v>
      </c>
      <c r="AU86" s="17" t="s">
        <v>79</v>
      </c>
    </row>
    <row r="87" spans="1:65" s="13" customFormat="1" ht="11.25">
      <c r="B87" s="192"/>
      <c r="C87" s="193"/>
      <c r="D87" s="185" t="s">
        <v>147</v>
      </c>
      <c r="E87" s="194" t="s">
        <v>19</v>
      </c>
      <c r="F87" s="195" t="s">
        <v>285</v>
      </c>
      <c r="G87" s="193"/>
      <c r="H87" s="196">
        <v>0.3</v>
      </c>
      <c r="I87" s="197"/>
      <c r="J87" s="193"/>
      <c r="K87" s="193"/>
      <c r="L87" s="198"/>
      <c r="M87" s="199"/>
      <c r="N87" s="200"/>
      <c r="O87" s="200"/>
      <c r="P87" s="200"/>
      <c r="Q87" s="200"/>
      <c r="R87" s="200"/>
      <c r="S87" s="200"/>
      <c r="T87" s="200"/>
      <c r="U87" s="201"/>
      <c r="AT87" s="202" t="s">
        <v>147</v>
      </c>
      <c r="AU87" s="202" t="s">
        <v>79</v>
      </c>
      <c r="AV87" s="13" t="s">
        <v>79</v>
      </c>
      <c r="AW87" s="13" t="s">
        <v>31</v>
      </c>
      <c r="AX87" s="13" t="s">
        <v>77</v>
      </c>
      <c r="AY87" s="202" t="s">
        <v>134</v>
      </c>
    </row>
    <row r="88" spans="1:65" s="2" customFormat="1" ht="14.45" customHeight="1">
      <c r="A88" s="34"/>
      <c r="B88" s="35"/>
      <c r="C88" s="172" t="s">
        <v>79</v>
      </c>
      <c r="D88" s="172" t="s">
        <v>136</v>
      </c>
      <c r="E88" s="173" t="s">
        <v>150</v>
      </c>
      <c r="F88" s="174" t="s">
        <v>151</v>
      </c>
      <c r="G88" s="175" t="s">
        <v>139</v>
      </c>
      <c r="H88" s="176">
        <v>0.45</v>
      </c>
      <c r="I88" s="177"/>
      <c r="J88" s="178">
        <f>ROUND(I88*H88,2)</f>
        <v>0</v>
      </c>
      <c r="K88" s="174" t="s">
        <v>140</v>
      </c>
      <c r="L88" s="39"/>
      <c r="M88" s="179" t="s">
        <v>19</v>
      </c>
      <c r="N88" s="180" t="s">
        <v>40</v>
      </c>
      <c r="O88" s="64"/>
      <c r="P88" s="181">
        <f>O88*H88</f>
        <v>0</v>
      </c>
      <c r="Q88" s="181">
        <v>0</v>
      </c>
      <c r="R88" s="181">
        <f>Q88*H88</f>
        <v>0</v>
      </c>
      <c r="S88" s="181">
        <v>0</v>
      </c>
      <c r="T88" s="181">
        <f>S88*H88</f>
        <v>0</v>
      </c>
      <c r="U88" s="182" t="s">
        <v>19</v>
      </c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3" t="s">
        <v>141</v>
      </c>
      <c r="AT88" s="183" t="s">
        <v>136</v>
      </c>
      <c r="AU88" s="183" t="s">
        <v>79</v>
      </c>
      <c r="AY88" s="17" t="s">
        <v>134</v>
      </c>
      <c r="BE88" s="184">
        <f>IF(N88="základní",J88,0)</f>
        <v>0</v>
      </c>
      <c r="BF88" s="184">
        <f>IF(N88="snížená",J88,0)</f>
        <v>0</v>
      </c>
      <c r="BG88" s="184">
        <f>IF(N88="zákl. přenesená",J88,0)</f>
        <v>0</v>
      </c>
      <c r="BH88" s="184">
        <f>IF(N88="sníž. přenesená",J88,0)</f>
        <v>0</v>
      </c>
      <c r="BI88" s="184">
        <f>IF(N88="nulová",J88,0)</f>
        <v>0</v>
      </c>
      <c r="BJ88" s="17" t="s">
        <v>77</v>
      </c>
      <c r="BK88" s="184">
        <f>ROUND(I88*H88,2)</f>
        <v>0</v>
      </c>
      <c r="BL88" s="17" t="s">
        <v>141</v>
      </c>
      <c r="BM88" s="183" t="s">
        <v>286</v>
      </c>
    </row>
    <row r="89" spans="1:65" s="2" customFormat="1" ht="11.25">
      <c r="A89" s="34"/>
      <c r="B89" s="35"/>
      <c r="C89" s="36"/>
      <c r="D89" s="185" t="s">
        <v>143</v>
      </c>
      <c r="E89" s="36"/>
      <c r="F89" s="186" t="s">
        <v>153</v>
      </c>
      <c r="G89" s="36"/>
      <c r="H89" s="36"/>
      <c r="I89" s="187"/>
      <c r="J89" s="36"/>
      <c r="K89" s="36"/>
      <c r="L89" s="39"/>
      <c r="M89" s="188"/>
      <c r="N89" s="189"/>
      <c r="O89" s="64"/>
      <c r="P89" s="64"/>
      <c r="Q89" s="64"/>
      <c r="R89" s="64"/>
      <c r="S89" s="64"/>
      <c r="T89" s="64"/>
      <c r="U89" s="65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143</v>
      </c>
      <c r="AU89" s="17" t="s">
        <v>79</v>
      </c>
    </row>
    <row r="90" spans="1:65" s="2" customFormat="1" ht="11.25">
      <c r="A90" s="34"/>
      <c r="B90" s="35"/>
      <c r="C90" s="36"/>
      <c r="D90" s="190" t="s">
        <v>145</v>
      </c>
      <c r="E90" s="36"/>
      <c r="F90" s="191" t="s">
        <v>154</v>
      </c>
      <c r="G90" s="36"/>
      <c r="H90" s="36"/>
      <c r="I90" s="187"/>
      <c r="J90" s="36"/>
      <c r="K90" s="36"/>
      <c r="L90" s="39"/>
      <c r="M90" s="188"/>
      <c r="N90" s="189"/>
      <c r="O90" s="64"/>
      <c r="P90" s="64"/>
      <c r="Q90" s="64"/>
      <c r="R90" s="64"/>
      <c r="S90" s="64"/>
      <c r="T90" s="64"/>
      <c r="U90" s="65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145</v>
      </c>
      <c r="AU90" s="17" t="s">
        <v>79</v>
      </c>
    </row>
    <row r="91" spans="1:65" s="13" customFormat="1" ht="11.25">
      <c r="B91" s="192"/>
      <c r="C91" s="193"/>
      <c r="D91" s="185" t="s">
        <v>147</v>
      </c>
      <c r="E91" s="194" t="s">
        <v>19</v>
      </c>
      <c r="F91" s="195" t="s">
        <v>287</v>
      </c>
      <c r="G91" s="193"/>
      <c r="H91" s="196">
        <v>0.45</v>
      </c>
      <c r="I91" s="197"/>
      <c r="J91" s="193"/>
      <c r="K91" s="193"/>
      <c r="L91" s="198"/>
      <c r="M91" s="199"/>
      <c r="N91" s="200"/>
      <c r="O91" s="200"/>
      <c r="P91" s="200"/>
      <c r="Q91" s="200"/>
      <c r="R91" s="200"/>
      <c r="S91" s="200"/>
      <c r="T91" s="200"/>
      <c r="U91" s="201"/>
      <c r="AT91" s="202" t="s">
        <v>147</v>
      </c>
      <c r="AU91" s="202" t="s">
        <v>79</v>
      </c>
      <c r="AV91" s="13" t="s">
        <v>79</v>
      </c>
      <c r="AW91" s="13" t="s">
        <v>31</v>
      </c>
      <c r="AX91" s="13" t="s">
        <v>77</v>
      </c>
      <c r="AY91" s="202" t="s">
        <v>134</v>
      </c>
    </row>
    <row r="92" spans="1:65" s="2" customFormat="1" ht="14.45" customHeight="1">
      <c r="A92" s="34"/>
      <c r="B92" s="35"/>
      <c r="C92" s="172" t="s">
        <v>149</v>
      </c>
      <c r="D92" s="172" t="s">
        <v>136</v>
      </c>
      <c r="E92" s="173" t="s">
        <v>156</v>
      </c>
      <c r="F92" s="174" t="s">
        <v>157</v>
      </c>
      <c r="G92" s="175" t="s">
        <v>139</v>
      </c>
      <c r="H92" s="176">
        <v>0.3</v>
      </c>
      <c r="I92" s="177"/>
      <c r="J92" s="178">
        <f>ROUND(I92*H92,2)</f>
        <v>0</v>
      </c>
      <c r="K92" s="174" t="s">
        <v>140</v>
      </c>
      <c r="L92" s="39"/>
      <c r="M92" s="179" t="s">
        <v>19</v>
      </c>
      <c r="N92" s="180" t="s">
        <v>40</v>
      </c>
      <c r="O92" s="64"/>
      <c r="P92" s="181">
        <f>O92*H92</f>
        <v>0</v>
      </c>
      <c r="Q92" s="181">
        <v>0</v>
      </c>
      <c r="R92" s="181">
        <f>Q92*H92</f>
        <v>0</v>
      </c>
      <c r="S92" s="181">
        <v>0</v>
      </c>
      <c r="T92" s="181">
        <f>S92*H92</f>
        <v>0</v>
      </c>
      <c r="U92" s="182" t="s">
        <v>19</v>
      </c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3" t="s">
        <v>141</v>
      </c>
      <c r="AT92" s="183" t="s">
        <v>136</v>
      </c>
      <c r="AU92" s="183" t="s">
        <v>79</v>
      </c>
      <c r="AY92" s="17" t="s">
        <v>134</v>
      </c>
      <c r="BE92" s="184">
        <f>IF(N92="základní",J92,0)</f>
        <v>0</v>
      </c>
      <c r="BF92" s="184">
        <f>IF(N92="snížená",J92,0)</f>
        <v>0</v>
      </c>
      <c r="BG92" s="184">
        <f>IF(N92="zákl. přenesená",J92,0)</f>
        <v>0</v>
      </c>
      <c r="BH92" s="184">
        <f>IF(N92="sníž. přenesená",J92,0)</f>
        <v>0</v>
      </c>
      <c r="BI92" s="184">
        <f>IF(N92="nulová",J92,0)</f>
        <v>0</v>
      </c>
      <c r="BJ92" s="17" t="s">
        <v>77</v>
      </c>
      <c r="BK92" s="184">
        <f>ROUND(I92*H92,2)</f>
        <v>0</v>
      </c>
      <c r="BL92" s="17" t="s">
        <v>141</v>
      </c>
      <c r="BM92" s="183" t="s">
        <v>288</v>
      </c>
    </row>
    <row r="93" spans="1:65" s="2" customFormat="1" ht="11.25">
      <c r="A93" s="34"/>
      <c r="B93" s="35"/>
      <c r="C93" s="36"/>
      <c r="D93" s="185" t="s">
        <v>143</v>
      </c>
      <c r="E93" s="36"/>
      <c r="F93" s="186" t="s">
        <v>159</v>
      </c>
      <c r="G93" s="36"/>
      <c r="H93" s="36"/>
      <c r="I93" s="187"/>
      <c r="J93" s="36"/>
      <c r="K93" s="36"/>
      <c r="L93" s="39"/>
      <c r="M93" s="188"/>
      <c r="N93" s="189"/>
      <c r="O93" s="64"/>
      <c r="P93" s="64"/>
      <c r="Q93" s="64"/>
      <c r="R93" s="64"/>
      <c r="S93" s="64"/>
      <c r="T93" s="64"/>
      <c r="U93" s="65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143</v>
      </c>
      <c r="AU93" s="17" t="s">
        <v>79</v>
      </c>
    </row>
    <row r="94" spans="1:65" s="2" customFormat="1" ht="11.25">
      <c r="A94" s="34"/>
      <c r="B94" s="35"/>
      <c r="C94" s="36"/>
      <c r="D94" s="190" t="s">
        <v>145</v>
      </c>
      <c r="E94" s="36"/>
      <c r="F94" s="191" t="s">
        <v>160</v>
      </c>
      <c r="G94" s="36"/>
      <c r="H94" s="36"/>
      <c r="I94" s="187"/>
      <c r="J94" s="36"/>
      <c r="K94" s="36"/>
      <c r="L94" s="39"/>
      <c r="M94" s="188"/>
      <c r="N94" s="189"/>
      <c r="O94" s="64"/>
      <c r="P94" s="64"/>
      <c r="Q94" s="64"/>
      <c r="R94" s="64"/>
      <c r="S94" s="64"/>
      <c r="T94" s="64"/>
      <c r="U94" s="65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145</v>
      </c>
      <c r="AU94" s="17" t="s">
        <v>79</v>
      </c>
    </row>
    <row r="95" spans="1:65" s="13" customFormat="1" ht="11.25">
      <c r="B95" s="192"/>
      <c r="C95" s="193"/>
      <c r="D95" s="185" t="s">
        <v>147</v>
      </c>
      <c r="E95" s="194" t="s">
        <v>19</v>
      </c>
      <c r="F95" s="195" t="s">
        <v>289</v>
      </c>
      <c r="G95" s="193"/>
      <c r="H95" s="196">
        <v>0.3</v>
      </c>
      <c r="I95" s="197"/>
      <c r="J95" s="193"/>
      <c r="K95" s="193"/>
      <c r="L95" s="198"/>
      <c r="M95" s="199"/>
      <c r="N95" s="200"/>
      <c r="O95" s="200"/>
      <c r="P95" s="200"/>
      <c r="Q95" s="200"/>
      <c r="R95" s="200"/>
      <c r="S95" s="200"/>
      <c r="T95" s="200"/>
      <c r="U95" s="201"/>
      <c r="AT95" s="202" t="s">
        <v>147</v>
      </c>
      <c r="AU95" s="202" t="s">
        <v>79</v>
      </c>
      <c r="AV95" s="13" t="s">
        <v>79</v>
      </c>
      <c r="AW95" s="13" t="s">
        <v>31</v>
      </c>
      <c r="AX95" s="13" t="s">
        <v>77</v>
      </c>
      <c r="AY95" s="202" t="s">
        <v>134</v>
      </c>
    </row>
    <row r="96" spans="1:65" s="2" customFormat="1" ht="14.45" customHeight="1">
      <c r="A96" s="34"/>
      <c r="B96" s="35"/>
      <c r="C96" s="172" t="s">
        <v>141</v>
      </c>
      <c r="D96" s="172" t="s">
        <v>136</v>
      </c>
      <c r="E96" s="173" t="s">
        <v>163</v>
      </c>
      <c r="F96" s="174" t="s">
        <v>164</v>
      </c>
      <c r="G96" s="175" t="s">
        <v>139</v>
      </c>
      <c r="H96" s="176">
        <v>0.45</v>
      </c>
      <c r="I96" s="177"/>
      <c r="J96" s="178">
        <f>ROUND(I96*H96,2)</f>
        <v>0</v>
      </c>
      <c r="K96" s="174" t="s">
        <v>140</v>
      </c>
      <c r="L96" s="39"/>
      <c r="M96" s="179" t="s">
        <v>19</v>
      </c>
      <c r="N96" s="180" t="s">
        <v>40</v>
      </c>
      <c r="O96" s="64"/>
      <c r="P96" s="181">
        <f>O96*H96</f>
        <v>0</v>
      </c>
      <c r="Q96" s="181">
        <v>0</v>
      </c>
      <c r="R96" s="181">
        <f>Q96*H96</f>
        <v>0</v>
      </c>
      <c r="S96" s="181">
        <v>0</v>
      </c>
      <c r="T96" s="181">
        <f>S96*H96</f>
        <v>0</v>
      </c>
      <c r="U96" s="182" t="s">
        <v>19</v>
      </c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3" t="s">
        <v>141</v>
      </c>
      <c r="AT96" s="183" t="s">
        <v>136</v>
      </c>
      <c r="AU96" s="183" t="s">
        <v>79</v>
      </c>
      <c r="AY96" s="17" t="s">
        <v>134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7" t="s">
        <v>77</v>
      </c>
      <c r="BK96" s="184">
        <f>ROUND(I96*H96,2)</f>
        <v>0</v>
      </c>
      <c r="BL96" s="17" t="s">
        <v>141</v>
      </c>
      <c r="BM96" s="183" t="s">
        <v>290</v>
      </c>
    </row>
    <row r="97" spans="1:65" s="2" customFormat="1" ht="11.25">
      <c r="A97" s="34"/>
      <c r="B97" s="35"/>
      <c r="C97" s="36"/>
      <c r="D97" s="185" t="s">
        <v>143</v>
      </c>
      <c r="E97" s="36"/>
      <c r="F97" s="186" t="s">
        <v>166</v>
      </c>
      <c r="G97" s="36"/>
      <c r="H97" s="36"/>
      <c r="I97" s="187"/>
      <c r="J97" s="36"/>
      <c r="K97" s="36"/>
      <c r="L97" s="39"/>
      <c r="M97" s="188"/>
      <c r="N97" s="189"/>
      <c r="O97" s="64"/>
      <c r="P97" s="64"/>
      <c r="Q97" s="64"/>
      <c r="R97" s="64"/>
      <c r="S97" s="64"/>
      <c r="T97" s="64"/>
      <c r="U97" s="65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143</v>
      </c>
      <c r="AU97" s="17" t="s">
        <v>79</v>
      </c>
    </row>
    <row r="98" spans="1:65" s="2" customFormat="1" ht="11.25">
      <c r="A98" s="34"/>
      <c r="B98" s="35"/>
      <c r="C98" s="36"/>
      <c r="D98" s="190" t="s">
        <v>145</v>
      </c>
      <c r="E98" s="36"/>
      <c r="F98" s="191" t="s">
        <v>167</v>
      </c>
      <c r="G98" s="36"/>
      <c r="H98" s="36"/>
      <c r="I98" s="187"/>
      <c r="J98" s="36"/>
      <c r="K98" s="36"/>
      <c r="L98" s="39"/>
      <c r="M98" s="188"/>
      <c r="N98" s="189"/>
      <c r="O98" s="64"/>
      <c r="P98" s="64"/>
      <c r="Q98" s="64"/>
      <c r="R98" s="64"/>
      <c r="S98" s="64"/>
      <c r="T98" s="64"/>
      <c r="U98" s="65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145</v>
      </c>
      <c r="AU98" s="17" t="s">
        <v>79</v>
      </c>
    </row>
    <row r="99" spans="1:65" s="13" customFormat="1" ht="11.25">
      <c r="B99" s="192"/>
      <c r="C99" s="193"/>
      <c r="D99" s="185" t="s">
        <v>147</v>
      </c>
      <c r="E99" s="194" t="s">
        <v>19</v>
      </c>
      <c r="F99" s="195" t="s">
        <v>291</v>
      </c>
      <c r="G99" s="193"/>
      <c r="H99" s="196">
        <v>0.45</v>
      </c>
      <c r="I99" s="197"/>
      <c r="J99" s="193"/>
      <c r="K99" s="193"/>
      <c r="L99" s="198"/>
      <c r="M99" s="199"/>
      <c r="N99" s="200"/>
      <c r="O99" s="200"/>
      <c r="P99" s="200"/>
      <c r="Q99" s="200"/>
      <c r="R99" s="200"/>
      <c r="S99" s="200"/>
      <c r="T99" s="200"/>
      <c r="U99" s="201"/>
      <c r="AT99" s="202" t="s">
        <v>147</v>
      </c>
      <c r="AU99" s="202" t="s">
        <v>79</v>
      </c>
      <c r="AV99" s="13" t="s">
        <v>79</v>
      </c>
      <c r="AW99" s="13" t="s">
        <v>31</v>
      </c>
      <c r="AX99" s="13" t="s">
        <v>77</v>
      </c>
      <c r="AY99" s="202" t="s">
        <v>134</v>
      </c>
    </row>
    <row r="100" spans="1:65" s="2" customFormat="1" ht="19.899999999999999" customHeight="1">
      <c r="A100" s="34"/>
      <c r="B100" s="35"/>
      <c r="C100" s="172" t="s">
        <v>162</v>
      </c>
      <c r="D100" s="172" t="s">
        <v>136</v>
      </c>
      <c r="E100" s="173" t="s">
        <v>169</v>
      </c>
      <c r="F100" s="174" t="s">
        <v>170</v>
      </c>
      <c r="G100" s="175" t="s">
        <v>139</v>
      </c>
      <c r="H100" s="176">
        <v>0.3</v>
      </c>
      <c r="I100" s="177"/>
      <c r="J100" s="178">
        <f>ROUND(I100*H100,2)</f>
        <v>0</v>
      </c>
      <c r="K100" s="174" t="s">
        <v>19</v>
      </c>
      <c r="L100" s="39"/>
      <c r="M100" s="179" t="s">
        <v>19</v>
      </c>
      <c r="N100" s="180" t="s">
        <v>40</v>
      </c>
      <c r="O100" s="64"/>
      <c r="P100" s="181">
        <f>O100*H100</f>
        <v>0</v>
      </c>
      <c r="Q100" s="181">
        <v>0</v>
      </c>
      <c r="R100" s="181">
        <f>Q100*H100</f>
        <v>0</v>
      </c>
      <c r="S100" s="181">
        <v>0</v>
      </c>
      <c r="T100" s="181">
        <f>S100*H100</f>
        <v>0</v>
      </c>
      <c r="U100" s="182" t="s">
        <v>19</v>
      </c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3" t="s">
        <v>141</v>
      </c>
      <c r="AT100" s="183" t="s">
        <v>136</v>
      </c>
      <c r="AU100" s="183" t="s">
        <v>79</v>
      </c>
      <c r="AY100" s="17" t="s">
        <v>134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7" t="s">
        <v>77</v>
      </c>
      <c r="BK100" s="184">
        <f>ROUND(I100*H100,2)</f>
        <v>0</v>
      </c>
      <c r="BL100" s="17" t="s">
        <v>141</v>
      </c>
      <c r="BM100" s="183" t="s">
        <v>292</v>
      </c>
    </row>
    <row r="101" spans="1:65" s="2" customFormat="1" ht="11.25">
      <c r="A101" s="34"/>
      <c r="B101" s="35"/>
      <c r="C101" s="36"/>
      <c r="D101" s="185" t="s">
        <v>143</v>
      </c>
      <c r="E101" s="36"/>
      <c r="F101" s="186" t="s">
        <v>172</v>
      </c>
      <c r="G101" s="36"/>
      <c r="H101" s="36"/>
      <c r="I101" s="187"/>
      <c r="J101" s="36"/>
      <c r="K101" s="36"/>
      <c r="L101" s="39"/>
      <c r="M101" s="188"/>
      <c r="N101" s="189"/>
      <c r="O101" s="64"/>
      <c r="P101" s="64"/>
      <c r="Q101" s="64"/>
      <c r="R101" s="64"/>
      <c r="S101" s="64"/>
      <c r="T101" s="64"/>
      <c r="U101" s="65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143</v>
      </c>
      <c r="AU101" s="17" t="s">
        <v>79</v>
      </c>
    </row>
    <row r="102" spans="1:65" s="13" customFormat="1" ht="11.25">
      <c r="B102" s="192"/>
      <c r="C102" s="193"/>
      <c r="D102" s="185" t="s">
        <v>147</v>
      </c>
      <c r="E102" s="194" t="s">
        <v>19</v>
      </c>
      <c r="F102" s="195" t="s">
        <v>289</v>
      </c>
      <c r="G102" s="193"/>
      <c r="H102" s="196">
        <v>0.3</v>
      </c>
      <c r="I102" s="197"/>
      <c r="J102" s="193"/>
      <c r="K102" s="193"/>
      <c r="L102" s="198"/>
      <c r="M102" s="199"/>
      <c r="N102" s="200"/>
      <c r="O102" s="200"/>
      <c r="P102" s="200"/>
      <c r="Q102" s="200"/>
      <c r="R102" s="200"/>
      <c r="S102" s="200"/>
      <c r="T102" s="200"/>
      <c r="U102" s="201"/>
      <c r="AT102" s="202" t="s">
        <v>147</v>
      </c>
      <c r="AU102" s="202" t="s">
        <v>79</v>
      </c>
      <c r="AV102" s="13" t="s">
        <v>79</v>
      </c>
      <c r="AW102" s="13" t="s">
        <v>31</v>
      </c>
      <c r="AX102" s="13" t="s">
        <v>77</v>
      </c>
      <c r="AY102" s="202" t="s">
        <v>134</v>
      </c>
    </row>
    <row r="103" spans="1:65" s="2" customFormat="1" ht="19.899999999999999" customHeight="1">
      <c r="A103" s="34"/>
      <c r="B103" s="35"/>
      <c r="C103" s="172" t="s">
        <v>173</v>
      </c>
      <c r="D103" s="172" t="s">
        <v>136</v>
      </c>
      <c r="E103" s="173" t="s">
        <v>174</v>
      </c>
      <c r="F103" s="174" t="s">
        <v>175</v>
      </c>
      <c r="G103" s="175" t="s">
        <v>139</v>
      </c>
      <c r="H103" s="176">
        <v>0.45</v>
      </c>
      <c r="I103" s="177"/>
      <c r="J103" s="178">
        <f>ROUND(I103*H103,2)</f>
        <v>0</v>
      </c>
      <c r="K103" s="174" t="s">
        <v>19</v>
      </c>
      <c r="L103" s="39"/>
      <c r="M103" s="179" t="s">
        <v>19</v>
      </c>
      <c r="N103" s="180" t="s">
        <v>40</v>
      </c>
      <c r="O103" s="64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1">
        <f>S103*H103</f>
        <v>0</v>
      </c>
      <c r="U103" s="182" t="s">
        <v>19</v>
      </c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R103" s="183" t="s">
        <v>141</v>
      </c>
      <c r="AT103" s="183" t="s">
        <v>136</v>
      </c>
      <c r="AU103" s="183" t="s">
        <v>79</v>
      </c>
      <c r="AY103" s="17" t="s">
        <v>134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7" t="s">
        <v>77</v>
      </c>
      <c r="BK103" s="184">
        <f>ROUND(I103*H103,2)</f>
        <v>0</v>
      </c>
      <c r="BL103" s="17" t="s">
        <v>141</v>
      </c>
      <c r="BM103" s="183" t="s">
        <v>293</v>
      </c>
    </row>
    <row r="104" spans="1:65" s="2" customFormat="1" ht="19.5">
      <c r="A104" s="34"/>
      <c r="B104" s="35"/>
      <c r="C104" s="36"/>
      <c r="D104" s="185" t="s">
        <v>143</v>
      </c>
      <c r="E104" s="36"/>
      <c r="F104" s="186" t="s">
        <v>177</v>
      </c>
      <c r="G104" s="36"/>
      <c r="H104" s="36"/>
      <c r="I104" s="187"/>
      <c r="J104" s="36"/>
      <c r="K104" s="36"/>
      <c r="L104" s="39"/>
      <c r="M104" s="188"/>
      <c r="N104" s="189"/>
      <c r="O104" s="64"/>
      <c r="P104" s="64"/>
      <c r="Q104" s="64"/>
      <c r="R104" s="64"/>
      <c r="S104" s="64"/>
      <c r="T104" s="64"/>
      <c r="U104" s="65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7" t="s">
        <v>143</v>
      </c>
      <c r="AU104" s="17" t="s">
        <v>79</v>
      </c>
    </row>
    <row r="105" spans="1:65" s="13" customFormat="1" ht="11.25">
      <c r="B105" s="192"/>
      <c r="C105" s="193"/>
      <c r="D105" s="185" t="s">
        <v>147</v>
      </c>
      <c r="E105" s="194" t="s">
        <v>19</v>
      </c>
      <c r="F105" s="195" t="s">
        <v>291</v>
      </c>
      <c r="G105" s="193"/>
      <c r="H105" s="196">
        <v>0.45</v>
      </c>
      <c r="I105" s="197"/>
      <c r="J105" s="193"/>
      <c r="K105" s="193"/>
      <c r="L105" s="198"/>
      <c r="M105" s="203"/>
      <c r="N105" s="204"/>
      <c r="O105" s="204"/>
      <c r="P105" s="204"/>
      <c r="Q105" s="204"/>
      <c r="R105" s="204"/>
      <c r="S105" s="204"/>
      <c r="T105" s="204"/>
      <c r="U105" s="205"/>
      <c r="AT105" s="202" t="s">
        <v>147</v>
      </c>
      <c r="AU105" s="202" t="s">
        <v>79</v>
      </c>
      <c r="AV105" s="13" t="s">
        <v>79</v>
      </c>
      <c r="AW105" s="13" t="s">
        <v>31</v>
      </c>
      <c r="AX105" s="13" t="s">
        <v>77</v>
      </c>
      <c r="AY105" s="202" t="s">
        <v>134</v>
      </c>
    </row>
    <row r="106" spans="1:65" s="2" customFormat="1" ht="6.95" customHeight="1">
      <c r="A106" s="34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9"/>
      <c r="M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</sheetData>
  <sheetProtection algorithmName="SHA-512" hashValue="qywa3lVp5xwPrxNI0aUCgoEaxynCwQRo1heYdDKAGB6ahgB60mkggnp+mPKYCTdpRrQQeEi6V1oKrM1TYB2C2A==" saltValue="/L2LtrRLDmldVA2QWR4Wjd30hQtooe5y7u3cILN5RCv7YuyW0S/55rt/ZAMyGBHVLN9oSGep4IQ8i6uTP/87Zg==" spinCount="100000" sheet="1" objects="1" scenarios="1" formatColumns="0" formatRows="0" autoFilter="0"/>
  <autoFilter ref="C80:K105" xr:uid="{00000000-0009-0000-0000-00000B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B00-000000000000}"/>
    <hyperlink ref="F90" r:id="rId2" xr:uid="{00000000-0004-0000-0B00-000001000000}"/>
    <hyperlink ref="F94" r:id="rId3" xr:uid="{00000000-0004-0000-0B00-000002000000}"/>
    <hyperlink ref="F98" r:id="rId4" xr:uid="{00000000-0004-0000-0B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06" customWidth="1"/>
    <col min="2" max="2" width="1.6640625" style="206" customWidth="1"/>
    <col min="3" max="4" width="5" style="206" customWidth="1"/>
    <col min="5" max="5" width="11.6640625" style="206" customWidth="1"/>
    <col min="6" max="6" width="9.1640625" style="206" customWidth="1"/>
    <col min="7" max="7" width="5" style="206" customWidth="1"/>
    <col min="8" max="8" width="77.83203125" style="206" customWidth="1"/>
    <col min="9" max="10" width="20" style="206" customWidth="1"/>
    <col min="11" max="11" width="1.6640625" style="206" customWidth="1"/>
  </cols>
  <sheetData>
    <row r="1" spans="2:11" s="1" customFormat="1" ht="37.5" customHeight="1"/>
    <row r="2" spans="2:11" s="1" customFormat="1" ht="7.5" customHeight="1">
      <c r="B2" s="207"/>
      <c r="C2" s="208"/>
      <c r="D2" s="208"/>
      <c r="E2" s="208"/>
      <c r="F2" s="208"/>
      <c r="G2" s="208"/>
      <c r="H2" s="208"/>
      <c r="I2" s="208"/>
      <c r="J2" s="208"/>
      <c r="K2" s="209"/>
    </row>
    <row r="3" spans="2:11" s="14" customFormat="1" ht="45" customHeight="1">
      <c r="B3" s="210"/>
      <c r="C3" s="345" t="s">
        <v>294</v>
      </c>
      <c r="D3" s="345"/>
      <c r="E3" s="345"/>
      <c r="F3" s="345"/>
      <c r="G3" s="345"/>
      <c r="H3" s="345"/>
      <c r="I3" s="345"/>
      <c r="J3" s="345"/>
      <c r="K3" s="211"/>
    </row>
    <row r="4" spans="2:11" s="1" customFormat="1" ht="25.5" customHeight="1">
      <c r="B4" s="212"/>
      <c r="C4" s="344" t="s">
        <v>295</v>
      </c>
      <c r="D4" s="344"/>
      <c r="E4" s="344"/>
      <c r="F4" s="344"/>
      <c r="G4" s="344"/>
      <c r="H4" s="344"/>
      <c r="I4" s="344"/>
      <c r="J4" s="344"/>
      <c r="K4" s="213"/>
    </row>
    <row r="5" spans="2:11" s="1" customFormat="1" ht="5.25" customHeight="1">
      <c r="B5" s="212"/>
      <c r="C5" s="214"/>
      <c r="D5" s="214"/>
      <c r="E5" s="214"/>
      <c r="F5" s="214"/>
      <c r="G5" s="214"/>
      <c r="H5" s="214"/>
      <c r="I5" s="214"/>
      <c r="J5" s="214"/>
      <c r="K5" s="213"/>
    </row>
    <row r="6" spans="2:11" s="1" customFormat="1" ht="15" customHeight="1">
      <c r="B6" s="212"/>
      <c r="C6" s="343" t="s">
        <v>296</v>
      </c>
      <c r="D6" s="343"/>
      <c r="E6" s="343"/>
      <c r="F6" s="343"/>
      <c r="G6" s="343"/>
      <c r="H6" s="343"/>
      <c r="I6" s="343"/>
      <c r="J6" s="343"/>
      <c r="K6" s="213"/>
    </row>
    <row r="7" spans="2:11" s="1" customFormat="1" ht="15" customHeight="1">
      <c r="B7" s="216"/>
      <c r="C7" s="343" t="s">
        <v>297</v>
      </c>
      <c r="D7" s="343"/>
      <c r="E7" s="343"/>
      <c r="F7" s="343"/>
      <c r="G7" s="343"/>
      <c r="H7" s="343"/>
      <c r="I7" s="343"/>
      <c r="J7" s="343"/>
      <c r="K7" s="213"/>
    </row>
    <row r="8" spans="2:11" s="1" customFormat="1" ht="12.75" customHeight="1">
      <c r="B8" s="216"/>
      <c r="C8" s="215"/>
      <c r="D8" s="215"/>
      <c r="E8" s="215"/>
      <c r="F8" s="215"/>
      <c r="G8" s="215"/>
      <c r="H8" s="215"/>
      <c r="I8" s="215"/>
      <c r="J8" s="215"/>
      <c r="K8" s="213"/>
    </row>
    <row r="9" spans="2:11" s="1" customFormat="1" ht="15" customHeight="1">
      <c r="B9" s="216"/>
      <c r="C9" s="343" t="s">
        <v>298</v>
      </c>
      <c r="D9" s="343"/>
      <c r="E9" s="343"/>
      <c r="F9" s="343"/>
      <c r="G9" s="343"/>
      <c r="H9" s="343"/>
      <c r="I9" s="343"/>
      <c r="J9" s="343"/>
      <c r="K9" s="213"/>
    </row>
    <row r="10" spans="2:11" s="1" customFormat="1" ht="15" customHeight="1">
      <c r="B10" s="216"/>
      <c r="C10" s="215"/>
      <c r="D10" s="343" t="s">
        <v>299</v>
      </c>
      <c r="E10" s="343"/>
      <c r="F10" s="343"/>
      <c r="G10" s="343"/>
      <c r="H10" s="343"/>
      <c r="I10" s="343"/>
      <c r="J10" s="343"/>
      <c r="K10" s="213"/>
    </row>
    <row r="11" spans="2:11" s="1" customFormat="1" ht="15" customHeight="1">
      <c r="B11" s="216"/>
      <c r="C11" s="217"/>
      <c r="D11" s="343" t="s">
        <v>300</v>
      </c>
      <c r="E11" s="343"/>
      <c r="F11" s="343"/>
      <c r="G11" s="343"/>
      <c r="H11" s="343"/>
      <c r="I11" s="343"/>
      <c r="J11" s="343"/>
      <c r="K11" s="213"/>
    </row>
    <row r="12" spans="2:11" s="1" customFormat="1" ht="15" customHeight="1">
      <c r="B12" s="216"/>
      <c r="C12" s="217"/>
      <c r="D12" s="215"/>
      <c r="E12" s="215"/>
      <c r="F12" s="215"/>
      <c r="G12" s="215"/>
      <c r="H12" s="215"/>
      <c r="I12" s="215"/>
      <c r="J12" s="215"/>
      <c r="K12" s="213"/>
    </row>
    <row r="13" spans="2:11" s="1" customFormat="1" ht="15" customHeight="1">
      <c r="B13" s="216"/>
      <c r="C13" s="217"/>
      <c r="D13" s="218" t="s">
        <v>301</v>
      </c>
      <c r="E13" s="215"/>
      <c r="F13" s="215"/>
      <c r="G13" s="215"/>
      <c r="H13" s="215"/>
      <c r="I13" s="215"/>
      <c r="J13" s="215"/>
      <c r="K13" s="213"/>
    </row>
    <row r="14" spans="2:11" s="1" customFormat="1" ht="12.75" customHeight="1">
      <c r="B14" s="216"/>
      <c r="C14" s="217"/>
      <c r="D14" s="217"/>
      <c r="E14" s="217"/>
      <c r="F14" s="217"/>
      <c r="G14" s="217"/>
      <c r="H14" s="217"/>
      <c r="I14" s="217"/>
      <c r="J14" s="217"/>
      <c r="K14" s="213"/>
    </row>
    <row r="15" spans="2:11" s="1" customFormat="1" ht="15" customHeight="1">
      <c r="B15" s="216"/>
      <c r="C15" s="217"/>
      <c r="D15" s="343" t="s">
        <v>302</v>
      </c>
      <c r="E15" s="343"/>
      <c r="F15" s="343"/>
      <c r="G15" s="343"/>
      <c r="H15" s="343"/>
      <c r="I15" s="343"/>
      <c r="J15" s="343"/>
      <c r="K15" s="213"/>
    </row>
    <row r="16" spans="2:11" s="1" customFormat="1" ht="15" customHeight="1">
      <c r="B16" s="216"/>
      <c r="C16" s="217"/>
      <c r="D16" s="343" t="s">
        <v>303</v>
      </c>
      <c r="E16" s="343"/>
      <c r="F16" s="343"/>
      <c r="G16" s="343"/>
      <c r="H16" s="343"/>
      <c r="I16" s="343"/>
      <c r="J16" s="343"/>
      <c r="K16" s="213"/>
    </row>
    <row r="17" spans="2:11" s="1" customFormat="1" ht="15" customHeight="1">
      <c r="B17" s="216"/>
      <c r="C17" s="217"/>
      <c r="D17" s="343" t="s">
        <v>304</v>
      </c>
      <c r="E17" s="343"/>
      <c r="F17" s="343"/>
      <c r="G17" s="343"/>
      <c r="H17" s="343"/>
      <c r="I17" s="343"/>
      <c r="J17" s="343"/>
      <c r="K17" s="213"/>
    </row>
    <row r="18" spans="2:11" s="1" customFormat="1" ht="15" customHeight="1">
      <c r="B18" s="216"/>
      <c r="C18" s="217"/>
      <c r="D18" s="217"/>
      <c r="E18" s="219" t="s">
        <v>76</v>
      </c>
      <c r="F18" s="343" t="s">
        <v>305</v>
      </c>
      <c r="G18" s="343"/>
      <c r="H18" s="343"/>
      <c r="I18" s="343"/>
      <c r="J18" s="343"/>
      <c r="K18" s="213"/>
    </row>
    <row r="19" spans="2:11" s="1" customFormat="1" ht="15" customHeight="1">
      <c r="B19" s="216"/>
      <c r="C19" s="217"/>
      <c r="D19" s="217"/>
      <c r="E19" s="219" t="s">
        <v>306</v>
      </c>
      <c r="F19" s="343" t="s">
        <v>307</v>
      </c>
      <c r="G19" s="343"/>
      <c r="H19" s="343"/>
      <c r="I19" s="343"/>
      <c r="J19" s="343"/>
      <c r="K19" s="213"/>
    </row>
    <row r="20" spans="2:11" s="1" customFormat="1" ht="15" customHeight="1">
      <c r="B20" s="216"/>
      <c r="C20" s="217"/>
      <c r="D20" s="217"/>
      <c r="E20" s="219" t="s">
        <v>308</v>
      </c>
      <c r="F20" s="343" t="s">
        <v>309</v>
      </c>
      <c r="G20" s="343"/>
      <c r="H20" s="343"/>
      <c r="I20" s="343"/>
      <c r="J20" s="343"/>
      <c r="K20" s="213"/>
    </row>
    <row r="21" spans="2:11" s="1" customFormat="1" ht="15" customHeight="1">
      <c r="B21" s="216"/>
      <c r="C21" s="217"/>
      <c r="D21" s="217"/>
      <c r="E21" s="219" t="s">
        <v>310</v>
      </c>
      <c r="F21" s="343" t="s">
        <v>311</v>
      </c>
      <c r="G21" s="343"/>
      <c r="H21" s="343"/>
      <c r="I21" s="343"/>
      <c r="J21" s="343"/>
      <c r="K21" s="213"/>
    </row>
    <row r="22" spans="2:11" s="1" customFormat="1" ht="15" customHeight="1">
      <c r="B22" s="216"/>
      <c r="C22" s="217"/>
      <c r="D22" s="217"/>
      <c r="E22" s="219" t="s">
        <v>312</v>
      </c>
      <c r="F22" s="343" t="s">
        <v>313</v>
      </c>
      <c r="G22" s="343"/>
      <c r="H22" s="343"/>
      <c r="I22" s="343"/>
      <c r="J22" s="343"/>
      <c r="K22" s="213"/>
    </row>
    <row r="23" spans="2:11" s="1" customFormat="1" ht="15" customHeight="1">
      <c r="B23" s="216"/>
      <c r="C23" s="217"/>
      <c r="D23" s="217"/>
      <c r="E23" s="219" t="s">
        <v>314</v>
      </c>
      <c r="F23" s="343" t="s">
        <v>315</v>
      </c>
      <c r="G23" s="343"/>
      <c r="H23" s="343"/>
      <c r="I23" s="343"/>
      <c r="J23" s="343"/>
      <c r="K23" s="213"/>
    </row>
    <row r="24" spans="2:11" s="1" customFormat="1" ht="12.75" customHeight="1">
      <c r="B24" s="216"/>
      <c r="C24" s="217"/>
      <c r="D24" s="217"/>
      <c r="E24" s="217"/>
      <c r="F24" s="217"/>
      <c r="G24" s="217"/>
      <c r="H24" s="217"/>
      <c r="I24" s="217"/>
      <c r="J24" s="217"/>
      <c r="K24" s="213"/>
    </row>
    <row r="25" spans="2:11" s="1" customFormat="1" ht="15" customHeight="1">
      <c r="B25" s="216"/>
      <c r="C25" s="343" t="s">
        <v>316</v>
      </c>
      <c r="D25" s="343"/>
      <c r="E25" s="343"/>
      <c r="F25" s="343"/>
      <c r="G25" s="343"/>
      <c r="H25" s="343"/>
      <c r="I25" s="343"/>
      <c r="J25" s="343"/>
      <c r="K25" s="213"/>
    </row>
    <row r="26" spans="2:11" s="1" customFormat="1" ht="15" customHeight="1">
      <c r="B26" s="216"/>
      <c r="C26" s="343" t="s">
        <v>317</v>
      </c>
      <c r="D26" s="343"/>
      <c r="E26" s="343"/>
      <c r="F26" s="343"/>
      <c r="G26" s="343"/>
      <c r="H26" s="343"/>
      <c r="I26" s="343"/>
      <c r="J26" s="343"/>
      <c r="K26" s="213"/>
    </row>
    <row r="27" spans="2:11" s="1" customFormat="1" ht="15" customHeight="1">
      <c r="B27" s="216"/>
      <c r="C27" s="215"/>
      <c r="D27" s="343" t="s">
        <v>318</v>
      </c>
      <c r="E27" s="343"/>
      <c r="F27" s="343"/>
      <c r="G27" s="343"/>
      <c r="H27" s="343"/>
      <c r="I27" s="343"/>
      <c r="J27" s="343"/>
      <c r="K27" s="213"/>
    </row>
    <row r="28" spans="2:11" s="1" customFormat="1" ht="15" customHeight="1">
      <c r="B28" s="216"/>
      <c r="C28" s="217"/>
      <c r="D28" s="343" t="s">
        <v>319</v>
      </c>
      <c r="E28" s="343"/>
      <c r="F28" s="343"/>
      <c r="G28" s="343"/>
      <c r="H28" s="343"/>
      <c r="I28" s="343"/>
      <c r="J28" s="343"/>
      <c r="K28" s="213"/>
    </row>
    <row r="29" spans="2:11" s="1" customFormat="1" ht="12.75" customHeight="1">
      <c r="B29" s="216"/>
      <c r="C29" s="217"/>
      <c r="D29" s="217"/>
      <c r="E29" s="217"/>
      <c r="F29" s="217"/>
      <c r="G29" s="217"/>
      <c r="H29" s="217"/>
      <c r="I29" s="217"/>
      <c r="J29" s="217"/>
      <c r="K29" s="213"/>
    </row>
    <row r="30" spans="2:11" s="1" customFormat="1" ht="15" customHeight="1">
      <c r="B30" s="216"/>
      <c r="C30" s="217"/>
      <c r="D30" s="343" t="s">
        <v>320</v>
      </c>
      <c r="E30" s="343"/>
      <c r="F30" s="343"/>
      <c r="G30" s="343"/>
      <c r="H30" s="343"/>
      <c r="I30" s="343"/>
      <c r="J30" s="343"/>
      <c r="K30" s="213"/>
    </row>
    <row r="31" spans="2:11" s="1" customFormat="1" ht="15" customHeight="1">
      <c r="B31" s="216"/>
      <c r="C31" s="217"/>
      <c r="D31" s="343" t="s">
        <v>321</v>
      </c>
      <c r="E31" s="343"/>
      <c r="F31" s="343"/>
      <c r="G31" s="343"/>
      <c r="H31" s="343"/>
      <c r="I31" s="343"/>
      <c r="J31" s="343"/>
      <c r="K31" s="213"/>
    </row>
    <row r="32" spans="2:11" s="1" customFormat="1" ht="12.75" customHeight="1">
      <c r="B32" s="216"/>
      <c r="C32" s="217"/>
      <c r="D32" s="217"/>
      <c r="E32" s="217"/>
      <c r="F32" s="217"/>
      <c r="G32" s="217"/>
      <c r="H32" s="217"/>
      <c r="I32" s="217"/>
      <c r="J32" s="217"/>
      <c r="K32" s="213"/>
    </row>
    <row r="33" spans="2:11" s="1" customFormat="1" ht="15" customHeight="1">
      <c r="B33" s="216"/>
      <c r="C33" s="217"/>
      <c r="D33" s="343" t="s">
        <v>322</v>
      </c>
      <c r="E33" s="343"/>
      <c r="F33" s="343"/>
      <c r="G33" s="343"/>
      <c r="H33" s="343"/>
      <c r="I33" s="343"/>
      <c r="J33" s="343"/>
      <c r="K33" s="213"/>
    </row>
    <row r="34" spans="2:11" s="1" customFormat="1" ht="15" customHeight="1">
      <c r="B34" s="216"/>
      <c r="C34" s="217"/>
      <c r="D34" s="343" t="s">
        <v>323</v>
      </c>
      <c r="E34" s="343"/>
      <c r="F34" s="343"/>
      <c r="G34" s="343"/>
      <c r="H34" s="343"/>
      <c r="I34" s="343"/>
      <c r="J34" s="343"/>
      <c r="K34" s="213"/>
    </row>
    <row r="35" spans="2:11" s="1" customFormat="1" ht="15" customHeight="1">
      <c r="B35" s="216"/>
      <c r="C35" s="217"/>
      <c r="D35" s="343" t="s">
        <v>324</v>
      </c>
      <c r="E35" s="343"/>
      <c r="F35" s="343"/>
      <c r="G35" s="343"/>
      <c r="H35" s="343"/>
      <c r="I35" s="343"/>
      <c r="J35" s="343"/>
      <c r="K35" s="213"/>
    </row>
    <row r="36" spans="2:11" s="1" customFormat="1" ht="15" customHeight="1">
      <c r="B36" s="216"/>
      <c r="C36" s="217"/>
      <c r="D36" s="215"/>
      <c r="E36" s="218" t="s">
        <v>119</v>
      </c>
      <c r="F36" s="215"/>
      <c r="G36" s="343" t="s">
        <v>325</v>
      </c>
      <c r="H36" s="343"/>
      <c r="I36" s="343"/>
      <c r="J36" s="343"/>
      <c r="K36" s="213"/>
    </row>
    <row r="37" spans="2:11" s="1" customFormat="1" ht="30.75" customHeight="1">
      <c r="B37" s="216"/>
      <c r="C37" s="217"/>
      <c r="D37" s="215"/>
      <c r="E37" s="218" t="s">
        <v>326</v>
      </c>
      <c r="F37" s="215"/>
      <c r="G37" s="343" t="s">
        <v>327</v>
      </c>
      <c r="H37" s="343"/>
      <c r="I37" s="343"/>
      <c r="J37" s="343"/>
      <c r="K37" s="213"/>
    </row>
    <row r="38" spans="2:11" s="1" customFormat="1" ht="15" customHeight="1">
      <c r="B38" s="216"/>
      <c r="C38" s="217"/>
      <c r="D38" s="215"/>
      <c r="E38" s="218" t="s">
        <v>50</v>
      </c>
      <c r="F38" s="215"/>
      <c r="G38" s="343" t="s">
        <v>328</v>
      </c>
      <c r="H38" s="343"/>
      <c r="I38" s="343"/>
      <c r="J38" s="343"/>
      <c r="K38" s="213"/>
    </row>
    <row r="39" spans="2:11" s="1" customFormat="1" ht="15" customHeight="1">
      <c r="B39" s="216"/>
      <c r="C39" s="217"/>
      <c r="D39" s="215"/>
      <c r="E39" s="218" t="s">
        <v>51</v>
      </c>
      <c r="F39" s="215"/>
      <c r="G39" s="343" t="s">
        <v>329</v>
      </c>
      <c r="H39" s="343"/>
      <c r="I39" s="343"/>
      <c r="J39" s="343"/>
      <c r="K39" s="213"/>
    </row>
    <row r="40" spans="2:11" s="1" customFormat="1" ht="15" customHeight="1">
      <c r="B40" s="216"/>
      <c r="C40" s="217"/>
      <c r="D40" s="215"/>
      <c r="E40" s="218" t="s">
        <v>120</v>
      </c>
      <c r="F40" s="215"/>
      <c r="G40" s="343" t="s">
        <v>330</v>
      </c>
      <c r="H40" s="343"/>
      <c r="I40" s="343"/>
      <c r="J40" s="343"/>
      <c r="K40" s="213"/>
    </row>
    <row r="41" spans="2:11" s="1" customFormat="1" ht="15" customHeight="1">
      <c r="B41" s="216"/>
      <c r="C41" s="217"/>
      <c r="D41" s="215"/>
      <c r="E41" s="218" t="s">
        <v>121</v>
      </c>
      <c r="F41" s="215"/>
      <c r="G41" s="343" t="s">
        <v>331</v>
      </c>
      <c r="H41" s="343"/>
      <c r="I41" s="343"/>
      <c r="J41" s="343"/>
      <c r="K41" s="213"/>
    </row>
    <row r="42" spans="2:11" s="1" customFormat="1" ht="15" customHeight="1">
      <c r="B42" s="216"/>
      <c r="C42" s="217"/>
      <c r="D42" s="215"/>
      <c r="E42" s="218" t="s">
        <v>332</v>
      </c>
      <c r="F42" s="215"/>
      <c r="G42" s="343" t="s">
        <v>333</v>
      </c>
      <c r="H42" s="343"/>
      <c r="I42" s="343"/>
      <c r="J42" s="343"/>
      <c r="K42" s="213"/>
    </row>
    <row r="43" spans="2:11" s="1" customFormat="1" ht="15" customHeight="1">
      <c r="B43" s="216"/>
      <c r="C43" s="217"/>
      <c r="D43" s="215"/>
      <c r="E43" s="218"/>
      <c r="F43" s="215"/>
      <c r="G43" s="343" t="s">
        <v>334</v>
      </c>
      <c r="H43" s="343"/>
      <c r="I43" s="343"/>
      <c r="J43" s="343"/>
      <c r="K43" s="213"/>
    </row>
    <row r="44" spans="2:11" s="1" customFormat="1" ht="15" customHeight="1">
      <c r="B44" s="216"/>
      <c r="C44" s="217"/>
      <c r="D44" s="215"/>
      <c r="E44" s="218" t="s">
        <v>335</v>
      </c>
      <c r="F44" s="215"/>
      <c r="G44" s="343" t="s">
        <v>336</v>
      </c>
      <c r="H44" s="343"/>
      <c r="I44" s="343"/>
      <c r="J44" s="343"/>
      <c r="K44" s="213"/>
    </row>
    <row r="45" spans="2:11" s="1" customFormat="1" ht="15" customHeight="1">
      <c r="B45" s="216"/>
      <c r="C45" s="217"/>
      <c r="D45" s="215"/>
      <c r="E45" s="218" t="s">
        <v>123</v>
      </c>
      <c r="F45" s="215"/>
      <c r="G45" s="343" t="s">
        <v>337</v>
      </c>
      <c r="H45" s="343"/>
      <c r="I45" s="343"/>
      <c r="J45" s="343"/>
      <c r="K45" s="213"/>
    </row>
    <row r="46" spans="2:11" s="1" customFormat="1" ht="12.75" customHeight="1">
      <c r="B46" s="216"/>
      <c r="C46" s="217"/>
      <c r="D46" s="215"/>
      <c r="E46" s="215"/>
      <c r="F46" s="215"/>
      <c r="G46" s="215"/>
      <c r="H46" s="215"/>
      <c r="I46" s="215"/>
      <c r="J46" s="215"/>
      <c r="K46" s="213"/>
    </row>
    <row r="47" spans="2:11" s="1" customFormat="1" ht="15" customHeight="1">
      <c r="B47" s="216"/>
      <c r="C47" s="217"/>
      <c r="D47" s="343" t="s">
        <v>338</v>
      </c>
      <c r="E47" s="343"/>
      <c r="F47" s="343"/>
      <c r="G47" s="343"/>
      <c r="H47" s="343"/>
      <c r="I47" s="343"/>
      <c r="J47" s="343"/>
      <c r="K47" s="213"/>
    </row>
    <row r="48" spans="2:11" s="1" customFormat="1" ht="15" customHeight="1">
      <c r="B48" s="216"/>
      <c r="C48" s="217"/>
      <c r="D48" s="217"/>
      <c r="E48" s="343" t="s">
        <v>339</v>
      </c>
      <c r="F48" s="343"/>
      <c r="G48" s="343"/>
      <c r="H48" s="343"/>
      <c r="I48" s="343"/>
      <c r="J48" s="343"/>
      <c r="K48" s="213"/>
    </row>
    <row r="49" spans="2:11" s="1" customFormat="1" ht="15" customHeight="1">
      <c r="B49" s="216"/>
      <c r="C49" s="217"/>
      <c r="D49" s="217"/>
      <c r="E49" s="343" t="s">
        <v>340</v>
      </c>
      <c r="F49" s="343"/>
      <c r="G49" s="343"/>
      <c r="H49" s="343"/>
      <c r="I49" s="343"/>
      <c r="J49" s="343"/>
      <c r="K49" s="213"/>
    </row>
    <row r="50" spans="2:11" s="1" customFormat="1" ht="15" customHeight="1">
      <c r="B50" s="216"/>
      <c r="C50" s="217"/>
      <c r="D50" s="217"/>
      <c r="E50" s="343" t="s">
        <v>341</v>
      </c>
      <c r="F50" s="343"/>
      <c r="G50" s="343"/>
      <c r="H50" s="343"/>
      <c r="I50" s="343"/>
      <c r="J50" s="343"/>
      <c r="K50" s="213"/>
    </row>
    <row r="51" spans="2:11" s="1" customFormat="1" ht="15" customHeight="1">
      <c r="B51" s="216"/>
      <c r="C51" s="217"/>
      <c r="D51" s="343" t="s">
        <v>342</v>
      </c>
      <c r="E51" s="343"/>
      <c r="F51" s="343"/>
      <c r="G51" s="343"/>
      <c r="H51" s="343"/>
      <c r="I51" s="343"/>
      <c r="J51" s="343"/>
      <c r="K51" s="213"/>
    </row>
    <row r="52" spans="2:11" s="1" customFormat="1" ht="25.5" customHeight="1">
      <c r="B52" s="212"/>
      <c r="C52" s="344" t="s">
        <v>343</v>
      </c>
      <c r="D52" s="344"/>
      <c r="E52" s="344"/>
      <c r="F52" s="344"/>
      <c r="G52" s="344"/>
      <c r="H52" s="344"/>
      <c r="I52" s="344"/>
      <c r="J52" s="344"/>
      <c r="K52" s="213"/>
    </row>
    <row r="53" spans="2:11" s="1" customFormat="1" ht="5.25" customHeight="1">
      <c r="B53" s="212"/>
      <c r="C53" s="214"/>
      <c r="D53" s="214"/>
      <c r="E53" s="214"/>
      <c r="F53" s="214"/>
      <c r="G53" s="214"/>
      <c r="H53" s="214"/>
      <c r="I53" s="214"/>
      <c r="J53" s="214"/>
      <c r="K53" s="213"/>
    </row>
    <row r="54" spans="2:11" s="1" customFormat="1" ht="15" customHeight="1">
      <c r="B54" s="212"/>
      <c r="C54" s="343" t="s">
        <v>344</v>
      </c>
      <c r="D54" s="343"/>
      <c r="E54" s="343"/>
      <c r="F54" s="343"/>
      <c r="G54" s="343"/>
      <c r="H54" s="343"/>
      <c r="I54" s="343"/>
      <c r="J54" s="343"/>
      <c r="K54" s="213"/>
    </row>
    <row r="55" spans="2:11" s="1" customFormat="1" ht="15" customHeight="1">
      <c r="B55" s="212"/>
      <c r="C55" s="343" t="s">
        <v>345</v>
      </c>
      <c r="D55" s="343"/>
      <c r="E55" s="343"/>
      <c r="F55" s="343"/>
      <c r="G55" s="343"/>
      <c r="H55" s="343"/>
      <c r="I55" s="343"/>
      <c r="J55" s="343"/>
      <c r="K55" s="213"/>
    </row>
    <row r="56" spans="2:11" s="1" customFormat="1" ht="12.75" customHeight="1">
      <c r="B56" s="212"/>
      <c r="C56" s="215"/>
      <c r="D56" s="215"/>
      <c r="E56" s="215"/>
      <c r="F56" s="215"/>
      <c r="G56" s="215"/>
      <c r="H56" s="215"/>
      <c r="I56" s="215"/>
      <c r="J56" s="215"/>
      <c r="K56" s="213"/>
    </row>
    <row r="57" spans="2:11" s="1" customFormat="1" ht="15" customHeight="1">
      <c r="B57" s="212"/>
      <c r="C57" s="343" t="s">
        <v>346</v>
      </c>
      <c r="D57" s="343"/>
      <c r="E57" s="343"/>
      <c r="F57" s="343"/>
      <c r="G57" s="343"/>
      <c r="H57" s="343"/>
      <c r="I57" s="343"/>
      <c r="J57" s="343"/>
      <c r="K57" s="213"/>
    </row>
    <row r="58" spans="2:11" s="1" customFormat="1" ht="15" customHeight="1">
      <c r="B58" s="212"/>
      <c r="C58" s="217"/>
      <c r="D58" s="343" t="s">
        <v>347</v>
      </c>
      <c r="E58" s="343"/>
      <c r="F58" s="343"/>
      <c r="G58" s="343"/>
      <c r="H58" s="343"/>
      <c r="I58" s="343"/>
      <c r="J58" s="343"/>
      <c r="K58" s="213"/>
    </row>
    <row r="59" spans="2:11" s="1" customFormat="1" ht="15" customHeight="1">
      <c r="B59" s="212"/>
      <c r="C59" s="217"/>
      <c r="D59" s="343" t="s">
        <v>348</v>
      </c>
      <c r="E59" s="343"/>
      <c r="F59" s="343"/>
      <c r="G59" s="343"/>
      <c r="H59" s="343"/>
      <c r="I59" s="343"/>
      <c r="J59" s="343"/>
      <c r="K59" s="213"/>
    </row>
    <row r="60" spans="2:11" s="1" customFormat="1" ht="15" customHeight="1">
      <c r="B60" s="212"/>
      <c r="C60" s="217"/>
      <c r="D60" s="343" t="s">
        <v>349</v>
      </c>
      <c r="E60" s="343"/>
      <c r="F60" s="343"/>
      <c r="G60" s="343"/>
      <c r="H60" s="343"/>
      <c r="I60" s="343"/>
      <c r="J60" s="343"/>
      <c r="K60" s="213"/>
    </row>
    <row r="61" spans="2:11" s="1" customFormat="1" ht="15" customHeight="1">
      <c r="B61" s="212"/>
      <c r="C61" s="217"/>
      <c r="D61" s="343" t="s">
        <v>350</v>
      </c>
      <c r="E61" s="343"/>
      <c r="F61" s="343"/>
      <c r="G61" s="343"/>
      <c r="H61" s="343"/>
      <c r="I61" s="343"/>
      <c r="J61" s="343"/>
      <c r="K61" s="213"/>
    </row>
    <row r="62" spans="2:11" s="1" customFormat="1" ht="15" customHeight="1">
      <c r="B62" s="212"/>
      <c r="C62" s="217"/>
      <c r="D62" s="346" t="s">
        <v>351</v>
      </c>
      <c r="E62" s="346"/>
      <c r="F62" s="346"/>
      <c r="G62" s="346"/>
      <c r="H62" s="346"/>
      <c r="I62" s="346"/>
      <c r="J62" s="346"/>
      <c r="K62" s="213"/>
    </row>
    <row r="63" spans="2:11" s="1" customFormat="1" ht="15" customHeight="1">
      <c r="B63" s="212"/>
      <c r="C63" s="217"/>
      <c r="D63" s="343" t="s">
        <v>352</v>
      </c>
      <c r="E63" s="343"/>
      <c r="F63" s="343"/>
      <c r="G63" s="343"/>
      <c r="H63" s="343"/>
      <c r="I63" s="343"/>
      <c r="J63" s="343"/>
      <c r="K63" s="213"/>
    </row>
    <row r="64" spans="2:11" s="1" customFormat="1" ht="12.75" customHeight="1">
      <c r="B64" s="212"/>
      <c r="C64" s="217"/>
      <c r="D64" s="217"/>
      <c r="E64" s="220"/>
      <c r="F64" s="217"/>
      <c r="G64" s="217"/>
      <c r="H64" s="217"/>
      <c r="I64" s="217"/>
      <c r="J64" s="217"/>
      <c r="K64" s="213"/>
    </row>
    <row r="65" spans="2:11" s="1" customFormat="1" ht="15" customHeight="1">
      <c r="B65" s="212"/>
      <c r="C65" s="217"/>
      <c r="D65" s="343" t="s">
        <v>353</v>
      </c>
      <c r="E65" s="343"/>
      <c r="F65" s="343"/>
      <c r="G65" s="343"/>
      <c r="H65" s="343"/>
      <c r="I65" s="343"/>
      <c r="J65" s="343"/>
      <c r="K65" s="213"/>
    </row>
    <row r="66" spans="2:11" s="1" customFormat="1" ht="15" customHeight="1">
      <c r="B66" s="212"/>
      <c r="C66" s="217"/>
      <c r="D66" s="346" t="s">
        <v>354</v>
      </c>
      <c r="E66" s="346"/>
      <c r="F66" s="346"/>
      <c r="G66" s="346"/>
      <c r="H66" s="346"/>
      <c r="I66" s="346"/>
      <c r="J66" s="346"/>
      <c r="K66" s="213"/>
    </row>
    <row r="67" spans="2:11" s="1" customFormat="1" ht="15" customHeight="1">
      <c r="B67" s="212"/>
      <c r="C67" s="217"/>
      <c r="D67" s="343" t="s">
        <v>355</v>
      </c>
      <c r="E67" s="343"/>
      <c r="F67" s="343"/>
      <c r="G67" s="343"/>
      <c r="H67" s="343"/>
      <c r="I67" s="343"/>
      <c r="J67" s="343"/>
      <c r="K67" s="213"/>
    </row>
    <row r="68" spans="2:11" s="1" customFormat="1" ht="15" customHeight="1">
      <c r="B68" s="212"/>
      <c r="C68" s="217"/>
      <c r="D68" s="343" t="s">
        <v>356</v>
      </c>
      <c r="E68" s="343"/>
      <c r="F68" s="343"/>
      <c r="G68" s="343"/>
      <c r="H68" s="343"/>
      <c r="I68" s="343"/>
      <c r="J68" s="343"/>
      <c r="K68" s="213"/>
    </row>
    <row r="69" spans="2:11" s="1" customFormat="1" ht="15" customHeight="1">
      <c r="B69" s="212"/>
      <c r="C69" s="217"/>
      <c r="D69" s="343" t="s">
        <v>357</v>
      </c>
      <c r="E69" s="343"/>
      <c r="F69" s="343"/>
      <c r="G69" s="343"/>
      <c r="H69" s="343"/>
      <c r="I69" s="343"/>
      <c r="J69" s="343"/>
      <c r="K69" s="213"/>
    </row>
    <row r="70" spans="2:11" s="1" customFormat="1" ht="15" customHeight="1">
      <c r="B70" s="212"/>
      <c r="C70" s="217"/>
      <c r="D70" s="343" t="s">
        <v>358</v>
      </c>
      <c r="E70" s="343"/>
      <c r="F70" s="343"/>
      <c r="G70" s="343"/>
      <c r="H70" s="343"/>
      <c r="I70" s="343"/>
      <c r="J70" s="343"/>
      <c r="K70" s="213"/>
    </row>
    <row r="71" spans="2:11" s="1" customFormat="1" ht="12.75" customHeight="1">
      <c r="B71" s="221"/>
      <c r="C71" s="222"/>
      <c r="D71" s="222"/>
      <c r="E71" s="222"/>
      <c r="F71" s="222"/>
      <c r="G71" s="222"/>
      <c r="H71" s="222"/>
      <c r="I71" s="222"/>
      <c r="J71" s="222"/>
      <c r="K71" s="223"/>
    </row>
    <row r="72" spans="2:11" s="1" customFormat="1" ht="18.75" customHeight="1">
      <c r="B72" s="224"/>
      <c r="C72" s="224"/>
      <c r="D72" s="224"/>
      <c r="E72" s="224"/>
      <c r="F72" s="224"/>
      <c r="G72" s="224"/>
      <c r="H72" s="224"/>
      <c r="I72" s="224"/>
      <c r="J72" s="224"/>
      <c r="K72" s="225"/>
    </row>
    <row r="73" spans="2:11" s="1" customFormat="1" ht="18.75" customHeight="1">
      <c r="B73" s="225"/>
      <c r="C73" s="225"/>
      <c r="D73" s="225"/>
      <c r="E73" s="225"/>
      <c r="F73" s="225"/>
      <c r="G73" s="225"/>
      <c r="H73" s="225"/>
      <c r="I73" s="225"/>
      <c r="J73" s="225"/>
      <c r="K73" s="225"/>
    </row>
    <row r="74" spans="2:11" s="1" customFormat="1" ht="7.5" customHeight="1">
      <c r="B74" s="226"/>
      <c r="C74" s="227"/>
      <c r="D74" s="227"/>
      <c r="E74" s="227"/>
      <c r="F74" s="227"/>
      <c r="G74" s="227"/>
      <c r="H74" s="227"/>
      <c r="I74" s="227"/>
      <c r="J74" s="227"/>
      <c r="K74" s="228"/>
    </row>
    <row r="75" spans="2:11" s="1" customFormat="1" ht="45" customHeight="1">
      <c r="B75" s="229"/>
      <c r="C75" s="347" t="s">
        <v>359</v>
      </c>
      <c r="D75" s="347"/>
      <c r="E75" s="347"/>
      <c r="F75" s="347"/>
      <c r="G75" s="347"/>
      <c r="H75" s="347"/>
      <c r="I75" s="347"/>
      <c r="J75" s="347"/>
      <c r="K75" s="230"/>
    </row>
    <row r="76" spans="2:11" s="1" customFormat="1" ht="17.25" customHeight="1">
      <c r="B76" s="229"/>
      <c r="C76" s="231" t="s">
        <v>360</v>
      </c>
      <c r="D76" s="231"/>
      <c r="E76" s="231"/>
      <c r="F76" s="231" t="s">
        <v>361</v>
      </c>
      <c r="G76" s="232"/>
      <c r="H76" s="231" t="s">
        <v>51</v>
      </c>
      <c r="I76" s="231" t="s">
        <v>54</v>
      </c>
      <c r="J76" s="231" t="s">
        <v>362</v>
      </c>
      <c r="K76" s="230"/>
    </row>
    <row r="77" spans="2:11" s="1" customFormat="1" ht="17.25" customHeight="1">
      <c r="B77" s="229"/>
      <c r="C77" s="233" t="s">
        <v>363</v>
      </c>
      <c r="D77" s="233"/>
      <c r="E77" s="233"/>
      <c r="F77" s="234" t="s">
        <v>364</v>
      </c>
      <c r="G77" s="235"/>
      <c r="H77" s="233"/>
      <c r="I77" s="233"/>
      <c r="J77" s="233" t="s">
        <v>365</v>
      </c>
      <c r="K77" s="230"/>
    </row>
    <row r="78" spans="2:11" s="1" customFormat="1" ht="5.25" customHeight="1">
      <c r="B78" s="229"/>
      <c r="C78" s="236"/>
      <c r="D78" s="236"/>
      <c r="E78" s="236"/>
      <c r="F78" s="236"/>
      <c r="G78" s="237"/>
      <c r="H78" s="236"/>
      <c r="I78" s="236"/>
      <c r="J78" s="236"/>
      <c r="K78" s="230"/>
    </row>
    <row r="79" spans="2:11" s="1" customFormat="1" ht="15" customHeight="1">
      <c r="B79" s="229"/>
      <c r="C79" s="218" t="s">
        <v>50</v>
      </c>
      <c r="D79" s="238"/>
      <c r="E79" s="238"/>
      <c r="F79" s="239" t="s">
        <v>366</v>
      </c>
      <c r="G79" s="240"/>
      <c r="H79" s="218" t="s">
        <v>367</v>
      </c>
      <c r="I79" s="218" t="s">
        <v>368</v>
      </c>
      <c r="J79" s="218">
        <v>20</v>
      </c>
      <c r="K79" s="230"/>
    </row>
    <row r="80" spans="2:11" s="1" customFormat="1" ht="15" customHeight="1">
      <c r="B80" s="229"/>
      <c r="C80" s="218" t="s">
        <v>369</v>
      </c>
      <c r="D80" s="218"/>
      <c r="E80" s="218"/>
      <c r="F80" s="239" t="s">
        <v>366</v>
      </c>
      <c r="G80" s="240"/>
      <c r="H80" s="218" t="s">
        <v>370</v>
      </c>
      <c r="I80" s="218" t="s">
        <v>368</v>
      </c>
      <c r="J80" s="218">
        <v>120</v>
      </c>
      <c r="K80" s="230"/>
    </row>
    <row r="81" spans="2:11" s="1" customFormat="1" ht="15" customHeight="1">
      <c r="B81" s="241"/>
      <c r="C81" s="218" t="s">
        <v>371</v>
      </c>
      <c r="D81" s="218"/>
      <c r="E81" s="218"/>
      <c r="F81" s="239" t="s">
        <v>372</v>
      </c>
      <c r="G81" s="240"/>
      <c r="H81" s="218" t="s">
        <v>373</v>
      </c>
      <c r="I81" s="218" t="s">
        <v>368</v>
      </c>
      <c r="J81" s="218">
        <v>50</v>
      </c>
      <c r="K81" s="230"/>
    </row>
    <row r="82" spans="2:11" s="1" customFormat="1" ht="15" customHeight="1">
      <c r="B82" s="241"/>
      <c r="C82" s="218" t="s">
        <v>374</v>
      </c>
      <c r="D82" s="218"/>
      <c r="E82" s="218"/>
      <c r="F82" s="239" t="s">
        <v>366</v>
      </c>
      <c r="G82" s="240"/>
      <c r="H82" s="218" t="s">
        <v>375</v>
      </c>
      <c r="I82" s="218" t="s">
        <v>376</v>
      </c>
      <c r="J82" s="218"/>
      <c r="K82" s="230"/>
    </row>
    <row r="83" spans="2:11" s="1" customFormat="1" ht="15" customHeight="1">
      <c r="B83" s="241"/>
      <c r="C83" s="242" t="s">
        <v>377</v>
      </c>
      <c r="D83" s="242"/>
      <c r="E83" s="242"/>
      <c r="F83" s="243" t="s">
        <v>372</v>
      </c>
      <c r="G83" s="242"/>
      <c r="H83" s="242" t="s">
        <v>378</v>
      </c>
      <c r="I83" s="242" t="s">
        <v>368</v>
      </c>
      <c r="J83" s="242">
        <v>15</v>
      </c>
      <c r="K83" s="230"/>
    </row>
    <row r="84" spans="2:11" s="1" customFormat="1" ht="15" customHeight="1">
      <c r="B84" s="241"/>
      <c r="C84" s="242" t="s">
        <v>379</v>
      </c>
      <c r="D84" s="242"/>
      <c r="E84" s="242"/>
      <c r="F84" s="243" t="s">
        <v>372</v>
      </c>
      <c r="G84" s="242"/>
      <c r="H84" s="242" t="s">
        <v>380</v>
      </c>
      <c r="I84" s="242" t="s">
        <v>368</v>
      </c>
      <c r="J84" s="242">
        <v>15</v>
      </c>
      <c r="K84" s="230"/>
    </row>
    <row r="85" spans="2:11" s="1" customFormat="1" ht="15" customHeight="1">
      <c r="B85" s="241"/>
      <c r="C85" s="242" t="s">
        <v>381</v>
      </c>
      <c r="D85" s="242"/>
      <c r="E85" s="242"/>
      <c r="F85" s="243" t="s">
        <v>372</v>
      </c>
      <c r="G85" s="242"/>
      <c r="H85" s="242" t="s">
        <v>382</v>
      </c>
      <c r="I85" s="242" t="s">
        <v>368</v>
      </c>
      <c r="J85" s="242">
        <v>20</v>
      </c>
      <c r="K85" s="230"/>
    </row>
    <row r="86" spans="2:11" s="1" customFormat="1" ht="15" customHeight="1">
      <c r="B86" s="241"/>
      <c r="C86" s="242" t="s">
        <v>383</v>
      </c>
      <c r="D86" s="242"/>
      <c r="E86" s="242"/>
      <c r="F86" s="243" t="s">
        <v>372</v>
      </c>
      <c r="G86" s="242"/>
      <c r="H86" s="242" t="s">
        <v>384</v>
      </c>
      <c r="I86" s="242" t="s">
        <v>368</v>
      </c>
      <c r="J86" s="242">
        <v>20</v>
      </c>
      <c r="K86" s="230"/>
    </row>
    <row r="87" spans="2:11" s="1" customFormat="1" ht="15" customHeight="1">
      <c r="B87" s="241"/>
      <c r="C87" s="218" t="s">
        <v>385</v>
      </c>
      <c r="D87" s="218"/>
      <c r="E87" s="218"/>
      <c r="F87" s="239" t="s">
        <v>372</v>
      </c>
      <c r="G87" s="240"/>
      <c r="H87" s="218" t="s">
        <v>386</v>
      </c>
      <c r="I87" s="218" t="s">
        <v>368</v>
      </c>
      <c r="J87" s="218">
        <v>50</v>
      </c>
      <c r="K87" s="230"/>
    </row>
    <row r="88" spans="2:11" s="1" customFormat="1" ht="15" customHeight="1">
      <c r="B88" s="241"/>
      <c r="C88" s="218" t="s">
        <v>387</v>
      </c>
      <c r="D88" s="218"/>
      <c r="E88" s="218"/>
      <c r="F88" s="239" t="s">
        <v>372</v>
      </c>
      <c r="G88" s="240"/>
      <c r="H88" s="218" t="s">
        <v>388</v>
      </c>
      <c r="I88" s="218" t="s">
        <v>368</v>
      </c>
      <c r="J88" s="218">
        <v>20</v>
      </c>
      <c r="K88" s="230"/>
    </row>
    <row r="89" spans="2:11" s="1" customFormat="1" ht="15" customHeight="1">
      <c r="B89" s="241"/>
      <c r="C89" s="218" t="s">
        <v>389</v>
      </c>
      <c r="D89" s="218"/>
      <c r="E89" s="218"/>
      <c r="F89" s="239" t="s">
        <v>372</v>
      </c>
      <c r="G89" s="240"/>
      <c r="H89" s="218" t="s">
        <v>390</v>
      </c>
      <c r="I89" s="218" t="s">
        <v>368</v>
      </c>
      <c r="J89" s="218">
        <v>20</v>
      </c>
      <c r="K89" s="230"/>
    </row>
    <row r="90" spans="2:11" s="1" customFormat="1" ht="15" customHeight="1">
      <c r="B90" s="241"/>
      <c r="C90" s="218" t="s">
        <v>391</v>
      </c>
      <c r="D90" s="218"/>
      <c r="E90" s="218"/>
      <c r="F90" s="239" t="s">
        <v>372</v>
      </c>
      <c r="G90" s="240"/>
      <c r="H90" s="218" t="s">
        <v>392</v>
      </c>
      <c r="I90" s="218" t="s">
        <v>368</v>
      </c>
      <c r="J90" s="218">
        <v>50</v>
      </c>
      <c r="K90" s="230"/>
    </row>
    <row r="91" spans="2:11" s="1" customFormat="1" ht="15" customHeight="1">
      <c r="B91" s="241"/>
      <c r="C91" s="218" t="s">
        <v>393</v>
      </c>
      <c r="D91" s="218"/>
      <c r="E91" s="218"/>
      <c r="F91" s="239" t="s">
        <v>372</v>
      </c>
      <c r="G91" s="240"/>
      <c r="H91" s="218" t="s">
        <v>393</v>
      </c>
      <c r="I91" s="218" t="s">
        <v>368</v>
      </c>
      <c r="J91" s="218">
        <v>50</v>
      </c>
      <c r="K91" s="230"/>
    </row>
    <row r="92" spans="2:11" s="1" customFormat="1" ht="15" customHeight="1">
      <c r="B92" s="241"/>
      <c r="C92" s="218" t="s">
        <v>394</v>
      </c>
      <c r="D92" s="218"/>
      <c r="E92" s="218"/>
      <c r="F92" s="239" t="s">
        <v>372</v>
      </c>
      <c r="G92" s="240"/>
      <c r="H92" s="218" t="s">
        <v>395</v>
      </c>
      <c r="I92" s="218" t="s">
        <v>368</v>
      </c>
      <c r="J92" s="218">
        <v>255</v>
      </c>
      <c r="K92" s="230"/>
    </row>
    <row r="93" spans="2:11" s="1" customFormat="1" ht="15" customHeight="1">
      <c r="B93" s="241"/>
      <c r="C93" s="218" t="s">
        <v>396</v>
      </c>
      <c r="D93" s="218"/>
      <c r="E93" s="218"/>
      <c r="F93" s="239" t="s">
        <v>366</v>
      </c>
      <c r="G93" s="240"/>
      <c r="H93" s="218" t="s">
        <v>397</v>
      </c>
      <c r="I93" s="218" t="s">
        <v>398</v>
      </c>
      <c r="J93" s="218"/>
      <c r="K93" s="230"/>
    </row>
    <row r="94" spans="2:11" s="1" customFormat="1" ht="15" customHeight="1">
      <c r="B94" s="241"/>
      <c r="C94" s="218" t="s">
        <v>399</v>
      </c>
      <c r="D94" s="218"/>
      <c r="E94" s="218"/>
      <c r="F94" s="239" t="s">
        <v>366</v>
      </c>
      <c r="G94" s="240"/>
      <c r="H94" s="218" t="s">
        <v>400</v>
      </c>
      <c r="I94" s="218" t="s">
        <v>401</v>
      </c>
      <c r="J94" s="218"/>
      <c r="K94" s="230"/>
    </row>
    <row r="95" spans="2:11" s="1" customFormat="1" ht="15" customHeight="1">
      <c r="B95" s="241"/>
      <c r="C95" s="218" t="s">
        <v>402</v>
      </c>
      <c r="D95" s="218"/>
      <c r="E95" s="218"/>
      <c r="F95" s="239" t="s">
        <v>366</v>
      </c>
      <c r="G95" s="240"/>
      <c r="H95" s="218" t="s">
        <v>402</v>
      </c>
      <c r="I95" s="218" t="s">
        <v>401</v>
      </c>
      <c r="J95" s="218"/>
      <c r="K95" s="230"/>
    </row>
    <row r="96" spans="2:11" s="1" customFormat="1" ht="15" customHeight="1">
      <c r="B96" s="241"/>
      <c r="C96" s="218" t="s">
        <v>35</v>
      </c>
      <c r="D96" s="218"/>
      <c r="E96" s="218"/>
      <c r="F96" s="239" t="s">
        <v>366</v>
      </c>
      <c r="G96" s="240"/>
      <c r="H96" s="218" t="s">
        <v>403</v>
      </c>
      <c r="I96" s="218" t="s">
        <v>401</v>
      </c>
      <c r="J96" s="218"/>
      <c r="K96" s="230"/>
    </row>
    <row r="97" spans="2:11" s="1" customFormat="1" ht="15" customHeight="1">
      <c r="B97" s="241"/>
      <c r="C97" s="218" t="s">
        <v>45</v>
      </c>
      <c r="D97" s="218"/>
      <c r="E97" s="218"/>
      <c r="F97" s="239" t="s">
        <v>366</v>
      </c>
      <c r="G97" s="240"/>
      <c r="H97" s="218" t="s">
        <v>404</v>
      </c>
      <c r="I97" s="218" t="s">
        <v>401</v>
      </c>
      <c r="J97" s="218"/>
      <c r="K97" s="230"/>
    </row>
    <row r="98" spans="2:11" s="1" customFormat="1" ht="15" customHeight="1">
      <c r="B98" s="244"/>
      <c r="C98" s="245"/>
      <c r="D98" s="245"/>
      <c r="E98" s="245"/>
      <c r="F98" s="245"/>
      <c r="G98" s="245"/>
      <c r="H98" s="245"/>
      <c r="I98" s="245"/>
      <c r="J98" s="245"/>
      <c r="K98" s="246"/>
    </row>
    <row r="99" spans="2:11" s="1" customFormat="1" ht="18.75" customHeight="1">
      <c r="B99" s="247"/>
      <c r="C99" s="248"/>
      <c r="D99" s="248"/>
      <c r="E99" s="248"/>
      <c r="F99" s="248"/>
      <c r="G99" s="248"/>
      <c r="H99" s="248"/>
      <c r="I99" s="248"/>
      <c r="J99" s="248"/>
      <c r="K99" s="247"/>
    </row>
    <row r="100" spans="2:11" s="1" customFormat="1" ht="18.75" customHeight="1">
      <c r="B100" s="225"/>
      <c r="C100" s="225"/>
      <c r="D100" s="225"/>
      <c r="E100" s="225"/>
      <c r="F100" s="225"/>
      <c r="G100" s="225"/>
      <c r="H100" s="225"/>
      <c r="I100" s="225"/>
      <c r="J100" s="225"/>
      <c r="K100" s="225"/>
    </row>
    <row r="101" spans="2:11" s="1" customFormat="1" ht="7.5" customHeight="1">
      <c r="B101" s="226"/>
      <c r="C101" s="227"/>
      <c r="D101" s="227"/>
      <c r="E101" s="227"/>
      <c r="F101" s="227"/>
      <c r="G101" s="227"/>
      <c r="H101" s="227"/>
      <c r="I101" s="227"/>
      <c r="J101" s="227"/>
      <c r="K101" s="228"/>
    </row>
    <row r="102" spans="2:11" s="1" customFormat="1" ht="45" customHeight="1">
      <c r="B102" s="229"/>
      <c r="C102" s="347" t="s">
        <v>405</v>
      </c>
      <c r="D102" s="347"/>
      <c r="E102" s="347"/>
      <c r="F102" s="347"/>
      <c r="G102" s="347"/>
      <c r="H102" s="347"/>
      <c r="I102" s="347"/>
      <c r="J102" s="347"/>
      <c r="K102" s="230"/>
    </row>
    <row r="103" spans="2:11" s="1" customFormat="1" ht="17.25" customHeight="1">
      <c r="B103" s="229"/>
      <c r="C103" s="231" t="s">
        <v>360</v>
      </c>
      <c r="D103" s="231"/>
      <c r="E103" s="231"/>
      <c r="F103" s="231" t="s">
        <v>361</v>
      </c>
      <c r="G103" s="232"/>
      <c r="H103" s="231" t="s">
        <v>51</v>
      </c>
      <c r="I103" s="231" t="s">
        <v>54</v>
      </c>
      <c r="J103" s="231" t="s">
        <v>362</v>
      </c>
      <c r="K103" s="230"/>
    </row>
    <row r="104" spans="2:11" s="1" customFormat="1" ht="17.25" customHeight="1">
      <c r="B104" s="229"/>
      <c r="C104" s="233" t="s">
        <v>363</v>
      </c>
      <c r="D104" s="233"/>
      <c r="E104" s="233"/>
      <c r="F104" s="234" t="s">
        <v>364</v>
      </c>
      <c r="G104" s="235"/>
      <c r="H104" s="233"/>
      <c r="I104" s="233"/>
      <c r="J104" s="233" t="s">
        <v>365</v>
      </c>
      <c r="K104" s="230"/>
    </row>
    <row r="105" spans="2:11" s="1" customFormat="1" ht="5.25" customHeight="1">
      <c r="B105" s="229"/>
      <c r="C105" s="231"/>
      <c r="D105" s="231"/>
      <c r="E105" s="231"/>
      <c r="F105" s="231"/>
      <c r="G105" s="249"/>
      <c r="H105" s="231"/>
      <c r="I105" s="231"/>
      <c r="J105" s="231"/>
      <c r="K105" s="230"/>
    </row>
    <row r="106" spans="2:11" s="1" customFormat="1" ht="15" customHeight="1">
      <c r="B106" s="229"/>
      <c r="C106" s="218" t="s">
        <v>50</v>
      </c>
      <c r="D106" s="238"/>
      <c r="E106" s="238"/>
      <c r="F106" s="239" t="s">
        <v>366</v>
      </c>
      <c r="G106" s="218"/>
      <c r="H106" s="218" t="s">
        <v>406</v>
      </c>
      <c r="I106" s="218" t="s">
        <v>368</v>
      </c>
      <c r="J106" s="218">
        <v>20</v>
      </c>
      <c r="K106" s="230"/>
    </row>
    <row r="107" spans="2:11" s="1" customFormat="1" ht="15" customHeight="1">
      <c r="B107" s="229"/>
      <c r="C107" s="218" t="s">
        <v>369</v>
      </c>
      <c r="D107" s="218"/>
      <c r="E107" s="218"/>
      <c r="F107" s="239" t="s">
        <v>366</v>
      </c>
      <c r="G107" s="218"/>
      <c r="H107" s="218" t="s">
        <v>406</v>
      </c>
      <c r="I107" s="218" t="s">
        <v>368</v>
      </c>
      <c r="J107" s="218">
        <v>120</v>
      </c>
      <c r="K107" s="230"/>
    </row>
    <row r="108" spans="2:11" s="1" customFormat="1" ht="15" customHeight="1">
      <c r="B108" s="241"/>
      <c r="C108" s="218" t="s">
        <v>371</v>
      </c>
      <c r="D108" s="218"/>
      <c r="E108" s="218"/>
      <c r="F108" s="239" t="s">
        <v>372</v>
      </c>
      <c r="G108" s="218"/>
      <c r="H108" s="218" t="s">
        <v>406</v>
      </c>
      <c r="I108" s="218" t="s">
        <v>368</v>
      </c>
      <c r="J108" s="218">
        <v>50</v>
      </c>
      <c r="K108" s="230"/>
    </row>
    <row r="109" spans="2:11" s="1" customFormat="1" ht="15" customHeight="1">
      <c r="B109" s="241"/>
      <c r="C109" s="218" t="s">
        <v>374</v>
      </c>
      <c r="D109" s="218"/>
      <c r="E109" s="218"/>
      <c r="F109" s="239" t="s">
        <v>366</v>
      </c>
      <c r="G109" s="218"/>
      <c r="H109" s="218" t="s">
        <v>406</v>
      </c>
      <c r="I109" s="218" t="s">
        <v>376</v>
      </c>
      <c r="J109" s="218"/>
      <c r="K109" s="230"/>
    </row>
    <row r="110" spans="2:11" s="1" customFormat="1" ht="15" customHeight="1">
      <c r="B110" s="241"/>
      <c r="C110" s="218" t="s">
        <v>385</v>
      </c>
      <c r="D110" s="218"/>
      <c r="E110" s="218"/>
      <c r="F110" s="239" t="s">
        <v>372</v>
      </c>
      <c r="G110" s="218"/>
      <c r="H110" s="218" t="s">
        <v>406</v>
      </c>
      <c r="I110" s="218" t="s">
        <v>368</v>
      </c>
      <c r="J110" s="218">
        <v>50</v>
      </c>
      <c r="K110" s="230"/>
    </row>
    <row r="111" spans="2:11" s="1" customFormat="1" ht="15" customHeight="1">
      <c r="B111" s="241"/>
      <c r="C111" s="218" t="s">
        <v>393</v>
      </c>
      <c r="D111" s="218"/>
      <c r="E111" s="218"/>
      <c r="F111" s="239" t="s">
        <v>372</v>
      </c>
      <c r="G111" s="218"/>
      <c r="H111" s="218" t="s">
        <v>406</v>
      </c>
      <c r="I111" s="218" t="s">
        <v>368</v>
      </c>
      <c r="J111" s="218">
        <v>50</v>
      </c>
      <c r="K111" s="230"/>
    </row>
    <row r="112" spans="2:11" s="1" customFormat="1" ht="15" customHeight="1">
      <c r="B112" s="241"/>
      <c r="C112" s="218" t="s">
        <v>391</v>
      </c>
      <c r="D112" s="218"/>
      <c r="E112" s="218"/>
      <c r="F112" s="239" t="s">
        <v>372</v>
      </c>
      <c r="G112" s="218"/>
      <c r="H112" s="218" t="s">
        <v>406</v>
      </c>
      <c r="I112" s="218" t="s">
        <v>368</v>
      </c>
      <c r="J112" s="218">
        <v>50</v>
      </c>
      <c r="K112" s="230"/>
    </row>
    <row r="113" spans="2:11" s="1" customFormat="1" ht="15" customHeight="1">
      <c r="B113" s="241"/>
      <c r="C113" s="218" t="s">
        <v>50</v>
      </c>
      <c r="D113" s="218"/>
      <c r="E113" s="218"/>
      <c r="F113" s="239" t="s">
        <v>366</v>
      </c>
      <c r="G113" s="218"/>
      <c r="H113" s="218" t="s">
        <v>407</v>
      </c>
      <c r="I113" s="218" t="s">
        <v>368</v>
      </c>
      <c r="J113" s="218">
        <v>20</v>
      </c>
      <c r="K113" s="230"/>
    </row>
    <row r="114" spans="2:11" s="1" customFormat="1" ht="15" customHeight="1">
      <c r="B114" s="241"/>
      <c r="C114" s="218" t="s">
        <v>408</v>
      </c>
      <c r="D114" s="218"/>
      <c r="E114" s="218"/>
      <c r="F114" s="239" t="s">
        <v>366</v>
      </c>
      <c r="G114" s="218"/>
      <c r="H114" s="218" t="s">
        <v>409</v>
      </c>
      <c r="I114" s="218" t="s">
        <v>368</v>
      </c>
      <c r="J114" s="218">
        <v>120</v>
      </c>
      <c r="K114" s="230"/>
    </row>
    <row r="115" spans="2:11" s="1" customFormat="1" ht="15" customHeight="1">
      <c r="B115" s="241"/>
      <c r="C115" s="218" t="s">
        <v>35</v>
      </c>
      <c r="D115" s="218"/>
      <c r="E115" s="218"/>
      <c r="F115" s="239" t="s">
        <v>366</v>
      </c>
      <c r="G115" s="218"/>
      <c r="H115" s="218" t="s">
        <v>410</v>
      </c>
      <c r="I115" s="218" t="s">
        <v>401</v>
      </c>
      <c r="J115" s="218"/>
      <c r="K115" s="230"/>
    </row>
    <row r="116" spans="2:11" s="1" customFormat="1" ht="15" customHeight="1">
      <c r="B116" s="241"/>
      <c r="C116" s="218" t="s">
        <v>45</v>
      </c>
      <c r="D116" s="218"/>
      <c r="E116" s="218"/>
      <c r="F116" s="239" t="s">
        <v>366</v>
      </c>
      <c r="G116" s="218"/>
      <c r="H116" s="218" t="s">
        <v>411</v>
      </c>
      <c r="I116" s="218" t="s">
        <v>401</v>
      </c>
      <c r="J116" s="218"/>
      <c r="K116" s="230"/>
    </row>
    <row r="117" spans="2:11" s="1" customFormat="1" ht="15" customHeight="1">
      <c r="B117" s="241"/>
      <c r="C117" s="218" t="s">
        <v>54</v>
      </c>
      <c r="D117" s="218"/>
      <c r="E117" s="218"/>
      <c r="F117" s="239" t="s">
        <v>366</v>
      </c>
      <c r="G117" s="218"/>
      <c r="H117" s="218" t="s">
        <v>412</v>
      </c>
      <c r="I117" s="218" t="s">
        <v>413</v>
      </c>
      <c r="J117" s="218"/>
      <c r="K117" s="230"/>
    </row>
    <row r="118" spans="2:11" s="1" customFormat="1" ht="15" customHeight="1">
      <c r="B118" s="244"/>
      <c r="C118" s="250"/>
      <c r="D118" s="250"/>
      <c r="E118" s="250"/>
      <c r="F118" s="250"/>
      <c r="G118" s="250"/>
      <c r="H118" s="250"/>
      <c r="I118" s="250"/>
      <c r="J118" s="250"/>
      <c r="K118" s="246"/>
    </row>
    <row r="119" spans="2:11" s="1" customFormat="1" ht="18.75" customHeight="1">
      <c r="B119" s="251"/>
      <c r="C119" s="252"/>
      <c r="D119" s="252"/>
      <c r="E119" s="252"/>
      <c r="F119" s="253"/>
      <c r="G119" s="252"/>
      <c r="H119" s="252"/>
      <c r="I119" s="252"/>
      <c r="J119" s="252"/>
      <c r="K119" s="251"/>
    </row>
    <row r="120" spans="2:11" s="1" customFormat="1" ht="18.75" customHeight="1">
      <c r="B120" s="225"/>
      <c r="C120" s="225"/>
      <c r="D120" s="225"/>
      <c r="E120" s="225"/>
      <c r="F120" s="225"/>
      <c r="G120" s="225"/>
      <c r="H120" s="225"/>
      <c r="I120" s="225"/>
      <c r="J120" s="225"/>
      <c r="K120" s="225"/>
    </row>
    <row r="121" spans="2:11" s="1" customFormat="1" ht="7.5" customHeight="1">
      <c r="B121" s="254"/>
      <c r="C121" s="255"/>
      <c r="D121" s="255"/>
      <c r="E121" s="255"/>
      <c r="F121" s="255"/>
      <c r="G121" s="255"/>
      <c r="H121" s="255"/>
      <c r="I121" s="255"/>
      <c r="J121" s="255"/>
      <c r="K121" s="256"/>
    </row>
    <row r="122" spans="2:11" s="1" customFormat="1" ht="45" customHeight="1">
      <c r="B122" s="257"/>
      <c r="C122" s="345" t="s">
        <v>414</v>
      </c>
      <c r="D122" s="345"/>
      <c r="E122" s="345"/>
      <c r="F122" s="345"/>
      <c r="G122" s="345"/>
      <c r="H122" s="345"/>
      <c r="I122" s="345"/>
      <c r="J122" s="345"/>
      <c r="K122" s="258"/>
    </row>
    <row r="123" spans="2:11" s="1" customFormat="1" ht="17.25" customHeight="1">
      <c r="B123" s="259"/>
      <c r="C123" s="231" t="s">
        <v>360</v>
      </c>
      <c r="D123" s="231"/>
      <c r="E123" s="231"/>
      <c r="F123" s="231" t="s">
        <v>361</v>
      </c>
      <c r="G123" s="232"/>
      <c r="H123" s="231" t="s">
        <v>51</v>
      </c>
      <c r="I123" s="231" t="s">
        <v>54</v>
      </c>
      <c r="J123" s="231" t="s">
        <v>362</v>
      </c>
      <c r="K123" s="260"/>
    </row>
    <row r="124" spans="2:11" s="1" customFormat="1" ht="17.25" customHeight="1">
      <c r="B124" s="259"/>
      <c r="C124" s="233" t="s">
        <v>363</v>
      </c>
      <c r="D124" s="233"/>
      <c r="E124" s="233"/>
      <c r="F124" s="234" t="s">
        <v>364</v>
      </c>
      <c r="G124" s="235"/>
      <c r="H124" s="233"/>
      <c r="I124" s="233"/>
      <c r="J124" s="233" t="s">
        <v>365</v>
      </c>
      <c r="K124" s="260"/>
    </row>
    <row r="125" spans="2:11" s="1" customFormat="1" ht="5.25" customHeight="1">
      <c r="B125" s="261"/>
      <c r="C125" s="236"/>
      <c r="D125" s="236"/>
      <c r="E125" s="236"/>
      <c r="F125" s="236"/>
      <c r="G125" s="262"/>
      <c r="H125" s="236"/>
      <c r="I125" s="236"/>
      <c r="J125" s="236"/>
      <c r="K125" s="263"/>
    </row>
    <row r="126" spans="2:11" s="1" customFormat="1" ht="15" customHeight="1">
      <c r="B126" s="261"/>
      <c r="C126" s="218" t="s">
        <v>369</v>
      </c>
      <c r="D126" s="238"/>
      <c r="E126" s="238"/>
      <c r="F126" s="239" t="s">
        <v>366</v>
      </c>
      <c r="G126" s="218"/>
      <c r="H126" s="218" t="s">
        <v>406</v>
      </c>
      <c r="I126" s="218" t="s">
        <v>368</v>
      </c>
      <c r="J126" s="218">
        <v>120</v>
      </c>
      <c r="K126" s="264"/>
    </row>
    <row r="127" spans="2:11" s="1" customFormat="1" ht="15" customHeight="1">
      <c r="B127" s="261"/>
      <c r="C127" s="218" t="s">
        <v>415</v>
      </c>
      <c r="D127" s="218"/>
      <c r="E127" s="218"/>
      <c r="F127" s="239" t="s">
        <v>366</v>
      </c>
      <c r="G127" s="218"/>
      <c r="H127" s="218" t="s">
        <v>416</v>
      </c>
      <c r="I127" s="218" t="s">
        <v>368</v>
      </c>
      <c r="J127" s="218" t="s">
        <v>417</v>
      </c>
      <c r="K127" s="264"/>
    </row>
    <row r="128" spans="2:11" s="1" customFormat="1" ht="15" customHeight="1">
      <c r="B128" s="261"/>
      <c r="C128" s="218" t="s">
        <v>314</v>
      </c>
      <c r="D128" s="218"/>
      <c r="E128" s="218"/>
      <c r="F128" s="239" t="s">
        <v>366</v>
      </c>
      <c r="G128" s="218"/>
      <c r="H128" s="218" t="s">
        <v>418</v>
      </c>
      <c r="I128" s="218" t="s">
        <v>368</v>
      </c>
      <c r="J128" s="218" t="s">
        <v>417</v>
      </c>
      <c r="K128" s="264"/>
    </row>
    <row r="129" spans="2:11" s="1" customFormat="1" ht="15" customHeight="1">
      <c r="B129" s="261"/>
      <c r="C129" s="218" t="s">
        <v>377</v>
      </c>
      <c r="D129" s="218"/>
      <c r="E129" s="218"/>
      <c r="F129" s="239" t="s">
        <v>372</v>
      </c>
      <c r="G129" s="218"/>
      <c r="H129" s="218" t="s">
        <v>378</v>
      </c>
      <c r="I129" s="218" t="s">
        <v>368</v>
      </c>
      <c r="J129" s="218">
        <v>15</v>
      </c>
      <c r="K129" s="264"/>
    </row>
    <row r="130" spans="2:11" s="1" customFormat="1" ht="15" customHeight="1">
      <c r="B130" s="261"/>
      <c r="C130" s="242" t="s">
        <v>379</v>
      </c>
      <c r="D130" s="242"/>
      <c r="E130" s="242"/>
      <c r="F130" s="243" t="s">
        <v>372</v>
      </c>
      <c r="G130" s="242"/>
      <c r="H130" s="242" t="s">
        <v>380</v>
      </c>
      <c r="I130" s="242" t="s">
        <v>368</v>
      </c>
      <c r="J130" s="242">
        <v>15</v>
      </c>
      <c r="K130" s="264"/>
    </row>
    <row r="131" spans="2:11" s="1" customFormat="1" ht="15" customHeight="1">
      <c r="B131" s="261"/>
      <c r="C131" s="242" t="s">
        <v>381</v>
      </c>
      <c r="D131" s="242"/>
      <c r="E131" s="242"/>
      <c r="F131" s="243" t="s">
        <v>372</v>
      </c>
      <c r="G131" s="242"/>
      <c r="H131" s="242" t="s">
        <v>382</v>
      </c>
      <c r="I131" s="242" t="s">
        <v>368</v>
      </c>
      <c r="J131" s="242">
        <v>20</v>
      </c>
      <c r="K131" s="264"/>
    </row>
    <row r="132" spans="2:11" s="1" customFormat="1" ht="15" customHeight="1">
      <c r="B132" s="261"/>
      <c r="C132" s="242" t="s">
        <v>383</v>
      </c>
      <c r="D132" s="242"/>
      <c r="E132" s="242"/>
      <c r="F132" s="243" t="s">
        <v>372</v>
      </c>
      <c r="G132" s="242"/>
      <c r="H132" s="242" t="s">
        <v>384</v>
      </c>
      <c r="I132" s="242" t="s">
        <v>368</v>
      </c>
      <c r="J132" s="242">
        <v>20</v>
      </c>
      <c r="K132" s="264"/>
    </row>
    <row r="133" spans="2:11" s="1" customFormat="1" ht="15" customHeight="1">
      <c r="B133" s="261"/>
      <c r="C133" s="218" t="s">
        <v>371</v>
      </c>
      <c r="D133" s="218"/>
      <c r="E133" s="218"/>
      <c r="F133" s="239" t="s">
        <v>372</v>
      </c>
      <c r="G133" s="218"/>
      <c r="H133" s="218" t="s">
        <v>406</v>
      </c>
      <c r="I133" s="218" t="s">
        <v>368</v>
      </c>
      <c r="J133" s="218">
        <v>50</v>
      </c>
      <c r="K133" s="264"/>
    </row>
    <row r="134" spans="2:11" s="1" customFormat="1" ht="15" customHeight="1">
      <c r="B134" s="261"/>
      <c r="C134" s="218" t="s">
        <v>385</v>
      </c>
      <c r="D134" s="218"/>
      <c r="E134" s="218"/>
      <c r="F134" s="239" t="s">
        <v>372</v>
      </c>
      <c r="G134" s="218"/>
      <c r="H134" s="218" t="s">
        <v>406</v>
      </c>
      <c r="I134" s="218" t="s">
        <v>368</v>
      </c>
      <c r="J134" s="218">
        <v>50</v>
      </c>
      <c r="K134" s="264"/>
    </row>
    <row r="135" spans="2:11" s="1" customFormat="1" ht="15" customHeight="1">
      <c r="B135" s="261"/>
      <c r="C135" s="218" t="s">
        <v>391</v>
      </c>
      <c r="D135" s="218"/>
      <c r="E135" s="218"/>
      <c r="F135" s="239" t="s">
        <v>372</v>
      </c>
      <c r="G135" s="218"/>
      <c r="H135" s="218" t="s">
        <v>406</v>
      </c>
      <c r="I135" s="218" t="s">
        <v>368</v>
      </c>
      <c r="J135" s="218">
        <v>50</v>
      </c>
      <c r="K135" s="264"/>
    </row>
    <row r="136" spans="2:11" s="1" customFormat="1" ht="15" customHeight="1">
      <c r="B136" s="261"/>
      <c r="C136" s="218" t="s">
        <v>393</v>
      </c>
      <c r="D136" s="218"/>
      <c r="E136" s="218"/>
      <c r="F136" s="239" t="s">
        <v>372</v>
      </c>
      <c r="G136" s="218"/>
      <c r="H136" s="218" t="s">
        <v>406</v>
      </c>
      <c r="I136" s="218" t="s">
        <v>368</v>
      </c>
      <c r="J136" s="218">
        <v>50</v>
      </c>
      <c r="K136" s="264"/>
    </row>
    <row r="137" spans="2:11" s="1" customFormat="1" ht="15" customHeight="1">
      <c r="B137" s="261"/>
      <c r="C137" s="218" t="s">
        <v>394</v>
      </c>
      <c r="D137" s="218"/>
      <c r="E137" s="218"/>
      <c r="F137" s="239" t="s">
        <v>372</v>
      </c>
      <c r="G137" s="218"/>
      <c r="H137" s="218" t="s">
        <v>419</v>
      </c>
      <c r="I137" s="218" t="s">
        <v>368</v>
      </c>
      <c r="J137" s="218">
        <v>255</v>
      </c>
      <c r="K137" s="264"/>
    </row>
    <row r="138" spans="2:11" s="1" customFormat="1" ht="15" customHeight="1">
      <c r="B138" s="261"/>
      <c r="C138" s="218" t="s">
        <v>396</v>
      </c>
      <c r="D138" s="218"/>
      <c r="E138" s="218"/>
      <c r="F138" s="239" t="s">
        <v>366</v>
      </c>
      <c r="G138" s="218"/>
      <c r="H138" s="218" t="s">
        <v>420</v>
      </c>
      <c r="I138" s="218" t="s">
        <v>398</v>
      </c>
      <c r="J138" s="218"/>
      <c r="K138" s="264"/>
    </row>
    <row r="139" spans="2:11" s="1" customFormat="1" ht="15" customHeight="1">
      <c r="B139" s="261"/>
      <c r="C139" s="218" t="s">
        <v>399</v>
      </c>
      <c r="D139" s="218"/>
      <c r="E139" s="218"/>
      <c r="F139" s="239" t="s">
        <v>366</v>
      </c>
      <c r="G139" s="218"/>
      <c r="H139" s="218" t="s">
        <v>421</v>
      </c>
      <c r="I139" s="218" t="s">
        <v>401</v>
      </c>
      <c r="J139" s="218"/>
      <c r="K139" s="264"/>
    </row>
    <row r="140" spans="2:11" s="1" customFormat="1" ht="15" customHeight="1">
      <c r="B140" s="261"/>
      <c r="C140" s="218" t="s">
        <v>402</v>
      </c>
      <c r="D140" s="218"/>
      <c r="E140" s="218"/>
      <c r="F140" s="239" t="s">
        <v>366</v>
      </c>
      <c r="G140" s="218"/>
      <c r="H140" s="218" t="s">
        <v>402</v>
      </c>
      <c r="I140" s="218" t="s">
        <v>401</v>
      </c>
      <c r="J140" s="218"/>
      <c r="K140" s="264"/>
    </row>
    <row r="141" spans="2:11" s="1" customFormat="1" ht="15" customHeight="1">
      <c r="B141" s="261"/>
      <c r="C141" s="218" t="s">
        <v>35</v>
      </c>
      <c r="D141" s="218"/>
      <c r="E141" s="218"/>
      <c r="F141" s="239" t="s">
        <v>366</v>
      </c>
      <c r="G141" s="218"/>
      <c r="H141" s="218" t="s">
        <v>422</v>
      </c>
      <c r="I141" s="218" t="s">
        <v>401</v>
      </c>
      <c r="J141" s="218"/>
      <c r="K141" s="264"/>
    </row>
    <row r="142" spans="2:11" s="1" customFormat="1" ht="15" customHeight="1">
      <c r="B142" s="261"/>
      <c r="C142" s="218" t="s">
        <v>423</v>
      </c>
      <c r="D142" s="218"/>
      <c r="E142" s="218"/>
      <c r="F142" s="239" t="s">
        <v>366</v>
      </c>
      <c r="G142" s="218"/>
      <c r="H142" s="218" t="s">
        <v>424</v>
      </c>
      <c r="I142" s="218" t="s">
        <v>401</v>
      </c>
      <c r="J142" s="218"/>
      <c r="K142" s="264"/>
    </row>
    <row r="143" spans="2:11" s="1" customFormat="1" ht="15" customHeight="1">
      <c r="B143" s="265"/>
      <c r="C143" s="266"/>
      <c r="D143" s="266"/>
      <c r="E143" s="266"/>
      <c r="F143" s="266"/>
      <c r="G143" s="266"/>
      <c r="H143" s="266"/>
      <c r="I143" s="266"/>
      <c r="J143" s="266"/>
      <c r="K143" s="267"/>
    </row>
    <row r="144" spans="2:11" s="1" customFormat="1" ht="18.75" customHeight="1">
      <c r="B144" s="252"/>
      <c r="C144" s="252"/>
      <c r="D144" s="252"/>
      <c r="E144" s="252"/>
      <c r="F144" s="253"/>
      <c r="G144" s="252"/>
      <c r="H144" s="252"/>
      <c r="I144" s="252"/>
      <c r="J144" s="252"/>
      <c r="K144" s="252"/>
    </row>
    <row r="145" spans="2:11" s="1" customFormat="1" ht="18.75" customHeight="1">
      <c r="B145" s="225"/>
      <c r="C145" s="225"/>
      <c r="D145" s="225"/>
      <c r="E145" s="225"/>
      <c r="F145" s="225"/>
      <c r="G145" s="225"/>
      <c r="H145" s="225"/>
      <c r="I145" s="225"/>
      <c r="J145" s="225"/>
      <c r="K145" s="225"/>
    </row>
    <row r="146" spans="2:11" s="1" customFormat="1" ht="7.5" customHeight="1">
      <c r="B146" s="226"/>
      <c r="C146" s="227"/>
      <c r="D146" s="227"/>
      <c r="E146" s="227"/>
      <c r="F146" s="227"/>
      <c r="G146" s="227"/>
      <c r="H146" s="227"/>
      <c r="I146" s="227"/>
      <c r="J146" s="227"/>
      <c r="K146" s="228"/>
    </row>
    <row r="147" spans="2:11" s="1" customFormat="1" ht="45" customHeight="1">
      <c r="B147" s="229"/>
      <c r="C147" s="347" t="s">
        <v>425</v>
      </c>
      <c r="D147" s="347"/>
      <c r="E147" s="347"/>
      <c r="F147" s="347"/>
      <c r="G147" s="347"/>
      <c r="H147" s="347"/>
      <c r="I147" s="347"/>
      <c r="J147" s="347"/>
      <c r="K147" s="230"/>
    </row>
    <row r="148" spans="2:11" s="1" customFormat="1" ht="17.25" customHeight="1">
      <c r="B148" s="229"/>
      <c r="C148" s="231" t="s">
        <v>360</v>
      </c>
      <c r="D148" s="231"/>
      <c r="E148" s="231"/>
      <c r="F148" s="231" t="s">
        <v>361</v>
      </c>
      <c r="G148" s="232"/>
      <c r="H148" s="231" t="s">
        <v>51</v>
      </c>
      <c r="I148" s="231" t="s">
        <v>54</v>
      </c>
      <c r="J148" s="231" t="s">
        <v>362</v>
      </c>
      <c r="K148" s="230"/>
    </row>
    <row r="149" spans="2:11" s="1" customFormat="1" ht="17.25" customHeight="1">
      <c r="B149" s="229"/>
      <c r="C149" s="233" t="s">
        <v>363</v>
      </c>
      <c r="D149" s="233"/>
      <c r="E149" s="233"/>
      <c r="F149" s="234" t="s">
        <v>364</v>
      </c>
      <c r="G149" s="235"/>
      <c r="H149" s="233"/>
      <c r="I149" s="233"/>
      <c r="J149" s="233" t="s">
        <v>365</v>
      </c>
      <c r="K149" s="230"/>
    </row>
    <row r="150" spans="2:11" s="1" customFormat="1" ht="5.25" customHeight="1">
      <c r="B150" s="241"/>
      <c r="C150" s="236"/>
      <c r="D150" s="236"/>
      <c r="E150" s="236"/>
      <c r="F150" s="236"/>
      <c r="G150" s="237"/>
      <c r="H150" s="236"/>
      <c r="I150" s="236"/>
      <c r="J150" s="236"/>
      <c r="K150" s="264"/>
    </row>
    <row r="151" spans="2:11" s="1" customFormat="1" ht="15" customHeight="1">
      <c r="B151" s="241"/>
      <c r="C151" s="268" t="s">
        <v>369</v>
      </c>
      <c r="D151" s="218"/>
      <c r="E151" s="218"/>
      <c r="F151" s="269" t="s">
        <v>366</v>
      </c>
      <c r="G151" s="218"/>
      <c r="H151" s="268" t="s">
        <v>406</v>
      </c>
      <c r="I151" s="268" t="s">
        <v>368</v>
      </c>
      <c r="J151" s="268">
        <v>120</v>
      </c>
      <c r="K151" s="264"/>
    </row>
    <row r="152" spans="2:11" s="1" customFormat="1" ht="15" customHeight="1">
      <c r="B152" s="241"/>
      <c r="C152" s="268" t="s">
        <v>415</v>
      </c>
      <c r="D152" s="218"/>
      <c r="E152" s="218"/>
      <c r="F152" s="269" t="s">
        <v>366</v>
      </c>
      <c r="G152" s="218"/>
      <c r="H152" s="268" t="s">
        <v>426</v>
      </c>
      <c r="I152" s="268" t="s">
        <v>368</v>
      </c>
      <c r="J152" s="268" t="s">
        <v>417</v>
      </c>
      <c r="K152" s="264"/>
    </row>
    <row r="153" spans="2:11" s="1" customFormat="1" ht="15" customHeight="1">
      <c r="B153" s="241"/>
      <c r="C153" s="268" t="s">
        <v>314</v>
      </c>
      <c r="D153" s="218"/>
      <c r="E153" s="218"/>
      <c r="F153" s="269" t="s">
        <v>366</v>
      </c>
      <c r="G153" s="218"/>
      <c r="H153" s="268" t="s">
        <v>427</v>
      </c>
      <c r="I153" s="268" t="s">
        <v>368</v>
      </c>
      <c r="J153" s="268" t="s">
        <v>417</v>
      </c>
      <c r="K153" s="264"/>
    </row>
    <row r="154" spans="2:11" s="1" customFormat="1" ht="15" customHeight="1">
      <c r="B154" s="241"/>
      <c r="C154" s="268" t="s">
        <v>371</v>
      </c>
      <c r="D154" s="218"/>
      <c r="E154" s="218"/>
      <c r="F154" s="269" t="s">
        <v>372</v>
      </c>
      <c r="G154" s="218"/>
      <c r="H154" s="268" t="s">
        <v>406</v>
      </c>
      <c r="I154" s="268" t="s">
        <v>368</v>
      </c>
      <c r="J154" s="268">
        <v>50</v>
      </c>
      <c r="K154" s="264"/>
    </row>
    <row r="155" spans="2:11" s="1" customFormat="1" ht="15" customHeight="1">
      <c r="B155" s="241"/>
      <c r="C155" s="268" t="s">
        <v>374</v>
      </c>
      <c r="D155" s="218"/>
      <c r="E155" s="218"/>
      <c r="F155" s="269" t="s">
        <v>366</v>
      </c>
      <c r="G155" s="218"/>
      <c r="H155" s="268" t="s">
        <v>406</v>
      </c>
      <c r="I155" s="268" t="s">
        <v>376</v>
      </c>
      <c r="J155" s="268"/>
      <c r="K155" s="264"/>
    </row>
    <row r="156" spans="2:11" s="1" customFormat="1" ht="15" customHeight="1">
      <c r="B156" s="241"/>
      <c r="C156" s="268" t="s">
        <v>385</v>
      </c>
      <c r="D156" s="218"/>
      <c r="E156" s="218"/>
      <c r="F156" s="269" t="s">
        <v>372</v>
      </c>
      <c r="G156" s="218"/>
      <c r="H156" s="268" t="s">
        <v>406</v>
      </c>
      <c r="I156" s="268" t="s">
        <v>368</v>
      </c>
      <c r="J156" s="268">
        <v>50</v>
      </c>
      <c r="K156" s="264"/>
    </row>
    <row r="157" spans="2:11" s="1" customFormat="1" ht="15" customHeight="1">
      <c r="B157" s="241"/>
      <c r="C157" s="268" t="s">
        <v>393</v>
      </c>
      <c r="D157" s="218"/>
      <c r="E157" s="218"/>
      <c r="F157" s="269" t="s">
        <v>372</v>
      </c>
      <c r="G157" s="218"/>
      <c r="H157" s="268" t="s">
        <v>406</v>
      </c>
      <c r="I157" s="268" t="s">
        <v>368</v>
      </c>
      <c r="J157" s="268">
        <v>50</v>
      </c>
      <c r="K157" s="264"/>
    </row>
    <row r="158" spans="2:11" s="1" customFormat="1" ht="15" customHeight="1">
      <c r="B158" s="241"/>
      <c r="C158" s="268" t="s">
        <v>391</v>
      </c>
      <c r="D158" s="218"/>
      <c r="E158" s="218"/>
      <c r="F158" s="269" t="s">
        <v>372</v>
      </c>
      <c r="G158" s="218"/>
      <c r="H158" s="268" t="s">
        <v>406</v>
      </c>
      <c r="I158" s="268" t="s">
        <v>368</v>
      </c>
      <c r="J158" s="268">
        <v>50</v>
      </c>
      <c r="K158" s="264"/>
    </row>
    <row r="159" spans="2:11" s="1" customFormat="1" ht="15" customHeight="1">
      <c r="B159" s="241"/>
      <c r="C159" s="268" t="s">
        <v>113</v>
      </c>
      <c r="D159" s="218"/>
      <c r="E159" s="218"/>
      <c r="F159" s="269" t="s">
        <v>366</v>
      </c>
      <c r="G159" s="218"/>
      <c r="H159" s="268" t="s">
        <v>428</v>
      </c>
      <c r="I159" s="268" t="s">
        <v>368</v>
      </c>
      <c r="J159" s="268" t="s">
        <v>429</v>
      </c>
      <c r="K159" s="264"/>
    </row>
    <row r="160" spans="2:11" s="1" customFormat="1" ht="15" customHeight="1">
      <c r="B160" s="241"/>
      <c r="C160" s="268" t="s">
        <v>430</v>
      </c>
      <c r="D160" s="218"/>
      <c r="E160" s="218"/>
      <c r="F160" s="269" t="s">
        <v>366</v>
      </c>
      <c r="G160" s="218"/>
      <c r="H160" s="268" t="s">
        <v>431</v>
      </c>
      <c r="I160" s="268" t="s">
        <v>401</v>
      </c>
      <c r="J160" s="268"/>
      <c r="K160" s="264"/>
    </row>
    <row r="161" spans="2:11" s="1" customFormat="1" ht="15" customHeight="1">
      <c r="B161" s="270"/>
      <c r="C161" s="250"/>
      <c r="D161" s="250"/>
      <c r="E161" s="250"/>
      <c r="F161" s="250"/>
      <c r="G161" s="250"/>
      <c r="H161" s="250"/>
      <c r="I161" s="250"/>
      <c r="J161" s="250"/>
      <c r="K161" s="271"/>
    </row>
    <row r="162" spans="2:11" s="1" customFormat="1" ht="18.75" customHeight="1">
      <c r="B162" s="252"/>
      <c r="C162" s="262"/>
      <c r="D162" s="262"/>
      <c r="E162" s="262"/>
      <c r="F162" s="272"/>
      <c r="G162" s="262"/>
      <c r="H162" s="262"/>
      <c r="I162" s="262"/>
      <c r="J162" s="262"/>
      <c r="K162" s="252"/>
    </row>
    <row r="163" spans="2:11" s="1" customFormat="1" ht="18.75" customHeight="1">
      <c r="B163" s="225"/>
      <c r="C163" s="225"/>
      <c r="D163" s="225"/>
      <c r="E163" s="225"/>
      <c r="F163" s="225"/>
      <c r="G163" s="225"/>
      <c r="H163" s="225"/>
      <c r="I163" s="225"/>
      <c r="J163" s="225"/>
      <c r="K163" s="225"/>
    </row>
    <row r="164" spans="2:11" s="1" customFormat="1" ht="7.5" customHeight="1">
      <c r="B164" s="207"/>
      <c r="C164" s="208"/>
      <c r="D164" s="208"/>
      <c r="E164" s="208"/>
      <c r="F164" s="208"/>
      <c r="G164" s="208"/>
      <c r="H164" s="208"/>
      <c r="I164" s="208"/>
      <c r="J164" s="208"/>
      <c r="K164" s="209"/>
    </row>
    <row r="165" spans="2:11" s="1" customFormat="1" ht="45" customHeight="1">
      <c r="B165" s="210"/>
      <c r="C165" s="345" t="s">
        <v>432</v>
      </c>
      <c r="D165" s="345"/>
      <c r="E165" s="345"/>
      <c r="F165" s="345"/>
      <c r="G165" s="345"/>
      <c r="H165" s="345"/>
      <c r="I165" s="345"/>
      <c r="J165" s="345"/>
      <c r="K165" s="211"/>
    </row>
    <row r="166" spans="2:11" s="1" customFormat="1" ht="17.25" customHeight="1">
      <c r="B166" s="210"/>
      <c r="C166" s="231" t="s">
        <v>360</v>
      </c>
      <c r="D166" s="231"/>
      <c r="E166" s="231"/>
      <c r="F166" s="231" t="s">
        <v>361</v>
      </c>
      <c r="G166" s="273"/>
      <c r="H166" s="274" t="s">
        <v>51</v>
      </c>
      <c r="I166" s="274" t="s">
        <v>54</v>
      </c>
      <c r="J166" s="231" t="s">
        <v>362</v>
      </c>
      <c r="K166" s="211"/>
    </row>
    <row r="167" spans="2:11" s="1" customFormat="1" ht="17.25" customHeight="1">
      <c r="B167" s="212"/>
      <c r="C167" s="233" t="s">
        <v>363</v>
      </c>
      <c r="D167" s="233"/>
      <c r="E167" s="233"/>
      <c r="F167" s="234" t="s">
        <v>364</v>
      </c>
      <c r="G167" s="275"/>
      <c r="H167" s="276"/>
      <c r="I167" s="276"/>
      <c r="J167" s="233" t="s">
        <v>365</v>
      </c>
      <c r="K167" s="213"/>
    </row>
    <row r="168" spans="2:11" s="1" customFormat="1" ht="5.25" customHeight="1">
      <c r="B168" s="241"/>
      <c r="C168" s="236"/>
      <c r="D168" s="236"/>
      <c r="E168" s="236"/>
      <c r="F168" s="236"/>
      <c r="G168" s="237"/>
      <c r="H168" s="236"/>
      <c r="I168" s="236"/>
      <c r="J168" s="236"/>
      <c r="K168" s="264"/>
    </row>
    <row r="169" spans="2:11" s="1" customFormat="1" ht="15" customHeight="1">
      <c r="B169" s="241"/>
      <c r="C169" s="218" t="s">
        <v>369</v>
      </c>
      <c r="D169" s="218"/>
      <c r="E169" s="218"/>
      <c r="F169" s="239" t="s">
        <v>366</v>
      </c>
      <c r="G169" s="218"/>
      <c r="H169" s="218" t="s">
        <v>406</v>
      </c>
      <c r="I169" s="218" t="s">
        <v>368</v>
      </c>
      <c r="J169" s="218">
        <v>120</v>
      </c>
      <c r="K169" s="264"/>
    </row>
    <row r="170" spans="2:11" s="1" customFormat="1" ht="15" customHeight="1">
      <c r="B170" s="241"/>
      <c r="C170" s="218" t="s">
        <v>415</v>
      </c>
      <c r="D170" s="218"/>
      <c r="E170" s="218"/>
      <c r="F170" s="239" t="s">
        <v>366</v>
      </c>
      <c r="G170" s="218"/>
      <c r="H170" s="218" t="s">
        <v>416</v>
      </c>
      <c r="I170" s="218" t="s">
        <v>368</v>
      </c>
      <c r="J170" s="218" t="s">
        <v>417</v>
      </c>
      <c r="K170" s="264"/>
    </row>
    <row r="171" spans="2:11" s="1" customFormat="1" ht="15" customHeight="1">
      <c r="B171" s="241"/>
      <c r="C171" s="218" t="s">
        <v>314</v>
      </c>
      <c r="D171" s="218"/>
      <c r="E171" s="218"/>
      <c r="F171" s="239" t="s">
        <v>366</v>
      </c>
      <c r="G171" s="218"/>
      <c r="H171" s="218" t="s">
        <v>433</v>
      </c>
      <c r="I171" s="218" t="s">
        <v>368</v>
      </c>
      <c r="J171" s="218" t="s">
        <v>417</v>
      </c>
      <c r="K171" s="264"/>
    </row>
    <row r="172" spans="2:11" s="1" customFormat="1" ht="15" customHeight="1">
      <c r="B172" s="241"/>
      <c r="C172" s="218" t="s">
        <v>371</v>
      </c>
      <c r="D172" s="218"/>
      <c r="E172" s="218"/>
      <c r="F172" s="239" t="s">
        <v>372</v>
      </c>
      <c r="G172" s="218"/>
      <c r="H172" s="218" t="s">
        <v>433</v>
      </c>
      <c r="I172" s="218" t="s">
        <v>368</v>
      </c>
      <c r="J172" s="218">
        <v>50</v>
      </c>
      <c r="K172" s="264"/>
    </row>
    <row r="173" spans="2:11" s="1" customFormat="1" ht="15" customHeight="1">
      <c r="B173" s="241"/>
      <c r="C173" s="218" t="s">
        <v>374</v>
      </c>
      <c r="D173" s="218"/>
      <c r="E173" s="218"/>
      <c r="F173" s="239" t="s">
        <v>366</v>
      </c>
      <c r="G173" s="218"/>
      <c r="H173" s="218" t="s">
        <v>433</v>
      </c>
      <c r="I173" s="218" t="s">
        <v>376</v>
      </c>
      <c r="J173" s="218"/>
      <c r="K173" s="264"/>
    </row>
    <row r="174" spans="2:11" s="1" customFormat="1" ht="15" customHeight="1">
      <c r="B174" s="241"/>
      <c r="C174" s="218" t="s">
        <v>385</v>
      </c>
      <c r="D174" s="218"/>
      <c r="E174" s="218"/>
      <c r="F174" s="239" t="s">
        <v>372</v>
      </c>
      <c r="G174" s="218"/>
      <c r="H174" s="218" t="s">
        <v>433</v>
      </c>
      <c r="I174" s="218" t="s">
        <v>368</v>
      </c>
      <c r="J174" s="218">
        <v>50</v>
      </c>
      <c r="K174" s="264"/>
    </row>
    <row r="175" spans="2:11" s="1" customFormat="1" ht="15" customHeight="1">
      <c r="B175" s="241"/>
      <c r="C175" s="218" t="s">
        <v>393</v>
      </c>
      <c r="D175" s="218"/>
      <c r="E175" s="218"/>
      <c r="F175" s="239" t="s">
        <v>372</v>
      </c>
      <c r="G175" s="218"/>
      <c r="H175" s="218" t="s">
        <v>433</v>
      </c>
      <c r="I175" s="218" t="s">
        <v>368</v>
      </c>
      <c r="J175" s="218">
        <v>50</v>
      </c>
      <c r="K175" s="264"/>
    </row>
    <row r="176" spans="2:11" s="1" customFormat="1" ht="15" customHeight="1">
      <c r="B176" s="241"/>
      <c r="C176" s="218" t="s">
        <v>391</v>
      </c>
      <c r="D176" s="218"/>
      <c r="E176" s="218"/>
      <c r="F176" s="239" t="s">
        <v>372</v>
      </c>
      <c r="G176" s="218"/>
      <c r="H176" s="218" t="s">
        <v>433</v>
      </c>
      <c r="I176" s="218" t="s">
        <v>368</v>
      </c>
      <c r="J176" s="218">
        <v>50</v>
      </c>
      <c r="K176" s="264"/>
    </row>
    <row r="177" spans="2:11" s="1" customFormat="1" ht="15" customHeight="1">
      <c r="B177" s="241"/>
      <c r="C177" s="218" t="s">
        <v>119</v>
      </c>
      <c r="D177" s="218"/>
      <c r="E177" s="218"/>
      <c r="F177" s="239" t="s">
        <v>366</v>
      </c>
      <c r="G177" s="218"/>
      <c r="H177" s="218" t="s">
        <v>434</v>
      </c>
      <c r="I177" s="218" t="s">
        <v>435</v>
      </c>
      <c r="J177" s="218"/>
      <c r="K177" s="264"/>
    </row>
    <row r="178" spans="2:11" s="1" customFormat="1" ht="15" customHeight="1">
      <c r="B178" s="241"/>
      <c r="C178" s="218" t="s">
        <v>54</v>
      </c>
      <c r="D178" s="218"/>
      <c r="E178" s="218"/>
      <c r="F178" s="239" t="s">
        <v>366</v>
      </c>
      <c r="G178" s="218"/>
      <c r="H178" s="218" t="s">
        <v>436</v>
      </c>
      <c r="I178" s="218" t="s">
        <v>437</v>
      </c>
      <c r="J178" s="218">
        <v>1</v>
      </c>
      <c r="K178" s="264"/>
    </row>
    <row r="179" spans="2:11" s="1" customFormat="1" ht="15" customHeight="1">
      <c r="B179" s="241"/>
      <c r="C179" s="218" t="s">
        <v>50</v>
      </c>
      <c r="D179" s="218"/>
      <c r="E179" s="218"/>
      <c r="F179" s="239" t="s">
        <v>366</v>
      </c>
      <c r="G179" s="218"/>
      <c r="H179" s="218" t="s">
        <v>438</v>
      </c>
      <c r="I179" s="218" t="s">
        <v>368</v>
      </c>
      <c r="J179" s="218">
        <v>20</v>
      </c>
      <c r="K179" s="264"/>
    </row>
    <row r="180" spans="2:11" s="1" customFormat="1" ht="15" customHeight="1">
      <c r="B180" s="241"/>
      <c r="C180" s="218" t="s">
        <v>51</v>
      </c>
      <c r="D180" s="218"/>
      <c r="E180" s="218"/>
      <c r="F180" s="239" t="s">
        <v>366</v>
      </c>
      <c r="G180" s="218"/>
      <c r="H180" s="218" t="s">
        <v>439</v>
      </c>
      <c r="I180" s="218" t="s">
        <v>368</v>
      </c>
      <c r="J180" s="218">
        <v>255</v>
      </c>
      <c r="K180" s="264"/>
    </row>
    <row r="181" spans="2:11" s="1" customFormat="1" ht="15" customHeight="1">
      <c r="B181" s="241"/>
      <c r="C181" s="218" t="s">
        <v>120</v>
      </c>
      <c r="D181" s="218"/>
      <c r="E181" s="218"/>
      <c r="F181" s="239" t="s">
        <v>366</v>
      </c>
      <c r="G181" s="218"/>
      <c r="H181" s="218" t="s">
        <v>330</v>
      </c>
      <c r="I181" s="218" t="s">
        <v>368</v>
      </c>
      <c r="J181" s="218">
        <v>10</v>
      </c>
      <c r="K181" s="264"/>
    </row>
    <row r="182" spans="2:11" s="1" customFormat="1" ht="15" customHeight="1">
      <c r="B182" s="241"/>
      <c r="C182" s="218" t="s">
        <v>121</v>
      </c>
      <c r="D182" s="218"/>
      <c r="E182" s="218"/>
      <c r="F182" s="239" t="s">
        <v>366</v>
      </c>
      <c r="G182" s="218"/>
      <c r="H182" s="218" t="s">
        <v>440</v>
      </c>
      <c r="I182" s="218" t="s">
        <v>401</v>
      </c>
      <c r="J182" s="218"/>
      <c r="K182" s="264"/>
    </row>
    <row r="183" spans="2:11" s="1" customFormat="1" ht="15" customHeight="1">
      <c r="B183" s="241"/>
      <c r="C183" s="218" t="s">
        <v>441</v>
      </c>
      <c r="D183" s="218"/>
      <c r="E183" s="218"/>
      <c r="F183" s="239" t="s">
        <v>366</v>
      </c>
      <c r="G183" s="218"/>
      <c r="H183" s="218" t="s">
        <v>442</v>
      </c>
      <c r="I183" s="218" t="s">
        <v>401</v>
      </c>
      <c r="J183" s="218"/>
      <c r="K183" s="264"/>
    </row>
    <row r="184" spans="2:11" s="1" customFormat="1" ht="15" customHeight="1">
      <c r="B184" s="241"/>
      <c r="C184" s="218" t="s">
        <v>430</v>
      </c>
      <c r="D184" s="218"/>
      <c r="E184" s="218"/>
      <c r="F184" s="239" t="s">
        <v>366</v>
      </c>
      <c r="G184" s="218"/>
      <c r="H184" s="218" t="s">
        <v>443</v>
      </c>
      <c r="I184" s="218" t="s">
        <v>401</v>
      </c>
      <c r="J184" s="218"/>
      <c r="K184" s="264"/>
    </row>
    <row r="185" spans="2:11" s="1" customFormat="1" ht="15" customHeight="1">
      <c r="B185" s="241"/>
      <c r="C185" s="218" t="s">
        <v>123</v>
      </c>
      <c r="D185" s="218"/>
      <c r="E185" s="218"/>
      <c r="F185" s="239" t="s">
        <v>372</v>
      </c>
      <c r="G185" s="218"/>
      <c r="H185" s="218" t="s">
        <v>444</v>
      </c>
      <c r="I185" s="218" t="s">
        <v>368</v>
      </c>
      <c r="J185" s="218">
        <v>50</v>
      </c>
      <c r="K185" s="264"/>
    </row>
    <row r="186" spans="2:11" s="1" customFormat="1" ht="15" customHeight="1">
      <c r="B186" s="241"/>
      <c r="C186" s="218" t="s">
        <v>445</v>
      </c>
      <c r="D186" s="218"/>
      <c r="E186" s="218"/>
      <c r="F186" s="239" t="s">
        <v>372</v>
      </c>
      <c r="G186" s="218"/>
      <c r="H186" s="218" t="s">
        <v>446</v>
      </c>
      <c r="I186" s="218" t="s">
        <v>447</v>
      </c>
      <c r="J186" s="218"/>
      <c r="K186" s="264"/>
    </row>
    <row r="187" spans="2:11" s="1" customFormat="1" ht="15" customHeight="1">
      <c r="B187" s="241"/>
      <c r="C187" s="218" t="s">
        <v>448</v>
      </c>
      <c r="D187" s="218"/>
      <c r="E187" s="218"/>
      <c r="F187" s="239" t="s">
        <v>372</v>
      </c>
      <c r="G187" s="218"/>
      <c r="H187" s="218" t="s">
        <v>449</v>
      </c>
      <c r="I187" s="218" t="s">
        <v>447</v>
      </c>
      <c r="J187" s="218"/>
      <c r="K187" s="264"/>
    </row>
    <row r="188" spans="2:11" s="1" customFormat="1" ht="15" customHeight="1">
      <c r="B188" s="241"/>
      <c r="C188" s="218" t="s">
        <v>450</v>
      </c>
      <c r="D188" s="218"/>
      <c r="E188" s="218"/>
      <c r="F188" s="239" t="s">
        <v>372</v>
      </c>
      <c r="G188" s="218"/>
      <c r="H188" s="218" t="s">
        <v>451</v>
      </c>
      <c r="I188" s="218" t="s">
        <v>447</v>
      </c>
      <c r="J188" s="218"/>
      <c r="K188" s="264"/>
    </row>
    <row r="189" spans="2:11" s="1" customFormat="1" ht="15" customHeight="1">
      <c r="B189" s="241"/>
      <c r="C189" s="277" t="s">
        <v>452</v>
      </c>
      <c r="D189" s="218"/>
      <c r="E189" s="218"/>
      <c r="F189" s="239" t="s">
        <v>372</v>
      </c>
      <c r="G189" s="218"/>
      <c r="H189" s="218" t="s">
        <v>453</v>
      </c>
      <c r="I189" s="218" t="s">
        <v>454</v>
      </c>
      <c r="J189" s="278" t="s">
        <v>455</v>
      </c>
      <c r="K189" s="264"/>
    </row>
    <row r="190" spans="2:11" s="15" customFormat="1" ht="15" customHeight="1">
      <c r="B190" s="279"/>
      <c r="C190" s="280" t="s">
        <v>456</v>
      </c>
      <c r="D190" s="281"/>
      <c r="E190" s="281"/>
      <c r="F190" s="282" t="s">
        <v>372</v>
      </c>
      <c r="G190" s="281"/>
      <c r="H190" s="281" t="s">
        <v>457</v>
      </c>
      <c r="I190" s="281" t="s">
        <v>454</v>
      </c>
      <c r="J190" s="283" t="s">
        <v>455</v>
      </c>
      <c r="K190" s="284"/>
    </row>
    <row r="191" spans="2:11" s="1" customFormat="1" ht="15" customHeight="1">
      <c r="B191" s="241"/>
      <c r="C191" s="277" t="s">
        <v>39</v>
      </c>
      <c r="D191" s="218"/>
      <c r="E191" s="218"/>
      <c r="F191" s="239" t="s">
        <v>366</v>
      </c>
      <c r="G191" s="218"/>
      <c r="H191" s="215" t="s">
        <v>458</v>
      </c>
      <c r="I191" s="218" t="s">
        <v>459</v>
      </c>
      <c r="J191" s="218"/>
      <c r="K191" s="264"/>
    </row>
    <row r="192" spans="2:11" s="1" customFormat="1" ht="15" customHeight="1">
      <c r="B192" s="241"/>
      <c r="C192" s="277" t="s">
        <v>460</v>
      </c>
      <c r="D192" s="218"/>
      <c r="E192" s="218"/>
      <c r="F192" s="239" t="s">
        <v>366</v>
      </c>
      <c r="G192" s="218"/>
      <c r="H192" s="218" t="s">
        <v>461</v>
      </c>
      <c r="I192" s="218" t="s">
        <v>401</v>
      </c>
      <c r="J192" s="218"/>
      <c r="K192" s="264"/>
    </row>
    <row r="193" spans="2:11" s="1" customFormat="1" ht="15" customHeight="1">
      <c r="B193" s="241"/>
      <c r="C193" s="277" t="s">
        <v>462</v>
      </c>
      <c r="D193" s="218"/>
      <c r="E193" s="218"/>
      <c r="F193" s="239" t="s">
        <v>366</v>
      </c>
      <c r="G193" s="218"/>
      <c r="H193" s="218" t="s">
        <v>463</v>
      </c>
      <c r="I193" s="218" t="s">
        <v>401</v>
      </c>
      <c r="J193" s="218"/>
      <c r="K193" s="264"/>
    </row>
    <row r="194" spans="2:11" s="1" customFormat="1" ht="15" customHeight="1">
      <c r="B194" s="241"/>
      <c r="C194" s="277" t="s">
        <v>464</v>
      </c>
      <c r="D194" s="218"/>
      <c r="E194" s="218"/>
      <c r="F194" s="239" t="s">
        <v>372</v>
      </c>
      <c r="G194" s="218"/>
      <c r="H194" s="218" t="s">
        <v>465</v>
      </c>
      <c r="I194" s="218" t="s">
        <v>401</v>
      </c>
      <c r="J194" s="218"/>
      <c r="K194" s="264"/>
    </row>
    <row r="195" spans="2:11" s="1" customFormat="1" ht="15" customHeight="1">
      <c r="B195" s="270"/>
      <c r="C195" s="285"/>
      <c r="D195" s="250"/>
      <c r="E195" s="250"/>
      <c r="F195" s="250"/>
      <c r="G195" s="250"/>
      <c r="H195" s="250"/>
      <c r="I195" s="250"/>
      <c r="J195" s="250"/>
      <c r="K195" s="271"/>
    </row>
    <row r="196" spans="2:11" s="1" customFormat="1" ht="18.75" customHeight="1">
      <c r="B196" s="252"/>
      <c r="C196" s="262"/>
      <c r="D196" s="262"/>
      <c r="E196" s="262"/>
      <c r="F196" s="272"/>
      <c r="G196" s="262"/>
      <c r="H196" s="262"/>
      <c r="I196" s="262"/>
      <c r="J196" s="262"/>
      <c r="K196" s="252"/>
    </row>
    <row r="197" spans="2:11" s="1" customFormat="1" ht="18.75" customHeight="1">
      <c r="B197" s="252"/>
      <c r="C197" s="262"/>
      <c r="D197" s="262"/>
      <c r="E197" s="262"/>
      <c r="F197" s="272"/>
      <c r="G197" s="262"/>
      <c r="H197" s="262"/>
      <c r="I197" s="262"/>
      <c r="J197" s="262"/>
      <c r="K197" s="252"/>
    </row>
    <row r="198" spans="2:11" s="1" customFormat="1" ht="18.75" customHeight="1">
      <c r="B198" s="225"/>
      <c r="C198" s="225"/>
      <c r="D198" s="225"/>
      <c r="E198" s="225"/>
      <c r="F198" s="225"/>
      <c r="G198" s="225"/>
      <c r="H198" s="225"/>
      <c r="I198" s="225"/>
      <c r="J198" s="225"/>
      <c r="K198" s="225"/>
    </row>
    <row r="199" spans="2:11" s="1" customFormat="1" ht="13.5">
      <c r="B199" s="207"/>
      <c r="C199" s="208"/>
      <c r="D199" s="208"/>
      <c r="E199" s="208"/>
      <c r="F199" s="208"/>
      <c r="G199" s="208"/>
      <c r="H199" s="208"/>
      <c r="I199" s="208"/>
      <c r="J199" s="208"/>
      <c r="K199" s="209"/>
    </row>
    <row r="200" spans="2:11" s="1" customFormat="1" ht="21">
      <c r="B200" s="210"/>
      <c r="C200" s="345" t="s">
        <v>466</v>
      </c>
      <c r="D200" s="345"/>
      <c r="E200" s="345"/>
      <c r="F200" s="345"/>
      <c r="G200" s="345"/>
      <c r="H200" s="345"/>
      <c r="I200" s="345"/>
      <c r="J200" s="345"/>
      <c r="K200" s="211"/>
    </row>
    <row r="201" spans="2:11" s="1" customFormat="1" ht="25.5" customHeight="1">
      <c r="B201" s="210"/>
      <c r="C201" s="286" t="s">
        <v>467</v>
      </c>
      <c r="D201" s="286"/>
      <c r="E201" s="286"/>
      <c r="F201" s="286" t="s">
        <v>468</v>
      </c>
      <c r="G201" s="287"/>
      <c r="H201" s="348" t="s">
        <v>469</v>
      </c>
      <c r="I201" s="348"/>
      <c r="J201" s="348"/>
      <c r="K201" s="211"/>
    </row>
    <row r="202" spans="2:11" s="1" customFormat="1" ht="5.25" customHeight="1">
      <c r="B202" s="241"/>
      <c r="C202" s="236"/>
      <c r="D202" s="236"/>
      <c r="E202" s="236"/>
      <c r="F202" s="236"/>
      <c r="G202" s="262"/>
      <c r="H202" s="236"/>
      <c r="I202" s="236"/>
      <c r="J202" s="236"/>
      <c r="K202" s="264"/>
    </row>
    <row r="203" spans="2:11" s="1" customFormat="1" ht="15" customHeight="1">
      <c r="B203" s="241"/>
      <c r="C203" s="218" t="s">
        <v>459</v>
      </c>
      <c r="D203" s="218"/>
      <c r="E203" s="218"/>
      <c r="F203" s="239" t="s">
        <v>40</v>
      </c>
      <c r="G203" s="218"/>
      <c r="H203" s="349" t="s">
        <v>470</v>
      </c>
      <c r="I203" s="349"/>
      <c r="J203" s="349"/>
      <c r="K203" s="264"/>
    </row>
    <row r="204" spans="2:11" s="1" customFormat="1" ht="15" customHeight="1">
      <c r="B204" s="241"/>
      <c r="C204" s="218"/>
      <c r="D204" s="218"/>
      <c r="E204" s="218"/>
      <c r="F204" s="239" t="s">
        <v>41</v>
      </c>
      <c r="G204" s="218"/>
      <c r="H204" s="349" t="s">
        <v>471</v>
      </c>
      <c r="I204" s="349"/>
      <c r="J204" s="349"/>
      <c r="K204" s="264"/>
    </row>
    <row r="205" spans="2:11" s="1" customFormat="1" ht="15" customHeight="1">
      <c r="B205" s="241"/>
      <c r="C205" s="218"/>
      <c r="D205" s="218"/>
      <c r="E205" s="218"/>
      <c r="F205" s="239" t="s">
        <v>44</v>
      </c>
      <c r="G205" s="218"/>
      <c r="H205" s="349" t="s">
        <v>472</v>
      </c>
      <c r="I205" s="349"/>
      <c r="J205" s="349"/>
      <c r="K205" s="264"/>
    </row>
    <row r="206" spans="2:11" s="1" customFormat="1" ht="15" customHeight="1">
      <c r="B206" s="241"/>
      <c r="C206" s="218"/>
      <c r="D206" s="218"/>
      <c r="E206" s="218"/>
      <c r="F206" s="239" t="s">
        <v>42</v>
      </c>
      <c r="G206" s="218"/>
      <c r="H206" s="349" t="s">
        <v>473</v>
      </c>
      <c r="I206" s="349"/>
      <c r="J206" s="349"/>
      <c r="K206" s="264"/>
    </row>
    <row r="207" spans="2:11" s="1" customFormat="1" ht="15" customHeight="1">
      <c r="B207" s="241"/>
      <c r="C207" s="218"/>
      <c r="D207" s="218"/>
      <c r="E207" s="218"/>
      <c r="F207" s="239" t="s">
        <v>43</v>
      </c>
      <c r="G207" s="218"/>
      <c r="H207" s="349" t="s">
        <v>474</v>
      </c>
      <c r="I207" s="349"/>
      <c r="J207" s="349"/>
      <c r="K207" s="264"/>
    </row>
    <row r="208" spans="2:11" s="1" customFormat="1" ht="15" customHeight="1">
      <c r="B208" s="241"/>
      <c r="C208" s="218"/>
      <c r="D208" s="218"/>
      <c r="E208" s="218"/>
      <c r="F208" s="239"/>
      <c r="G208" s="218"/>
      <c r="H208" s="218"/>
      <c r="I208" s="218"/>
      <c r="J208" s="218"/>
      <c r="K208" s="264"/>
    </row>
    <row r="209" spans="2:11" s="1" customFormat="1" ht="15" customHeight="1">
      <c r="B209" s="241"/>
      <c r="C209" s="218" t="s">
        <v>413</v>
      </c>
      <c r="D209" s="218"/>
      <c r="E209" s="218"/>
      <c r="F209" s="239" t="s">
        <v>76</v>
      </c>
      <c r="G209" s="218"/>
      <c r="H209" s="349" t="s">
        <v>475</v>
      </c>
      <c r="I209" s="349"/>
      <c r="J209" s="349"/>
      <c r="K209" s="264"/>
    </row>
    <row r="210" spans="2:11" s="1" customFormat="1" ht="15" customHeight="1">
      <c r="B210" s="241"/>
      <c r="C210" s="218"/>
      <c r="D210" s="218"/>
      <c r="E210" s="218"/>
      <c r="F210" s="239" t="s">
        <v>308</v>
      </c>
      <c r="G210" s="218"/>
      <c r="H210" s="349" t="s">
        <v>309</v>
      </c>
      <c r="I210" s="349"/>
      <c r="J210" s="349"/>
      <c r="K210" s="264"/>
    </row>
    <row r="211" spans="2:11" s="1" customFormat="1" ht="15" customHeight="1">
      <c r="B211" s="241"/>
      <c r="C211" s="218"/>
      <c r="D211" s="218"/>
      <c r="E211" s="218"/>
      <c r="F211" s="239" t="s">
        <v>306</v>
      </c>
      <c r="G211" s="218"/>
      <c r="H211" s="349" t="s">
        <v>476</v>
      </c>
      <c r="I211" s="349"/>
      <c r="J211" s="349"/>
      <c r="K211" s="264"/>
    </row>
    <row r="212" spans="2:11" s="1" customFormat="1" ht="15" customHeight="1">
      <c r="B212" s="288"/>
      <c r="C212" s="218"/>
      <c r="D212" s="218"/>
      <c r="E212" s="218"/>
      <c r="F212" s="239" t="s">
        <v>310</v>
      </c>
      <c r="G212" s="277"/>
      <c r="H212" s="350" t="s">
        <v>311</v>
      </c>
      <c r="I212" s="350"/>
      <c r="J212" s="350"/>
      <c r="K212" s="289"/>
    </row>
    <row r="213" spans="2:11" s="1" customFormat="1" ht="15" customHeight="1">
      <c r="B213" s="288"/>
      <c r="C213" s="218"/>
      <c r="D213" s="218"/>
      <c r="E213" s="218"/>
      <c r="F213" s="239" t="s">
        <v>312</v>
      </c>
      <c r="G213" s="277"/>
      <c r="H213" s="350" t="s">
        <v>477</v>
      </c>
      <c r="I213" s="350"/>
      <c r="J213" s="350"/>
      <c r="K213" s="289"/>
    </row>
    <row r="214" spans="2:11" s="1" customFormat="1" ht="15" customHeight="1">
      <c r="B214" s="288"/>
      <c r="C214" s="218"/>
      <c r="D214" s="218"/>
      <c r="E214" s="218"/>
      <c r="F214" s="239"/>
      <c r="G214" s="277"/>
      <c r="H214" s="268"/>
      <c r="I214" s="268"/>
      <c r="J214" s="268"/>
      <c r="K214" s="289"/>
    </row>
    <row r="215" spans="2:11" s="1" customFormat="1" ht="15" customHeight="1">
      <c r="B215" s="288"/>
      <c r="C215" s="218" t="s">
        <v>437</v>
      </c>
      <c r="D215" s="218"/>
      <c r="E215" s="218"/>
      <c r="F215" s="239">
        <v>1</v>
      </c>
      <c r="G215" s="277"/>
      <c r="H215" s="350" t="s">
        <v>478</v>
      </c>
      <c r="I215" s="350"/>
      <c r="J215" s="350"/>
      <c r="K215" s="289"/>
    </row>
    <row r="216" spans="2:11" s="1" customFormat="1" ht="15" customHeight="1">
      <c r="B216" s="288"/>
      <c r="C216" s="218"/>
      <c r="D216" s="218"/>
      <c r="E216" s="218"/>
      <c r="F216" s="239">
        <v>2</v>
      </c>
      <c r="G216" s="277"/>
      <c r="H216" s="350" t="s">
        <v>479</v>
      </c>
      <c r="I216" s="350"/>
      <c r="J216" s="350"/>
      <c r="K216" s="289"/>
    </row>
    <row r="217" spans="2:11" s="1" customFormat="1" ht="15" customHeight="1">
      <c r="B217" s="288"/>
      <c r="C217" s="218"/>
      <c r="D217" s="218"/>
      <c r="E217" s="218"/>
      <c r="F217" s="239">
        <v>3</v>
      </c>
      <c r="G217" s="277"/>
      <c r="H217" s="350" t="s">
        <v>480</v>
      </c>
      <c r="I217" s="350"/>
      <c r="J217" s="350"/>
      <c r="K217" s="289"/>
    </row>
    <row r="218" spans="2:11" s="1" customFormat="1" ht="15" customHeight="1">
      <c r="B218" s="288"/>
      <c r="C218" s="218"/>
      <c r="D218" s="218"/>
      <c r="E218" s="218"/>
      <c r="F218" s="239">
        <v>4</v>
      </c>
      <c r="G218" s="277"/>
      <c r="H218" s="350" t="s">
        <v>481</v>
      </c>
      <c r="I218" s="350"/>
      <c r="J218" s="350"/>
      <c r="K218" s="289"/>
    </row>
    <row r="219" spans="2:11" s="1" customFormat="1" ht="12.75" customHeight="1">
      <c r="B219" s="290"/>
      <c r="C219" s="291"/>
      <c r="D219" s="291"/>
      <c r="E219" s="291"/>
      <c r="F219" s="291"/>
      <c r="G219" s="291"/>
      <c r="H219" s="291"/>
      <c r="I219" s="291"/>
      <c r="J219" s="291"/>
      <c r="K219" s="29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06"/>
  <sheetViews>
    <sheetView showGridLines="0" topLeftCell="A27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1" width="15.164062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7" t="s">
        <v>78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108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3" t="str">
        <f>'Rekapitulace stavby'!K6</f>
        <v>Údržba HOZ Pardubicko - část 1, Bolehošť</v>
      </c>
      <c r="F7" s="334"/>
      <c r="G7" s="334"/>
      <c r="H7" s="334"/>
      <c r="L7" s="20"/>
    </row>
    <row r="8" spans="1:46" s="2" customFormat="1" ht="12" customHeight="1">
      <c r="A8" s="34"/>
      <c r="B8" s="39"/>
      <c r="C8" s="34"/>
      <c r="D8" s="105" t="s">
        <v>109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5" t="s">
        <v>110</v>
      </c>
      <c r="F9" s="336"/>
      <c r="G9" s="336"/>
      <c r="H9" s="336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111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tr">
        <f>IF('Rekapitulace stavby'!AN10="","",'Rekapitulace stavby'!AN10)</f>
        <v/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tr">
        <f>IF('Rekapitulace stavby'!E11="","",'Rekapitulace stavby'!E11)</f>
        <v xml:space="preserve"> </v>
      </c>
      <c r="F15" s="34"/>
      <c r="G15" s="34"/>
      <c r="H15" s="34"/>
      <c r="I15" s="105" t="s">
        <v>27</v>
      </c>
      <c r="J15" s="107" t="str">
        <f>IF('Rekapitulace stavby'!AN11="","",'Rekapitulace stavby'!AN11)</f>
        <v/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7" t="str">
        <f>'Rekapitulace stavby'!E14</f>
        <v>Vyplň údaj</v>
      </c>
      <c r="F18" s="338"/>
      <c r="G18" s="338"/>
      <c r="H18" s="338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39" t="s">
        <v>19</v>
      </c>
      <c r="F27" s="339"/>
      <c r="G27" s="339"/>
      <c r="H27" s="339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ROUND((SUM(BE81:BE105)),  2)</f>
        <v>0</v>
      </c>
      <c r="G33" s="34"/>
      <c r="H33" s="34"/>
      <c r="I33" s="118">
        <v>0.21</v>
      </c>
      <c r="J33" s="117">
        <f>ROUND(((SUM(BE81:BE105))*I33),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ROUND((SUM(BF81:BF105)),  2)</f>
        <v>0</v>
      </c>
      <c r="G34" s="34"/>
      <c r="H34" s="34"/>
      <c r="I34" s="118">
        <v>0.12</v>
      </c>
      <c r="J34" s="117">
        <f>ROUND(((SUM(BF81:BF105))*I34),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ROUND((SUM(BG81:BG105)),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ROUND((SUM(BH81:BH105)),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ROUND((SUM(BI81:BI105)),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112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0" t="str">
        <f>E7</f>
        <v>Údržba HOZ Pardubicko - část 1, Bolehošť</v>
      </c>
      <c r="F48" s="341"/>
      <c r="G48" s="341"/>
      <c r="H48" s="341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109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7" t="str">
        <f>E9</f>
        <v>SO 1:  108_428 - STEBLOVA SRCH c.8</v>
      </c>
      <c r="F50" s="342"/>
      <c r="G50" s="342"/>
      <c r="H50" s="342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Srch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 xml:space="preserve"> 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113</v>
      </c>
      <c r="D57" s="131"/>
      <c r="E57" s="131"/>
      <c r="F57" s="131"/>
      <c r="G57" s="131"/>
      <c r="H57" s="131"/>
      <c r="I57" s="131"/>
      <c r="J57" s="132" t="s">
        <v>114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115</v>
      </c>
    </row>
    <row r="60" spans="1:47" s="9" customFormat="1" ht="24.95" customHeight="1">
      <c r="B60" s="134"/>
      <c r="C60" s="135"/>
      <c r="D60" s="136" t="s">
        <v>116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117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118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40" t="str">
        <f>E7</f>
        <v>Údržba HOZ Pardubicko - část 1, Bolehošť</v>
      </c>
      <c r="F71" s="341"/>
      <c r="G71" s="341"/>
      <c r="H71" s="341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109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297" t="str">
        <f>E9</f>
        <v>SO 1:  108_428 - STEBLOVA SRCH c.8</v>
      </c>
      <c r="F73" s="342"/>
      <c r="G73" s="342"/>
      <c r="H73" s="342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Srch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5.6" customHeight="1">
      <c r="A77" s="34"/>
      <c r="B77" s="35"/>
      <c r="C77" s="29" t="s">
        <v>24</v>
      </c>
      <c r="D77" s="36"/>
      <c r="E77" s="36"/>
      <c r="F77" s="27" t="str">
        <f>E15</f>
        <v xml:space="preserve"> </v>
      </c>
      <c r="G77" s="36"/>
      <c r="H77" s="36"/>
      <c r="I77" s="29" t="s">
        <v>30</v>
      </c>
      <c r="J77" s="32" t="str">
        <f>E21</f>
        <v xml:space="preserve"> 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6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 xml:space="preserve"> 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119</v>
      </c>
      <c r="D80" s="149" t="s">
        <v>54</v>
      </c>
      <c r="E80" s="149" t="s">
        <v>50</v>
      </c>
      <c r="F80" s="149" t="s">
        <v>51</v>
      </c>
      <c r="G80" s="149" t="s">
        <v>120</v>
      </c>
      <c r="H80" s="149" t="s">
        <v>121</v>
      </c>
      <c r="I80" s="149" t="s">
        <v>122</v>
      </c>
      <c r="J80" s="149" t="s">
        <v>114</v>
      </c>
      <c r="K80" s="150" t="s">
        <v>123</v>
      </c>
      <c r="L80" s="151"/>
      <c r="M80" s="68" t="s">
        <v>19</v>
      </c>
      <c r="N80" s="69" t="s">
        <v>39</v>
      </c>
      <c r="O80" s="69" t="s">
        <v>124</v>
      </c>
      <c r="P80" s="69" t="s">
        <v>125</v>
      </c>
      <c r="Q80" s="69" t="s">
        <v>126</v>
      </c>
      <c r="R80" s="69" t="s">
        <v>127</v>
      </c>
      <c r="S80" s="69" t="s">
        <v>128</v>
      </c>
      <c r="T80" s="69" t="s">
        <v>129</v>
      </c>
      <c r="U80" s="70" t="s">
        <v>130</v>
      </c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131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4">
        <f>T82</f>
        <v>0</v>
      </c>
      <c r="U81" s="73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115</v>
      </c>
      <c r="BK81" s="155">
        <f>BK82</f>
        <v>0</v>
      </c>
    </row>
    <row r="82" spans="1:65" s="12" customFormat="1" ht="25.9" customHeight="1">
      <c r="B82" s="156"/>
      <c r="C82" s="157"/>
      <c r="D82" s="158" t="s">
        <v>68</v>
      </c>
      <c r="E82" s="159" t="s">
        <v>132</v>
      </c>
      <c r="F82" s="159" t="s">
        <v>133</v>
      </c>
      <c r="G82" s="157"/>
      <c r="H82" s="157"/>
      <c r="I82" s="160"/>
      <c r="J82" s="161">
        <f>BK82</f>
        <v>0</v>
      </c>
      <c r="K82" s="157"/>
      <c r="L82" s="162"/>
      <c r="M82" s="163"/>
      <c r="N82" s="164"/>
      <c r="O82" s="164"/>
      <c r="P82" s="165">
        <f>P83</f>
        <v>0</v>
      </c>
      <c r="Q82" s="164"/>
      <c r="R82" s="165">
        <f>R83</f>
        <v>0</v>
      </c>
      <c r="S82" s="164"/>
      <c r="T82" s="165">
        <f>T83</f>
        <v>0</v>
      </c>
      <c r="U82" s="166"/>
      <c r="AR82" s="167" t="s">
        <v>77</v>
      </c>
      <c r="AT82" s="168" t="s">
        <v>68</v>
      </c>
      <c r="AU82" s="168" t="s">
        <v>69</v>
      </c>
      <c r="AY82" s="167" t="s">
        <v>134</v>
      </c>
      <c r="BK82" s="169">
        <f>BK83</f>
        <v>0</v>
      </c>
    </row>
    <row r="83" spans="1:65" s="12" customFormat="1" ht="22.9" customHeight="1">
      <c r="B83" s="156"/>
      <c r="C83" s="157"/>
      <c r="D83" s="158" t="s">
        <v>68</v>
      </c>
      <c r="E83" s="170" t="s">
        <v>77</v>
      </c>
      <c r="F83" s="170" t="s">
        <v>135</v>
      </c>
      <c r="G83" s="157"/>
      <c r="H83" s="157"/>
      <c r="I83" s="160"/>
      <c r="J83" s="171">
        <f>BK83</f>
        <v>0</v>
      </c>
      <c r="K83" s="157"/>
      <c r="L83" s="162"/>
      <c r="M83" s="163"/>
      <c r="N83" s="164"/>
      <c r="O83" s="164"/>
      <c r="P83" s="165">
        <f>SUM(P84:P105)</f>
        <v>0</v>
      </c>
      <c r="Q83" s="164"/>
      <c r="R83" s="165">
        <f>SUM(R84:R105)</f>
        <v>0</v>
      </c>
      <c r="S83" s="164"/>
      <c r="T83" s="165">
        <f>SUM(T84:T105)</f>
        <v>0</v>
      </c>
      <c r="U83" s="166"/>
      <c r="AR83" s="167" t="s">
        <v>77</v>
      </c>
      <c r="AT83" s="168" t="s">
        <v>68</v>
      </c>
      <c r="AU83" s="168" t="s">
        <v>77</v>
      </c>
      <c r="AY83" s="167" t="s">
        <v>134</v>
      </c>
      <c r="BK83" s="169">
        <f>SUM(BK84:BK105)</f>
        <v>0</v>
      </c>
    </row>
    <row r="84" spans="1:65" s="2" customFormat="1" ht="14.45" customHeight="1">
      <c r="A84" s="34"/>
      <c r="B84" s="35"/>
      <c r="C84" s="172" t="s">
        <v>77</v>
      </c>
      <c r="D84" s="172" t="s">
        <v>136</v>
      </c>
      <c r="E84" s="173" t="s">
        <v>137</v>
      </c>
      <c r="F84" s="174" t="s">
        <v>138</v>
      </c>
      <c r="G84" s="175" t="s">
        <v>139</v>
      </c>
      <c r="H84" s="176">
        <v>0.22500000000000001</v>
      </c>
      <c r="I84" s="177"/>
      <c r="J84" s="178">
        <f>ROUND(I84*H84,2)</f>
        <v>0</v>
      </c>
      <c r="K84" s="174" t="s">
        <v>140</v>
      </c>
      <c r="L84" s="39"/>
      <c r="M84" s="179" t="s">
        <v>19</v>
      </c>
      <c r="N84" s="180" t="s">
        <v>40</v>
      </c>
      <c r="O84" s="64"/>
      <c r="P84" s="181">
        <f>O84*H84</f>
        <v>0</v>
      </c>
      <c r="Q84" s="181">
        <v>0</v>
      </c>
      <c r="R84" s="181">
        <f>Q84*H84</f>
        <v>0</v>
      </c>
      <c r="S84" s="181">
        <v>0</v>
      </c>
      <c r="T84" s="181">
        <f>S84*H84</f>
        <v>0</v>
      </c>
      <c r="U84" s="182" t="s">
        <v>19</v>
      </c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3" t="s">
        <v>141</v>
      </c>
      <c r="AT84" s="183" t="s">
        <v>136</v>
      </c>
      <c r="AU84" s="183" t="s">
        <v>79</v>
      </c>
      <c r="AY84" s="17" t="s">
        <v>134</v>
      </c>
      <c r="BE84" s="184">
        <f>IF(N84="základní",J84,0)</f>
        <v>0</v>
      </c>
      <c r="BF84" s="184">
        <f>IF(N84="snížená",J84,0)</f>
        <v>0</v>
      </c>
      <c r="BG84" s="184">
        <f>IF(N84="zákl. přenesená",J84,0)</f>
        <v>0</v>
      </c>
      <c r="BH84" s="184">
        <f>IF(N84="sníž. přenesená",J84,0)</f>
        <v>0</v>
      </c>
      <c r="BI84" s="184">
        <f>IF(N84="nulová",J84,0)</f>
        <v>0</v>
      </c>
      <c r="BJ84" s="17" t="s">
        <v>77</v>
      </c>
      <c r="BK84" s="184">
        <f>ROUND(I84*H84,2)</f>
        <v>0</v>
      </c>
      <c r="BL84" s="17" t="s">
        <v>141</v>
      </c>
      <c r="BM84" s="183" t="s">
        <v>142</v>
      </c>
    </row>
    <row r="85" spans="1:65" s="2" customFormat="1" ht="11.25">
      <c r="A85" s="34"/>
      <c r="B85" s="35"/>
      <c r="C85" s="36"/>
      <c r="D85" s="185" t="s">
        <v>143</v>
      </c>
      <c r="E85" s="36"/>
      <c r="F85" s="186" t="s">
        <v>144</v>
      </c>
      <c r="G85" s="36"/>
      <c r="H85" s="36"/>
      <c r="I85" s="187"/>
      <c r="J85" s="36"/>
      <c r="K85" s="36"/>
      <c r="L85" s="39"/>
      <c r="M85" s="188"/>
      <c r="N85" s="189"/>
      <c r="O85" s="64"/>
      <c r="P85" s="64"/>
      <c r="Q85" s="64"/>
      <c r="R85" s="64"/>
      <c r="S85" s="64"/>
      <c r="T85" s="64"/>
      <c r="U85" s="65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143</v>
      </c>
      <c r="AU85" s="17" t="s">
        <v>79</v>
      </c>
    </row>
    <row r="86" spans="1:65" s="2" customFormat="1" ht="11.25">
      <c r="A86" s="34"/>
      <c r="B86" s="35"/>
      <c r="C86" s="36"/>
      <c r="D86" s="190" t="s">
        <v>145</v>
      </c>
      <c r="E86" s="36"/>
      <c r="F86" s="191" t="s">
        <v>146</v>
      </c>
      <c r="G86" s="36"/>
      <c r="H86" s="36"/>
      <c r="I86" s="187"/>
      <c r="J86" s="36"/>
      <c r="K86" s="36"/>
      <c r="L86" s="39"/>
      <c r="M86" s="188"/>
      <c r="N86" s="189"/>
      <c r="O86" s="64"/>
      <c r="P86" s="64"/>
      <c r="Q86" s="64"/>
      <c r="R86" s="64"/>
      <c r="S86" s="64"/>
      <c r="T86" s="64"/>
      <c r="U86" s="65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145</v>
      </c>
      <c r="AU86" s="17" t="s">
        <v>79</v>
      </c>
    </row>
    <row r="87" spans="1:65" s="13" customFormat="1" ht="11.25">
      <c r="B87" s="192"/>
      <c r="C87" s="193"/>
      <c r="D87" s="185" t="s">
        <v>147</v>
      </c>
      <c r="E87" s="194" t="s">
        <v>19</v>
      </c>
      <c r="F87" s="195" t="s">
        <v>148</v>
      </c>
      <c r="G87" s="193"/>
      <c r="H87" s="196">
        <v>0.22500000000000001</v>
      </c>
      <c r="I87" s="197"/>
      <c r="J87" s="193"/>
      <c r="K87" s="193"/>
      <c r="L87" s="198"/>
      <c r="M87" s="199"/>
      <c r="N87" s="200"/>
      <c r="O87" s="200"/>
      <c r="P87" s="200"/>
      <c r="Q87" s="200"/>
      <c r="R87" s="200"/>
      <c r="S87" s="200"/>
      <c r="T87" s="200"/>
      <c r="U87" s="201"/>
      <c r="AT87" s="202" t="s">
        <v>147</v>
      </c>
      <c r="AU87" s="202" t="s">
        <v>79</v>
      </c>
      <c r="AV87" s="13" t="s">
        <v>79</v>
      </c>
      <c r="AW87" s="13" t="s">
        <v>31</v>
      </c>
      <c r="AX87" s="13" t="s">
        <v>77</v>
      </c>
      <c r="AY87" s="202" t="s">
        <v>134</v>
      </c>
    </row>
    <row r="88" spans="1:65" s="2" customFormat="1" ht="14.45" customHeight="1">
      <c r="A88" s="34"/>
      <c r="B88" s="35"/>
      <c r="C88" s="172" t="s">
        <v>149</v>
      </c>
      <c r="D88" s="172" t="s">
        <v>136</v>
      </c>
      <c r="E88" s="173" t="s">
        <v>150</v>
      </c>
      <c r="F88" s="174" t="s">
        <v>151</v>
      </c>
      <c r="G88" s="175" t="s">
        <v>139</v>
      </c>
      <c r="H88" s="176">
        <v>0.52400000000000002</v>
      </c>
      <c r="I88" s="177"/>
      <c r="J88" s="178">
        <f>ROUND(I88*H88,2)</f>
        <v>0</v>
      </c>
      <c r="K88" s="174" t="s">
        <v>140</v>
      </c>
      <c r="L88" s="39"/>
      <c r="M88" s="179" t="s">
        <v>19</v>
      </c>
      <c r="N88" s="180" t="s">
        <v>40</v>
      </c>
      <c r="O88" s="64"/>
      <c r="P88" s="181">
        <f>O88*H88</f>
        <v>0</v>
      </c>
      <c r="Q88" s="181">
        <v>0</v>
      </c>
      <c r="R88" s="181">
        <f>Q88*H88</f>
        <v>0</v>
      </c>
      <c r="S88" s="181">
        <v>0</v>
      </c>
      <c r="T88" s="181">
        <f>S88*H88</f>
        <v>0</v>
      </c>
      <c r="U88" s="182" t="s">
        <v>19</v>
      </c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3" t="s">
        <v>141</v>
      </c>
      <c r="AT88" s="183" t="s">
        <v>136</v>
      </c>
      <c r="AU88" s="183" t="s">
        <v>79</v>
      </c>
      <c r="AY88" s="17" t="s">
        <v>134</v>
      </c>
      <c r="BE88" s="184">
        <f>IF(N88="základní",J88,0)</f>
        <v>0</v>
      </c>
      <c r="BF88" s="184">
        <f>IF(N88="snížená",J88,0)</f>
        <v>0</v>
      </c>
      <c r="BG88" s="184">
        <f>IF(N88="zákl. přenesená",J88,0)</f>
        <v>0</v>
      </c>
      <c r="BH88" s="184">
        <f>IF(N88="sníž. přenesená",J88,0)</f>
        <v>0</v>
      </c>
      <c r="BI88" s="184">
        <f>IF(N88="nulová",J88,0)</f>
        <v>0</v>
      </c>
      <c r="BJ88" s="17" t="s">
        <v>77</v>
      </c>
      <c r="BK88" s="184">
        <f>ROUND(I88*H88,2)</f>
        <v>0</v>
      </c>
      <c r="BL88" s="17" t="s">
        <v>141</v>
      </c>
      <c r="BM88" s="183" t="s">
        <v>152</v>
      </c>
    </row>
    <row r="89" spans="1:65" s="2" customFormat="1" ht="11.25">
      <c r="A89" s="34"/>
      <c r="B89" s="35"/>
      <c r="C89" s="36"/>
      <c r="D89" s="185" t="s">
        <v>143</v>
      </c>
      <c r="E89" s="36"/>
      <c r="F89" s="186" t="s">
        <v>153</v>
      </c>
      <c r="G89" s="36"/>
      <c r="H89" s="36"/>
      <c r="I89" s="187"/>
      <c r="J89" s="36"/>
      <c r="K89" s="36"/>
      <c r="L89" s="39"/>
      <c r="M89" s="188"/>
      <c r="N89" s="189"/>
      <c r="O89" s="64"/>
      <c r="P89" s="64"/>
      <c r="Q89" s="64"/>
      <c r="R89" s="64"/>
      <c r="S89" s="64"/>
      <c r="T89" s="64"/>
      <c r="U89" s="65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143</v>
      </c>
      <c r="AU89" s="17" t="s">
        <v>79</v>
      </c>
    </row>
    <row r="90" spans="1:65" s="2" customFormat="1" ht="11.25">
      <c r="A90" s="34"/>
      <c r="B90" s="35"/>
      <c r="C90" s="36"/>
      <c r="D90" s="190" t="s">
        <v>145</v>
      </c>
      <c r="E90" s="36"/>
      <c r="F90" s="191" t="s">
        <v>154</v>
      </c>
      <c r="G90" s="36"/>
      <c r="H90" s="36"/>
      <c r="I90" s="187"/>
      <c r="J90" s="36"/>
      <c r="K90" s="36"/>
      <c r="L90" s="39"/>
      <c r="M90" s="188"/>
      <c r="N90" s="189"/>
      <c r="O90" s="64"/>
      <c r="P90" s="64"/>
      <c r="Q90" s="64"/>
      <c r="R90" s="64"/>
      <c r="S90" s="64"/>
      <c r="T90" s="64"/>
      <c r="U90" s="65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145</v>
      </c>
      <c r="AU90" s="17" t="s">
        <v>79</v>
      </c>
    </row>
    <row r="91" spans="1:65" s="13" customFormat="1" ht="11.25">
      <c r="B91" s="192"/>
      <c r="C91" s="193"/>
      <c r="D91" s="185" t="s">
        <v>147</v>
      </c>
      <c r="E91" s="194" t="s">
        <v>19</v>
      </c>
      <c r="F91" s="195" t="s">
        <v>155</v>
      </c>
      <c r="G91" s="193"/>
      <c r="H91" s="196">
        <v>0.52400000000000002</v>
      </c>
      <c r="I91" s="197"/>
      <c r="J91" s="193"/>
      <c r="K91" s="193"/>
      <c r="L91" s="198"/>
      <c r="M91" s="199"/>
      <c r="N91" s="200"/>
      <c r="O91" s="200"/>
      <c r="P91" s="200"/>
      <c r="Q91" s="200"/>
      <c r="R91" s="200"/>
      <c r="S91" s="200"/>
      <c r="T91" s="200"/>
      <c r="U91" s="201"/>
      <c r="AT91" s="202" t="s">
        <v>147</v>
      </c>
      <c r="AU91" s="202" t="s">
        <v>79</v>
      </c>
      <c r="AV91" s="13" t="s">
        <v>79</v>
      </c>
      <c r="AW91" s="13" t="s">
        <v>31</v>
      </c>
      <c r="AX91" s="13" t="s">
        <v>77</v>
      </c>
      <c r="AY91" s="202" t="s">
        <v>134</v>
      </c>
    </row>
    <row r="92" spans="1:65" s="2" customFormat="1" ht="14.45" customHeight="1">
      <c r="A92" s="34"/>
      <c r="B92" s="35"/>
      <c r="C92" s="172" t="s">
        <v>141</v>
      </c>
      <c r="D92" s="172" t="s">
        <v>136</v>
      </c>
      <c r="E92" s="173" t="s">
        <v>156</v>
      </c>
      <c r="F92" s="174" t="s">
        <v>157</v>
      </c>
      <c r="G92" s="175" t="s">
        <v>139</v>
      </c>
      <c r="H92" s="176">
        <v>0.22500000000000001</v>
      </c>
      <c r="I92" s="177"/>
      <c r="J92" s="178">
        <f>ROUND(I92*H92,2)</f>
        <v>0</v>
      </c>
      <c r="K92" s="174" t="s">
        <v>140</v>
      </c>
      <c r="L92" s="39"/>
      <c r="M92" s="179" t="s">
        <v>19</v>
      </c>
      <c r="N92" s="180" t="s">
        <v>40</v>
      </c>
      <c r="O92" s="64"/>
      <c r="P92" s="181">
        <f>O92*H92</f>
        <v>0</v>
      </c>
      <c r="Q92" s="181">
        <v>0</v>
      </c>
      <c r="R92" s="181">
        <f>Q92*H92</f>
        <v>0</v>
      </c>
      <c r="S92" s="181">
        <v>0</v>
      </c>
      <c r="T92" s="181">
        <f>S92*H92</f>
        <v>0</v>
      </c>
      <c r="U92" s="182" t="s">
        <v>19</v>
      </c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3" t="s">
        <v>141</v>
      </c>
      <c r="AT92" s="183" t="s">
        <v>136</v>
      </c>
      <c r="AU92" s="183" t="s">
        <v>79</v>
      </c>
      <c r="AY92" s="17" t="s">
        <v>134</v>
      </c>
      <c r="BE92" s="184">
        <f>IF(N92="základní",J92,0)</f>
        <v>0</v>
      </c>
      <c r="BF92" s="184">
        <f>IF(N92="snížená",J92,0)</f>
        <v>0</v>
      </c>
      <c r="BG92" s="184">
        <f>IF(N92="zákl. přenesená",J92,0)</f>
        <v>0</v>
      </c>
      <c r="BH92" s="184">
        <f>IF(N92="sníž. přenesená",J92,0)</f>
        <v>0</v>
      </c>
      <c r="BI92" s="184">
        <f>IF(N92="nulová",J92,0)</f>
        <v>0</v>
      </c>
      <c r="BJ92" s="17" t="s">
        <v>77</v>
      </c>
      <c r="BK92" s="184">
        <f>ROUND(I92*H92,2)</f>
        <v>0</v>
      </c>
      <c r="BL92" s="17" t="s">
        <v>141</v>
      </c>
      <c r="BM92" s="183" t="s">
        <v>158</v>
      </c>
    </row>
    <row r="93" spans="1:65" s="2" customFormat="1" ht="11.25">
      <c r="A93" s="34"/>
      <c r="B93" s="35"/>
      <c r="C93" s="36"/>
      <c r="D93" s="185" t="s">
        <v>143</v>
      </c>
      <c r="E93" s="36"/>
      <c r="F93" s="186" t="s">
        <v>159</v>
      </c>
      <c r="G93" s="36"/>
      <c r="H93" s="36"/>
      <c r="I93" s="187"/>
      <c r="J93" s="36"/>
      <c r="K93" s="36"/>
      <c r="L93" s="39"/>
      <c r="M93" s="188"/>
      <c r="N93" s="189"/>
      <c r="O93" s="64"/>
      <c r="P93" s="64"/>
      <c r="Q93" s="64"/>
      <c r="R93" s="64"/>
      <c r="S93" s="64"/>
      <c r="T93" s="64"/>
      <c r="U93" s="65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143</v>
      </c>
      <c r="AU93" s="17" t="s">
        <v>79</v>
      </c>
    </row>
    <row r="94" spans="1:65" s="2" customFormat="1" ht="11.25">
      <c r="A94" s="34"/>
      <c r="B94" s="35"/>
      <c r="C94" s="36"/>
      <c r="D94" s="190" t="s">
        <v>145</v>
      </c>
      <c r="E94" s="36"/>
      <c r="F94" s="191" t="s">
        <v>160</v>
      </c>
      <c r="G94" s="36"/>
      <c r="H94" s="36"/>
      <c r="I94" s="187"/>
      <c r="J94" s="36"/>
      <c r="K94" s="36"/>
      <c r="L94" s="39"/>
      <c r="M94" s="188"/>
      <c r="N94" s="189"/>
      <c r="O94" s="64"/>
      <c r="P94" s="64"/>
      <c r="Q94" s="64"/>
      <c r="R94" s="64"/>
      <c r="S94" s="64"/>
      <c r="T94" s="64"/>
      <c r="U94" s="65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145</v>
      </c>
      <c r="AU94" s="17" t="s">
        <v>79</v>
      </c>
    </row>
    <row r="95" spans="1:65" s="13" customFormat="1" ht="11.25">
      <c r="B95" s="192"/>
      <c r="C95" s="193"/>
      <c r="D95" s="185" t="s">
        <v>147</v>
      </c>
      <c r="E95" s="194" t="s">
        <v>19</v>
      </c>
      <c r="F95" s="195" t="s">
        <v>161</v>
      </c>
      <c r="G95" s="193"/>
      <c r="H95" s="196">
        <v>0.22500000000000001</v>
      </c>
      <c r="I95" s="197"/>
      <c r="J95" s="193"/>
      <c r="K95" s="193"/>
      <c r="L95" s="198"/>
      <c r="M95" s="199"/>
      <c r="N95" s="200"/>
      <c r="O95" s="200"/>
      <c r="P95" s="200"/>
      <c r="Q95" s="200"/>
      <c r="R95" s="200"/>
      <c r="S95" s="200"/>
      <c r="T95" s="200"/>
      <c r="U95" s="201"/>
      <c r="AT95" s="202" t="s">
        <v>147</v>
      </c>
      <c r="AU95" s="202" t="s">
        <v>79</v>
      </c>
      <c r="AV95" s="13" t="s">
        <v>79</v>
      </c>
      <c r="AW95" s="13" t="s">
        <v>31</v>
      </c>
      <c r="AX95" s="13" t="s">
        <v>77</v>
      </c>
      <c r="AY95" s="202" t="s">
        <v>134</v>
      </c>
    </row>
    <row r="96" spans="1:65" s="2" customFormat="1" ht="14.45" customHeight="1">
      <c r="A96" s="34"/>
      <c r="B96" s="35"/>
      <c r="C96" s="172" t="s">
        <v>162</v>
      </c>
      <c r="D96" s="172" t="s">
        <v>136</v>
      </c>
      <c r="E96" s="173" t="s">
        <v>163</v>
      </c>
      <c r="F96" s="174" t="s">
        <v>164</v>
      </c>
      <c r="G96" s="175" t="s">
        <v>139</v>
      </c>
      <c r="H96" s="176">
        <v>0.52400000000000002</v>
      </c>
      <c r="I96" s="177"/>
      <c r="J96" s="178">
        <f>ROUND(I96*H96,2)</f>
        <v>0</v>
      </c>
      <c r="K96" s="174" t="s">
        <v>140</v>
      </c>
      <c r="L96" s="39"/>
      <c r="M96" s="179" t="s">
        <v>19</v>
      </c>
      <c r="N96" s="180" t="s">
        <v>40</v>
      </c>
      <c r="O96" s="64"/>
      <c r="P96" s="181">
        <f>O96*H96</f>
        <v>0</v>
      </c>
      <c r="Q96" s="181">
        <v>0</v>
      </c>
      <c r="R96" s="181">
        <f>Q96*H96</f>
        <v>0</v>
      </c>
      <c r="S96" s="181">
        <v>0</v>
      </c>
      <c r="T96" s="181">
        <f>S96*H96</f>
        <v>0</v>
      </c>
      <c r="U96" s="182" t="s">
        <v>19</v>
      </c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3" t="s">
        <v>141</v>
      </c>
      <c r="AT96" s="183" t="s">
        <v>136</v>
      </c>
      <c r="AU96" s="183" t="s">
        <v>79</v>
      </c>
      <c r="AY96" s="17" t="s">
        <v>134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7" t="s">
        <v>77</v>
      </c>
      <c r="BK96" s="184">
        <f>ROUND(I96*H96,2)</f>
        <v>0</v>
      </c>
      <c r="BL96" s="17" t="s">
        <v>141</v>
      </c>
      <c r="BM96" s="183" t="s">
        <v>165</v>
      </c>
    </row>
    <row r="97" spans="1:65" s="2" customFormat="1" ht="11.25">
      <c r="A97" s="34"/>
      <c r="B97" s="35"/>
      <c r="C97" s="36"/>
      <c r="D97" s="185" t="s">
        <v>143</v>
      </c>
      <c r="E97" s="36"/>
      <c r="F97" s="186" t="s">
        <v>166</v>
      </c>
      <c r="G97" s="36"/>
      <c r="H97" s="36"/>
      <c r="I97" s="187"/>
      <c r="J97" s="36"/>
      <c r="K97" s="36"/>
      <c r="L97" s="39"/>
      <c r="M97" s="188"/>
      <c r="N97" s="189"/>
      <c r="O97" s="64"/>
      <c r="P97" s="64"/>
      <c r="Q97" s="64"/>
      <c r="R97" s="64"/>
      <c r="S97" s="64"/>
      <c r="T97" s="64"/>
      <c r="U97" s="65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143</v>
      </c>
      <c r="AU97" s="17" t="s">
        <v>79</v>
      </c>
    </row>
    <row r="98" spans="1:65" s="2" customFormat="1" ht="11.25">
      <c r="A98" s="34"/>
      <c r="B98" s="35"/>
      <c r="C98" s="36"/>
      <c r="D98" s="190" t="s">
        <v>145</v>
      </c>
      <c r="E98" s="36"/>
      <c r="F98" s="191" t="s">
        <v>167</v>
      </c>
      <c r="G98" s="36"/>
      <c r="H98" s="36"/>
      <c r="I98" s="187"/>
      <c r="J98" s="36"/>
      <c r="K98" s="36"/>
      <c r="L98" s="39"/>
      <c r="M98" s="188"/>
      <c r="N98" s="189"/>
      <c r="O98" s="64"/>
      <c r="P98" s="64"/>
      <c r="Q98" s="64"/>
      <c r="R98" s="64"/>
      <c r="S98" s="64"/>
      <c r="T98" s="64"/>
      <c r="U98" s="65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145</v>
      </c>
      <c r="AU98" s="17" t="s">
        <v>79</v>
      </c>
    </row>
    <row r="99" spans="1:65" s="13" customFormat="1" ht="11.25">
      <c r="B99" s="192"/>
      <c r="C99" s="193"/>
      <c r="D99" s="185" t="s">
        <v>147</v>
      </c>
      <c r="E99" s="194" t="s">
        <v>19</v>
      </c>
      <c r="F99" s="195" t="s">
        <v>168</v>
      </c>
      <c r="G99" s="193"/>
      <c r="H99" s="196">
        <v>0.52400000000000002</v>
      </c>
      <c r="I99" s="197"/>
      <c r="J99" s="193"/>
      <c r="K99" s="193"/>
      <c r="L99" s="198"/>
      <c r="M99" s="199"/>
      <c r="N99" s="200"/>
      <c r="O99" s="200"/>
      <c r="P99" s="200"/>
      <c r="Q99" s="200"/>
      <c r="R99" s="200"/>
      <c r="S99" s="200"/>
      <c r="T99" s="200"/>
      <c r="U99" s="201"/>
      <c r="AT99" s="202" t="s">
        <v>147</v>
      </c>
      <c r="AU99" s="202" t="s">
        <v>79</v>
      </c>
      <c r="AV99" s="13" t="s">
        <v>79</v>
      </c>
      <c r="AW99" s="13" t="s">
        <v>31</v>
      </c>
      <c r="AX99" s="13" t="s">
        <v>77</v>
      </c>
      <c r="AY99" s="202" t="s">
        <v>134</v>
      </c>
    </row>
    <row r="100" spans="1:65" s="2" customFormat="1" ht="19.899999999999999" customHeight="1">
      <c r="A100" s="34"/>
      <c r="B100" s="35"/>
      <c r="C100" s="172" t="s">
        <v>79</v>
      </c>
      <c r="D100" s="172" t="s">
        <v>136</v>
      </c>
      <c r="E100" s="173" t="s">
        <v>169</v>
      </c>
      <c r="F100" s="174" t="s">
        <v>170</v>
      </c>
      <c r="G100" s="175" t="s">
        <v>139</v>
      </c>
      <c r="H100" s="176">
        <v>0.22500000000000001</v>
      </c>
      <c r="I100" s="177"/>
      <c r="J100" s="178">
        <f>ROUND(I100*H100,2)</f>
        <v>0</v>
      </c>
      <c r="K100" s="174" t="s">
        <v>19</v>
      </c>
      <c r="L100" s="39"/>
      <c r="M100" s="179" t="s">
        <v>19</v>
      </c>
      <c r="N100" s="180" t="s">
        <v>40</v>
      </c>
      <c r="O100" s="64"/>
      <c r="P100" s="181">
        <f>O100*H100</f>
        <v>0</v>
      </c>
      <c r="Q100" s="181">
        <v>0</v>
      </c>
      <c r="R100" s="181">
        <f>Q100*H100</f>
        <v>0</v>
      </c>
      <c r="S100" s="181">
        <v>0</v>
      </c>
      <c r="T100" s="181">
        <f>S100*H100</f>
        <v>0</v>
      </c>
      <c r="U100" s="182" t="s">
        <v>19</v>
      </c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3" t="s">
        <v>141</v>
      </c>
      <c r="AT100" s="183" t="s">
        <v>136</v>
      </c>
      <c r="AU100" s="183" t="s">
        <v>79</v>
      </c>
      <c r="AY100" s="17" t="s">
        <v>134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7" t="s">
        <v>77</v>
      </c>
      <c r="BK100" s="184">
        <f>ROUND(I100*H100,2)</f>
        <v>0</v>
      </c>
      <c r="BL100" s="17" t="s">
        <v>141</v>
      </c>
      <c r="BM100" s="183" t="s">
        <v>171</v>
      </c>
    </row>
    <row r="101" spans="1:65" s="2" customFormat="1" ht="11.25">
      <c r="A101" s="34"/>
      <c r="B101" s="35"/>
      <c r="C101" s="36"/>
      <c r="D101" s="185" t="s">
        <v>143</v>
      </c>
      <c r="E101" s="36"/>
      <c r="F101" s="186" t="s">
        <v>172</v>
      </c>
      <c r="G101" s="36"/>
      <c r="H101" s="36"/>
      <c r="I101" s="187"/>
      <c r="J101" s="36"/>
      <c r="K101" s="36"/>
      <c r="L101" s="39"/>
      <c r="M101" s="188"/>
      <c r="N101" s="189"/>
      <c r="O101" s="64"/>
      <c r="P101" s="64"/>
      <c r="Q101" s="64"/>
      <c r="R101" s="64"/>
      <c r="S101" s="64"/>
      <c r="T101" s="64"/>
      <c r="U101" s="65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143</v>
      </c>
      <c r="AU101" s="17" t="s">
        <v>79</v>
      </c>
    </row>
    <row r="102" spans="1:65" s="13" customFormat="1" ht="11.25">
      <c r="B102" s="192"/>
      <c r="C102" s="193"/>
      <c r="D102" s="185" t="s">
        <v>147</v>
      </c>
      <c r="E102" s="194" t="s">
        <v>19</v>
      </c>
      <c r="F102" s="195" t="s">
        <v>148</v>
      </c>
      <c r="G102" s="193"/>
      <c r="H102" s="196">
        <v>0.22500000000000001</v>
      </c>
      <c r="I102" s="197"/>
      <c r="J102" s="193"/>
      <c r="K102" s="193"/>
      <c r="L102" s="198"/>
      <c r="M102" s="199"/>
      <c r="N102" s="200"/>
      <c r="O102" s="200"/>
      <c r="P102" s="200"/>
      <c r="Q102" s="200"/>
      <c r="R102" s="200"/>
      <c r="S102" s="200"/>
      <c r="T102" s="200"/>
      <c r="U102" s="201"/>
      <c r="AT102" s="202" t="s">
        <v>147</v>
      </c>
      <c r="AU102" s="202" t="s">
        <v>79</v>
      </c>
      <c r="AV102" s="13" t="s">
        <v>79</v>
      </c>
      <c r="AW102" s="13" t="s">
        <v>31</v>
      </c>
      <c r="AX102" s="13" t="s">
        <v>77</v>
      </c>
      <c r="AY102" s="202" t="s">
        <v>134</v>
      </c>
    </row>
    <row r="103" spans="1:65" s="2" customFormat="1" ht="19.899999999999999" customHeight="1">
      <c r="A103" s="34"/>
      <c r="B103" s="35"/>
      <c r="C103" s="172" t="s">
        <v>173</v>
      </c>
      <c r="D103" s="172" t="s">
        <v>136</v>
      </c>
      <c r="E103" s="173" t="s">
        <v>174</v>
      </c>
      <c r="F103" s="174" t="s">
        <v>175</v>
      </c>
      <c r="G103" s="175" t="s">
        <v>139</v>
      </c>
      <c r="H103" s="176">
        <v>0.52400000000000002</v>
      </c>
      <c r="I103" s="177"/>
      <c r="J103" s="178">
        <f>ROUND(I103*H103,2)</f>
        <v>0</v>
      </c>
      <c r="K103" s="174" t="s">
        <v>19</v>
      </c>
      <c r="L103" s="39"/>
      <c r="M103" s="179" t="s">
        <v>19</v>
      </c>
      <c r="N103" s="180" t="s">
        <v>40</v>
      </c>
      <c r="O103" s="64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1">
        <f>S103*H103</f>
        <v>0</v>
      </c>
      <c r="U103" s="182" t="s">
        <v>19</v>
      </c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R103" s="183" t="s">
        <v>141</v>
      </c>
      <c r="AT103" s="183" t="s">
        <v>136</v>
      </c>
      <c r="AU103" s="183" t="s">
        <v>79</v>
      </c>
      <c r="AY103" s="17" t="s">
        <v>134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7" t="s">
        <v>77</v>
      </c>
      <c r="BK103" s="184">
        <f>ROUND(I103*H103,2)</f>
        <v>0</v>
      </c>
      <c r="BL103" s="17" t="s">
        <v>141</v>
      </c>
      <c r="BM103" s="183" t="s">
        <v>176</v>
      </c>
    </row>
    <row r="104" spans="1:65" s="2" customFormat="1" ht="19.5">
      <c r="A104" s="34"/>
      <c r="B104" s="35"/>
      <c r="C104" s="36"/>
      <c r="D104" s="185" t="s">
        <v>143</v>
      </c>
      <c r="E104" s="36"/>
      <c r="F104" s="186" t="s">
        <v>177</v>
      </c>
      <c r="G104" s="36"/>
      <c r="H104" s="36"/>
      <c r="I104" s="187"/>
      <c r="J104" s="36"/>
      <c r="K104" s="36"/>
      <c r="L104" s="39"/>
      <c r="M104" s="188"/>
      <c r="N104" s="189"/>
      <c r="O104" s="64"/>
      <c r="P104" s="64"/>
      <c r="Q104" s="64"/>
      <c r="R104" s="64"/>
      <c r="S104" s="64"/>
      <c r="T104" s="64"/>
      <c r="U104" s="65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7" t="s">
        <v>143</v>
      </c>
      <c r="AU104" s="17" t="s">
        <v>79</v>
      </c>
    </row>
    <row r="105" spans="1:65" s="13" customFormat="1" ht="11.25">
      <c r="B105" s="192"/>
      <c r="C105" s="193"/>
      <c r="D105" s="185" t="s">
        <v>147</v>
      </c>
      <c r="E105" s="194" t="s">
        <v>19</v>
      </c>
      <c r="F105" s="195" t="s">
        <v>168</v>
      </c>
      <c r="G105" s="193"/>
      <c r="H105" s="196">
        <v>0.52400000000000002</v>
      </c>
      <c r="I105" s="197"/>
      <c r="J105" s="193"/>
      <c r="K105" s="193"/>
      <c r="L105" s="198"/>
      <c r="M105" s="203"/>
      <c r="N105" s="204"/>
      <c r="O105" s="204"/>
      <c r="P105" s="204"/>
      <c r="Q105" s="204"/>
      <c r="R105" s="204"/>
      <c r="S105" s="204"/>
      <c r="T105" s="204"/>
      <c r="U105" s="205"/>
      <c r="AT105" s="202" t="s">
        <v>147</v>
      </c>
      <c r="AU105" s="202" t="s">
        <v>79</v>
      </c>
      <c r="AV105" s="13" t="s">
        <v>79</v>
      </c>
      <c r="AW105" s="13" t="s">
        <v>31</v>
      </c>
      <c r="AX105" s="13" t="s">
        <v>77</v>
      </c>
      <c r="AY105" s="202" t="s">
        <v>134</v>
      </c>
    </row>
    <row r="106" spans="1:65" s="2" customFormat="1" ht="6.95" customHeight="1">
      <c r="A106" s="34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9"/>
      <c r="M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</sheetData>
  <sheetProtection algorithmName="SHA-512" hashValue="bdO2SNMnqLFvH8CXudBU7envcxVc85O9C1L3nJCZlpXS1pzEhKy3kEcVOWmTYpPkoP/yT7DnDYR3Gw7EEZ4Tgw==" saltValue="cKXe+mYDjMpge/vfdRSbjbK9f2loREjBoSqXQ4fOmZCIhychlJH1Vfq81liUMyuT5jCfDnS3EB9sdYf0DBDnDw==" spinCount="100000" sheet="1" objects="1" scenarios="1" formatColumns="0" formatRows="0" autoFilter="0"/>
  <autoFilter ref="C80:K105" xr:uid="{00000000-0009-0000-0000-000001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100-000000000000}"/>
    <hyperlink ref="F90" r:id="rId2" xr:uid="{00000000-0004-0000-0100-000001000000}"/>
    <hyperlink ref="F94" r:id="rId3" xr:uid="{00000000-0004-0000-0100-000002000000}"/>
    <hyperlink ref="F98" r:id="rId4" xr:uid="{00000000-0004-0000-01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06"/>
  <sheetViews>
    <sheetView showGridLines="0" topLeftCell="A8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1" width="15.164062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7" t="s">
        <v>82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108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3" t="str">
        <f>'Rekapitulace stavby'!K6</f>
        <v>Údržba HOZ Pardubicko - část 1, Bolehošť</v>
      </c>
      <c r="F7" s="334"/>
      <c r="G7" s="334"/>
      <c r="H7" s="334"/>
      <c r="L7" s="20"/>
    </row>
    <row r="8" spans="1:46" s="2" customFormat="1" ht="12" customHeight="1">
      <c r="A8" s="34"/>
      <c r="B8" s="39"/>
      <c r="C8" s="34"/>
      <c r="D8" s="105" t="s">
        <v>109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5" t="s">
        <v>178</v>
      </c>
      <c r="F9" s="336"/>
      <c r="G9" s="336"/>
      <c r="H9" s="336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179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tr">
        <f>IF('Rekapitulace stavby'!AN10="","",'Rekapitulace stavby'!AN10)</f>
        <v/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tr">
        <f>IF('Rekapitulace stavby'!E11="","",'Rekapitulace stavby'!E11)</f>
        <v xml:space="preserve"> </v>
      </c>
      <c r="F15" s="34"/>
      <c r="G15" s="34"/>
      <c r="H15" s="34"/>
      <c r="I15" s="105" t="s">
        <v>27</v>
      </c>
      <c r="J15" s="107" t="str">
        <f>IF('Rekapitulace stavby'!AN11="","",'Rekapitulace stavby'!AN11)</f>
        <v/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7" t="str">
        <f>'Rekapitulace stavby'!E14</f>
        <v>Vyplň údaj</v>
      </c>
      <c r="F18" s="338"/>
      <c r="G18" s="338"/>
      <c r="H18" s="338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39" t="s">
        <v>19</v>
      </c>
      <c r="F27" s="339"/>
      <c r="G27" s="339"/>
      <c r="H27" s="339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ROUND((SUM(BE81:BE105)),  2)</f>
        <v>0</v>
      </c>
      <c r="G33" s="34"/>
      <c r="H33" s="34"/>
      <c r="I33" s="118">
        <v>0.21</v>
      </c>
      <c r="J33" s="117">
        <f>ROUND(((SUM(BE81:BE105))*I33),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ROUND((SUM(BF81:BF105)),  2)</f>
        <v>0</v>
      </c>
      <c r="G34" s="34"/>
      <c r="H34" s="34"/>
      <c r="I34" s="118">
        <v>0.12</v>
      </c>
      <c r="J34" s="117">
        <f>ROUND(((SUM(BF81:BF105))*I34),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ROUND((SUM(BG81:BG105)),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ROUND((SUM(BH81:BH105)),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ROUND((SUM(BI81:BI105)),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112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0" t="str">
        <f>E7</f>
        <v>Údržba HOZ Pardubicko - část 1, Bolehošť</v>
      </c>
      <c r="F48" s="341"/>
      <c r="G48" s="341"/>
      <c r="H48" s="341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109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7" t="str">
        <f>E9</f>
        <v>SO 2: 108_366 - Odpad Hrobický</v>
      </c>
      <c r="F50" s="342"/>
      <c r="G50" s="342"/>
      <c r="H50" s="342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Němčice n. L.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 xml:space="preserve"> 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113</v>
      </c>
      <c r="D57" s="131"/>
      <c r="E57" s="131"/>
      <c r="F57" s="131"/>
      <c r="G57" s="131"/>
      <c r="H57" s="131"/>
      <c r="I57" s="131"/>
      <c r="J57" s="132" t="s">
        <v>114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115</v>
      </c>
    </row>
    <row r="60" spans="1:47" s="9" customFormat="1" ht="24.95" customHeight="1">
      <c r="B60" s="134"/>
      <c r="C60" s="135"/>
      <c r="D60" s="136" t="s">
        <v>116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117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118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40" t="str">
        <f>E7</f>
        <v>Údržba HOZ Pardubicko - část 1, Bolehošť</v>
      </c>
      <c r="F71" s="341"/>
      <c r="G71" s="341"/>
      <c r="H71" s="341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109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297" t="str">
        <f>E9</f>
        <v>SO 2: 108_366 - Odpad Hrobický</v>
      </c>
      <c r="F73" s="342"/>
      <c r="G73" s="342"/>
      <c r="H73" s="342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Němčice n. L.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5.6" customHeight="1">
      <c r="A77" s="34"/>
      <c r="B77" s="35"/>
      <c r="C77" s="29" t="s">
        <v>24</v>
      </c>
      <c r="D77" s="36"/>
      <c r="E77" s="36"/>
      <c r="F77" s="27" t="str">
        <f>E15</f>
        <v xml:space="preserve"> </v>
      </c>
      <c r="G77" s="36"/>
      <c r="H77" s="36"/>
      <c r="I77" s="29" t="s">
        <v>30</v>
      </c>
      <c r="J77" s="32" t="str">
        <f>E21</f>
        <v xml:space="preserve"> 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6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 xml:space="preserve"> 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119</v>
      </c>
      <c r="D80" s="149" t="s">
        <v>54</v>
      </c>
      <c r="E80" s="149" t="s">
        <v>50</v>
      </c>
      <c r="F80" s="149" t="s">
        <v>51</v>
      </c>
      <c r="G80" s="149" t="s">
        <v>120</v>
      </c>
      <c r="H80" s="149" t="s">
        <v>121</v>
      </c>
      <c r="I80" s="149" t="s">
        <v>122</v>
      </c>
      <c r="J80" s="149" t="s">
        <v>114</v>
      </c>
      <c r="K80" s="150" t="s">
        <v>123</v>
      </c>
      <c r="L80" s="151"/>
      <c r="M80" s="68" t="s">
        <v>19</v>
      </c>
      <c r="N80" s="69" t="s">
        <v>39</v>
      </c>
      <c r="O80" s="69" t="s">
        <v>124</v>
      </c>
      <c r="P80" s="69" t="s">
        <v>125</v>
      </c>
      <c r="Q80" s="69" t="s">
        <v>126</v>
      </c>
      <c r="R80" s="69" t="s">
        <v>127</v>
      </c>
      <c r="S80" s="69" t="s">
        <v>128</v>
      </c>
      <c r="T80" s="69" t="s">
        <v>129</v>
      </c>
      <c r="U80" s="70" t="s">
        <v>130</v>
      </c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131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4">
        <f>T82</f>
        <v>0</v>
      </c>
      <c r="U81" s="73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115</v>
      </c>
      <c r="BK81" s="155">
        <f>BK82</f>
        <v>0</v>
      </c>
    </row>
    <row r="82" spans="1:65" s="12" customFormat="1" ht="25.9" customHeight="1">
      <c r="B82" s="156"/>
      <c r="C82" s="157"/>
      <c r="D82" s="158" t="s">
        <v>68</v>
      </c>
      <c r="E82" s="159" t="s">
        <v>132</v>
      </c>
      <c r="F82" s="159" t="s">
        <v>133</v>
      </c>
      <c r="G82" s="157"/>
      <c r="H82" s="157"/>
      <c r="I82" s="160"/>
      <c r="J82" s="161">
        <f>BK82</f>
        <v>0</v>
      </c>
      <c r="K82" s="157"/>
      <c r="L82" s="162"/>
      <c r="M82" s="163"/>
      <c r="N82" s="164"/>
      <c r="O82" s="164"/>
      <c r="P82" s="165">
        <f>P83</f>
        <v>0</v>
      </c>
      <c r="Q82" s="164"/>
      <c r="R82" s="165">
        <f>R83</f>
        <v>0</v>
      </c>
      <c r="S82" s="164"/>
      <c r="T82" s="165">
        <f>T83</f>
        <v>0</v>
      </c>
      <c r="U82" s="166"/>
      <c r="AR82" s="167" t="s">
        <v>77</v>
      </c>
      <c r="AT82" s="168" t="s">
        <v>68</v>
      </c>
      <c r="AU82" s="168" t="s">
        <v>69</v>
      </c>
      <c r="AY82" s="167" t="s">
        <v>134</v>
      </c>
      <c r="BK82" s="169">
        <f>BK83</f>
        <v>0</v>
      </c>
    </row>
    <row r="83" spans="1:65" s="12" customFormat="1" ht="22.9" customHeight="1">
      <c r="B83" s="156"/>
      <c r="C83" s="157"/>
      <c r="D83" s="158" t="s">
        <v>68</v>
      </c>
      <c r="E83" s="170" t="s">
        <v>77</v>
      </c>
      <c r="F83" s="170" t="s">
        <v>135</v>
      </c>
      <c r="G83" s="157"/>
      <c r="H83" s="157"/>
      <c r="I83" s="160"/>
      <c r="J83" s="171">
        <f>BK83</f>
        <v>0</v>
      </c>
      <c r="K83" s="157"/>
      <c r="L83" s="162"/>
      <c r="M83" s="163"/>
      <c r="N83" s="164"/>
      <c r="O83" s="164"/>
      <c r="P83" s="165">
        <f>SUM(P84:P105)</f>
        <v>0</v>
      </c>
      <c r="Q83" s="164"/>
      <c r="R83" s="165">
        <f>SUM(R84:R105)</f>
        <v>0</v>
      </c>
      <c r="S83" s="164"/>
      <c r="T83" s="165">
        <f>SUM(T84:T105)</f>
        <v>0</v>
      </c>
      <c r="U83" s="166"/>
      <c r="AR83" s="167" t="s">
        <v>77</v>
      </c>
      <c r="AT83" s="168" t="s">
        <v>68</v>
      </c>
      <c r="AU83" s="168" t="s">
        <v>77</v>
      </c>
      <c r="AY83" s="167" t="s">
        <v>134</v>
      </c>
      <c r="BK83" s="169">
        <f>SUM(BK84:BK105)</f>
        <v>0</v>
      </c>
    </row>
    <row r="84" spans="1:65" s="2" customFormat="1" ht="14.45" customHeight="1">
      <c r="A84" s="34"/>
      <c r="B84" s="35"/>
      <c r="C84" s="172" t="s">
        <v>77</v>
      </c>
      <c r="D84" s="172" t="s">
        <v>136</v>
      </c>
      <c r="E84" s="173" t="s">
        <v>137</v>
      </c>
      <c r="F84" s="174" t="s">
        <v>138</v>
      </c>
      <c r="G84" s="175" t="s">
        <v>139</v>
      </c>
      <c r="H84" s="176">
        <v>1.7999999999999999E-2</v>
      </c>
      <c r="I84" s="177"/>
      <c r="J84" s="178">
        <f>ROUND(I84*H84,2)</f>
        <v>0</v>
      </c>
      <c r="K84" s="174" t="s">
        <v>140</v>
      </c>
      <c r="L84" s="39"/>
      <c r="M84" s="179" t="s">
        <v>19</v>
      </c>
      <c r="N84" s="180" t="s">
        <v>40</v>
      </c>
      <c r="O84" s="64"/>
      <c r="P84" s="181">
        <f>O84*H84</f>
        <v>0</v>
      </c>
      <c r="Q84" s="181">
        <v>0</v>
      </c>
      <c r="R84" s="181">
        <f>Q84*H84</f>
        <v>0</v>
      </c>
      <c r="S84" s="181">
        <v>0</v>
      </c>
      <c r="T84" s="181">
        <f>S84*H84</f>
        <v>0</v>
      </c>
      <c r="U84" s="182" t="s">
        <v>19</v>
      </c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3" t="s">
        <v>141</v>
      </c>
      <c r="AT84" s="183" t="s">
        <v>136</v>
      </c>
      <c r="AU84" s="183" t="s">
        <v>79</v>
      </c>
      <c r="AY84" s="17" t="s">
        <v>134</v>
      </c>
      <c r="BE84" s="184">
        <f>IF(N84="základní",J84,0)</f>
        <v>0</v>
      </c>
      <c r="BF84" s="184">
        <f>IF(N84="snížená",J84,0)</f>
        <v>0</v>
      </c>
      <c r="BG84" s="184">
        <f>IF(N84="zákl. přenesená",J84,0)</f>
        <v>0</v>
      </c>
      <c r="BH84" s="184">
        <f>IF(N84="sníž. přenesená",J84,0)</f>
        <v>0</v>
      </c>
      <c r="BI84" s="184">
        <f>IF(N84="nulová",J84,0)</f>
        <v>0</v>
      </c>
      <c r="BJ84" s="17" t="s">
        <v>77</v>
      </c>
      <c r="BK84" s="184">
        <f>ROUND(I84*H84,2)</f>
        <v>0</v>
      </c>
      <c r="BL84" s="17" t="s">
        <v>141</v>
      </c>
      <c r="BM84" s="183" t="s">
        <v>180</v>
      </c>
    </row>
    <row r="85" spans="1:65" s="2" customFormat="1" ht="11.25">
      <c r="A85" s="34"/>
      <c r="B85" s="35"/>
      <c r="C85" s="36"/>
      <c r="D85" s="185" t="s">
        <v>143</v>
      </c>
      <c r="E85" s="36"/>
      <c r="F85" s="186" t="s">
        <v>144</v>
      </c>
      <c r="G85" s="36"/>
      <c r="H85" s="36"/>
      <c r="I85" s="187"/>
      <c r="J85" s="36"/>
      <c r="K85" s="36"/>
      <c r="L85" s="39"/>
      <c r="M85" s="188"/>
      <c r="N85" s="189"/>
      <c r="O85" s="64"/>
      <c r="P85" s="64"/>
      <c r="Q85" s="64"/>
      <c r="R85" s="64"/>
      <c r="S85" s="64"/>
      <c r="T85" s="64"/>
      <c r="U85" s="65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143</v>
      </c>
      <c r="AU85" s="17" t="s">
        <v>79</v>
      </c>
    </row>
    <row r="86" spans="1:65" s="2" customFormat="1" ht="11.25">
      <c r="A86" s="34"/>
      <c r="B86" s="35"/>
      <c r="C86" s="36"/>
      <c r="D86" s="190" t="s">
        <v>145</v>
      </c>
      <c r="E86" s="36"/>
      <c r="F86" s="191" t="s">
        <v>146</v>
      </c>
      <c r="G86" s="36"/>
      <c r="H86" s="36"/>
      <c r="I86" s="187"/>
      <c r="J86" s="36"/>
      <c r="K86" s="36"/>
      <c r="L86" s="39"/>
      <c r="M86" s="188"/>
      <c r="N86" s="189"/>
      <c r="O86" s="64"/>
      <c r="P86" s="64"/>
      <c r="Q86" s="64"/>
      <c r="R86" s="64"/>
      <c r="S86" s="64"/>
      <c r="T86" s="64"/>
      <c r="U86" s="65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145</v>
      </c>
      <c r="AU86" s="17" t="s">
        <v>79</v>
      </c>
    </row>
    <row r="87" spans="1:65" s="13" customFormat="1" ht="11.25">
      <c r="B87" s="192"/>
      <c r="C87" s="193"/>
      <c r="D87" s="185" t="s">
        <v>147</v>
      </c>
      <c r="E87" s="194" t="s">
        <v>19</v>
      </c>
      <c r="F87" s="195" t="s">
        <v>181</v>
      </c>
      <c r="G87" s="193"/>
      <c r="H87" s="196">
        <v>1.7999999999999999E-2</v>
      </c>
      <c r="I87" s="197"/>
      <c r="J87" s="193"/>
      <c r="K87" s="193"/>
      <c r="L87" s="198"/>
      <c r="M87" s="199"/>
      <c r="N87" s="200"/>
      <c r="O87" s="200"/>
      <c r="P87" s="200"/>
      <c r="Q87" s="200"/>
      <c r="R87" s="200"/>
      <c r="S87" s="200"/>
      <c r="T87" s="200"/>
      <c r="U87" s="201"/>
      <c r="AT87" s="202" t="s">
        <v>147</v>
      </c>
      <c r="AU87" s="202" t="s">
        <v>79</v>
      </c>
      <c r="AV87" s="13" t="s">
        <v>79</v>
      </c>
      <c r="AW87" s="13" t="s">
        <v>31</v>
      </c>
      <c r="AX87" s="13" t="s">
        <v>77</v>
      </c>
      <c r="AY87" s="202" t="s">
        <v>134</v>
      </c>
    </row>
    <row r="88" spans="1:65" s="2" customFormat="1" ht="14.45" customHeight="1">
      <c r="A88" s="34"/>
      <c r="B88" s="35"/>
      <c r="C88" s="172" t="s">
        <v>79</v>
      </c>
      <c r="D88" s="172" t="s">
        <v>136</v>
      </c>
      <c r="E88" s="173" t="s">
        <v>150</v>
      </c>
      <c r="F88" s="174" t="s">
        <v>151</v>
      </c>
      <c r="G88" s="175" t="s">
        <v>139</v>
      </c>
      <c r="H88" s="176">
        <v>0.158</v>
      </c>
      <c r="I88" s="177"/>
      <c r="J88" s="178">
        <f>ROUND(I88*H88,2)</f>
        <v>0</v>
      </c>
      <c r="K88" s="174" t="s">
        <v>140</v>
      </c>
      <c r="L88" s="39"/>
      <c r="M88" s="179" t="s">
        <v>19</v>
      </c>
      <c r="N88" s="180" t="s">
        <v>40</v>
      </c>
      <c r="O88" s="64"/>
      <c r="P88" s="181">
        <f>O88*H88</f>
        <v>0</v>
      </c>
      <c r="Q88" s="181">
        <v>0</v>
      </c>
      <c r="R88" s="181">
        <f>Q88*H88</f>
        <v>0</v>
      </c>
      <c r="S88" s="181">
        <v>0</v>
      </c>
      <c r="T88" s="181">
        <f>S88*H88</f>
        <v>0</v>
      </c>
      <c r="U88" s="182" t="s">
        <v>19</v>
      </c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3" t="s">
        <v>141</v>
      </c>
      <c r="AT88" s="183" t="s">
        <v>136</v>
      </c>
      <c r="AU88" s="183" t="s">
        <v>79</v>
      </c>
      <c r="AY88" s="17" t="s">
        <v>134</v>
      </c>
      <c r="BE88" s="184">
        <f>IF(N88="základní",J88,0)</f>
        <v>0</v>
      </c>
      <c r="BF88" s="184">
        <f>IF(N88="snížená",J88,0)</f>
        <v>0</v>
      </c>
      <c r="BG88" s="184">
        <f>IF(N88="zákl. přenesená",J88,0)</f>
        <v>0</v>
      </c>
      <c r="BH88" s="184">
        <f>IF(N88="sníž. přenesená",J88,0)</f>
        <v>0</v>
      </c>
      <c r="BI88" s="184">
        <f>IF(N88="nulová",J88,0)</f>
        <v>0</v>
      </c>
      <c r="BJ88" s="17" t="s">
        <v>77</v>
      </c>
      <c r="BK88" s="184">
        <f>ROUND(I88*H88,2)</f>
        <v>0</v>
      </c>
      <c r="BL88" s="17" t="s">
        <v>141</v>
      </c>
      <c r="BM88" s="183" t="s">
        <v>182</v>
      </c>
    </row>
    <row r="89" spans="1:65" s="2" customFormat="1" ht="11.25">
      <c r="A89" s="34"/>
      <c r="B89" s="35"/>
      <c r="C89" s="36"/>
      <c r="D89" s="185" t="s">
        <v>143</v>
      </c>
      <c r="E89" s="36"/>
      <c r="F89" s="186" t="s">
        <v>153</v>
      </c>
      <c r="G89" s="36"/>
      <c r="H89" s="36"/>
      <c r="I89" s="187"/>
      <c r="J89" s="36"/>
      <c r="K89" s="36"/>
      <c r="L89" s="39"/>
      <c r="M89" s="188"/>
      <c r="N89" s="189"/>
      <c r="O89" s="64"/>
      <c r="P89" s="64"/>
      <c r="Q89" s="64"/>
      <c r="R89" s="64"/>
      <c r="S89" s="64"/>
      <c r="T89" s="64"/>
      <c r="U89" s="65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143</v>
      </c>
      <c r="AU89" s="17" t="s">
        <v>79</v>
      </c>
    </row>
    <row r="90" spans="1:65" s="2" customFormat="1" ht="11.25">
      <c r="A90" s="34"/>
      <c r="B90" s="35"/>
      <c r="C90" s="36"/>
      <c r="D90" s="190" t="s">
        <v>145</v>
      </c>
      <c r="E90" s="36"/>
      <c r="F90" s="191" t="s">
        <v>154</v>
      </c>
      <c r="G90" s="36"/>
      <c r="H90" s="36"/>
      <c r="I90" s="187"/>
      <c r="J90" s="36"/>
      <c r="K90" s="36"/>
      <c r="L90" s="39"/>
      <c r="M90" s="188"/>
      <c r="N90" s="189"/>
      <c r="O90" s="64"/>
      <c r="P90" s="64"/>
      <c r="Q90" s="64"/>
      <c r="R90" s="64"/>
      <c r="S90" s="64"/>
      <c r="T90" s="64"/>
      <c r="U90" s="65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145</v>
      </c>
      <c r="AU90" s="17" t="s">
        <v>79</v>
      </c>
    </row>
    <row r="91" spans="1:65" s="13" customFormat="1" ht="11.25">
      <c r="B91" s="192"/>
      <c r="C91" s="193"/>
      <c r="D91" s="185" t="s">
        <v>147</v>
      </c>
      <c r="E91" s="194" t="s">
        <v>19</v>
      </c>
      <c r="F91" s="195" t="s">
        <v>183</v>
      </c>
      <c r="G91" s="193"/>
      <c r="H91" s="196">
        <v>0.158</v>
      </c>
      <c r="I91" s="197"/>
      <c r="J91" s="193"/>
      <c r="K91" s="193"/>
      <c r="L91" s="198"/>
      <c r="M91" s="199"/>
      <c r="N91" s="200"/>
      <c r="O91" s="200"/>
      <c r="P91" s="200"/>
      <c r="Q91" s="200"/>
      <c r="R91" s="200"/>
      <c r="S91" s="200"/>
      <c r="T91" s="200"/>
      <c r="U91" s="201"/>
      <c r="AT91" s="202" t="s">
        <v>147</v>
      </c>
      <c r="AU91" s="202" t="s">
        <v>79</v>
      </c>
      <c r="AV91" s="13" t="s">
        <v>79</v>
      </c>
      <c r="AW91" s="13" t="s">
        <v>31</v>
      </c>
      <c r="AX91" s="13" t="s">
        <v>77</v>
      </c>
      <c r="AY91" s="202" t="s">
        <v>134</v>
      </c>
    </row>
    <row r="92" spans="1:65" s="2" customFormat="1" ht="14.45" customHeight="1">
      <c r="A92" s="34"/>
      <c r="B92" s="35"/>
      <c r="C92" s="172" t="s">
        <v>149</v>
      </c>
      <c r="D92" s="172" t="s">
        <v>136</v>
      </c>
      <c r="E92" s="173" t="s">
        <v>156</v>
      </c>
      <c r="F92" s="174" t="s">
        <v>157</v>
      </c>
      <c r="G92" s="175" t="s">
        <v>139</v>
      </c>
      <c r="H92" s="176">
        <v>1.7999999999999999E-2</v>
      </c>
      <c r="I92" s="177"/>
      <c r="J92" s="178">
        <f>ROUND(I92*H92,2)</f>
        <v>0</v>
      </c>
      <c r="K92" s="174" t="s">
        <v>140</v>
      </c>
      <c r="L92" s="39"/>
      <c r="M92" s="179" t="s">
        <v>19</v>
      </c>
      <c r="N92" s="180" t="s">
        <v>40</v>
      </c>
      <c r="O92" s="64"/>
      <c r="P92" s="181">
        <f>O92*H92</f>
        <v>0</v>
      </c>
      <c r="Q92" s="181">
        <v>0</v>
      </c>
      <c r="R92" s="181">
        <f>Q92*H92</f>
        <v>0</v>
      </c>
      <c r="S92" s="181">
        <v>0</v>
      </c>
      <c r="T92" s="181">
        <f>S92*H92</f>
        <v>0</v>
      </c>
      <c r="U92" s="182" t="s">
        <v>19</v>
      </c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3" t="s">
        <v>141</v>
      </c>
      <c r="AT92" s="183" t="s">
        <v>136</v>
      </c>
      <c r="AU92" s="183" t="s">
        <v>79</v>
      </c>
      <c r="AY92" s="17" t="s">
        <v>134</v>
      </c>
      <c r="BE92" s="184">
        <f>IF(N92="základní",J92,0)</f>
        <v>0</v>
      </c>
      <c r="BF92" s="184">
        <f>IF(N92="snížená",J92,0)</f>
        <v>0</v>
      </c>
      <c r="BG92" s="184">
        <f>IF(N92="zákl. přenesená",J92,0)</f>
        <v>0</v>
      </c>
      <c r="BH92" s="184">
        <f>IF(N92="sníž. přenesená",J92,0)</f>
        <v>0</v>
      </c>
      <c r="BI92" s="184">
        <f>IF(N92="nulová",J92,0)</f>
        <v>0</v>
      </c>
      <c r="BJ92" s="17" t="s">
        <v>77</v>
      </c>
      <c r="BK92" s="184">
        <f>ROUND(I92*H92,2)</f>
        <v>0</v>
      </c>
      <c r="BL92" s="17" t="s">
        <v>141</v>
      </c>
      <c r="BM92" s="183" t="s">
        <v>184</v>
      </c>
    </row>
    <row r="93" spans="1:65" s="2" customFormat="1" ht="11.25">
      <c r="A93" s="34"/>
      <c r="B93" s="35"/>
      <c r="C93" s="36"/>
      <c r="D93" s="185" t="s">
        <v>143</v>
      </c>
      <c r="E93" s="36"/>
      <c r="F93" s="186" t="s">
        <v>159</v>
      </c>
      <c r="G93" s="36"/>
      <c r="H93" s="36"/>
      <c r="I93" s="187"/>
      <c r="J93" s="36"/>
      <c r="K93" s="36"/>
      <c r="L93" s="39"/>
      <c r="M93" s="188"/>
      <c r="N93" s="189"/>
      <c r="O93" s="64"/>
      <c r="P93" s="64"/>
      <c r="Q93" s="64"/>
      <c r="R93" s="64"/>
      <c r="S93" s="64"/>
      <c r="T93" s="64"/>
      <c r="U93" s="65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143</v>
      </c>
      <c r="AU93" s="17" t="s">
        <v>79</v>
      </c>
    </row>
    <row r="94" spans="1:65" s="2" customFormat="1" ht="11.25">
      <c r="A94" s="34"/>
      <c r="B94" s="35"/>
      <c r="C94" s="36"/>
      <c r="D94" s="190" t="s">
        <v>145</v>
      </c>
      <c r="E94" s="36"/>
      <c r="F94" s="191" t="s">
        <v>160</v>
      </c>
      <c r="G94" s="36"/>
      <c r="H94" s="36"/>
      <c r="I94" s="187"/>
      <c r="J94" s="36"/>
      <c r="K94" s="36"/>
      <c r="L94" s="39"/>
      <c r="M94" s="188"/>
      <c r="N94" s="189"/>
      <c r="O94" s="64"/>
      <c r="P94" s="64"/>
      <c r="Q94" s="64"/>
      <c r="R94" s="64"/>
      <c r="S94" s="64"/>
      <c r="T94" s="64"/>
      <c r="U94" s="65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145</v>
      </c>
      <c r="AU94" s="17" t="s">
        <v>79</v>
      </c>
    </row>
    <row r="95" spans="1:65" s="13" customFormat="1" ht="11.25">
      <c r="B95" s="192"/>
      <c r="C95" s="193"/>
      <c r="D95" s="185" t="s">
        <v>147</v>
      </c>
      <c r="E95" s="194" t="s">
        <v>19</v>
      </c>
      <c r="F95" s="195" t="s">
        <v>185</v>
      </c>
      <c r="G95" s="193"/>
      <c r="H95" s="196">
        <v>1.7999999999999999E-2</v>
      </c>
      <c r="I95" s="197"/>
      <c r="J95" s="193"/>
      <c r="K95" s="193"/>
      <c r="L95" s="198"/>
      <c r="M95" s="199"/>
      <c r="N95" s="200"/>
      <c r="O95" s="200"/>
      <c r="P95" s="200"/>
      <c r="Q95" s="200"/>
      <c r="R95" s="200"/>
      <c r="S95" s="200"/>
      <c r="T95" s="200"/>
      <c r="U95" s="201"/>
      <c r="AT95" s="202" t="s">
        <v>147</v>
      </c>
      <c r="AU95" s="202" t="s">
        <v>79</v>
      </c>
      <c r="AV95" s="13" t="s">
        <v>79</v>
      </c>
      <c r="AW95" s="13" t="s">
        <v>31</v>
      </c>
      <c r="AX95" s="13" t="s">
        <v>77</v>
      </c>
      <c r="AY95" s="202" t="s">
        <v>134</v>
      </c>
    </row>
    <row r="96" spans="1:65" s="2" customFormat="1" ht="14.45" customHeight="1">
      <c r="A96" s="34"/>
      <c r="B96" s="35"/>
      <c r="C96" s="172" t="s">
        <v>141</v>
      </c>
      <c r="D96" s="172" t="s">
        <v>136</v>
      </c>
      <c r="E96" s="173" t="s">
        <v>163</v>
      </c>
      <c r="F96" s="174" t="s">
        <v>164</v>
      </c>
      <c r="G96" s="175" t="s">
        <v>139</v>
      </c>
      <c r="H96" s="176">
        <v>0.158</v>
      </c>
      <c r="I96" s="177"/>
      <c r="J96" s="178">
        <f>ROUND(I96*H96,2)</f>
        <v>0</v>
      </c>
      <c r="K96" s="174" t="s">
        <v>140</v>
      </c>
      <c r="L96" s="39"/>
      <c r="M96" s="179" t="s">
        <v>19</v>
      </c>
      <c r="N96" s="180" t="s">
        <v>40</v>
      </c>
      <c r="O96" s="64"/>
      <c r="P96" s="181">
        <f>O96*H96</f>
        <v>0</v>
      </c>
      <c r="Q96" s="181">
        <v>0</v>
      </c>
      <c r="R96" s="181">
        <f>Q96*H96</f>
        <v>0</v>
      </c>
      <c r="S96" s="181">
        <v>0</v>
      </c>
      <c r="T96" s="181">
        <f>S96*H96</f>
        <v>0</v>
      </c>
      <c r="U96" s="182" t="s">
        <v>19</v>
      </c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3" t="s">
        <v>141</v>
      </c>
      <c r="AT96" s="183" t="s">
        <v>136</v>
      </c>
      <c r="AU96" s="183" t="s">
        <v>79</v>
      </c>
      <c r="AY96" s="17" t="s">
        <v>134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7" t="s">
        <v>77</v>
      </c>
      <c r="BK96" s="184">
        <f>ROUND(I96*H96,2)</f>
        <v>0</v>
      </c>
      <c r="BL96" s="17" t="s">
        <v>141</v>
      </c>
      <c r="BM96" s="183" t="s">
        <v>186</v>
      </c>
    </row>
    <row r="97" spans="1:65" s="2" customFormat="1" ht="11.25">
      <c r="A97" s="34"/>
      <c r="B97" s="35"/>
      <c r="C97" s="36"/>
      <c r="D97" s="185" t="s">
        <v>143</v>
      </c>
      <c r="E97" s="36"/>
      <c r="F97" s="186" t="s">
        <v>166</v>
      </c>
      <c r="G97" s="36"/>
      <c r="H97" s="36"/>
      <c r="I97" s="187"/>
      <c r="J97" s="36"/>
      <c r="K97" s="36"/>
      <c r="L97" s="39"/>
      <c r="M97" s="188"/>
      <c r="N97" s="189"/>
      <c r="O97" s="64"/>
      <c r="P97" s="64"/>
      <c r="Q97" s="64"/>
      <c r="R97" s="64"/>
      <c r="S97" s="64"/>
      <c r="T97" s="64"/>
      <c r="U97" s="65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143</v>
      </c>
      <c r="AU97" s="17" t="s">
        <v>79</v>
      </c>
    </row>
    <row r="98" spans="1:65" s="2" customFormat="1" ht="11.25">
      <c r="A98" s="34"/>
      <c r="B98" s="35"/>
      <c r="C98" s="36"/>
      <c r="D98" s="190" t="s">
        <v>145</v>
      </c>
      <c r="E98" s="36"/>
      <c r="F98" s="191" t="s">
        <v>167</v>
      </c>
      <c r="G98" s="36"/>
      <c r="H98" s="36"/>
      <c r="I98" s="187"/>
      <c r="J98" s="36"/>
      <c r="K98" s="36"/>
      <c r="L98" s="39"/>
      <c r="M98" s="188"/>
      <c r="N98" s="189"/>
      <c r="O98" s="64"/>
      <c r="P98" s="64"/>
      <c r="Q98" s="64"/>
      <c r="R98" s="64"/>
      <c r="S98" s="64"/>
      <c r="T98" s="64"/>
      <c r="U98" s="65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145</v>
      </c>
      <c r="AU98" s="17" t="s">
        <v>79</v>
      </c>
    </row>
    <row r="99" spans="1:65" s="13" customFormat="1" ht="11.25">
      <c r="B99" s="192"/>
      <c r="C99" s="193"/>
      <c r="D99" s="185" t="s">
        <v>147</v>
      </c>
      <c r="E99" s="194" t="s">
        <v>19</v>
      </c>
      <c r="F99" s="195" t="s">
        <v>187</v>
      </c>
      <c r="G99" s="193"/>
      <c r="H99" s="196">
        <v>0.158</v>
      </c>
      <c r="I99" s="197"/>
      <c r="J99" s="193"/>
      <c r="K99" s="193"/>
      <c r="L99" s="198"/>
      <c r="M99" s="199"/>
      <c r="N99" s="200"/>
      <c r="O99" s="200"/>
      <c r="P99" s="200"/>
      <c r="Q99" s="200"/>
      <c r="R99" s="200"/>
      <c r="S99" s="200"/>
      <c r="T99" s="200"/>
      <c r="U99" s="201"/>
      <c r="AT99" s="202" t="s">
        <v>147</v>
      </c>
      <c r="AU99" s="202" t="s">
        <v>79</v>
      </c>
      <c r="AV99" s="13" t="s">
        <v>79</v>
      </c>
      <c r="AW99" s="13" t="s">
        <v>31</v>
      </c>
      <c r="AX99" s="13" t="s">
        <v>77</v>
      </c>
      <c r="AY99" s="202" t="s">
        <v>134</v>
      </c>
    </row>
    <row r="100" spans="1:65" s="2" customFormat="1" ht="19.899999999999999" customHeight="1">
      <c r="A100" s="34"/>
      <c r="B100" s="35"/>
      <c r="C100" s="172" t="s">
        <v>162</v>
      </c>
      <c r="D100" s="172" t="s">
        <v>136</v>
      </c>
      <c r="E100" s="173" t="s">
        <v>169</v>
      </c>
      <c r="F100" s="174" t="s">
        <v>170</v>
      </c>
      <c r="G100" s="175" t="s">
        <v>139</v>
      </c>
      <c r="H100" s="176">
        <v>1.7999999999999999E-2</v>
      </c>
      <c r="I100" s="177"/>
      <c r="J100" s="178">
        <f>ROUND(I100*H100,2)</f>
        <v>0</v>
      </c>
      <c r="K100" s="174" t="s">
        <v>19</v>
      </c>
      <c r="L100" s="39"/>
      <c r="M100" s="179" t="s">
        <v>19</v>
      </c>
      <c r="N100" s="180" t="s">
        <v>40</v>
      </c>
      <c r="O100" s="64"/>
      <c r="P100" s="181">
        <f>O100*H100</f>
        <v>0</v>
      </c>
      <c r="Q100" s="181">
        <v>0</v>
      </c>
      <c r="R100" s="181">
        <f>Q100*H100</f>
        <v>0</v>
      </c>
      <c r="S100" s="181">
        <v>0</v>
      </c>
      <c r="T100" s="181">
        <f>S100*H100</f>
        <v>0</v>
      </c>
      <c r="U100" s="182" t="s">
        <v>19</v>
      </c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3" t="s">
        <v>141</v>
      </c>
      <c r="AT100" s="183" t="s">
        <v>136</v>
      </c>
      <c r="AU100" s="183" t="s">
        <v>79</v>
      </c>
      <c r="AY100" s="17" t="s">
        <v>134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7" t="s">
        <v>77</v>
      </c>
      <c r="BK100" s="184">
        <f>ROUND(I100*H100,2)</f>
        <v>0</v>
      </c>
      <c r="BL100" s="17" t="s">
        <v>141</v>
      </c>
      <c r="BM100" s="183" t="s">
        <v>188</v>
      </c>
    </row>
    <row r="101" spans="1:65" s="2" customFormat="1" ht="11.25">
      <c r="A101" s="34"/>
      <c r="B101" s="35"/>
      <c r="C101" s="36"/>
      <c r="D101" s="185" t="s">
        <v>143</v>
      </c>
      <c r="E101" s="36"/>
      <c r="F101" s="186" t="s">
        <v>172</v>
      </c>
      <c r="G101" s="36"/>
      <c r="H101" s="36"/>
      <c r="I101" s="187"/>
      <c r="J101" s="36"/>
      <c r="K101" s="36"/>
      <c r="L101" s="39"/>
      <c r="M101" s="188"/>
      <c r="N101" s="189"/>
      <c r="O101" s="64"/>
      <c r="P101" s="64"/>
      <c r="Q101" s="64"/>
      <c r="R101" s="64"/>
      <c r="S101" s="64"/>
      <c r="T101" s="64"/>
      <c r="U101" s="65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143</v>
      </c>
      <c r="AU101" s="17" t="s">
        <v>79</v>
      </c>
    </row>
    <row r="102" spans="1:65" s="13" customFormat="1" ht="11.25">
      <c r="B102" s="192"/>
      <c r="C102" s="193"/>
      <c r="D102" s="185" t="s">
        <v>147</v>
      </c>
      <c r="E102" s="194" t="s">
        <v>19</v>
      </c>
      <c r="F102" s="195" t="s">
        <v>185</v>
      </c>
      <c r="G102" s="193"/>
      <c r="H102" s="196">
        <v>1.7999999999999999E-2</v>
      </c>
      <c r="I102" s="197"/>
      <c r="J102" s="193"/>
      <c r="K102" s="193"/>
      <c r="L102" s="198"/>
      <c r="M102" s="199"/>
      <c r="N102" s="200"/>
      <c r="O102" s="200"/>
      <c r="P102" s="200"/>
      <c r="Q102" s="200"/>
      <c r="R102" s="200"/>
      <c r="S102" s="200"/>
      <c r="T102" s="200"/>
      <c r="U102" s="201"/>
      <c r="AT102" s="202" t="s">
        <v>147</v>
      </c>
      <c r="AU102" s="202" t="s">
        <v>79</v>
      </c>
      <c r="AV102" s="13" t="s">
        <v>79</v>
      </c>
      <c r="AW102" s="13" t="s">
        <v>31</v>
      </c>
      <c r="AX102" s="13" t="s">
        <v>77</v>
      </c>
      <c r="AY102" s="202" t="s">
        <v>134</v>
      </c>
    </row>
    <row r="103" spans="1:65" s="2" customFormat="1" ht="19.899999999999999" customHeight="1">
      <c r="A103" s="34"/>
      <c r="B103" s="35"/>
      <c r="C103" s="172" t="s">
        <v>173</v>
      </c>
      <c r="D103" s="172" t="s">
        <v>136</v>
      </c>
      <c r="E103" s="173" t="s">
        <v>174</v>
      </c>
      <c r="F103" s="174" t="s">
        <v>175</v>
      </c>
      <c r="G103" s="175" t="s">
        <v>139</v>
      </c>
      <c r="H103" s="176">
        <v>0.158</v>
      </c>
      <c r="I103" s="177"/>
      <c r="J103" s="178">
        <f>ROUND(I103*H103,2)</f>
        <v>0</v>
      </c>
      <c r="K103" s="174" t="s">
        <v>19</v>
      </c>
      <c r="L103" s="39"/>
      <c r="M103" s="179" t="s">
        <v>19</v>
      </c>
      <c r="N103" s="180" t="s">
        <v>40</v>
      </c>
      <c r="O103" s="64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1">
        <f>S103*H103</f>
        <v>0</v>
      </c>
      <c r="U103" s="182" t="s">
        <v>19</v>
      </c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R103" s="183" t="s">
        <v>141</v>
      </c>
      <c r="AT103" s="183" t="s">
        <v>136</v>
      </c>
      <c r="AU103" s="183" t="s">
        <v>79</v>
      </c>
      <c r="AY103" s="17" t="s">
        <v>134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7" t="s">
        <v>77</v>
      </c>
      <c r="BK103" s="184">
        <f>ROUND(I103*H103,2)</f>
        <v>0</v>
      </c>
      <c r="BL103" s="17" t="s">
        <v>141</v>
      </c>
      <c r="BM103" s="183" t="s">
        <v>189</v>
      </c>
    </row>
    <row r="104" spans="1:65" s="2" customFormat="1" ht="19.5">
      <c r="A104" s="34"/>
      <c r="B104" s="35"/>
      <c r="C104" s="36"/>
      <c r="D104" s="185" t="s">
        <v>143</v>
      </c>
      <c r="E104" s="36"/>
      <c r="F104" s="186" t="s">
        <v>177</v>
      </c>
      <c r="G104" s="36"/>
      <c r="H104" s="36"/>
      <c r="I104" s="187"/>
      <c r="J104" s="36"/>
      <c r="K104" s="36"/>
      <c r="L104" s="39"/>
      <c r="M104" s="188"/>
      <c r="N104" s="189"/>
      <c r="O104" s="64"/>
      <c r="P104" s="64"/>
      <c r="Q104" s="64"/>
      <c r="R104" s="64"/>
      <c r="S104" s="64"/>
      <c r="T104" s="64"/>
      <c r="U104" s="65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7" t="s">
        <v>143</v>
      </c>
      <c r="AU104" s="17" t="s">
        <v>79</v>
      </c>
    </row>
    <row r="105" spans="1:65" s="13" customFormat="1" ht="11.25">
      <c r="B105" s="192"/>
      <c r="C105" s="193"/>
      <c r="D105" s="185" t="s">
        <v>147</v>
      </c>
      <c r="E105" s="194" t="s">
        <v>19</v>
      </c>
      <c r="F105" s="195" t="s">
        <v>187</v>
      </c>
      <c r="G105" s="193"/>
      <c r="H105" s="196">
        <v>0.158</v>
      </c>
      <c r="I105" s="197"/>
      <c r="J105" s="193"/>
      <c r="K105" s="193"/>
      <c r="L105" s="198"/>
      <c r="M105" s="203"/>
      <c r="N105" s="204"/>
      <c r="O105" s="204"/>
      <c r="P105" s="204"/>
      <c r="Q105" s="204"/>
      <c r="R105" s="204"/>
      <c r="S105" s="204"/>
      <c r="T105" s="204"/>
      <c r="U105" s="205"/>
      <c r="AT105" s="202" t="s">
        <v>147</v>
      </c>
      <c r="AU105" s="202" t="s">
        <v>79</v>
      </c>
      <c r="AV105" s="13" t="s">
        <v>79</v>
      </c>
      <c r="AW105" s="13" t="s">
        <v>31</v>
      </c>
      <c r="AX105" s="13" t="s">
        <v>77</v>
      </c>
      <c r="AY105" s="202" t="s">
        <v>134</v>
      </c>
    </row>
    <row r="106" spans="1:65" s="2" customFormat="1" ht="6.95" customHeight="1">
      <c r="A106" s="34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9"/>
      <c r="M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</sheetData>
  <sheetProtection algorithmName="SHA-512" hashValue="oTS5zqTaPhubVGxtiMdNAZRuW+1uPGHlNPSDxvch3XmQ7vqPjytbswahcFAx5xxdVeiMiIjB3PWxbvC45aNUug==" saltValue="S30RmtzNtQFbq8asTgtLg+InX6gzlw1SsJ0JShCPd6NeuMsM+x/S2cnpynOzqYGEoVbIthleCayAN59POoQr6w==" spinCount="100000" sheet="1" objects="1" scenarios="1" formatColumns="0" formatRows="0" autoFilter="0"/>
  <autoFilter ref="C80:K105" xr:uid="{00000000-0009-0000-0000-000002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200-000000000000}"/>
    <hyperlink ref="F90" r:id="rId2" xr:uid="{00000000-0004-0000-0200-000001000000}"/>
    <hyperlink ref="F94" r:id="rId3" xr:uid="{00000000-0004-0000-0200-000002000000}"/>
    <hyperlink ref="F98" r:id="rId4" xr:uid="{00000000-0004-0000-02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06"/>
  <sheetViews>
    <sheetView showGridLines="0" tabSelected="1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1" width="15.164062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7" t="s">
        <v>85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108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3" t="str">
        <f>'Rekapitulace stavby'!K6</f>
        <v>Údržba HOZ Pardubicko - část 1, Bolehošť</v>
      </c>
      <c r="F7" s="334"/>
      <c r="G7" s="334"/>
      <c r="H7" s="334"/>
      <c r="L7" s="20"/>
    </row>
    <row r="8" spans="1:46" s="2" customFormat="1" ht="12" customHeight="1">
      <c r="A8" s="34"/>
      <c r="B8" s="39"/>
      <c r="C8" s="34"/>
      <c r="D8" s="105" t="s">
        <v>109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5" t="s">
        <v>190</v>
      </c>
      <c r="F9" s="336"/>
      <c r="G9" s="336"/>
      <c r="H9" s="336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191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tr">
        <f>IF('Rekapitulace stavby'!AN10="","",'Rekapitulace stavby'!AN10)</f>
        <v/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tr">
        <f>IF('Rekapitulace stavby'!E11="","",'Rekapitulace stavby'!E11)</f>
        <v xml:space="preserve"> </v>
      </c>
      <c r="F15" s="34"/>
      <c r="G15" s="34"/>
      <c r="H15" s="34"/>
      <c r="I15" s="105" t="s">
        <v>27</v>
      </c>
      <c r="J15" s="107" t="str">
        <f>IF('Rekapitulace stavby'!AN11="","",'Rekapitulace stavby'!AN11)</f>
        <v/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7" t="str">
        <f>'Rekapitulace stavby'!E14</f>
        <v>Vyplň údaj</v>
      </c>
      <c r="F18" s="338"/>
      <c r="G18" s="338"/>
      <c r="H18" s="338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39" t="s">
        <v>19</v>
      </c>
      <c r="F27" s="339"/>
      <c r="G27" s="339"/>
      <c r="H27" s="339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ROUND((SUM(BE81:BE105)),  2)</f>
        <v>0</v>
      </c>
      <c r="G33" s="34"/>
      <c r="H33" s="34"/>
      <c r="I33" s="118">
        <v>0.21</v>
      </c>
      <c r="J33" s="117">
        <f>ROUND(((SUM(BE81:BE105))*I33),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ROUND((SUM(BF81:BF105)),  2)</f>
        <v>0</v>
      </c>
      <c r="G34" s="34"/>
      <c r="H34" s="34"/>
      <c r="I34" s="118">
        <v>0.12</v>
      </c>
      <c r="J34" s="117">
        <f>ROUND(((SUM(BF81:BF105))*I34),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ROUND((SUM(BG81:BG105)),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ROUND((SUM(BH81:BH105)),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ROUND((SUM(BI81:BI105)),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112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0" t="str">
        <f>E7</f>
        <v>Údržba HOZ Pardubicko - část 1, Bolehošť</v>
      </c>
      <c r="F48" s="341"/>
      <c r="G48" s="341"/>
      <c r="H48" s="341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109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7" t="str">
        <f>E9</f>
        <v>SO 3: 108_365 - Odpad Panský</v>
      </c>
      <c r="F50" s="342"/>
      <c r="G50" s="342"/>
      <c r="H50" s="342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Němčice n. L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 xml:space="preserve"> 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113</v>
      </c>
      <c r="D57" s="131"/>
      <c r="E57" s="131"/>
      <c r="F57" s="131"/>
      <c r="G57" s="131"/>
      <c r="H57" s="131"/>
      <c r="I57" s="131"/>
      <c r="J57" s="132" t="s">
        <v>114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115</v>
      </c>
    </row>
    <row r="60" spans="1:47" s="9" customFormat="1" ht="24.95" customHeight="1">
      <c r="B60" s="134"/>
      <c r="C60" s="135"/>
      <c r="D60" s="136" t="s">
        <v>116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117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118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40" t="str">
        <f>E7</f>
        <v>Údržba HOZ Pardubicko - část 1, Bolehošť</v>
      </c>
      <c r="F71" s="341"/>
      <c r="G71" s="341"/>
      <c r="H71" s="341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109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297" t="str">
        <f>E9</f>
        <v>SO 3: 108_365 - Odpad Panský</v>
      </c>
      <c r="F73" s="342"/>
      <c r="G73" s="342"/>
      <c r="H73" s="342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Němčice n. L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5.6" customHeight="1">
      <c r="A77" s="34"/>
      <c r="B77" s="35"/>
      <c r="C77" s="29" t="s">
        <v>24</v>
      </c>
      <c r="D77" s="36"/>
      <c r="E77" s="36"/>
      <c r="F77" s="27" t="str">
        <f>E15</f>
        <v xml:space="preserve"> </v>
      </c>
      <c r="G77" s="36"/>
      <c r="H77" s="36"/>
      <c r="I77" s="29" t="s">
        <v>30</v>
      </c>
      <c r="J77" s="32" t="str">
        <f>E21</f>
        <v xml:space="preserve"> 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6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 xml:space="preserve"> 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119</v>
      </c>
      <c r="D80" s="149" t="s">
        <v>54</v>
      </c>
      <c r="E80" s="149" t="s">
        <v>50</v>
      </c>
      <c r="F80" s="149" t="s">
        <v>51</v>
      </c>
      <c r="G80" s="149" t="s">
        <v>120</v>
      </c>
      <c r="H80" s="149" t="s">
        <v>121</v>
      </c>
      <c r="I80" s="149" t="s">
        <v>122</v>
      </c>
      <c r="J80" s="149" t="s">
        <v>114</v>
      </c>
      <c r="K80" s="150" t="s">
        <v>123</v>
      </c>
      <c r="L80" s="151"/>
      <c r="M80" s="68" t="s">
        <v>19</v>
      </c>
      <c r="N80" s="69" t="s">
        <v>39</v>
      </c>
      <c r="O80" s="69" t="s">
        <v>124</v>
      </c>
      <c r="P80" s="69" t="s">
        <v>125</v>
      </c>
      <c r="Q80" s="69" t="s">
        <v>126</v>
      </c>
      <c r="R80" s="69" t="s">
        <v>127</v>
      </c>
      <c r="S80" s="69" t="s">
        <v>128</v>
      </c>
      <c r="T80" s="69" t="s">
        <v>129</v>
      </c>
      <c r="U80" s="70" t="s">
        <v>130</v>
      </c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131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4">
        <f>T82</f>
        <v>0</v>
      </c>
      <c r="U81" s="73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115</v>
      </c>
      <c r="BK81" s="155">
        <f>BK82</f>
        <v>0</v>
      </c>
    </row>
    <row r="82" spans="1:65" s="12" customFormat="1" ht="25.9" customHeight="1">
      <c r="B82" s="156"/>
      <c r="C82" s="157"/>
      <c r="D82" s="158" t="s">
        <v>68</v>
      </c>
      <c r="E82" s="159" t="s">
        <v>132</v>
      </c>
      <c r="F82" s="159" t="s">
        <v>133</v>
      </c>
      <c r="G82" s="157"/>
      <c r="H82" s="157"/>
      <c r="I82" s="160"/>
      <c r="J82" s="161">
        <f>BK82</f>
        <v>0</v>
      </c>
      <c r="K82" s="157"/>
      <c r="L82" s="162"/>
      <c r="M82" s="163"/>
      <c r="N82" s="164"/>
      <c r="O82" s="164"/>
      <c r="P82" s="165">
        <f>P83</f>
        <v>0</v>
      </c>
      <c r="Q82" s="164"/>
      <c r="R82" s="165">
        <f>R83</f>
        <v>0</v>
      </c>
      <c r="S82" s="164"/>
      <c r="T82" s="165">
        <f>T83</f>
        <v>0</v>
      </c>
      <c r="U82" s="166"/>
      <c r="AR82" s="167" t="s">
        <v>77</v>
      </c>
      <c r="AT82" s="168" t="s">
        <v>68</v>
      </c>
      <c r="AU82" s="168" t="s">
        <v>69</v>
      </c>
      <c r="AY82" s="167" t="s">
        <v>134</v>
      </c>
      <c r="BK82" s="169">
        <f>BK83</f>
        <v>0</v>
      </c>
    </row>
    <row r="83" spans="1:65" s="12" customFormat="1" ht="22.9" customHeight="1">
      <c r="B83" s="156"/>
      <c r="C83" s="157"/>
      <c r="D83" s="158" t="s">
        <v>68</v>
      </c>
      <c r="E83" s="170" t="s">
        <v>77</v>
      </c>
      <c r="F83" s="170" t="s">
        <v>135</v>
      </c>
      <c r="G83" s="157"/>
      <c r="H83" s="157"/>
      <c r="I83" s="160"/>
      <c r="J83" s="171">
        <f>BK83</f>
        <v>0</v>
      </c>
      <c r="K83" s="157"/>
      <c r="L83" s="162"/>
      <c r="M83" s="163"/>
      <c r="N83" s="164"/>
      <c r="O83" s="164"/>
      <c r="P83" s="165">
        <f>SUM(P84:P105)</f>
        <v>0</v>
      </c>
      <c r="Q83" s="164"/>
      <c r="R83" s="165">
        <f>SUM(R84:R105)</f>
        <v>0</v>
      </c>
      <c r="S83" s="164"/>
      <c r="T83" s="165">
        <f>SUM(T84:T105)</f>
        <v>0</v>
      </c>
      <c r="U83" s="166"/>
      <c r="AR83" s="167" t="s">
        <v>77</v>
      </c>
      <c r="AT83" s="168" t="s">
        <v>68</v>
      </c>
      <c r="AU83" s="168" t="s">
        <v>77</v>
      </c>
      <c r="AY83" s="167" t="s">
        <v>134</v>
      </c>
      <c r="BK83" s="169">
        <f>SUM(BK84:BK105)</f>
        <v>0</v>
      </c>
    </row>
    <row r="84" spans="1:65" s="2" customFormat="1" ht="14.45" customHeight="1">
      <c r="A84" s="34"/>
      <c r="B84" s="35"/>
      <c r="C84" s="172" t="s">
        <v>77</v>
      </c>
      <c r="D84" s="172" t="s">
        <v>136</v>
      </c>
      <c r="E84" s="173" t="s">
        <v>137</v>
      </c>
      <c r="F84" s="174" t="s">
        <v>138</v>
      </c>
      <c r="G84" s="175" t="s">
        <v>139</v>
      </c>
      <c r="H84" s="176">
        <v>0.115</v>
      </c>
      <c r="I84" s="177"/>
      <c r="J84" s="178">
        <f>ROUND(I84*H84,2)</f>
        <v>0</v>
      </c>
      <c r="K84" s="174" t="s">
        <v>140</v>
      </c>
      <c r="L84" s="39"/>
      <c r="M84" s="179" t="s">
        <v>19</v>
      </c>
      <c r="N84" s="180" t="s">
        <v>40</v>
      </c>
      <c r="O84" s="64"/>
      <c r="P84" s="181">
        <f>O84*H84</f>
        <v>0</v>
      </c>
      <c r="Q84" s="181">
        <v>0</v>
      </c>
      <c r="R84" s="181">
        <f>Q84*H84</f>
        <v>0</v>
      </c>
      <c r="S84" s="181">
        <v>0</v>
      </c>
      <c r="T84" s="181">
        <f>S84*H84</f>
        <v>0</v>
      </c>
      <c r="U84" s="182" t="s">
        <v>19</v>
      </c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3" t="s">
        <v>141</v>
      </c>
      <c r="AT84" s="183" t="s">
        <v>136</v>
      </c>
      <c r="AU84" s="183" t="s">
        <v>79</v>
      </c>
      <c r="AY84" s="17" t="s">
        <v>134</v>
      </c>
      <c r="BE84" s="184">
        <f>IF(N84="základní",J84,0)</f>
        <v>0</v>
      </c>
      <c r="BF84" s="184">
        <f>IF(N84="snížená",J84,0)</f>
        <v>0</v>
      </c>
      <c r="BG84" s="184">
        <f>IF(N84="zákl. přenesená",J84,0)</f>
        <v>0</v>
      </c>
      <c r="BH84" s="184">
        <f>IF(N84="sníž. přenesená",J84,0)</f>
        <v>0</v>
      </c>
      <c r="BI84" s="184">
        <f>IF(N84="nulová",J84,0)</f>
        <v>0</v>
      </c>
      <c r="BJ84" s="17" t="s">
        <v>77</v>
      </c>
      <c r="BK84" s="184">
        <f>ROUND(I84*H84,2)</f>
        <v>0</v>
      </c>
      <c r="BL84" s="17" t="s">
        <v>141</v>
      </c>
      <c r="BM84" s="183" t="s">
        <v>192</v>
      </c>
    </row>
    <row r="85" spans="1:65" s="2" customFormat="1" ht="11.25">
      <c r="A85" s="34"/>
      <c r="B85" s="35"/>
      <c r="C85" s="36"/>
      <c r="D85" s="185" t="s">
        <v>143</v>
      </c>
      <c r="E85" s="36"/>
      <c r="F85" s="186" t="s">
        <v>144</v>
      </c>
      <c r="G85" s="36"/>
      <c r="H85" s="36"/>
      <c r="I85" s="187"/>
      <c r="J85" s="36"/>
      <c r="K85" s="36"/>
      <c r="L85" s="39"/>
      <c r="M85" s="188"/>
      <c r="N85" s="189"/>
      <c r="O85" s="64"/>
      <c r="P85" s="64"/>
      <c r="Q85" s="64"/>
      <c r="R85" s="64"/>
      <c r="S85" s="64"/>
      <c r="T85" s="64"/>
      <c r="U85" s="65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143</v>
      </c>
      <c r="AU85" s="17" t="s">
        <v>79</v>
      </c>
    </row>
    <row r="86" spans="1:65" s="2" customFormat="1" ht="11.25">
      <c r="A86" s="34"/>
      <c r="B86" s="35"/>
      <c r="C86" s="36"/>
      <c r="D86" s="190" t="s">
        <v>145</v>
      </c>
      <c r="E86" s="36"/>
      <c r="F86" s="191" t="s">
        <v>146</v>
      </c>
      <c r="G86" s="36"/>
      <c r="H86" s="36"/>
      <c r="I86" s="187"/>
      <c r="J86" s="36"/>
      <c r="K86" s="36"/>
      <c r="L86" s="39"/>
      <c r="M86" s="188"/>
      <c r="N86" s="189"/>
      <c r="O86" s="64"/>
      <c r="P86" s="64"/>
      <c r="Q86" s="64"/>
      <c r="R86" s="64"/>
      <c r="S86" s="64"/>
      <c r="T86" s="64"/>
      <c r="U86" s="65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145</v>
      </c>
      <c r="AU86" s="17" t="s">
        <v>79</v>
      </c>
    </row>
    <row r="87" spans="1:65" s="13" customFormat="1" ht="11.25">
      <c r="B87" s="192"/>
      <c r="C87" s="193"/>
      <c r="D87" s="185" t="s">
        <v>147</v>
      </c>
      <c r="E87" s="194" t="s">
        <v>19</v>
      </c>
      <c r="F87" s="195" t="s">
        <v>193</v>
      </c>
      <c r="G87" s="193"/>
      <c r="H87" s="196">
        <v>0.115</v>
      </c>
      <c r="I87" s="197"/>
      <c r="J87" s="193"/>
      <c r="K87" s="193"/>
      <c r="L87" s="198"/>
      <c r="M87" s="199"/>
      <c r="N87" s="200"/>
      <c r="O87" s="200"/>
      <c r="P87" s="200"/>
      <c r="Q87" s="200"/>
      <c r="R87" s="200"/>
      <c r="S87" s="200"/>
      <c r="T87" s="200"/>
      <c r="U87" s="201"/>
      <c r="AT87" s="202" t="s">
        <v>147</v>
      </c>
      <c r="AU87" s="202" t="s">
        <v>79</v>
      </c>
      <c r="AV87" s="13" t="s">
        <v>79</v>
      </c>
      <c r="AW87" s="13" t="s">
        <v>31</v>
      </c>
      <c r="AX87" s="13" t="s">
        <v>77</v>
      </c>
      <c r="AY87" s="202" t="s">
        <v>134</v>
      </c>
    </row>
    <row r="88" spans="1:65" s="2" customFormat="1" ht="14.45" customHeight="1">
      <c r="A88" s="34"/>
      <c r="B88" s="35"/>
      <c r="C88" s="172" t="s">
        <v>79</v>
      </c>
      <c r="D88" s="172" t="s">
        <v>136</v>
      </c>
      <c r="E88" s="173" t="s">
        <v>150</v>
      </c>
      <c r="F88" s="174" t="s">
        <v>151</v>
      </c>
      <c r="G88" s="175" t="s">
        <v>139</v>
      </c>
      <c r="H88" s="176">
        <v>0.17299999999999999</v>
      </c>
      <c r="I88" s="177"/>
      <c r="J88" s="178">
        <f>ROUND(I88*H88,2)</f>
        <v>0</v>
      </c>
      <c r="K88" s="174" t="s">
        <v>140</v>
      </c>
      <c r="L88" s="39"/>
      <c r="M88" s="179" t="s">
        <v>19</v>
      </c>
      <c r="N88" s="180" t="s">
        <v>40</v>
      </c>
      <c r="O88" s="64"/>
      <c r="P88" s="181">
        <f>O88*H88</f>
        <v>0</v>
      </c>
      <c r="Q88" s="181">
        <v>0</v>
      </c>
      <c r="R88" s="181">
        <f>Q88*H88</f>
        <v>0</v>
      </c>
      <c r="S88" s="181">
        <v>0</v>
      </c>
      <c r="T88" s="181">
        <f>S88*H88</f>
        <v>0</v>
      </c>
      <c r="U88" s="182" t="s">
        <v>19</v>
      </c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3" t="s">
        <v>141</v>
      </c>
      <c r="AT88" s="183" t="s">
        <v>136</v>
      </c>
      <c r="AU88" s="183" t="s">
        <v>79</v>
      </c>
      <c r="AY88" s="17" t="s">
        <v>134</v>
      </c>
      <c r="BE88" s="184">
        <f>IF(N88="základní",J88,0)</f>
        <v>0</v>
      </c>
      <c r="BF88" s="184">
        <f>IF(N88="snížená",J88,0)</f>
        <v>0</v>
      </c>
      <c r="BG88" s="184">
        <f>IF(N88="zákl. přenesená",J88,0)</f>
        <v>0</v>
      </c>
      <c r="BH88" s="184">
        <f>IF(N88="sníž. přenesená",J88,0)</f>
        <v>0</v>
      </c>
      <c r="BI88" s="184">
        <f>IF(N88="nulová",J88,0)</f>
        <v>0</v>
      </c>
      <c r="BJ88" s="17" t="s">
        <v>77</v>
      </c>
      <c r="BK88" s="184">
        <f>ROUND(I88*H88,2)</f>
        <v>0</v>
      </c>
      <c r="BL88" s="17" t="s">
        <v>141</v>
      </c>
      <c r="BM88" s="183" t="s">
        <v>194</v>
      </c>
    </row>
    <row r="89" spans="1:65" s="2" customFormat="1" ht="11.25">
      <c r="A89" s="34"/>
      <c r="B89" s="35"/>
      <c r="C89" s="36"/>
      <c r="D89" s="185" t="s">
        <v>143</v>
      </c>
      <c r="E89" s="36"/>
      <c r="F89" s="186" t="s">
        <v>153</v>
      </c>
      <c r="G89" s="36"/>
      <c r="H89" s="36"/>
      <c r="I89" s="187"/>
      <c r="J89" s="36"/>
      <c r="K89" s="36"/>
      <c r="L89" s="39"/>
      <c r="M89" s="188"/>
      <c r="N89" s="189"/>
      <c r="O89" s="64"/>
      <c r="P89" s="64"/>
      <c r="Q89" s="64"/>
      <c r="R89" s="64"/>
      <c r="S89" s="64"/>
      <c r="T89" s="64"/>
      <c r="U89" s="65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143</v>
      </c>
      <c r="AU89" s="17" t="s">
        <v>79</v>
      </c>
    </row>
    <row r="90" spans="1:65" s="2" customFormat="1" ht="11.25">
      <c r="A90" s="34"/>
      <c r="B90" s="35"/>
      <c r="C90" s="36"/>
      <c r="D90" s="190" t="s">
        <v>145</v>
      </c>
      <c r="E90" s="36"/>
      <c r="F90" s="191" t="s">
        <v>154</v>
      </c>
      <c r="G90" s="36"/>
      <c r="H90" s="36"/>
      <c r="I90" s="187"/>
      <c r="J90" s="36"/>
      <c r="K90" s="36"/>
      <c r="L90" s="39"/>
      <c r="M90" s="188"/>
      <c r="N90" s="189"/>
      <c r="O90" s="64"/>
      <c r="P90" s="64"/>
      <c r="Q90" s="64"/>
      <c r="R90" s="64"/>
      <c r="S90" s="64"/>
      <c r="T90" s="64"/>
      <c r="U90" s="65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145</v>
      </c>
      <c r="AU90" s="17" t="s">
        <v>79</v>
      </c>
    </row>
    <row r="91" spans="1:65" s="13" customFormat="1" ht="11.25">
      <c r="B91" s="192"/>
      <c r="C91" s="193"/>
      <c r="D91" s="185" t="s">
        <v>147</v>
      </c>
      <c r="E91" s="194" t="s">
        <v>19</v>
      </c>
      <c r="F91" s="195" t="s">
        <v>195</v>
      </c>
      <c r="G91" s="193"/>
      <c r="H91" s="196">
        <v>0.17299999999999999</v>
      </c>
      <c r="I91" s="197"/>
      <c r="J91" s="193"/>
      <c r="K91" s="193"/>
      <c r="L91" s="198"/>
      <c r="M91" s="199"/>
      <c r="N91" s="200"/>
      <c r="O91" s="200"/>
      <c r="P91" s="200"/>
      <c r="Q91" s="200"/>
      <c r="R91" s="200"/>
      <c r="S91" s="200"/>
      <c r="T91" s="200"/>
      <c r="U91" s="201"/>
      <c r="AT91" s="202" t="s">
        <v>147</v>
      </c>
      <c r="AU91" s="202" t="s">
        <v>79</v>
      </c>
      <c r="AV91" s="13" t="s">
        <v>79</v>
      </c>
      <c r="AW91" s="13" t="s">
        <v>31</v>
      </c>
      <c r="AX91" s="13" t="s">
        <v>77</v>
      </c>
      <c r="AY91" s="202" t="s">
        <v>134</v>
      </c>
    </row>
    <row r="92" spans="1:65" s="2" customFormat="1" ht="14.45" customHeight="1">
      <c r="A92" s="34"/>
      <c r="B92" s="35"/>
      <c r="C92" s="172" t="s">
        <v>149</v>
      </c>
      <c r="D92" s="172" t="s">
        <v>136</v>
      </c>
      <c r="E92" s="173" t="s">
        <v>156</v>
      </c>
      <c r="F92" s="174" t="s">
        <v>157</v>
      </c>
      <c r="G92" s="175" t="s">
        <v>139</v>
      </c>
      <c r="H92" s="176">
        <v>0.115</v>
      </c>
      <c r="I92" s="177"/>
      <c r="J92" s="178">
        <f>ROUND(I92*H92,2)</f>
        <v>0</v>
      </c>
      <c r="K92" s="174" t="s">
        <v>140</v>
      </c>
      <c r="L92" s="39"/>
      <c r="M92" s="179" t="s">
        <v>19</v>
      </c>
      <c r="N92" s="180" t="s">
        <v>40</v>
      </c>
      <c r="O92" s="64"/>
      <c r="P92" s="181">
        <f>O92*H92</f>
        <v>0</v>
      </c>
      <c r="Q92" s="181">
        <v>0</v>
      </c>
      <c r="R92" s="181">
        <f>Q92*H92</f>
        <v>0</v>
      </c>
      <c r="S92" s="181">
        <v>0</v>
      </c>
      <c r="T92" s="181">
        <f>S92*H92</f>
        <v>0</v>
      </c>
      <c r="U92" s="182" t="s">
        <v>19</v>
      </c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3" t="s">
        <v>141</v>
      </c>
      <c r="AT92" s="183" t="s">
        <v>136</v>
      </c>
      <c r="AU92" s="183" t="s">
        <v>79</v>
      </c>
      <c r="AY92" s="17" t="s">
        <v>134</v>
      </c>
      <c r="BE92" s="184">
        <f>IF(N92="základní",J92,0)</f>
        <v>0</v>
      </c>
      <c r="BF92" s="184">
        <f>IF(N92="snížená",J92,0)</f>
        <v>0</v>
      </c>
      <c r="BG92" s="184">
        <f>IF(N92="zákl. přenesená",J92,0)</f>
        <v>0</v>
      </c>
      <c r="BH92" s="184">
        <f>IF(N92="sníž. přenesená",J92,0)</f>
        <v>0</v>
      </c>
      <c r="BI92" s="184">
        <f>IF(N92="nulová",J92,0)</f>
        <v>0</v>
      </c>
      <c r="BJ92" s="17" t="s">
        <v>77</v>
      </c>
      <c r="BK92" s="184">
        <f>ROUND(I92*H92,2)</f>
        <v>0</v>
      </c>
      <c r="BL92" s="17" t="s">
        <v>141</v>
      </c>
      <c r="BM92" s="183" t="s">
        <v>196</v>
      </c>
    </row>
    <row r="93" spans="1:65" s="2" customFormat="1" ht="11.25">
      <c r="A93" s="34"/>
      <c r="B93" s="35"/>
      <c r="C93" s="36"/>
      <c r="D93" s="185" t="s">
        <v>143</v>
      </c>
      <c r="E93" s="36"/>
      <c r="F93" s="186" t="s">
        <v>159</v>
      </c>
      <c r="G93" s="36"/>
      <c r="H93" s="36"/>
      <c r="I93" s="187"/>
      <c r="J93" s="36"/>
      <c r="K93" s="36"/>
      <c r="L93" s="39"/>
      <c r="M93" s="188"/>
      <c r="N93" s="189"/>
      <c r="O93" s="64"/>
      <c r="P93" s="64"/>
      <c r="Q93" s="64"/>
      <c r="R93" s="64"/>
      <c r="S93" s="64"/>
      <c r="T93" s="64"/>
      <c r="U93" s="65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143</v>
      </c>
      <c r="AU93" s="17" t="s">
        <v>79</v>
      </c>
    </row>
    <row r="94" spans="1:65" s="2" customFormat="1" ht="11.25">
      <c r="A94" s="34"/>
      <c r="B94" s="35"/>
      <c r="C94" s="36"/>
      <c r="D94" s="190" t="s">
        <v>145</v>
      </c>
      <c r="E94" s="36"/>
      <c r="F94" s="191" t="s">
        <v>160</v>
      </c>
      <c r="G94" s="36"/>
      <c r="H94" s="36"/>
      <c r="I94" s="187"/>
      <c r="J94" s="36"/>
      <c r="K94" s="36"/>
      <c r="L94" s="39"/>
      <c r="M94" s="188"/>
      <c r="N94" s="189"/>
      <c r="O94" s="64"/>
      <c r="P94" s="64"/>
      <c r="Q94" s="64"/>
      <c r="R94" s="64"/>
      <c r="S94" s="64"/>
      <c r="T94" s="64"/>
      <c r="U94" s="65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145</v>
      </c>
      <c r="AU94" s="17" t="s">
        <v>79</v>
      </c>
    </row>
    <row r="95" spans="1:65" s="13" customFormat="1" ht="11.25">
      <c r="B95" s="192"/>
      <c r="C95" s="193"/>
      <c r="D95" s="185" t="s">
        <v>147</v>
      </c>
      <c r="E95" s="194" t="s">
        <v>19</v>
      </c>
      <c r="F95" s="195" t="s">
        <v>197</v>
      </c>
      <c r="G95" s="193"/>
      <c r="H95" s="196">
        <v>0.115</v>
      </c>
      <c r="I95" s="197"/>
      <c r="J95" s="193"/>
      <c r="K95" s="193"/>
      <c r="L95" s="198"/>
      <c r="M95" s="199"/>
      <c r="N95" s="200"/>
      <c r="O95" s="200"/>
      <c r="P95" s="200"/>
      <c r="Q95" s="200"/>
      <c r="R95" s="200"/>
      <c r="S95" s="200"/>
      <c r="T95" s="200"/>
      <c r="U95" s="201"/>
      <c r="AT95" s="202" t="s">
        <v>147</v>
      </c>
      <c r="AU95" s="202" t="s">
        <v>79</v>
      </c>
      <c r="AV95" s="13" t="s">
        <v>79</v>
      </c>
      <c r="AW95" s="13" t="s">
        <v>31</v>
      </c>
      <c r="AX95" s="13" t="s">
        <v>77</v>
      </c>
      <c r="AY95" s="202" t="s">
        <v>134</v>
      </c>
    </row>
    <row r="96" spans="1:65" s="2" customFormat="1" ht="14.45" customHeight="1">
      <c r="A96" s="34"/>
      <c r="B96" s="35"/>
      <c r="C96" s="172" t="s">
        <v>141</v>
      </c>
      <c r="D96" s="172" t="s">
        <v>136</v>
      </c>
      <c r="E96" s="173" t="s">
        <v>163</v>
      </c>
      <c r="F96" s="174" t="s">
        <v>164</v>
      </c>
      <c r="G96" s="175" t="s">
        <v>139</v>
      </c>
      <c r="H96" s="176">
        <v>0.17299999999999999</v>
      </c>
      <c r="I96" s="177"/>
      <c r="J96" s="178">
        <f>ROUND(I96*H96,2)</f>
        <v>0</v>
      </c>
      <c r="K96" s="174" t="s">
        <v>140</v>
      </c>
      <c r="L96" s="39"/>
      <c r="M96" s="179" t="s">
        <v>19</v>
      </c>
      <c r="N96" s="180" t="s">
        <v>40</v>
      </c>
      <c r="O96" s="64"/>
      <c r="P96" s="181">
        <f>O96*H96</f>
        <v>0</v>
      </c>
      <c r="Q96" s="181">
        <v>0</v>
      </c>
      <c r="R96" s="181">
        <f>Q96*H96</f>
        <v>0</v>
      </c>
      <c r="S96" s="181">
        <v>0</v>
      </c>
      <c r="T96" s="181">
        <f>S96*H96</f>
        <v>0</v>
      </c>
      <c r="U96" s="182" t="s">
        <v>19</v>
      </c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3" t="s">
        <v>141</v>
      </c>
      <c r="AT96" s="183" t="s">
        <v>136</v>
      </c>
      <c r="AU96" s="183" t="s">
        <v>79</v>
      </c>
      <c r="AY96" s="17" t="s">
        <v>134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7" t="s">
        <v>77</v>
      </c>
      <c r="BK96" s="184">
        <f>ROUND(I96*H96,2)</f>
        <v>0</v>
      </c>
      <c r="BL96" s="17" t="s">
        <v>141</v>
      </c>
      <c r="BM96" s="183" t="s">
        <v>198</v>
      </c>
    </row>
    <row r="97" spans="1:65" s="2" customFormat="1" ht="11.25">
      <c r="A97" s="34"/>
      <c r="B97" s="35"/>
      <c r="C97" s="36"/>
      <c r="D97" s="185" t="s">
        <v>143</v>
      </c>
      <c r="E97" s="36"/>
      <c r="F97" s="186" t="s">
        <v>166</v>
      </c>
      <c r="G97" s="36"/>
      <c r="H97" s="36"/>
      <c r="I97" s="187"/>
      <c r="J97" s="36"/>
      <c r="K97" s="36"/>
      <c r="L97" s="39"/>
      <c r="M97" s="188"/>
      <c r="N97" s="189"/>
      <c r="O97" s="64"/>
      <c r="P97" s="64"/>
      <c r="Q97" s="64"/>
      <c r="R97" s="64"/>
      <c r="S97" s="64"/>
      <c r="T97" s="64"/>
      <c r="U97" s="65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143</v>
      </c>
      <c r="AU97" s="17" t="s">
        <v>79</v>
      </c>
    </row>
    <row r="98" spans="1:65" s="2" customFormat="1" ht="11.25">
      <c r="A98" s="34"/>
      <c r="B98" s="35"/>
      <c r="C98" s="36"/>
      <c r="D98" s="190" t="s">
        <v>145</v>
      </c>
      <c r="E98" s="36"/>
      <c r="F98" s="191" t="s">
        <v>167</v>
      </c>
      <c r="G98" s="36"/>
      <c r="H98" s="36"/>
      <c r="I98" s="187"/>
      <c r="J98" s="36"/>
      <c r="K98" s="36"/>
      <c r="L98" s="39"/>
      <c r="M98" s="188"/>
      <c r="N98" s="189"/>
      <c r="O98" s="64"/>
      <c r="P98" s="64"/>
      <c r="Q98" s="64"/>
      <c r="R98" s="64"/>
      <c r="S98" s="64"/>
      <c r="T98" s="64"/>
      <c r="U98" s="65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145</v>
      </c>
      <c r="AU98" s="17" t="s">
        <v>79</v>
      </c>
    </row>
    <row r="99" spans="1:65" s="13" customFormat="1" ht="11.25">
      <c r="B99" s="192"/>
      <c r="C99" s="193"/>
      <c r="D99" s="185" t="s">
        <v>147</v>
      </c>
      <c r="E99" s="194" t="s">
        <v>19</v>
      </c>
      <c r="F99" s="195" t="s">
        <v>199</v>
      </c>
      <c r="G99" s="193"/>
      <c r="H99" s="196">
        <v>0.17299999999999999</v>
      </c>
      <c r="I99" s="197"/>
      <c r="J99" s="193"/>
      <c r="K99" s="193"/>
      <c r="L99" s="198"/>
      <c r="M99" s="199"/>
      <c r="N99" s="200"/>
      <c r="O99" s="200"/>
      <c r="P99" s="200"/>
      <c r="Q99" s="200"/>
      <c r="R99" s="200"/>
      <c r="S99" s="200"/>
      <c r="T99" s="200"/>
      <c r="U99" s="201"/>
      <c r="AT99" s="202" t="s">
        <v>147</v>
      </c>
      <c r="AU99" s="202" t="s">
        <v>79</v>
      </c>
      <c r="AV99" s="13" t="s">
        <v>79</v>
      </c>
      <c r="AW99" s="13" t="s">
        <v>31</v>
      </c>
      <c r="AX99" s="13" t="s">
        <v>77</v>
      </c>
      <c r="AY99" s="202" t="s">
        <v>134</v>
      </c>
    </row>
    <row r="100" spans="1:65" s="2" customFormat="1" ht="19.899999999999999" customHeight="1">
      <c r="A100" s="34"/>
      <c r="B100" s="35"/>
      <c r="C100" s="172" t="s">
        <v>162</v>
      </c>
      <c r="D100" s="172" t="s">
        <v>136</v>
      </c>
      <c r="E100" s="173" t="s">
        <v>169</v>
      </c>
      <c r="F100" s="174" t="s">
        <v>170</v>
      </c>
      <c r="G100" s="175" t="s">
        <v>139</v>
      </c>
      <c r="H100" s="176">
        <v>0.115</v>
      </c>
      <c r="I100" s="177"/>
      <c r="J100" s="178">
        <f>ROUND(I100*H100,2)</f>
        <v>0</v>
      </c>
      <c r="K100" s="174" t="s">
        <v>19</v>
      </c>
      <c r="L100" s="39"/>
      <c r="M100" s="179" t="s">
        <v>19</v>
      </c>
      <c r="N100" s="180" t="s">
        <v>40</v>
      </c>
      <c r="O100" s="64"/>
      <c r="P100" s="181">
        <f>O100*H100</f>
        <v>0</v>
      </c>
      <c r="Q100" s="181">
        <v>0</v>
      </c>
      <c r="R100" s="181">
        <f>Q100*H100</f>
        <v>0</v>
      </c>
      <c r="S100" s="181">
        <v>0</v>
      </c>
      <c r="T100" s="181">
        <f>S100*H100</f>
        <v>0</v>
      </c>
      <c r="U100" s="182" t="s">
        <v>19</v>
      </c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3" t="s">
        <v>141</v>
      </c>
      <c r="AT100" s="183" t="s">
        <v>136</v>
      </c>
      <c r="AU100" s="183" t="s">
        <v>79</v>
      </c>
      <c r="AY100" s="17" t="s">
        <v>134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7" t="s">
        <v>77</v>
      </c>
      <c r="BK100" s="184">
        <f>ROUND(I100*H100,2)</f>
        <v>0</v>
      </c>
      <c r="BL100" s="17" t="s">
        <v>141</v>
      </c>
      <c r="BM100" s="183" t="s">
        <v>200</v>
      </c>
    </row>
    <row r="101" spans="1:65" s="2" customFormat="1" ht="11.25">
      <c r="A101" s="34"/>
      <c r="B101" s="35"/>
      <c r="C101" s="36"/>
      <c r="D101" s="185" t="s">
        <v>143</v>
      </c>
      <c r="E101" s="36"/>
      <c r="F101" s="186" t="s">
        <v>172</v>
      </c>
      <c r="G101" s="36"/>
      <c r="H101" s="36"/>
      <c r="I101" s="187"/>
      <c r="J101" s="36"/>
      <c r="K101" s="36"/>
      <c r="L101" s="39"/>
      <c r="M101" s="188"/>
      <c r="N101" s="189"/>
      <c r="O101" s="64"/>
      <c r="P101" s="64"/>
      <c r="Q101" s="64"/>
      <c r="R101" s="64"/>
      <c r="S101" s="64"/>
      <c r="T101" s="64"/>
      <c r="U101" s="65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143</v>
      </c>
      <c r="AU101" s="17" t="s">
        <v>79</v>
      </c>
    </row>
    <row r="102" spans="1:65" s="13" customFormat="1" ht="11.25">
      <c r="B102" s="192"/>
      <c r="C102" s="193"/>
      <c r="D102" s="185" t="s">
        <v>147</v>
      </c>
      <c r="E102" s="194" t="s">
        <v>19</v>
      </c>
      <c r="F102" s="195" t="s">
        <v>197</v>
      </c>
      <c r="G102" s="193"/>
      <c r="H102" s="196">
        <v>0.115</v>
      </c>
      <c r="I102" s="197"/>
      <c r="J102" s="193"/>
      <c r="K102" s="193"/>
      <c r="L102" s="198"/>
      <c r="M102" s="199"/>
      <c r="N102" s="200"/>
      <c r="O102" s="200"/>
      <c r="P102" s="200"/>
      <c r="Q102" s="200"/>
      <c r="R102" s="200"/>
      <c r="S102" s="200"/>
      <c r="T102" s="200"/>
      <c r="U102" s="201"/>
      <c r="AT102" s="202" t="s">
        <v>147</v>
      </c>
      <c r="AU102" s="202" t="s">
        <v>79</v>
      </c>
      <c r="AV102" s="13" t="s">
        <v>79</v>
      </c>
      <c r="AW102" s="13" t="s">
        <v>31</v>
      </c>
      <c r="AX102" s="13" t="s">
        <v>77</v>
      </c>
      <c r="AY102" s="202" t="s">
        <v>134</v>
      </c>
    </row>
    <row r="103" spans="1:65" s="2" customFormat="1" ht="19.899999999999999" customHeight="1">
      <c r="A103" s="34"/>
      <c r="B103" s="35"/>
      <c r="C103" s="172" t="s">
        <v>173</v>
      </c>
      <c r="D103" s="172" t="s">
        <v>136</v>
      </c>
      <c r="E103" s="173" t="s">
        <v>174</v>
      </c>
      <c r="F103" s="174" t="s">
        <v>175</v>
      </c>
      <c r="G103" s="175" t="s">
        <v>139</v>
      </c>
      <c r="H103" s="176">
        <v>0.17299999999999999</v>
      </c>
      <c r="I103" s="177"/>
      <c r="J103" s="178">
        <f>ROUND(I103*H103,2)</f>
        <v>0</v>
      </c>
      <c r="K103" s="174" t="s">
        <v>19</v>
      </c>
      <c r="L103" s="39"/>
      <c r="M103" s="179" t="s">
        <v>19</v>
      </c>
      <c r="N103" s="180" t="s">
        <v>40</v>
      </c>
      <c r="O103" s="64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1">
        <f>S103*H103</f>
        <v>0</v>
      </c>
      <c r="U103" s="182" t="s">
        <v>19</v>
      </c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R103" s="183" t="s">
        <v>141</v>
      </c>
      <c r="AT103" s="183" t="s">
        <v>136</v>
      </c>
      <c r="AU103" s="183" t="s">
        <v>79</v>
      </c>
      <c r="AY103" s="17" t="s">
        <v>134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7" t="s">
        <v>77</v>
      </c>
      <c r="BK103" s="184">
        <f>ROUND(I103*H103,2)</f>
        <v>0</v>
      </c>
      <c r="BL103" s="17" t="s">
        <v>141</v>
      </c>
      <c r="BM103" s="183" t="s">
        <v>201</v>
      </c>
    </row>
    <row r="104" spans="1:65" s="2" customFormat="1" ht="19.5">
      <c r="A104" s="34"/>
      <c r="B104" s="35"/>
      <c r="C104" s="36"/>
      <c r="D104" s="185" t="s">
        <v>143</v>
      </c>
      <c r="E104" s="36"/>
      <c r="F104" s="186" t="s">
        <v>177</v>
      </c>
      <c r="G104" s="36"/>
      <c r="H104" s="36"/>
      <c r="I104" s="187"/>
      <c r="J104" s="36"/>
      <c r="K104" s="36"/>
      <c r="L104" s="39"/>
      <c r="M104" s="188"/>
      <c r="N104" s="189"/>
      <c r="O104" s="64"/>
      <c r="P104" s="64"/>
      <c r="Q104" s="64"/>
      <c r="R104" s="64"/>
      <c r="S104" s="64"/>
      <c r="T104" s="64"/>
      <c r="U104" s="65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7" t="s">
        <v>143</v>
      </c>
      <c r="AU104" s="17" t="s">
        <v>79</v>
      </c>
    </row>
    <row r="105" spans="1:65" s="13" customFormat="1" ht="11.25">
      <c r="B105" s="192"/>
      <c r="C105" s="193"/>
      <c r="D105" s="185" t="s">
        <v>147</v>
      </c>
      <c r="E105" s="194" t="s">
        <v>19</v>
      </c>
      <c r="F105" s="195" t="s">
        <v>199</v>
      </c>
      <c r="G105" s="193"/>
      <c r="H105" s="196">
        <v>0.17299999999999999</v>
      </c>
      <c r="I105" s="197"/>
      <c r="J105" s="193"/>
      <c r="K105" s="193"/>
      <c r="L105" s="198"/>
      <c r="M105" s="203"/>
      <c r="N105" s="204"/>
      <c r="O105" s="204"/>
      <c r="P105" s="204"/>
      <c r="Q105" s="204"/>
      <c r="R105" s="204"/>
      <c r="S105" s="204"/>
      <c r="T105" s="204"/>
      <c r="U105" s="205"/>
      <c r="AT105" s="202" t="s">
        <v>147</v>
      </c>
      <c r="AU105" s="202" t="s">
        <v>79</v>
      </c>
      <c r="AV105" s="13" t="s">
        <v>79</v>
      </c>
      <c r="AW105" s="13" t="s">
        <v>31</v>
      </c>
      <c r="AX105" s="13" t="s">
        <v>77</v>
      </c>
      <c r="AY105" s="202" t="s">
        <v>134</v>
      </c>
    </row>
    <row r="106" spans="1:65" s="2" customFormat="1" ht="6.95" customHeight="1">
      <c r="A106" s="34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9"/>
      <c r="M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</sheetData>
  <sheetProtection algorithmName="SHA-512" hashValue="HvwaFoJ6ZLMc46pzAJzotlmbzv7D1R5vcUlnVS4GKhxBJERZAXYMk/tBgsrfM6/+goBPvZzkzn5HOjZDBl/oTA==" saltValue="lReFPjzLrOm6fBL+7j3Rauy+NRz/qq1XaNtGIgxptV/OY8Qvu1JYGI8WCXJJQN7nvIQ1KsJKMeK0Hw9J2HTIng==" spinCount="100000" sheet="1" objects="1" scenarios="1" formatColumns="0" formatRows="0" autoFilter="0"/>
  <autoFilter ref="C80:K105" xr:uid="{00000000-0009-0000-0000-000003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300-000000000000}"/>
    <hyperlink ref="F90" r:id="rId2" xr:uid="{00000000-0004-0000-0300-000001000000}"/>
    <hyperlink ref="F94" r:id="rId3" xr:uid="{00000000-0004-0000-0300-000002000000}"/>
    <hyperlink ref="F98" r:id="rId4" xr:uid="{00000000-0004-0000-03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06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1" width="15.164062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7" t="s">
        <v>88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108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3" t="str">
        <f>'Rekapitulace stavby'!K6</f>
        <v>Údržba HOZ Pardubicko - část 1, Bolehošť</v>
      </c>
      <c r="F7" s="334"/>
      <c r="G7" s="334"/>
      <c r="H7" s="334"/>
      <c r="L7" s="20"/>
    </row>
    <row r="8" spans="1:46" s="2" customFormat="1" ht="12" customHeight="1">
      <c r="A8" s="34"/>
      <c r="B8" s="39"/>
      <c r="C8" s="34"/>
      <c r="D8" s="105" t="s">
        <v>109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5" t="s">
        <v>202</v>
      </c>
      <c r="F9" s="336"/>
      <c r="G9" s="336"/>
      <c r="H9" s="336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179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tr">
        <f>IF('Rekapitulace stavby'!AN10="","",'Rekapitulace stavby'!AN10)</f>
        <v/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tr">
        <f>IF('Rekapitulace stavby'!E11="","",'Rekapitulace stavby'!E11)</f>
        <v xml:space="preserve"> </v>
      </c>
      <c r="F15" s="34"/>
      <c r="G15" s="34"/>
      <c r="H15" s="34"/>
      <c r="I15" s="105" t="s">
        <v>27</v>
      </c>
      <c r="J15" s="107" t="str">
        <f>IF('Rekapitulace stavby'!AN11="","",'Rekapitulace stavby'!AN11)</f>
        <v/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7" t="str">
        <f>'Rekapitulace stavby'!E14</f>
        <v>Vyplň údaj</v>
      </c>
      <c r="F18" s="338"/>
      <c r="G18" s="338"/>
      <c r="H18" s="338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39" t="s">
        <v>19</v>
      </c>
      <c r="F27" s="339"/>
      <c r="G27" s="339"/>
      <c r="H27" s="339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ROUND((SUM(BE81:BE105)),  2)</f>
        <v>0</v>
      </c>
      <c r="G33" s="34"/>
      <c r="H33" s="34"/>
      <c r="I33" s="118">
        <v>0.21</v>
      </c>
      <c r="J33" s="117">
        <f>ROUND(((SUM(BE81:BE105))*I33),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ROUND((SUM(BF81:BF105)),  2)</f>
        <v>0</v>
      </c>
      <c r="G34" s="34"/>
      <c r="H34" s="34"/>
      <c r="I34" s="118">
        <v>0.12</v>
      </c>
      <c r="J34" s="117">
        <f>ROUND(((SUM(BF81:BF105))*I34),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ROUND((SUM(BG81:BG105)),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ROUND((SUM(BH81:BH105)),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ROUND((SUM(BI81:BI105)),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112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0" t="str">
        <f>E7</f>
        <v>Údržba HOZ Pardubicko - část 1, Bolehošť</v>
      </c>
      <c r="F48" s="341"/>
      <c r="G48" s="341"/>
      <c r="H48" s="341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109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7" t="str">
        <f>E9</f>
        <v>SO 4: 108_364 - Odpad Podhůrský</v>
      </c>
      <c r="F50" s="342"/>
      <c r="G50" s="342"/>
      <c r="H50" s="342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Němčice n. L.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 xml:space="preserve"> 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113</v>
      </c>
      <c r="D57" s="131"/>
      <c r="E57" s="131"/>
      <c r="F57" s="131"/>
      <c r="G57" s="131"/>
      <c r="H57" s="131"/>
      <c r="I57" s="131"/>
      <c r="J57" s="132" t="s">
        <v>114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115</v>
      </c>
    </row>
    <row r="60" spans="1:47" s="9" customFormat="1" ht="24.95" customHeight="1">
      <c r="B60" s="134"/>
      <c r="C60" s="135"/>
      <c r="D60" s="136" t="s">
        <v>116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117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118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40" t="str">
        <f>E7</f>
        <v>Údržba HOZ Pardubicko - část 1, Bolehošť</v>
      </c>
      <c r="F71" s="341"/>
      <c r="G71" s="341"/>
      <c r="H71" s="341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109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297" t="str">
        <f>E9</f>
        <v>SO 4: 108_364 - Odpad Podhůrský</v>
      </c>
      <c r="F73" s="342"/>
      <c r="G73" s="342"/>
      <c r="H73" s="342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Němčice n. L.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5.6" customHeight="1">
      <c r="A77" s="34"/>
      <c r="B77" s="35"/>
      <c r="C77" s="29" t="s">
        <v>24</v>
      </c>
      <c r="D77" s="36"/>
      <c r="E77" s="36"/>
      <c r="F77" s="27" t="str">
        <f>E15</f>
        <v xml:space="preserve"> </v>
      </c>
      <c r="G77" s="36"/>
      <c r="H77" s="36"/>
      <c r="I77" s="29" t="s">
        <v>30</v>
      </c>
      <c r="J77" s="32" t="str">
        <f>E21</f>
        <v xml:space="preserve"> 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6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 xml:space="preserve"> 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119</v>
      </c>
      <c r="D80" s="149" t="s">
        <v>54</v>
      </c>
      <c r="E80" s="149" t="s">
        <v>50</v>
      </c>
      <c r="F80" s="149" t="s">
        <v>51</v>
      </c>
      <c r="G80" s="149" t="s">
        <v>120</v>
      </c>
      <c r="H80" s="149" t="s">
        <v>121</v>
      </c>
      <c r="I80" s="149" t="s">
        <v>122</v>
      </c>
      <c r="J80" s="149" t="s">
        <v>114</v>
      </c>
      <c r="K80" s="150" t="s">
        <v>123</v>
      </c>
      <c r="L80" s="151"/>
      <c r="M80" s="68" t="s">
        <v>19</v>
      </c>
      <c r="N80" s="69" t="s">
        <v>39</v>
      </c>
      <c r="O80" s="69" t="s">
        <v>124</v>
      </c>
      <c r="P80" s="69" t="s">
        <v>125</v>
      </c>
      <c r="Q80" s="69" t="s">
        <v>126</v>
      </c>
      <c r="R80" s="69" t="s">
        <v>127</v>
      </c>
      <c r="S80" s="69" t="s">
        <v>128</v>
      </c>
      <c r="T80" s="69" t="s">
        <v>129</v>
      </c>
      <c r="U80" s="70" t="s">
        <v>130</v>
      </c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131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4">
        <f>T82</f>
        <v>0</v>
      </c>
      <c r="U81" s="73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115</v>
      </c>
      <c r="BK81" s="155">
        <f>BK82</f>
        <v>0</v>
      </c>
    </row>
    <row r="82" spans="1:65" s="12" customFormat="1" ht="25.9" customHeight="1">
      <c r="B82" s="156"/>
      <c r="C82" s="157"/>
      <c r="D82" s="158" t="s">
        <v>68</v>
      </c>
      <c r="E82" s="159" t="s">
        <v>132</v>
      </c>
      <c r="F82" s="159" t="s">
        <v>133</v>
      </c>
      <c r="G82" s="157"/>
      <c r="H82" s="157"/>
      <c r="I82" s="160"/>
      <c r="J82" s="161">
        <f>BK82</f>
        <v>0</v>
      </c>
      <c r="K82" s="157"/>
      <c r="L82" s="162"/>
      <c r="M82" s="163"/>
      <c r="N82" s="164"/>
      <c r="O82" s="164"/>
      <c r="P82" s="165">
        <f>P83</f>
        <v>0</v>
      </c>
      <c r="Q82" s="164"/>
      <c r="R82" s="165">
        <f>R83</f>
        <v>0</v>
      </c>
      <c r="S82" s="164"/>
      <c r="T82" s="165">
        <f>T83</f>
        <v>0</v>
      </c>
      <c r="U82" s="166"/>
      <c r="AR82" s="167" t="s">
        <v>77</v>
      </c>
      <c r="AT82" s="168" t="s">
        <v>68</v>
      </c>
      <c r="AU82" s="168" t="s">
        <v>69</v>
      </c>
      <c r="AY82" s="167" t="s">
        <v>134</v>
      </c>
      <c r="BK82" s="169">
        <f>BK83</f>
        <v>0</v>
      </c>
    </row>
    <row r="83" spans="1:65" s="12" customFormat="1" ht="22.9" customHeight="1">
      <c r="B83" s="156"/>
      <c r="C83" s="157"/>
      <c r="D83" s="158" t="s">
        <v>68</v>
      </c>
      <c r="E83" s="170" t="s">
        <v>77</v>
      </c>
      <c r="F83" s="170" t="s">
        <v>135</v>
      </c>
      <c r="G83" s="157"/>
      <c r="H83" s="157"/>
      <c r="I83" s="160"/>
      <c r="J83" s="171">
        <f>BK83</f>
        <v>0</v>
      </c>
      <c r="K83" s="157"/>
      <c r="L83" s="162"/>
      <c r="M83" s="163"/>
      <c r="N83" s="164"/>
      <c r="O83" s="164"/>
      <c r="P83" s="165">
        <f>SUM(P84:P105)</f>
        <v>0</v>
      </c>
      <c r="Q83" s="164"/>
      <c r="R83" s="165">
        <f>SUM(R84:R105)</f>
        <v>0</v>
      </c>
      <c r="S83" s="164"/>
      <c r="T83" s="165">
        <f>SUM(T84:T105)</f>
        <v>0</v>
      </c>
      <c r="U83" s="166"/>
      <c r="AR83" s="167" t="s">
        <v>77</v>
      </c>
      <c r="AT83" s="168" t="s">
        <v>68</v>
      </c>
      <c r="AU83" s="168" t="s">
        <v>77</v>
      </c>
      <c r="AY83" s="167" t="s">
        <v>134</v>
      </c>
      <c r="BK83" s="169">
        <f>SUM(BK84:BK105)</f>
        <v>0</v>
      </c>
    </row>
    <row r="84" spans="1:65" s="2" customFormat="1" ht="14.45" customHeight="1">
      <c r="A84" s="34"/>
      <c r="B84" s="35"/>
      <c r="C84" s="172" t="s">
        <v>77</v>
      </c>
      <c r="D84" s="172" t="s">
        <v>136</v>
      </c>
      <c r="E84" s="173" t="s">
        <v>137</v>
      </c>
      <c r="F84" s="174" t="s">
        <v>138</v>
      </c>
      <c r="G84" s="175" t="s">
        <v>139</v>
      </c>
      <c r="H84" s="176">
        <v>0.55400000000000005</v>
      </c>
      <c r="I84" s="177"/>
      <c r="J84" s="178">
        <f>ROUND(I84*H84,2)</f>
        <v>0</v>
      </c>
      <c r="K84" s="174" t="s">
        <v>140</v>
      </c>
      <c r="L84" s="39"/>
      <c r="M84" s="179" t="s">
        <v>19</v>
      </c>
      <c r="N84" s="180" t="s">
        <v>40</v>
      </c>
      <c r="O84" s="64"/>
      <c r="P84" s="181">
        <f>O84*H84</f>
        <v>0</v>
      </c>
      <c r="Q84" s="181">
        <v>0</v>
      </c>
      <c r="R84" s="181">
        <f>Q84*H84</f>
        <v>0</v>
      </c>
      <c r="S84" s="181">
        <v>0</v>
      </c>
      <c r="T84" s="181">
        <f>S84*H84</f>
        <v>0</v>
      </c>
      <c r="U84" s="182" t="s">
        <v>19</v>
      </c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3" t="s">
        <v>141</v>
      </c>
      <c r="AT84" s="183" t="s">
        <v>136</v>
      </c>
      <c r="AU84" s="183" t="s">
        <v>79</v>
      </c>
      <c r="AY84" s="17" t="s">
        <v>134</v>
      </c>
      <c r="BE84" s="184">
        <f>IF(N84="základní",J84,0)</f>
        <v>0</v>
      </c>
      <c r="BF84" s="184">
        <f>IF(N84="snížená",J84,0)</f>
        <v>0</v>
      </c>
      <c r="BG84" s="184">
        <f>IF(N84="zákl. přenesená",J84,0)</f>
        <v>0</v>
      </c>
      <c r="BH84" s="184">
        <f>IF(N84="sníž. přenesená",J84,0)</f>
        <v>0</v>
      </c>
      <c r="BI84" s="184">
        <f>IF(N84="nulová",J84,0)</f>
        <v>0</v>
      </c>
      <c r="BJ84" s="17" t="s">
        <v>77</v>
      </c>
      <c r="BK84" s="184">
        <f>ROUND(I84*H84,2)</f>
        <v>0</v>
      </c>
      <c r="BL84" s="17" t="s">
        <v>141</v>
      </c>
      <c r="BM84" s="183" t="s">
        <v>203</v>
      </c>
    </row>
    <row r="85" spans="1:65" s="2" customFormat="1" ht="11.25">
      <c r="A85" s="34"/>
      <c r="B85" s="35"/>
      <c r="C85" s="36"/>
      <c r="D85" s="185" t="s">
        <v>143</v>
      </c>
      <c r="E85" s="36"/>
      <c r="F85" s="186" t="s">
        <v>144</v>
      </c>
      <c r="G85" s="36"/>
      <c r="H85" s="36"/>
      <c r="I85" s="187"/>
      <c r="J85" s="36"/>
      <c r="K85" s="36"/>
      <c r="L85" s="39"/>
      <c r="M85" s="188"/>
      <c r="N85" s="189"/>
      <c r="O85" s="64"/>
      <c r="P85" s="64"/>
      <c r="Q85" s="64"/>
      <c r="R85" s="64"/>
      <c r="S85" s="64"/>
      <c r="T85" s="64"/>
      <c r="U85" s="65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143</v>
      </c>
      <c r="AU85" s="17" t="s">
        <v>79</v>
      </c>
    </row>
    <row r="86" spans="1:65" s="2" customFormat="1" ht="11.25">
      <c r="A86" s="34"/>
      <c r="B86" s="35"/>
      <c r="C86" s="36"/>
      <c r="D86" s="190" t="s">
        <v>145</v>
      </c>
      <c r="E86" s="36"/>
      <c r="F86" s="191" t="s">
        <v>146</v>
      </c>
      <c r="G86" s="36"/>
      <c r="H86" s="36"/>
      <c r="I86" s="187"/>
      <c r="J86" s="36"/>
      <c r="K86" s="36"/>
      <c r="L86" s="39"/>
      <c r="M86" s="188"/>
      <c r="N86" s="189"/>
      <c r="O86" s="64"/>
      <c r="P86" s="64"/>
      <c r="Q86" s="64"/>
      <c r="R86" s="64"/>
      <c r="S86" s="64"/>
      <c r="T86" s="64"/>
      <c r="U86" s="65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145</v>
      </c>
      <c r="AU86" s="17" t="s">
        <v>79</v>
      </c>
    </row>
    <row r="87" spans="1:65" s="13" customFormat="1" ht="11.25">
      <c r="B87" s="192"/>
      <c r="C87" s="193"/>
      <c r="D87" s="185" t="s">
        <v>147</v>
      </c>
      <c r="E87" s="194" t="s">
        <v>19</v>
      </c>
      <c r="F87" s="195" t="s">
        <v>204</v>
      </c>
      <c r="G87" s="193"/>
      <c r="H87" s="196">
        <v>0.55400000000000005</v>
      </c>
      <c r="I87" s="197"/>
      <c r="J87" s="193"/>
      <c r="K87" s="193"/>
      <c r="L87" s="198"/>
      <c r="M87" s="199"/>
      <c r="N87" s="200"/>
      <c r="O87" s="200"/>
      <c r="P87" s="200"/>
      <c r="Q87" s="200"/>
      <c r="R87" s="200"/>
      <c r="S87" s="200"/>
      <c r="T87" s="200"/>
      <c r="U87" s="201"/>
      <c r="AT87" s="202" t="s">
        <v>147</v>
      </c>
      <c r="AU87" s="202" t="s">
        <v>79</v>
      </c>
      <c r="AV87" s="13" t="s">
        <v>79</v>
      </c>
      <c r="AW87" s="13" t="s">
        <v>31</v>
      </c>
      <c r="AX87" s="13" t="s">
        <v>77</v>
      </c>
      <c r="AY87" s="202" t="s">
        <v>134</v>
      </c>
    </row>
    <row r="88" spans="1:65" s="2" customFormat="1" ht="14.45" customHeight="1">
      <c r="A88" s="34"/>
      <c r="B88" s="35"/>
      <c r="C88" s="172" t="s">
        <v>79</v>
      </c>
      <c r="D88" s="172" t="s">
        <v>136</v>
      </c>
      <c r="E88" s="173" t="s">
        <v>150</v>
      </c>
      <c r="F88" s="174" t="s">
        <v>151</v>
      </c>
      <c r="G88" s="175" t="s">
        <v>139</v>
      </c>
      <c r="H88" s="176">
        <v>0.83199999999999996</v>
      </c>
      <c r="I88" s="177"/>
      <c r="J88" s="178">
        <f>ROUND(I88*H88,2)</f>
        <v>0</v>
      </c>
      <c r="K88" s="174" t="s">
        <v>140</v>
      </c>
      <c r="L88" s="39"/>
      <c r="M88" s="179" t="s">
        <v>19</v>
      </c>
      <c r="N88" s="180" t="s">
        <v>40</v>
      </c>
      <c r="O88" s="64"/>
      <c r="P88" s="181">
        <f>O88*H88</f>
        <v>0</v>
      </c>
      <c r="Q88" s="181">
        <v>0</v>
      </c>
      <c r="R88" s="181">
        <f>Q88*H88</f>
        <v>0</v>
      </c>
      <c r="S88" s="181">
        <v>0</v>
      </c>
      <c r="T88" s="181">
        <f>S88*H88</f>
        <v>0</v>
      </c>
      <c r="U88" s="182" t="s">
        <v>19</v>
      </c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3" t="s">
        <v>141</v>
      </c>
      <c r="AT88" s="183" t="s">
        <v>136</v>
      </c>
      <c r="AU88" s="183" t="s">
        <v>79</v>
      </c>
      <c r="AY88" s="17" t="s">
        <v>134</v>
      </c>
      <c r="BE88" s="184">
        <f>IF(N88="základní",J88,0)</f>
        <v>0</v>
      </c>
      <c r="BF88" s="184">
        <f>IF(N88="snížená",J88,0)</f>
        <v>0</v>
      </c>
      <c r="BG88" s="184">
        <f>IF(N88="zákl. přenesená",J88,0)</f>
        <v>0</v>
      </c>
      <c r="BH88" s="184">
        <f>IF(N88="sníž. přenesená",J88,0)</f>
        <v>0</v>
      </c>
      <c r="BI88" s="184">
        <f>IF(N88="nulová",J88,0)</f>
        <v>0</v>
      </c>
      <c r="BJ88" s="17" t="s">
        <v>77</v>
      </c>
      <c r="BK88" s="184">
        <f>ROUND(I88*H88,2)</f>
        <v>0</v>
      </c>
      <c r="BL88" s="17" t="s">
        <v>141</v>
      </c>
      <c r="BM88" s="183" t="s">
        <v>205</v>
      </c>
    </row>
    <row r="89" spans="1:65" s="2" customFormat="1" ht="11.25">
      <c r="A89" s="34"/>
      <c r="B89" s="35"/>
      <c r="C89" s="36"/>
      <c r="D89" s="185" t="s">
        <v>143</v>
      </c>
      <c r="E89" s="36"/>
      <c r="F89" s="186" t="s">
        <v>153</v>
      </c>
      <c r="G89" s="36"/>
      <c r="H89" s="36"/>
      <c r="I89" s="187"/>
      <c r="J89" s="36"/>
      <c r="K89" s="36"/>
      <c r="L89" s="39"/>
      <c r="M89" s="188"/>
      <c r="N89" s="189"/>
      <c r="O89" s="64"/>
      <c r="P89" s="64"/>
      <c r="Q89" s="64"/>
      <c r="R89" s="64"/>
      <c r="S89" s="64"/>
      <c r="T89" s="64"/>
      <c r="U89" s="65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143</v>
      </c>
      <c r="AU89" s="17" t="s">
        <v>79</v>
      </c>
    </row>
    <row r="90" spans="1:65" s="2" customFormat="1" ht="11.25">
      <c r="A90" s="34"/>
      <c r="B90" s="35"/>
      <c r="C90" s="36"/>
      <c r="D90" s="190" t="s">
        <v>145</v>
      </c>
      <c r="E90" s="36"/>
      <c r="F90" s="191" t="s">
        <v>154</v>
      </c>
      <c r="G90" s="36"/>
      <c r="H90" s="36"/>
      <c r="I90" s="187"/>
      <c r="J90" s="36"/>
      <c r="K90" s="36"/>
      <c r="L90" s="39"/>
      <c r="M90" s="188"/>
      <c r="N90" s="189"/>
      <c r="O90" s="64"/>
      <c r="P90" s="64"/>
      <c r="Q90" s="64"/>
      <c r="R90" s="64"/>
      <c r="S90" s="64"/>
      <c r="T90" s="64"/>
      <c r="U90" s="65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145</v>
      </c>
      <c r="AU90" s="17" t="s">
        <v>79</v>
      </c>
    </row>
    <row r="91" spans="1:65" s="13" customFormat="1" ht="11.25">
      <c r="B91" s="192"/>
      <c r="C91" s="193"/>
      <c r="D91" s="185" t="s">
        <v>147</v>
      </c>
      <c r="E91" s="194" t="s">
        <v>19</v>
      </c>
      <c r="F91" s="195" t="s">
        <v>206</v>
      </c>
      <c r="G91" s="193"/>
      <c r="H91" s="196">
        <v>0.83199999999999996</v>
      </c>
      <c r="I91" s="197"/>
      <c r="J91" s="193"/>
      <c r="K91" s="193"/>
      <c r="L91" s="198"/>
      <c r="M91" s="199"/>
      <c r="N91" s="200"/>
      <c r="O91" s="200"/>
      <c r="P91" s="200"/>
      <c r="Q91" s="200"/>
      <c r="R91" s="200"/>
      <c r="S91" s="200"/>
      <c r="T91" s="200"/>
      <c r="U91" s="201"/>
      <c r="AT91" s="202" t="s">
        <v>147</v>
      </c>
      <c r="AU91" s="202" t="s">
        <v>79</v>
      </c>
      <c r="AV91" s="13" t="s">
        <v>79</v>
      </c>
      <c r="AW91" s="13" t="s">
        <v>31</v>
      </c>
      <c r="AX91" s="13" t="s">
        <v>77</v>
      </c>
      <c r="AY91" s="202" t="s">
        <v>134</v>
      </c>
    </row>
    <row r="92" spans="1:65" s="2" customFormat="1" ht="14.45" customHeight="1">
      <c r="A92" s="34"/>
      <c r="B92" s="35"/>
      <c r="C92" s="172" t="s">
        <v>149</v>
      </c>
      <c r="D92" s="172" t="s">
        <v>136</v>
      </c>
      <c r="E92" s="173" t="s">
        <v>156</v>
      </c>
      <c r="F92" s="174" t="s">
        <v>157</v>
      </c>
      <c r="G92" s="175" t="s">
        <v>139</v>
      </c>
      <c r="H92" s="176">
        <v>0.55400000000000005</v>
      </c>
      <c r="I92" s="177"/>
      <c r="J92" s="178">
        <f>ROUND(I92*H92,2)</f>
        <v>0</v>
      </c>
      <c r="K92" s="174" t="s">
        <v>140</v>
      </c>
      <c r="L92" s="39"/>
      <c r="M92" s="179" t="s">
        <v>19</v>
      </c>
      <c r="N92" s="180" t="s">
        <v>40</v>
      </c>
      <c r="O92" s="64"/>
      <c r="P92" s="181">
        <f>O92*H92</f>
        <v>0</v>
      </c>
      <c r="Q92" s="181">
        <v>0</v>
      </c>
      <c r="R92" s="181">
        <f>Q92*H92</f>
        <v>0</v>
      </c>
      <c r="S92" s="181">
        <v>0</v>
      </c>
      <c r="T92" s="181">
        <f>S92*H92</f>
        <v>0</v>
      </c>
      <c r="U92" s="182" t="s">
        <v>19</v>
      </c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3" t="s">
        <v>141</v>
      </c>
      <c r="AT92" s="183" t="s">
        <v>136</v>
      </c>
      <c r="AU92" s="183" t="s">
        <v>79</v>
      </c>
      <c r="AY92" s="17" t="s">
        <v>134</v>
      </c>
      <c r="BE92" s="184">
        <f>IF(N92="základní",J92,0)</f>
        <v>0</v>
      </c>
      <c r="BF92" s="184">
        <f>IF(N92="snížená",J92,0)</f>
        <v>0</v>
      </c>
      <c r="BG92" s="184">
        <f>IF(N92="zákl. přenesená",J92,0)</f>
        <v>0</v>
      </c>
      <c r="BH92" s="184">
        <f>IF(N92="sníž. přenesená",J92,0)</f>
        <v>0</v>
      </c>
      <c r="BI92" s="184">
        <f>IF(N92="nulová",J92,0)</f>
        <v>0</v>
      </c>
      <c r="BJ92" s="17" t="s">
        <v>77</v>
      </c>
      <c r="BK92" s="184">
        <f>ROUND(I92*H92,2)</f>
        <v>0</v>
      </c>
      <c r="BL92" s="17" t="s">
        <v>141</v>
      </c>
      <c r="BM92" s="183" t="s">
        <v>207</v>
      </c>
    </row>
    <row r="93" spans="1:65" s="2" customFormat="1" ht="11.25">
      <c r="A93" s="34"/>
      <c r="B93" s="35"/>
      <c r="C93" s="36"/>
      <c r="D93" s="185" t="s">
        <v>143</v>
      </c>
      <c r="E93" s="36"/>
      <c r="F93" s="186" t="s">
        <v>159</v>
      </c>
      <c r="G93" s="36"/>
      <c r="H93" s="36"/>
      <c r="I93" s="187"/>
      <c r="J93" s="36"/>
      <c r="K93" s="36"/>
      <c r="L93" s="39"/>
      <c r="M93" s="188"/>
      <c r="N93" s="189"/>
      <c r="O93" s="64"/>
      <c r="P93" s="64"/>
      <c r="Q93" s="64"/>
      <c r="R93" s="64"/>
      <c r="S93" s="64"/>
      <c r="T93" s="64"/>
      <c r="U93" s="65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143</v>
      </c>
      <c r="AU93" s="17" t="s">
        <v>79</v>
      </c>
    </row>
    <row r="94" spans="1:65" s="2" customFormat="1" ht="11.25">
      <c r="A94" s="34"/>
      <c r="B94" s="35"/>
      <c r="C94" s="36"/>
      <c r="D94" s="190" t="s">
        <v>145</v>
      </c>
      <c r="E94" s="36"/>
      <c r="F94" s="191" t="s">
        <v>160</v>
      </c>
      <c r="G94" s="36"/>
      <c r="H94" s="36"/>
      <c r="I94" s="187"/>
      <c r="J94" s="36"/>
      <c r="K94" s="36"/>
      <c r="L94" s="39"/>
      <c r="M94" s="188"/>
      <c r="N94" s="189"/>
      <c r="O94" s="64"/>
      <c r="P94" s="64"/>
      <c r="Q94" s="64"/>
      <c r="R94" s="64"/>
      <c r="S94" s="64"/>
      <c r="T94" s="64"/>
      <c r="U94" s="65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145</v>
      </c>
      <c r="AU94" s="17" t="s">
        <v>79</v>
      </c>
    </row>
    <row r="95" spans="1:65" s="13" customFormat="1" ht="11.25">
      <c r="B95" s="192"/>
      <c r="C95" s="193"/>
      <c r="D95" s="185" t="s">
        <v>147</v>
      </c>
      <c r="E95" s="194" t="s">
        <v>19</v>
      </c>
      <c r="F95" s="195" t="s">
        <v>208</v>
      </c>
      <c r="G95" s="193"/>
      <c r="H95" s="196">
        <v>0.55400000000000005</v>
      </c>
      <c r="I95" s="197"/>
      <c r="J95" s="193"/>
      <c r="K95" s="193"/>
      <c r="L95" s="198"/>
      <c r="M95" s="199"/>
      <c r="N95" s="200"/>
      <c r="O95" s="200"/>
      <c r="P95" s="200"/>
      <c r="Q95" s="200"/>
      <c r="R95" s="200"/>
      <c r="S95" s="200"/>
      <c r="T95" s="200"/>
      <c r="U95" s="201"/>
      <c r="AT95" s="202" t="s">
        <v>147</v>
      </c>
      <c r="AU95" s="202" t="s">
        <v>79</v>
      </c>
      <c r="AV95" s="13" t="s">
        <v>79</v>
      </c>
      <c r="AW95" s="13" t="s">
        <v>31</v>
      </c>
      <c r="AX95" s="13" t="s">
        <v>77</v>
      </c>
      <c r="AY95" s="202" t="s">
        <v>134</v>
      </c>
    </row>
    <row r="96" spans="1:65" s="2" customFormat="1" ht="14.45" customHeight="1">
      <c r="A96" s="34"/>
      <c r="B96" s="35"/>
      <c r="C96" s="172" t="s">
        <v>141</v>
      </c>
      <c r="D96" s="172" t="s">
        <v>136</v>
      </c>
      <c r="E96" s="173" t="s">
        <v>163</v>
      </c>
      <c r="F96" s="174" t="s">
        <v>164</v>
      </c>
      <c r="G96" s="175" t="s">
        <v>139</v>
      </c>
      <c r="H96" s="176">
        <v>0.83199999999999996</v>
      </c>
      <c r="I96" s="177"/>
      <c r="J96" s="178">
        <f>ROUND(I96*H96,2)</f>
        <v>0</v>
      </c>
      <c r="K96" s="174" t="s">
        <v>140</v>
      </c>
      <c r="L96" s="39"/>
      <c r="M96" s="179" t="s">
        <v>19</v>
      </c>
      <c r="N96" s="180" t="s">
        <v>40</v>
      </c>
      <c r="O96" s="64"/>
      <c r="P96" s="181">
        <f>O96*H96</f>
        <v>0</v>
      </c>
      <c r="Q96" s="181">
        <v>0</v>
      </c>
      <c r="R96" s="181">
        <f>Q96*H96</f>
        <v>0</v>
      </c>
      <c r="S96" s="181">
        <v>0</v>
      </c>
      <c r="T96" s="181">
        <f>S96*H96</f>
        <v>0</v>
      </c>
      <c r="U96" s="182" t="s">
        <v>19</v>
      </c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3" t="s">
        <v>141</v>
      </c>
      <c r="AT96" s="183" t="s">
        <v>136</v>
      </c>
      <c r="AU96" s="183" t="s">
        <v>79</v>
      </c>
      <c r="AY96" s="17" t="s">
        <v>134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7" t="s">
        <v>77</v>
      </c>
      <c r="BK96" s="184">
        <f>ROUND(I96*H96,2)</f>
        <v>0</v>
      </c>
      <c r="BL96" s="17" t="s">
        <v>141</v>
      </c>
      <c r="BM96" s="183" t="s">
        <v>209</v>
      </c>
    </row>
    <row r="97" spans="1:65" s="2" customFormat="1" ht="11.25">
      <c r="A97" s="34"/>
      <c r="B97" s="35"/>
      <c r="C97" s="36"/>
      <c r="D97" s="185" t="s">
        <v>143</v>
      </c>
      <c r="E97" s="36"/>
      <c r="F97" s="186" t="s">
        <v>166</v>
      </c>
      <c r="G97" s="36"/>
      <c r="H97" s="36"/>
      <c r="I97" s="187"/>
      <c r="J97" s="36"/>
      <c r="K97" s="36"/>
      <c r="L97" s="39"/>
      <c r="M97" s="188"/>
      <c r="N97" s="189"/>
      <c r="O97" s="64"/>
      <c r="P97" s="64"/>
      <c r="Q97" s="64"/>
      <c r="R97" s="64"/>
      <c r="S97" s="64"/>
      <c r="T97" s="64"/>
      <c r="U97" s="65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143</v>
      </c>
      <c r="AU97" s="17" t="s">
        <v>79</v>
      </c>
    </row>
    <row r="98" spans="1:65" s="2" customFormat="1" ht="11.25">
      <c r="A98" s="34"/>
      <c r="B98" s="35"/>
      <c r="C98" s="36"/>
      <c r="D98" s="190" t="s">
        <v>145</v>
      </c>
      <c r="E98" s="36"/>
      <c r="F98" s="191" t="s">
        <v>167</v>
      </c>
      <c r="G98" s="36"/>
      <c r="H98" s="36"/>
      <c r="I98" s="187"/>
      <c r="J98" s="36"/>
      <c r="K98" s="36"/>
      <c r="L98" s="39"/>
      <c r="M98" s="188"/>
      <c r="N98" s="189"/>
      <c r="O98" s="64"/>
      <c r="P98" s="64"/>
      <c r="Q98" s="64"/>
      <c r="R98" s="64"/>
      <c r="S98" s="64"/>
      <c r="T98" s="64"/>
      <c r="U98" s="65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145</v>
      </c>
      <c r="AU98" s="17" t="s">
        <v>79</v>
      </c>
    </row>
    <row r="99" spans="1:65" s="13" customFormat="1" ht="11.25">
      <c r="B99" s="192"/>
      <c r="C99" s="193"/>
      <c r="D99" s="185" t="s">
        <v>147</v>
      </c>
      <c r="E99" s="194" t="s">
        <v>19</v>
      </c>
      <c r="F99" s="195" t="s">
        <v>210</v>
      </c>
      <c r="G99" s="193"/>
      <c r="H99" s="196">
        <v>0.83199999999999996</v>
      </c>
      <c r="I99" s="197"/>
      <c r="J99" s="193"/>
      <c r="K99" s="193"/>
      <c r="L99" s="198"/>
      <c r="M99" s="199"/>
      <c r="N99" s="200"/>
      <c r="O99" s="200"/>
      <c r="P99" s="200"/>
      <c r="Q99" s="200"/>
      <c r="R99" s="200"/>
      <c r="S99" s="200"/>
      <c r="T99" s="200"/>
      <c r="U99" s="201"/>
      <c r="AT99" s="202" t="s">
        <v>147</v>
      </c>
      <c r="AU99" s="202" t="s">
        <v>79</v>
      </c>
      <c r="AV99" s="13" t="s">
        <v>79</v>
      </c>
      <c r="AW99" s="13" t="s">
        <v>31</v>
      </c>
      <c r="AX99" s="13" t="s">
        <v>77</v>
      </c>
      <c r="AY99" s="202" t="s">
        <v>134</v>
      </c>
    </row>
    <row r="100" spans="1:65" s="2" customFormat="1" ht="19.899999999999999" customHeight="1">
      <c r="A100" s="34"/>
      <c r="B100" s="35"/>
      <c r="C100" s="172" t="s">
        <v>162</v>
      </c>
      <c r="D100" s="172" t="s">
        <v>136</v>
      </c>
      <c r="E100" s="173" t="s">
        <v>169</v>
      </c>
      <c r="F100" s="174" t="s">
        <v>170</v>
      </c>
      <c r="G100" s="175" t="s">
        <v>139</v>
      </c>
      <c r="H100" s="176">
        <v>0.55400000000000005</v>
      </c>
      <c r="I100" s="177"/>
      <c r="J100" s="178">
        <f>ROUND(I100*H100,2)</f>
        <v>0</v>
      </c>
      <c r="K100" s="174" t="s">
        <v>19</v>
      </c>
      <c r="L100" s="39"/>
      <c r="M100" s="179" t="s">
        <v>19</v>
      </c>
      <c r="N100" s="180" t="s">
        <v>40</v>
      </c>
      <c r="O100" s="64"/>
      <c r="P100" s="181">
        <f>O100*H100</f>
        <v>0</v>
      </c>
      <c r="Q100" s="181">
        <v>0</v>
      </c>
      <c r="R100" s="181">
        <f>Q100*H100</f>
        <v>0</v>
      </c>
      <c r="S100" s="181">
        <v>0</v>
      </c>
      <c r="T100" s="181">
        <f>S100*H100</f>
        <v>0</v>
      </c>
      <c r="U100" s="182" t="s">
        <v>19</v>
      </c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3" t="s">
        <v>141</v>
      </c>
      <c r="AT100" s="183" t="s">
        <v>136</v>
      </c>
      <c r="AU100" s="183" t="s">
        <v>79</v>
      </c>
      <c r="AY100" s="17" t="s">
        <v>134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7" t="s">
        <v>77</v>
      </c>
      <c r="BK100" s="184">
        <f>ROUND(I100*H100,2)</f>
        <v>0</v>
      </c>
      <c r="BL100" s="17" t="s">
        <v>141</v>
      </c>
      <c r="BM100" s="183" t="s">
        <v>211</v>
      </c>
    </row>
    <row r="101" spans="1:65" s="2" customFormat="1" ht="11.25">
      <c r="A101" s="34"/>
      <c r="B101" s="35"/>
      <c r="C101" s="36"/>
      <c r="D101" s="185" t="s">
        <v>143</v>
      </c>
      <c r="E101" s="36"/>
      <c r="F101" s="186" t="s">
        <v>172</v>
      </c>
      <c r="G101" s="36"/>
      <c r="H101" s="36"/>
      <c r="I101" s="187"/>
      <c r="J101" s="36"/>
      <c r="K101" s="36"/>
      <c r="L101" s="39"/>
      <c r="M101" s="188"/>
      <c r="N101" s="189"/>
      <c r="O101" s="64"/>
      <c r="P101" s="64"/>
      <c r="Q101" s="64"/>
      <c r="R101" s="64"/>
      <c r="S101" s="64"/>
      <c r="T101" s="64"/>
      <c r="U101" s="65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143</v>
      </c>
      <c r="AU101" s="17" t="s">
        <v>79</v>
      </c>
    </row>
    <row r="102" spans="1:65" s="13" customFormat="1" ht="11.25">
      <c r="B102" s="192"/>
      <c r="C102" s="193"/>
      <c r="D102" s="185" t="s">
        <v>147</v>
      </c>
      <c r="E102" s="194" t="s">
        <v>19</v>
      </c>
      <c r="F102" s="195" t="s">
        <v>208</v>
      </c>
      <c r="G102" s="193"/>
      <c r="H102" s="196">
        <v>0.55400000000000005</v>
      </c>
      <c r="I102" s="197"/>
      <c r="J102" s="193"/>
      <c r="K102" s="193"/>
      <c r="L102" s="198"/>
      <c r="M102" s="199"/>
      <c r="N102" s="200"/>
      <c r="O102" s="200"/>
      <c r="P102" s="200"/>
      <c r="Q102" s="200"/>
      <c r="R102" s="200"/>
      <c r="S102" s="200"/>
      <c r="T102" s="200"/>
      <c r="U102" s="201"/>
      <c r="AT102" s="202" t="s">
        <v>147</v>
      </c>
      <c r="AU102" s="202" t="s">
        <v>79</v>
      </c>
      <c r="AV102" s="13" t="s">
        <v>79</v>
      </c>
      <c r="AW102" s="13" t="s">
        <v>31</v>
      </c>
      <c r="AX102" s="13" t="s">
        <v>77</v>
      </c>
      <c r="AY102" s="202" t="s">
        <v>134</v>
      </c>
    </row>
    <row r="103" spans="1:65" s="2" customFormat="1" ht="19.899999999999999" customHeight="1">
      <c r="A103" s="34"/>
      <c r="B103" s="35"/>
      <c r="C103" s="172" t="s">
        <v>173</v>
      </c>
      <c r="D103" s="172" t="s">
        <v>136</v>
      </c>
      <c r="E103" s="173" t="s">
        <v>174</v>
      </c>
      <c r="F103" s="174" t="s">
        <v>175</v>
      </c>
      <c r="G103" s="175" t="s">
        <v>139</v>
      </c>
      <c r="H103" s="176">
        <v>0.83199999999999996</v>
      </c>
      <c r="I103" s="177"/>
      <c r="J103" s="178">
        <f>ROUND(I103*H103,2)</f>
        <v>0</v>
      </c>
      <c r="K103" s="174" t="s">
        <v>19</v>
      </c>
      <c r="L103" s="39"/>
      <c r="M103" s="179" t="s">
        <v>19</v>
      </c>
      <c r="N103" s="180" t="s">
        <v>40</v>
      </c>
      <c r="O103" s="64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1">
        <f>S103*H103</f>
        <v>0</v>
      </c>
      <c r="U103" s="182" t="s">
        <v>19</v>
      </c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R103" s="183" t="s">
        <v>141</v>
      </c>
      <c r="AT103" s="183" t="s">
        <v>136</v>
      </c>
      <c r="AU103" s="183" t="s">
        <v>79</v>
      </c>
      <c r="AY103" s="17" t="s">
        <v>134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7" t="s">
        <v>77</v>
      </c>
      <c r="BK103" s="184">
        <f>ROUND(I103*H103,2)</f>
        <v>0</v>
      </c>
      <c r="BL103" s="17" t="s">
        <v>141</v>
      </c>
      <c r="BM103" s="183" t="s">
        <v>212</v>
      </c>
    </row>
    <row r="104" spans="1:65" s="2" customFormat="1" ht="19.5">
      <c r="A104" s="34"/>
      <c r="B104" s="35"/>
      <c r="C104" s="36"/>
      <c r="D104" s="185" t="s">
        <v>143</v>
      </c>
      <c r="E104" s="36"/>
      <c r="F104" s="186" t="s">
        <v>177</v>
      </c>
      <c r="G104" s="36"/>
      <c r="H104" s="36"/>
      <c r="I104" s="187"/>
      <c r="J104" s="36"/>
      <c r="K104" s="36"/>
      <c r="L104" s="39"/>
      <c r="M104" s="188"/>
      <c r="N104" s="189"/>
      <c r="O104" s="64"/>
      <c r="P104" s="64"/>
      <c r="Q104" s="64"/>
      <c r="R104" s="64"/>
      <c r="S104" s="64"/>
      <c r="T104" s="64"/>
      <c r="U104" s="65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7" t="s">
        <v>143</v>
      </c>
      <c r="AU104" s="17" t="s">
        <v>79</v>
      </c>
    </row>
    <row r="105" spans="1:65" s="13" customFormat="1" ht="11.25">
      <c r="B105" s="192"/>
      <c r="C105" s="193"/>
      <c r="D105" s="185" t="s">
        <v>147</v>
      </c>
      <c r="E105" s="194" t="s">
        <v>19</v>
      </c>
      <c r="F105" s="195" t="s">
        <v>210</v>
      </c>
      <c r="G105" s="193"/>
      <c r="H105" s="196">
        <v>0.83199999999999996</v>
      </c>
      <c r="I105" s="197"/>
      <c r="J105" s="193"/>
      <c r="K105" s="193"/>
      <c r="L105" s="198"/>
      <c r="M105" s="203"/>
      <c r="N105" s="204"/>
      <c r="O105" s="204"/>
      <c r="P105" s="204"/>
      <c r="Q105" s="204"/>
      <c r="R105" s="204"/>
      <c r="S105" s="204"/>
      <c r="T105" s="204"/>
      <c r="U105" s="205"/>
      <c r="AT105" s="202" t="s">
        <v>147</v>
      </c>
      <c r="AU105" s="202" t="s">
        <v>79</v>
      </c>
      <c r="AV105" s="13" t="s">
        <v>79</v>
      </c>
      <c r="AW105" s="13" t="s">
        <v>31</v>
      </c>
      <c r="AX105" s="13" t="s">
        <v>77</v>
      </c>
      <c r="AY105" s="202" t="s">
        <v>134</v>
      </c>
    </row>
    <row r="106" spans="1:65" s="2" customFormat="1" ht="6.95" customHeight="1">
      <c r="A106" s="34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9"/>
      <c r="M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</sheetData>
  <sheetProtection algorithmName="SHA-512" hashValue="1w1yLrGtKo6DayZYPhWWPr1yBfH8mazi5pwCVJ1E1JZ970lAR0VxdrpydW1CNAsbJZ6Xzu/i5L1wGGM1zGzQxg==" saltValue="j52lRJD4MeSkZQJCN9AOYDuQxvPLk8UtaknQars9aTtZTiLtj+81E10nFaAmStD64ZCrVttz66/YCMcTfy09GA==" spinCount="100000" sheet="1" objects="1" scenarios="1" formatColumns="0" formatRows="0" autoFilter="0"/>
  <autoFilter ref="C80:K105" xr:uid="{00000000-0009-0000-0000-000004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400-000000000000}"/>
    <hyperlink ref="F90" r:id="rId2" xr:uid="{00000000-0004-0000-0400-000001000000}"/>
    <hyperlink ref="F94" r:id="rId3" xr:uid="{00000000-0004-0000-0400-000002000000}"/>
    <hyperlink ref="F98" r:id="rId4" xr:uid="{00000000-0004-0000-04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06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1" width="15.164062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7" t="s">
        <v>91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108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3" t="str">
        <f>'Rekapitulace stavby'!K6</f>
        <v>Údržba HOZ Pardubicko - část 1, Bolehošť</v>
      </c>
      <c r="F7" s="334"/>
      <c r="G7" s="334"/>
      <c r="H7" s="334"/>
      <c r="L7" s="20"/>
    </row>
    <row r="8" spans="1:46" s="2" customFormat="1" ht="12" customHeight="1">
      <c r="A8" s="34"/>
      <c r="B8" s="39"/>
      <c r="C8" s="34"/>
      <c r="D8" s="105" t="s">
        <v>109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5" t="s">
        <v>213</v>
      </c>
      <c r="F9" s="336"/>
      <c r="G9" s="336"/>
      <c r="H9" s="336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214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tr">
        <f>IF('Rekapitulace stavby'!AN10="","",'Rekapitulace stavby'!AN10)</f>
        <v/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tr">
        <f>IF('Rekapitulace stavby'!E11="","",'Rekapitulace stavby'!E11)</f>
        <v xml:space="preserve"> </v>
      </c>
      <c r="F15" s="34"/>
      <c r="G15" s="34"/>
      <c r="H15" s="34"/>
      <c r="I15" s="105" t="s">
        <v>27</v>
      </c>
      <c r="J15" s="107" t="str">
        <f>IF('Rekapitulace stavby'!AN11="","",'Rekapitulace stavby'!AN11)</f>
        <v/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7" t="str">
        <f>'Rekapitulace stavby'!E14</f>
        <v>Vyplň údaj</v>
      </c>
      <c r="F18" s="338"/>
      <c r="G18" s="338"/>
      <c r="H18" s="338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39" t="s">
        <v>19</v>
      </c>
      <c r="F27" s="339"/>
      <c r="G27" s="339"/>
      <c r="H27" s="339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ROUND((SUM(BE81:BE105)),  2)</f>
        <v>0</v>
      </c>
      <c r="G33" s="34"/>
      <c r="H33" s="34"/>
      <c r="I33" s="118">
        <v>0.21</v>
      </c>
      <c r="J33" s="117">
        <f>ROUND(((SUM(BE81:BE105))*I33),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ROUND((SUM(BF81:BF105)),  2)</f>
        <v>0</v>
      </c>
      <c r="G34" s="34"/>
      <c r="H34" s="34"/>
      <c r="I34" s="118">
        <v>0.12</v>
      </c>
      <c r="J34" s="117">
        <f>ROUND(((SUM(BF81:BF105))*I34),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ROUND((SUM(BG81:BG105)),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ROUND((SUM(BH81:BH105)),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ROUND((SUM(BI81:BI105)),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112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0" t="str">
        <f>E7</f>
        <v>Údržba HOZ Pardubicko - část 1, Bolehošť</v>
      </c>
      <c r="F48" s="341"/>
      <c r="G48" s="341"/>
      <c r="H48" s="341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109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7" t="str">
        <f>E9</f>
        <v>SO 5: 108_007 - SPOJIL I</v>
      </c>
      <c r="F50" s="342"/>
      <c r="G50" s="342"/>
      <c r="H50" s="342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Spojil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 xml:space="preserve"> 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113</v>
      </c>
      <c r="D57" s="131"/>
      <c r="E57" s="131"/>
      <c r="F57" s="131"/>
      <c r="G57" s="131"/>
      <c r="H57" s="131"/>
      <c r="I57" s="131"/>
      <c r="J57" s="132" t="s">
        <v>114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115</v>
      </c>
    </row>
    <row r="60" spans="1:47" s="9" customFormat="1" ht="24.95" customHeight="1">
      <c r="B60" s="134"/>
      <c r="C60" s="135"/>
      <c r="D60" s="136" t="s">
        <v>116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117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118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40" t="str">
        <f>E7</f>
        <v>Údržba HOZ Pardubicko - část 1, Bolehošť</v>
      </c>
      <c r="F71" s="341"/>
      <c r="G71" s="341"/>
      <c r="H71" s="341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109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297" t="str">
        <f>E9</f>
        <v>SO 5: 108_007 - SPOJIL I</v>
      </c>
      <c r="F73" s="342"/>
      <c r="G73" s="342"/>
      <c r="H73" s="342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Spojil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5.6" customHeight="1">
      <c r="A77" s="34"/>
      <c r="B77" s="35"/>
      <c r="C77" s="29" t="s">
        <v>24</v>
      </c>
      <c r="D77" s="36"/>
      <c r="E77" s="36"/>
      <c r="F77" s="27" t="str">
        <f>E15</f>
        <v xml:space="preserve"> </v>
      </c>
      <c r="G77" s="36"/>
      <c r="H77" s="36"/>
      <c r="I77" s="29" t="s">
        <v>30</v>
      </c>
      <c r="J77" s="32" t="str">
        <f>E21</f>
        <v xml:space="preserve"> 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6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 xml:space="preserve"> 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119</v>
      </c>
      <c r="D80" s="149" t="s">
        <v>54</v>
      </c>
      <c r="E80" s="149" t="s">
        <v>50</v>
      </c>
      <c r="F80" s="149" t="s">
        <v>51</v>
      </c>
      <c r="G80" s="149" t="s">
        <v>120</v>
      </c>
      <c r="H80" s="149" t="s">
        <v>121</v>
      </c>
      <c r="I80" s="149" t="s">
        <v>122</v>
      </c>
      <c r="J80" s="149" t="s">
        <v>114</v>
      </c>
      <c r="K80" s="150" t="s">
        <v>123</v>
      </c>
      <c r="L80" s="151"/>
      <c r="M80" s="68" t="s">
        <v>19</v>
      </c>
      <c r="N80" s="69" t="s">
        <v>39</v>
      </c>
      <c r="O80" s="69" t="s">
        <v>124</v>
      </c>
      <c r="P80" s="69" t="s">
        <v>125</v>
      </c>
      <c r="Q80" s="69" t="s">
        <v>126</v>
      </c>
      <c r="R80" s="69" t="s">
        <v>127</v>
      </c>
      <c r="S80" s="69" t="s">
        <v>128</v>
      </c>
      <c r="T80" s="69" t="s">
        <v>129</v>
      </c>
      <c r="U80" s="70" t="s">
        <v>130</v>
      </c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131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4">
        <f>T82</f>
        <v>0</v>
      </c>
      <c r="U81" s="73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115</v>
      </c>
      <c r="BK81" s="155">
        <f>BK82</f>
        <v>0</v>
      </c>
    </row>
    <row r="82" spans="1:65" s="12" customFormat="1" ht="25.9" customHeight="1">
      <c r="B82" s="156"/>
      <c r="C82" s="157"/>
      <c r="D82" s="158" t="s">
        <v>68</v>
      </c>
      <c r="E82" s="159" t="s">
        <v>132</v>
      </c>
      <c r="F82" s="159" t="s">
        <v>133</v>
      </c>
      <c r="G82" s="157"/>
      <c r="H82" s="157"/>
      <c r="I82" s="160"/>
      <c r="J82" s="161">
        <f>BK82</f>
        <v>0</v>
      </c>
      <c r="K82" s="157"/>
      <c r="L82" s="162"/>
      <c r="M82" s="163"/>
      <c r="N82" s="164"/>
      <c r="O82" s="164"/>
      <c r="P82" s="165">
        <f>P83</f>
        <v>0</v>
      </c>
      <c r="Q82" s="164"/>
      <c r="R82" s="165">
        <f>R83</f>
        <v>0</v>
      </c>
      <c r="S82" s="164"/>
      <c r="T82" s="165">
        <f>T83</f>
        <v>0</v>
      </c>
      <c r="U82" s="166"/>
      <c r="AR82" s="167" t="s">
        <v>77</v>
      </c>
      <c r="AT82" s="168" t="s">
        <v>68</v>
      </c>
      <c r="AU82" s="168" t="s">
        <v>69</v>
      </c>
      <c r="AY82" s="167" t="s">
        <v>134</v>
      </c>
      <c r="BK82" s="169">
        <f>BK83</f>
        <v>0</v>
      </c>
    </row>
    <row r="83" spans="1:65" s="12" customFormat="1" ht="22.9" customHeight="1">
      <c r="B83" s="156"/>
      <c r="C83" s="157"/>
      <c r="D83" s="158" t="s">
        <v>68</v>
      </c>
      <c r="E83" s="170" t="s">
        <v>77</v>
      </c>
      <c r="F83" s="170" t="s">
        <v>135</v>
      </c>
      <c r="G83" s="157"/>
      <c r="H83" s="157"/>
      <c r="I83" s="160"/>
      <c r="J83" s="171">
        <f>BK83</f>
        <v>0</v>
      </c>
      <c r="K83" s="157"/>
      <c r="L83" s="162"/>
      <c r="M83" s="163"/>
      <c r="N83" s="164"/>
      <c r="O83" s="164"/>
      <c r="P83" s="165">
        <f>SUM(P84:P105)</f>
        <v>0</v>
      </c>
      <c r="Q83" s="164"/>
      <c r="R83" s="165">
        <f>SUM(R84:R105)</f>
        <v>0</v>
      </c>
      <c r="S83" s="164"/>
      <c r="T83" s="165">
        <f>SUM(T84:T105)</f>
        <v>0</v>
      </c>
      <c r="U83" s="166"/>
      <c r="AR83" s="167" t="s">
        <v>77</v>
      </c>
      <c r="AT83" s="168" t="s">
        <v>68</v>
      </c>
      <c r="AU83" s="168" t="s">
        <v>77</v>
      </c>
      <c r="AY83" s="167" t="s">
        <v>134</v>
      </c>
      <c r="BK83" s="169">
        <f>SUM(BK84:BK105)</f>
        <v>0</v>
      </c>
    </row>
    <row r="84" spans="1:65" s="2" customFormat="1" ht="14.45" customHeight="1">
      <c r="A84" s="34"/>
      <c r="B84" s="35"/>
      <c r="C84" s="172" t="s">
        <v>77</v>
      </c>
      <c r="D84" s="172" t="s">
        <v>136</v>
      </c>
      <c r="E84" s="173" t="s">
        <v>137</v>
      </c>
      <c r="F84" s="174" t="s">
        <v>138</v>
      </c>
      <c r="G84" s="175" t="s">
        <v>139</v>
      </c>
      <c r="H84" s="176">
        <v>0.38800000000000001</v>
      </c>
      <c r="I84" s="177"/>
      <c r="J84" s="178">
        <f>ROUND(I84*H84,2)</f>
        <v>0</v>
      </c>
      <c r="K84" s="174" t="s">
        <v>140</v>
      </c>
      <c r="L84" s="39"/>
      <c r="M84" s="179" t="s">
        <v>19</v>
      </c>
      <c r="N84" s="180" t="s">
        <v>40</v>
      </c>
      <c r="O84" s="64"/>
      <c r="P84" s="181">
        <f>O84*H84</f>
        <v>0</v>
      </c>
      <c r="Q84" s="181">
        <v>0</v>
      </c>
      <c r="R84" s="181">
        <f>Q84*H84</f>
        <v>0</v>
      </c>
      <c r="S84" s="181">
        <v>0</v>
      </c>
      <c r="T84" s="181">
        <f>S84*H84</f>
        <v>0</v>
      </c>
      <c r="U84" s="182" t="s">
        <v>19</v>
      </c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3" t="s">
        <v>141</v>
      </c>
      <c r="AT84" s="183" t="s">
        <v>136</v>
      </c>
      <c r="AU84" s="183" t="s">
        <v>79</v>
      </c>
      <c r="AY84" s="17" t="s">
        <v>134</v>
      </c>
      <c r="BE84" s="184">
        <f>IF(N84="základní",J84,0)</f>
        <v>0</v>
      </c>
      <c r="BF84" s="184">
        <f>IF(N84="snížená",J84,0)</f>
        <v>0</v>
      </c>
      <c r="BG84" s="184">
        <f>IF(N84="zákl. přenesená",J84,0)</f>
        <v>0</v>
      </c>
      <c r="BH84" s="184">
        <f>IF(N84="sníž. přenesená",J84,0)</f>
        <v>0</v>
      </c>
      <c r="BI84" s="184">
        <f>IF(N84="nulová",J84,0)</f>
        <v>0</v>
      </c>
      <c r="BJ84" s="17" t="s">
        <v>77</v>
      </c>
      <c r="BK84" s="184">
        <f>ROUND(I84*H84,2)</f>
        <v>0</v>
      </c>
      <c r="BL84" s="17" t="s">
        <v>141</v>
      </c>
      <c r="BM84" s="183" t="s">
        <v>215</v>
      </c>
    </row>
    <row r="85" spans="1:65" s="2" customFormat="1" ht="11.25">
      <c r="A85" s="34"/>
      <c r="B85" s="35"/>
      <c r="C85" s="36"/>
      <c r="D85" s="185" t="s">
        <v>143</v>
      </c>
      <c r="E85" s="36"/>
      <c r="F85" s="186" t="s">
        <v>144</v>
      </c>
      <c r="G85" s="36"/>
      <c r="H85" s="36"/>
      <c r="I85" s="187"/>
      <c r="J85" s="36"/>
      <c r="K85" s="36"/>
      <c r="L85" s="39"/>
      <c r="M85" s="188"/>
      <c r="N85" s="189"/>
      <c r="O85" s="64"/>
      <c r="P85" s="64"/>
      <c r="Q85" s="64"/>
      <c r="R85" s="64"/>
      <c r="S85" s="64"/>
      <c r="T85" s="64"/>
      <c r="U85" s="65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143</v>
      </c>
      <c r="AU85" s="17" t="s">
        <v>79</v>
      </c>
    </row>
    <row r="86" spans="1:65" s="2" customFormat="1" ht="11.25">
      <c r="A86" s="34"/>
      <c r="B86" s="35"/>
      <c r="C86" s="36"/>
      <c r="D86" s="190" t="s">
        <v>145</v>
      </c>
      <c r="E86" s="36"/>
      <c r="F86" s="191" t="s">
        <v>146</v>
      </c>
      <c r="G86" s="36"/>
      <c r="H86" s="36"/>
      <c r="I86" s="187"/>
      <c r="J86" s="36"/>
      <c r="K86" s="36"/>
      <c r="L86" s="39"/>
      <c r="M86" s="188"/>
      <c r="N86" s="189"/>
      <c r="O86" s="64"/>
      <c r="P86" s="64"/>
      <c r="Q86" s="64"/>
      <c r="R86" s="64"/>
      <c r="S86" s="64"/>
      <c r="T86" s="64"/>
      <c r="U86" s="65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145</v>
      </c>
      <c r="AU86" s="17" t="s">
        <v>79</v>
      </c>
    </row>
    <row r="87" spans="1:65" s="13" customFormat="1" ht="11.25">
      <c r="B87" s="192"/>
      <c r="C87" s="193"/>
      <c r="D87" s="185" t="s">
        <v>147</v>
      </c>
      <c r="E87" s="194" t="s">
        <v>19</v>
      </c>
      <c r="F87" s="195" t="s">
        <v>216</v>
      </c>
      <c r="G87" s="193"/>
      <c r="H87" s="196">
        <v>0.38800000000000001</v>
      </c>
      <c r="I87" s="197"/>
      <c r="J87" s="193"/>
      <c r="K87" s="193"/>
      <c r="L87" s="198"/>
      <c r="M87" s="199"/>
      <c r="N87" s="200"/>
      <c r="O87" s="200"/>
      <c r="P87" s="200"/>
      <c r="Q87" s="200"/>
      <c r="R87" s="200"/>
      <c r="S87" s="200"/>
      <c r="T87" s="200"/>
      <c r="U87" s="201"/>
      <c r="AT87" s="202" t="s">
        <v>147</v>
      </c>
      <c r="AU87" s="202" t="s">
        <v>79</v>
      </c>
      <c r="AV87" s="13" t="s">
        <v>79</v>
      </c>
      <c r="AW87" s="13" t="s">
        <v>31</v>
      </c>
      <c r="AX87" s="13" t="s">
        <v>77</v>
      </c>
      <c r="AY87" s="202" t="s">
        <v>134</v>
      </c>
    </row>
    <row r="88" spans="1:65" s="2" customFormat="1" ht="14.45" customHeight="1">
      <c r="A88" s="34"/>
      <c r="B88" s="35"/>
      <c r="C88" s="172" t="s">
        <v>79</v>
      </c>
      <c r="D88" s="172" t="s">
        <v>136</v>
      </c>
      <c r="E88" s="173" t="s">
        <v>150</v>
      </c>
      <c r="F88" s="174" t="s">
        <v>151</v>
      </c>
      <c r="G88" s="175" t="s">
        <v>139</v>
      </c>
      <c r="H88" s="176">
        <v>0.58099999999999996</v>
      </c>
      <c r="I88" s="177"/>
      <c r="J88" s="178">
        <f>ROUND(I88*H88,2)</f>
        <v>0</v>
      </c>
      <c r="K88" s="174" t="s">
        <v>140</v>
      </c>
      <c r="L88" s="39"/>
      <c r="M88" s="179" t="s">
        <v>19</v>
      </c>
      <c r="N88" s="180" t="s">
        <v>40</v>
      </c>
      <c r="O88" s="64"/>
      <c r="P88" s="181">
        <f>O88*H88</f>
        <v>0</v>
      </c>
      <c r="Q88" s="181">
        <v>0</v>
      </c>
      <c r="R88" s="181">
        <f>Q88*H88</f>
        <v>0</v>
      </c>
      <c r="S88" s="181">
        <v>0</v>
      </c>
      <c r="T88" s="181">
        <f>S88*H88</f>
        <v>0</v>
      </c>
      <c r="U88" s="182" t="s">
        <v>19</v>
      </c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3" t="s">
        <v>141</v>
      </c>
      <c r="AT88" s="183" t="s">
        <v>136</v>
      </c>
      <c r="AU88" s="183" t="s">
        <v>79</v>
      </c>
      <c r="AY88" s="17" t="s">
        <v>134</v>
      </c>
      <c r="BE88" s="184">
        <f>IF(N88="základní",J88,0)</f>
        <v>0</v>
      </c>
      <c r="BF88" s="184">
        <f>IF(N88="snížená",J88,0)</f>
        <v>0</v>
      </c>
      <c r="BG88" s="184">
        <f>IF(N88="zákl. přenesená",J88,0)</f>
        <v>0</v>
      </c>
      <c r="BH88" s="184">
        <f>IF(N88="sníž. přenesená",J88,0)</f>
        <v>0</v>
      </c>
      <c r="BI88" s="184">
        <f>IF(N88="nulová",J88,0)</f>
        <v>0</v>
      </c>
      <c r="BJ88" s="17" t="s">
        <v>77</v>
      </c>
      <c r="BK88" s="184">
        <f>ROUND(I88*H88,2)</f>
        <v>0</v>
      </c>
      <c r="BL88" s="17" t="s">
        <v>141</v>
      </c>
      <c r="BM88" s="183" t="s">
        <v>217</v>
      </c>
    </row>
    <row r="89" spans="1:65" s="2" customFormat="1" ht="11.25">
      <c r="A89" s="34"/>
      <c r="B89" s="35"/>
      <c r="C89" s="36"/>
      <c r="D89" s="185" t="s">
        <v>143</v>
      </c>
      <c r="E89" s="36"/>
      <c r="F89" s="186" t="s">
        <v>153</v>
      </c>
      <c r="G89" s="36"/>
      <c r="H89" s="36"/>
      <c r="I89" s="187"/>
      <c r="J89" s="36"/>
      <c r="K89" s="36"/>
      <c r="L89" s="39"/>
      <c r="M89" s="188"/>
      <c r="N89" s="189"/>
      <c r="O89" s="64"/>
      <c r="P89" s="64"/>
      <c r="Q89" s="64"/>
      <c r="R89" s="64"/>
      <c r="S89" s="64"/>
      <c r="T89" s="64"/>
      <c r="U89" s="65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143</v>
      </c>
      <c r="AU89" s="17" t="s">
        <v>79</v>
      </c>
    </row>
    <row r="90" spans="1:65" s="2" customFormat="1" ht="11.25">
      <c r="A90" s="34"/>
      <c r="B90" s="35"/>
      <c r="C90" s="36"/>
      <c r="D90" s="190" t="s">
        <v>145</v>
      </c>
      <c r="E90" s="36"/>
      <c r="F90" s="191" t="s">
        <v>154</v>
      </c>
      <c r="G90" s="36"/>
      <c r="H90" s="36"/>
      <c r="I90" s="187"/>
      <c r="J90" s="36"/>
      <c r="K90" s="36"/>
      <c r="L90" s="39"/>
      <c r="M90" s="188"/>
      <c r="N90" s="189"/>
      <c r="O90" s="64"/>
      <c r="P90" s="64"/>
      <c r="Q90" s="64"/>
      <c r="R90" s="64"/>
      <c r="S90" s="64"/>
      <c r="T90" s="64"/>
      <c r="U90" s="65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145</v>
      </c>
      <c r="AU90" s="17" t="s">
        <v>79</v>
      </c>
    </row>
    <row r="91" spans="1:65" s="13" customFormat="1" ht="11.25">
      <c r="B91" s="192"/>
      <c r="C91" s="193"/>
      <c r="D91" s="185" t="s">
        <v>147</v>
      </c>
      <c r="E91" s="194" t="s">
        <v>19</v>
      </c>
      <c r="F91" s="195" t="s">
        <v>218</v>
      </c>
      <c r="G91" s="193"/>
      <c r="H91" s="196">
        <v>0.58099999999999996</v>
      </c>
      <c r="I91" s="197"/>
      <c r="J91" s="193"/>
      <c r="K91" s="193"/>
      <c r="L91" s="198"/>
      <c r="M91" s="199"/>
      <c r="N91" s="200"/>
      <c r="O91" s="200"/>
      <c r="P91" s="200"/>
      <c r="Q91" s="200"/>
      <c r="R91" s="200"/>
      <c r="S91" s="200"/>
      <c r="T91" s="200"/>
      <c r="U91" s="201"/>
      <c r="AT91" s="202" t="s">
        <v>147</v>
      </c>
      <c r="AU91" s="202" t="s">
        <v>79</v>
      </c>
      <c r="AV91" s="13" t="s">
        <v>79</v>
      </c>
      <c r="AW91" s="13" t="s">
        <v>31</v>
      </c>
      <c r="AX91" s="13" t="s">
        <v>77</v>
      </c>
      <c r="AY91" s="202" t="s">
        <v>134</v>
      </c>
    </row>
    <row r="92" spans="1:65" s="2" customFormat="1" ht="14.45" customHeight="1">
      <c r="A92" s="34"/>
      <c r="B92" s="35"/>
      <c r="C92" s="172" t="s">
        <v>149</v>
      </c>
      <c r="D92" s="172" t="s">
        <v>136</v>
      </c>
      <c r="E92" s="173" t="s">
        <v>156</v>
      </c>
      <c r="F92" s="174" t="s">
        <v>157</v>
      </c>
      <c r="G92" s="175" t="s">
        <v>139</v>
      </c>
      <c r="H92" s="176">
        <v>0.38800000000000001</v>
      </c>
      <c r="I92" s="177"/>
      <c r="J92" s="178">
        <f>ROUND(I92*H92,2)</f>
        <v>0</v>
      </c>
      <c r="K92" s="174" t="s">
        <v>140</v>
      </c>
      <c r="L92" s="39"/>
      <c r="M92" s="179" t="s">
        <v>19</v>
      </c>
      <c r="N92" s="180" t="s">
        <v>40</v>
      </c>
      <c r="O92" s="64"/>
      <c r="P92" s="181">
        <f>O92*H92</f>
        <v>0</v>
      </c>
      <c r="Q92" s="181">
        <v>0</v>
      </c>
      <c r="R92" s="181">
        <f>Q92*H92</f>
        <v>0</v>
      </c>
      <c r="S92" s="181">
        <v>0</v>
      </c>
      <c r="T92" s="181">
        <f>S92*H92</f>
        <v>0</v>
      </c>
      <c r="U92" s="182" t="s">
        <v>19</v>
      </c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3" t="s">
        <v>141</v>
      </c>
      <c r="AT92" s="183" t="s">
        <v>136</v>
      </c>
      <c r="AU92" s="183" t="s">
        <v>79</v>
      </c>
      <c r="AY92" s="17" t="s">
        <v>134</v>
      </c>
      <c r="BE92" s="184">
        <f>IF(N92="základní",J92,0)</f>
        <v>0</v>
      </c>
      <c r="BF92" s="184">
        <f>IF(N92="snížená",J92,0)</f>
        <v>0</v>
      </c>
      <c r="BG92" s="184">
        <f>IF(N92="zákl. přenesená",J92,0)</f>
        <v>0</v>
      </c>
      <c r="BH92" s="184">
        <f>IF(N92="sníž. přenesená",J92,0)</f>
        <v>0</v>
      </c>
      <c r="BI92" s="184">
        <f>IF(N92="nulová",J92,0)</f>
        <v>0</v>
      </c>
      <c r="BJ92" s="17" t="s">
        <v>77</v>
      </c>
      <c r="BK92" s="184">
        <f>ROUND(I92*H92,2)</f>
        <v>0</v>
      </c>
      <c r="BL92" s="17" t="s">
        <v>141</v>
      </c>
      <c r="BM92" s="183" t="s">
        <v>219</v>
      </c>
    </row>
    <row r="93" spans="1:65" s="2" customFormat="1" ht="11.25">
      <c r="A93" s="34"/>
      <c r="B93" s="35"/>
      <c r="C93" s="36"/>
      <c r="D93" s="185" t="s">
        <v>143</v>
      </c>
      <c r="E93" s="36"/>
      <c r="F93" s="186" t="s">
        <v>159</v>
      </c>
      <c r="G93" s="36"/>
      <c r="H93" s="36"/>
      <c r="I93" s="187"/>
      <c r="J93" s="36"/>
      <c r="K93" s="36"/>
      <c r="L93" s="39"/>
      <c r="M93" s="188"/>
      <c r="N93" s="189"/>
      <c r="O93" s="64"/>
      <c r="P93" s="64"/>
      <c r="Q93" s="64"/>
      <c r="R93" s="64"/>
      <c r="S93" s="64"/>
      <c r="T93" s="64"/>
      <c r="U93" s="65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143</v>
      </c>
      <c r="AU93" s="17" t="s">
        <v>79</v>
      </c>
    </row>
    <row r="94" spans="1:65" s="2" customFormat="1" ht="11.25">
      <c r="A94" s="34"/>
      <c r="B94" s="35"/>
      <c r="C94" s="36"/>
      <c r="D94" s="190" t="s">
        <v>145</v>
      </c>
      <c r="E94" s="36"/>
      <c r="F94" s="191" t="s">
        <v>160</v>
      </c>
      <c r="G94" s="36"/>
      <c r="H94" s="36"/>
      <c r="I94" s="187"/>
      <c r="J94" s="36"/>
      <c r="K94" s="36"/>
      <c r="L94" s="39"/>
      <c r="M94" s="188"/>
      <c r="N94" s="189"/>
      <c r="O94" s="64"/>
      <c r="P94" s="64"/>
      <c r="Q94" s="64"/>
      <c r="R94" s="64"/>
      <c r="S94" s="64"/>
      <c r="T94" s="64"/>
      <c r="U94" s="65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145</v>
      </c>
      <c r="AU94" s="17" t="s">
        <v>79</v>
      </c>
    </row>
    <row r="95" spans="1:65" s="13" customFormat="1" ht="11.25">
      <c r="B95" s="192"/>
      <c r="C95" s="193"/>
      <c r="D95" s="185" t="s">
        <v>147</v>
      </c>
      <c r="E95" s="194" t="s">
        <v>19</v>
      </c>
      <c r="F95" s="195" t="s">
        <v>220</v>
      </c>
      <c r="G95" s="193"/>
      <c r="H95" s="196">
        <v>0.38800000000000001</v>
      </c>
      <c r="I95" s="197"/>
      <c r="J95" s="193"/>
      <c r="K95" s="193"/>
      <c r="L95" s="198"/>
      <c r="M95" s="199"/>
      <c r="N95" s="200"/>
      <c r="O95" s="200"/>
      <c r="P95" s="200"/>
      <c r="Q95" s="200"/>
      <c r="R95" s="200"/>
      <c r="S95" s="200"/>
      <c r="T95" s="200"/>
      <c r="U95" s="201"/>
      <c r="AT95" s="202" t="s">
        <v>147</v>
      </c>
      <c r="AU95" s="202" t="s">
        <v>79</v>
      </c>
      <c r="AV95" s="13" t="s">
        <v>79</v>
      </c>
      <c r="AW95" s="13" t="s">
        <v>31</v>
      </c>
      <c r="AX95" s="13" t="s">
        <v>77</v>
      </c>
      <c r="AY95" s="202" t="s">
        <v>134</v>
      </c>
    </row>
    <row r="96" spans="1:65" s="2" customFormat="1" ht="14.45" customHeight="1">
      <c r="A96" s="34"/>
      <c r="B96" s="35"/>
      <c r="C96" s="172" t="s">
        <v>141</v>
      </c>
      <c r="D96" s="172" t="s">
        <v>136</v>
      </c>
      <c r="E96" s="173" t="s">
        <v>163</v>
      </c>
      <c r="F96" s="174" t="s">
        <v>164</v>
      </c>
      <c r="G96" s="175" t="s">
        <v>139</v>
      </c>
      <c r="H96" s="176">
        <v>0.58099999999999996</v>
      </c>
      <c r="I96" s="177"/>
      <c r="J96" s="178">
        <f>ROUND(I96*H96,2)</f>
        <v>0</v>
      </c>
      <c r="K96" s="174" t="s">
        <v>140</v>
      </c>
      <c r="L96" s="39"/>
      <c r="M96" s="179" t="s">
        <v>19</v>
      </c>
      <c r="N96" s="180" t="s">
        <v>40</v>
      </c>
      <c r="O96" s="64"/>
      <c r="P96" s="181">
        <f>O96*H96</f>
        <v>0</v>
      </c>
      <c r="Q96" s="181">
        <v>0</v>
      </c>
      <c r="R96" s="181">
        <f>Q96*H96</f>
        <v>0</v>
      </c>
      <c r="S96" s="181">
        <v>0</v>
      </c>
      <c r="T96" s="181">
        <f>S96*H96</f>
        <v>0</v>
      </c>
      <c r="U96" s="182" t="s">
        <v>19</v>
      </c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3" t="s">
        <v>141</v>
      </c>
      <c r="AT96" s="183" t="s">
        <v>136</v>
      </c>
      <c r="AU96" s="183" t="s">
        <v>79</v>
      </c>
      <c r="AY96" s="17" t="s">
        <v>134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7" t="s">
        <v>77</v>
      </c>
      <c r="BK96" s="184">
        <f>ROUND(I96*H96,2)</f>
        <v>0</v>
      </c>
      <c r="BL96" s="17" t="s">
        <v>141</v>
      </c>
      <c r="BM96" s="183" t="s">
        <v>221</v>
      </c>
    </row>
    <row r="97" spans="1:65" s="2" customFormat="1" ht="11.25">
      <c r="A97" s="34"/>
      <c r="B97" s="35"/>
      <c r="C97" s="36"/>
      <c r="D97" s="185" t="s">
        <v>143</v>
      </c>
      <c r="E97" s="36"/>
      <c r="F97" s="186" t="s">
        <v>166</v>
      </c>
      <c r="G97" s="36"/>
      <c r="H97" s="36"/>
      <c r="I97" s="187"/>
      <c r="J97" s="36"/>
      <c r="K97" s="36"/>
      <c r="L97" s="39"/>
      <c r="M97" s="188"/>
      <c r="N97" s="189"/>
      <c r="O97" s="64"/>
      <c r="P97" s="64"/>
      <c r="Q97" s="64"/>
      <c r="R97" s="64"/>
      <c r="S97" s="64"/>
      <c r="T97" s="64"/>
      <c r="U97" s="65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143</v>
      </c>
      <c r="AU97" s="17" t="s">
        <v>79</v>
      </c>
    </row>
    <row r="98" spans="1:65" s="2" customFormat="1" ht="11.25">
      <c r="A98" s="34"/>
      <c r="B98" s="35"/>
      <c r="C98" s="36"/>
      <c r="D98" s="190" t="s">
        <v>145</v>
      </c>
      <c r="E98" s="36"/>
      <c r="F98" s="191" t="s">
        <v>167</v>
      </c>
      <c r="G98" s="36"/>
      <c r="H98" s="36"/>
      <c r="I98" s="187"/>
      <c r="J98" s="36"/>
      <c r="K98" s="36"/>
      <c r="L98" s="39"/>
      <c r="M98" s="188"/>
      <c r="N98" s="189"/>
      <c r="O98" s="64"/>
      <c r="P98" s="64"/>
      <c r="Q98" s="64"/>
      <c r="R98" s="64"/>
      <c r="S98" s="64"/>
      <c r="T98" s="64"/>
      <c r="U98" s="65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145</v>
      </c>
      <c r="AU98" s="17" t="s">
        <v>79</v>
      </c>
    </row>
    <row r="99" spans="1:65" s="13" customFormat="1" ht="11.25">
      <c r="B99" s="192"/>
      <c r="C99" s="193"/>
      <c r="D99" s="185" t="s">
        <v>147</v>
      </c>
      <c r="E99" s="194" t="s">
        <v>19</v>
      </c>
      <c r="F99" s="195" t="s">
        <v>222</v>
      </c>
      <c r="G99" s="193"/>
      <c r="H99" s="196">
        <v>0.58099999999999996</v>
      </c>
      <c r="I99" s="197"/>
      <c r="J99" s="193"/>
      <c r="K99" s="193"/>
      <c r="L99" s="198"/>
      <c r="M99" s="199"/>
      <c r="N99" s="200"/>
      <c r="O99" s="200"/>
      <c r="P99" s="200"/>
      <c r="Q99" s="200"/>
      <c r="R99" s="200"/>
      <c r="S99" s="200"/>
      <c r="T99" s="200"/>
      <c r="U99" s="201"/>
      <c r="AT99" s="202" t="s">
        <v>147</v>
      </c>
      <c r="AU99" s="202" t="s">
        <v>79</v>
      </c>
      <c r="AV99" s="13" t="s">
        <v>79</v>
      </c>
      <c r="AW99" s="13" t="s">
        <v>31</v>
      </c>
      <c r="AX99" s="13" t="s">
        <v>77</v>
      </c>
      <c r="AY99" s="202" t="s">
        <v>134</v>
      </c>
    </row>
    <row r="100" spans="1:65" s="2" customFormat="1" ht="19.899999999999999" customHeight="1">
      <c r="A100" s="34"/>
      <c r="B100" s="35"/>
      <c r="C100" s="172" t="s">
        <v>162</v>
      </c>
      <c r="D100" s="172" t="s">
        <v>136</v>
      </c>
      <c r="E100" s="173" t="s">
        <v>169</v>
      </c>
      <c r="F100" s="174" t="s">
        <v>170</v>
      </c>
      <c r="G100" s="175" t="s">
        <v>139</v>
      </c>
      <c r="H100" s="176">
        <v>0.38800000000000001</v>
      </c>
      <c r="I100" s="177"/>
      <c r="J100" s="178">
        <f>ROUND(I100*H100,2)</f>
        <v>0</v>
      </c>
      <c r="K100" s="174" t="s">
        <v>19</v>
      </c>
      <c r="L100" s="39"/>
      <c r="M100" s="179" t="s">
        <v>19</v>
      </c>
      <c r="N100" s="180" t="s">
        <v>40</v>
      </c>
      <c r="O100" s="64"/>
      <c r="P100" s="181">
        <f>O100*H100</f>
        <v>0</v>
      </c>
      <c r="Q100" s="181">
        <v>0</v>
      </c>
      <c r="R100" s="181">
        <f>Q100*H100</f>
        <v>0</v>
      </c>
      <c r="S100" s="181">
        <v>0</v>
      </c>
      <c r="T100" s="181">
        <f>S100*H100</f>
        <v>0</v>
      </c>
      <c r="U100" s="182" t="s">
        <v>19</v>
      </c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3" t="s">
        <v>141</v>
      </c>
      <c r="AT100" s="183" t="s">
        <v>136</v>
      </c>
      <c r="AU100" s="183" t="s">
        <v>79</v>
      </c>
      <c r="AY100" s="17" t="s">
        <v>134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7" t="s">
        <v>77</v>
      </c>
      <c r="BK100" s="184">
        <f>ROUND(I100*H100,2)</f>
        <v>0</v>
      </c>
      <c r="BL100" s="17" t="s">
        <v>141</v>
      </c>
      <c r="BM100" s="183" t="s">
        <v>223</v>
      </c>
    </row>
    <row r="101" spans="1:65" s="2" customFormat="1" ht="11.25">
      <c r="A101" s="34"/>
      <c r="B101" s="35"/>
      <c r="C101" s="36"/>
      <c r="D101" s="185" t="s">
        <v>143</v>
      </c>
      <c r="E101" s="36"/>
      <c r="F101" s="186" t="s">
        <v>172</v>
      </c>
      <c r="G101" s="36"/>
      <c r="H101" s="36"/>
      <c r="I101" s="187"/>
      <c r="J101" s="36"/>
      <c r="K101" s="36"/>
      <c r="L101" s="39"/>
      <c r="M101" s="188"/>
      <c r="N101" s="189"/>
      <c r="O101" s="64"/>
      <c r="P101" s="64"/>
      <c r="Q101" s="64"/>
      <c r="R101" s="64"/>
      <c r="S101" s="64"/>
      <c r="T101" s="64"/>
      <c r="U101" s="65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143</v>
      </c>
      <c r="AU101" s="17" t="s">
        <v>79</v>
      </c>
    </row>
    <row r="102" spans="1:65" s="13" customFormat="1" ht="11.25">
      <c r="B102" s="192"/>
      <c r="C102" s="193"/>
      <c r="D102" s="185" t="s">
        <v>147</v>
      </c>
      <c r="E102" s="194" t="s">
        <v>19</v>
      </c>
      <c r="F102" s="195" t="s">
        <v>220</v>
      </c>
      <c r="G102" s="193"/>
      <c r="H102" s="196">
        <v>0.38800000000000001</v>
      </c>
      <c r="I102" s="197"/>
      <c r="J102" s="193"/>
      <c r="K102" s="193"/>
      <c r="L102" s="198"/>
      <c r="M102" s="199"/>
      <c r="N102" s="200"/>
      <c r="O102" s="200"/>
      <c r="P102" s="200"/>
      <c r="Q102" s="200"/>
      <c r="R102" s="200"/>
      <c r="S102" s="200"/>
      <c r="T102" s="200"/>
      <c r="U102" s="201"/>
      <c r="AT102" s="202" t="s">
        <v>147</v>
      </c>
      <c r="AU102" s="202" t="s">
        <v>79</v>
      </c>
      <c r="AV102" s="13" t="s">
        <v>79</v>
      </c>
      <c r="AW102" s="13" t="s">
        <v>31</v>
      </c>
      <c r="AX102" s="13" t="s">
        <v>77</v>
      </c>
      <c r="AY102" s="202" t="s">
        <v>134</v>
      </c>
    </row>
    <row r="103" spans="1:65" s="2" customFormat="1" ht="19.899999999999999" customHeight="1">
      <c r="A103" s="34"/>
      <c r="B103" s="35"/>
      <c r="C103" s="172" t="s">
        <v>173</v>
      </c>
      <c r="D103" s="172" t="s">
        <v>136</v>
      </c>
      <c r="E103" s="173" t="s">
        <v>174</v>
      </c>
      <c r="F103" s="174" t="s">
        <v>175</v>
      </c>
      <c r="G103" s="175" t="s">
        <v>139</v>
      </c>
      <c r="H103" s="176">
        <v>0.58099999999999996</v>
      </c>
      <c r="I103" s="177"/>
      <c r="J103" s="178">
        <f>ROUND(I103*H103,2)</f>
        <v>0</v>
      </c>
      <c r="K103" s="174" t="s">
        <v>19</v>
      </c>
      <c r="L103" s="39"/>
      <c r="M103" s="179" t="s">
        <v>19</v>
      </c>
      <c r="N103" s="180" t="s">
        <v>40</v>
      </c>
      <c r="O103" s="64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1">
        <f>S103*H103</f>
        <v>0</v>
      </c>
      <c r="U103" s="182" t="s">
        <v>19</v>
      </c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R103" s="183" t="s">
        <v>141</v>
      </c>
      <c r="AT103" s="183" t="s">
        <v>136</v>
      </c>
      <c r="AU103" s="183" t="s">
        <v>79</v>
      </c>
      <c r="AY103" s="17" t="s">
        <v>134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7" t="s">
        <v>77</v>
      </c>
      <c r="BK103" s="184">
        <f>ROUND(I103*H103,2)</f>
        <v>0</v>
      </c>
      <c r="BL103" s="17" t="s">
        <v>141</v>
      </c>
      <c r="BM103" s="183" t="s">
        <v>224</v>
      </c>
    </row>
    <row r="104" spans="1:65" s="2" customFormat="1" ht="19.5">
      <c r="A104" s="34"/>
      <c r="B104" s="35"/>
      <c r="C104" s="36"/>
      <c r="D104" s="185" t="s">
        <v>143</v>
      </c>
      <c r="E104" s="36"/>
      <c r="F104" s="186" t="s">
        <v>177</v>
      </c>
      <c r="G104" s="36"/>
      <c r="H104" s="36"/>
      <c r="I104" s="187"/>
      <c r="J104" s="36"/>
      <c r="K104" s="36"/>
      <c r="L104" s="39"/>
      <c r="M104" s="188"/>
      <c r="N104" s="189"/>
      <c r="O104" s="64"/>
      <c r="P104" s="64"/>
      <c r="Q104" s="64"/>
      <c r="R104" s="64"/>
      <c r="S104" s="64"/>
      <c r="T104" s="64"/>
      <c r="U104" s="65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7" t="s">
        <v>143</v>
      </c>
      <c r="AU104" s="17" t="s">
        <v>79</v>
      </c>
    </row>
    <row r="105" spans="1:65" s="13" customFormat="1" ht="11.25">
      <c r="B105" s="192"/>
      <c r="C105" s="193"/>
      <c r="D105" s="185" t="s">
        <v>147</v>
      </c>
      <c r="E105" s="194" t="s">
        <v>19</v>
      </c>
      <c r="F105" s="195" t="s">
        <v>222</v>
      </c>
      <c r="G105" s="193"/>
      <c r="H105" s="196">
        <v>0.58099999999999996</v>
      </c>
      <c r="I105" s="197"/>
      <c r="J105" s="193"/>
      <c r="K105" s="193"/>
      <c r="L105" s="198"/>
      <c r="M105" s="203"/>
      <c r="N105" s="204"/>
      <c r="O105" s="204"/>
      <c r="P105" s="204"/>
      <c r="Q105" s="204"/>
      <c r="R105" s="204"/>
      <c r="S105" s="204"/>
      <c r="T105" s="204"/>
      <c r="U105" s="205"/>
      <c r="AT105" s="202" t="s">
        <v>147</v>
      </c>
      <c r="AU105" s="202" t="s">
        <v>79</v>
      </c>
      <c r="AV105" s="13" t="s">
        <v>79</v>
      </c>
      <c r="AW105" s="13" t="s">
        <v>31</v>
      </c>
      <c r="AX105" s="13" t="s">
        <v>77</v>
      </c>
      <c r="AY105" s="202" t="s">
        <v>134</v>
      </c>
    </row>
    <row r="106" spans="1:65" s="2" customFormat="1" ht="6.95" customHeight="1">
      <c r="A106" s="34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9"/>
      <c r="M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</sheetData>
  <sheetProtection algorithmName="SHA-512" hashValue="38XdGtfzZdAyjPCZZT2Q47DrVLbeTPnujr95FzfRm7oZnziA9OS4wI5rW73j0CqPHaNIyFLwrzl58cKL/01V5w==" saltValue="0bY4+71prvIMftVqZKTHUkseuC4PT/Hmue0YLCNMfwLGyByy6gHclTXdeaFtibgeOb2drO4X6CoI7ew6JV25Mg==" spinCount="100000" sheet="1" objects="1" scenarios="1" formatColumns="0" formatRows="0" autoFilter="0"/>
  <autoFilter ref="C80:K105" xr:uid="{00000000-0009-0000-0000-000005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500-000000000000}"/>
    <hyperlink ref="F90" r:id="rId2" xr:uid="{00000000-0004-0000-0500-000001000000}"/>
    <hyperlink ref="F94" r:id="rId3" xr:uid="{00000000-0004-0000-0500-000002000000}"/>
    <hyperlink ref="F98" r:id="rId4" xr:uid="{00000000-0004-0000-05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06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1" width="15.164062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7" t="s">
        <v>93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108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3" t="str">
        <f>'Rekapitulace stavby'!K6</f>
        <v>Údržba HOZ Pardubicko - část 1, Bolehošť</v>
      </c>
      <c r="F7" s="334"/>
      <c r="G7" s="334"/>
      <c r="H7" s="334"/>
      <c r="L7" s="20"/>
    </row>
    <row r="8" spans="1:46" s="2" customFormat="1" ht="12" customHeight="1">
      <c r="A8" s="34"/>
      <c r="B8" s="39"/>
      <c r="C8" s="34"/>
      <c r="D8" s="105" t="s">
        <v>109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5" t="s">
        <v>225</v>
      </c>
      <c r="F9" s="336"/>
      <c r="G9" s="336"/>
      <c r="H9" s="336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214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tr">
        <f>IF('Rekapitulace stavby'!AN10="","",'Rekapitulace stavby'!AN10)</f>
        <v/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tr">
        <f>IF('Rekapitulace stavby'!E11="","",'Rekapitulace stavby'!E11)</f>
        <v xml:space="preserve"> </v>
      </c>
      <c r="F15" s="34"/>
      <c r="G15" s="34"/>
      <c r="H15" s="34"/>
      <c r="I15" s="105" t="s">
        <v>27</v>
      </c>
      <c r="J15" s="107" t="str">
        <f>IF('Rekapitulace stavby'!AN11="","",'Rekapitulace stavby'!AN11)</f>
        <v/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7" t="str">
        <f>'Rekapitulace stavby'!E14</f>
        <v>Vyplň údaj</v>
      </c>
      <c r="F18" s="338"/>
      <c r="G18" s="338"/>
      <c r="H18" s="338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39" t="s">
        <v>19</v>
      </c>
      <c r="F27" s="339"/>
      <c r="G27" s="339"/>
      <c r="H27" s="339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ROUND((SUM(BE81:BE105)),  2)</f>
        <v>0</v>
      </c>
      <c r="G33" s="34"/>
      <c r="H33" s="34"/>
      <c r="I33" s="118">
        <v>0.21</v>
      </c>
      <c r="J33" s="117">
        <f>ROUND(((SUM(BE81:BE105))*I33),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ROUND((SUM(BF81:BF105)),  2)</f>
        <v>0</v>
      </c>
      <c r="G34" s="34"/>
      <c r="H34" s="34"/>
      <c r="I34" s="118">
        <v>0.12</v>
      </c>
      <c r="J34" s="117">
        <f>ROUND(((SUM(BF81:BF105))*I34),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ROUND((SUM(BG81:BG105)),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ROUND((SUM(BH81:BH105)),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ROUND((SUM(BI81:BI105)),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112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0" t="str">
        <f>E7</f>
        <v>Údržba HOZ Pardubicko - část 1, Bolehošť</v>
      </c>
      <c r="F48" s="341"/>
      <c r="G48" s="341"/>
      <c r="H48" s="341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109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7" t="str">
        <f>E9</f>
        <v>SO 6: 108_008 - SPOJIL I</v>
      </c>
      <c r="F50" s="342"/>
      <c r="G50" s="342"/>
      <c r="H50" s="342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Spojil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 xml:space="preserve"> 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113</v>
      </c>
      <c r="D57" s="131"/>
      <c r="E57" s="131"/>
      <c r="F57" s="131"/>
      <c r="G57" s="131"/>
      <c r="H57" s="131"/>
      <c r="I57" s="131"/>
      <c r="J57" s="132" t="s">
        <v>114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115</v>
      </c>
    </row>
    <row r="60" spans="1:47" s="9" customFormat="1" ht="24.95" customHeight="1">
      <c r="B60" s="134"/>
      <c r="C60" s="135"/>
      <c r="D60" s="136" t="s">
        <v>116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117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118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40" t="str">
        <f>E7</f>
        <v>Údržba HOZ Pardubicko - část 1, Bolehošť</v>
      </c>
      <c r="F71" s="341"/>
      <c r="G71" s="341"/>
      <c r="H71" s="341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109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297" t="str">
        <f>E9</f>
        <v>SO 6: 108_008 - SPOJIL I</v>
      </c>
      <c r="F73" s="342"/>
      <c r="G73" s="342"/>
      <c r="H73" s="342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Spojil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5.6" customHeight="1">
      <c r="A77" s="34"/>
      <c r="B77" s="35"/>
      <c r="C77" s="29" t="s">
        <v>24</v>
      </c>
      <c r="D77" s="36"/>
      <c r="E77" s="36"/>
      <c r="F77" s="27" t="str">
        <f>E15</f>
        <v xml:space="preserve"> </v>
      </c>
      <c r="G77" s="36"/>
      <c r="H77" s="36"/>
      <c r="I77" s="29" t="s">
        <v>30</v>
      </c>
      <c r="J77" s="32" t="str">
        <f>E21</f>
        <v xml:space="preserve"> 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6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 xml:space="preserve"> 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119</v>
      </c>
      <c r="D80" s="149" t="s">
        <v>54</v>
      </c>
      <c r="E80" s="149" t="s">
        <v>50</v>
      </c>
      <c r="F80" s="149" t="s">
        <v>51</v>
      </c>
      <c r="G80" s="149" t="s">
        <v>120</v>
      </c>
      <c r="H80" s="149" t="s">
        <v>121</v>
      </c>
      <c r="I80" s="149" t="s">
        <v>122</v>
      </c>
      <c r="J80" s="149" t="s">
        <v>114</v>
      </c>
      <c r="K80" s="150" t="s">
        <v>123</v>
      </c>
      <c r="L80" s="151"/>
      <c r="M80" s="68" t="s">
        <v>19</v>
      </c>
      <c r="N80" s="69" t="s">
        <v>39</v>
      </c>
      <c r="O80" s="69" t="s">
        <v>124</v>
      </c>
      <c r="P80" s="69" t="s">
        <v>125</v>
      </c>
      <c r="Q80" s="69" t="s">
        <v>126</v>
      </c>
      <c r="R80" s="69" t="s">
        <v>127</v>
      </c>
      <c r="S80" s="69" t="s">
        <v>128</v>
      </c>
      <c r="T80" s="69" t="s">
        <v>129</v>
      </c>
      <c r="U80" s="70" t="s">
        <v>130</v>
      </c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131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4">
        <f>T82</f>
        <v>0</v>
      </c>
      <c r="U81" s="73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115</v>
      </c>
      <c r="BK81" s="155">
        <f>BK82</f>
        <v>0</v>
      </c>
    </row>
    <row r="82" spans="1:65" s="12" customFormat="1" ht="25.9" customHeight="1">
      <c r="B82" s="156"/>
      <c r="C82" s="157"/>
      <c r="D82" s="158" t="s">
        <v>68</v>
      </c>
      <c r="E82" s="159" t="s">
        <v>132</v>
      </c>
      <c r="F82" s="159" t="s">
        <v>133</v>
      </c>
      <c r="G82" s="157"/>
      <c r="H82" s="157"/>
      <c r="I82" s="160"/>
      <c r="J82" s="161">
        <f>BK82</f>
        <v>0</v>
      </c>
      <c r="K82" s="157"/>
      <c r="L82" s="162"/>
      <c r="M82" s="163"/>
      <c r="N82" s="164"/>
      <c r="O82" s="164"/>
      <c r="P82" s="165">
        <f>P83</f>
        <v>0</v>
      </c>
      <c r="Q82" s="164"/>
      <c r="R82" s="165">
        <f>R83</f>
        <v>0</v>
      </c>
      <c r="S82" s="164"/>
      <c r="T82" s="165">
        <f>T83</f>
        <v>0</v>
      </c>
      <c r="U82" s="166"/>
      <c r="AR82" s="167" t="s">
        <v>77</v>
      </c>
      <c r="AT82" s="168" t="s">
        <v>68</v>
      </c>
      <c r="AU82" s="168" t="s">
        <v>69</v>
      </c>
      <c r="AY82" s="167" t="s">
        <v>134</v>
      </c>
      <c r="BK82" s="169">
        <f>BK83</f>
        <v>0</v>
      </c>
    </row>
    <row r="83" spans="1:65" s="12" customFormat="1" ht="22.9" customHeight="1">
      <c r="B83" s="156"/>
      <c r="C83" s="157"/>
      <c r="D83" s="158" t="s">
        <v>68</v>
      </c>
      <c r="E83" s="170" t="s">
        <v>77</v>
      </c>
      <c r="F83" s="170" t="s">
        <v>135</v>
      </c>
      <c r="G83" s="157"/>
      <c r="H83" s="157"/>
      <c r="I83" s="160"/>
      <c r="J83" s="171">
        <f>BK83</f>
        <v>0</v>
      </c>
      <c r="K83" s="157"/>
      <c r="L83" s="162"/>
      <c r="M83" s="163"/>
      <c r="N83" s="164"/>
      <c r="O83" s="164"/>
      <c r="P83" s="165">
        <f>SUM(P84:P105)</f>
        <v>0</v>
      </c>
      <c r="Q83" s="164"/>
      <c r="R83" s="165">
        <f>SUM(R84:R105)</f>
        <v>0</v>
      </c>
      <c r="S83" s="164"/>
      <c r="T83" s="165">
        <f>SUM(T84:T105)</f>
        <v>0</v>
      </c>
      <c r="U83" s="166"/>
      <c r="AR83" s="167" t="s">
        <v>77</v>
      </c>
      <c r="AT83" s="168" t="s">
        <v>68</v>
      </c>
      <c r="AU83" s="168" t="s">
        <v>77</v>
      </c>
      <c r="AY83" s="167" t="s">
        <v>134</v>
      </c>
      <c r="BK83" s="169">
        <f>SUM(BK84:BK105)</f>
        <v>0</v>
      </c>
    </row>
    <row r="84" spans="1:65" s="2" customFormat="1" ht="14.45" customHeight="1">
      <c r="A84" s="34"/>
      <c r="B84" s="35"/>
      <c r="C84" s="172" t="s">
        <v>77</v>
      </c>
      <c r="D84" s="172" t="s">
        <v>136</v>
      </c>
      <c r="E84" s="173" t="s">
        <v>137</v>
      </c>
      <c r="F84" s="174" t="s">
        <v>138</v>
      </c>
      <c r="G84" s="175" t="s">
        <v>139</v>
      </c>
      <c r="H84" s="176">
        <v>0.57999999999999996</v>
      </c>
      <c r="I84" s="177"/>
      <c r="J84" s="178">
        <f>ROUND(I84*H84,2)</f>
        <v>0</v>
      </c>
      <c r="K84" s="174" t="s">
        <v>140</v>
      </c>
      <c r="L84" s="39"/>
      <c r="M84" s="179" t="s">
        <v>19</v>
      </c>
      <c r="N84" s="180" t="s">
        <v>40</v>
      </c>
      <c r="O84" s="64"/>
      <c r="P84" s="181">
        <f>O84*H84</f>
        <v>0</v>
      </c>
      <c r="Q84" s="181">
        <v>0</v>
      </c>
      <c r="R84" s="181">
        <f>Q84*H84</f>
        <v>0</v>
      </c>
      <c r="S84" s="181">
        <v>0</v>
      </c>
      <c r="T84" s="181">
        <f>S84*H84</f>
        <v>0</v>
      </c>
      <c r="U84" s="182" t="s">
        <v>19</v>
      </c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3" t="s">
        <v>141</v>
      </c>
      <c r="AT84" s="183" t="s">
        <v>136</v>
      </c>
      <c r="AU84" s="183" t="s">
        <v>79</v>
      </c>
      <c r="AY84" s="17" t="s">
        <v>134</v>
      </c>
      <c r="BE84" s="184">
        <f>IF(N84="základní",J84,0)</f>
        <v>0</v>
      </c>
      <c r="BF84" s="184">
        <f>IF(N84="snížená",J84,0)</f>
        <v>0</v>
      </c>
      <c r="BG84" s="184">
        <f>IF(N84="zákl. přenesená",J84,0)</f>
        <v>0</v>
      </c>
      <c r="BH84" s="184">
        <f>IF(N84="sníž. přenesená",J84,0)</f>
        <v>0</v>
      </c>
      <c r="BI84" s="184">
        <f>IF(N84="nulová",J84,0)</f>
        <v>0</v>
      </c>
      <c r="BJ84" s="17" t="s">
        <v>77</v>
      </c>
      <c r="BK84" s="184">
        <f>ROUND(I84*H84,2)</f>
        <v>0</v>
      </c>
      <c r="BL84" s="17" t="s">
        <v>141</v>
      </c>
      <c r="BM84" s="183" t="s">
        <v>226</v>
      </c>
    </row>
    <row r="85" spans="1:65" s="2" customFormat="1" ht="11.25">
      <c r="A85" s="34"/>
      <c r="B85" s="35"/>
      <c r="C85" s="36"/>
      <c r="D85" s="185" t="s">
        <v>143</v>
      </c>
      <c r="E85" s="36"/>
      <c r="F85" s="186" t="s">
        <v>144</v>
      </c>
      <c r="G85" s="36"/>
      <c r="H85" s="36"/>
      <c r="I85" s="187"/>
      <c r="J85" s="36"/>
      <c r="K85" s="36"/>
      <c r="L85" s="39"/>
      <c r="M85" s="188"/>
      <c r="N85" s="189"/>
      <c r="O85" s="64"/>
      <c r="P85" s="64"/>
      <c r="Q85" s="64"/>
      <c r="R85" s="64"/>
      <c r="S85" s="64"/>
      <c r="T85" s="64"/>
      <c r="U85" s="65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143</v>
      </c>
      <c r="AU85" s="17" t="s">
        <v>79</v>
      </c>
    </row>
    <row r="86" spans="1:65" s="2" customFormat="1" ht="11.25">
      <c r="A86" s="34"/>
      <c r="B86" s="35"/>
      <c r="C86" s="36"/>
      <c r="D86" s="190" t="s">
        <v>145</v>
      </c>
      <c r="E86" s="36"/>
      <c r="F86" s="191" t="s">
        <v>146</v>
      </c>
      <c r="G86" s="36"/>
      <c r="H86" s="36"/>
      <c r="I86" s="187"/>
      <c r="J86" s="36"/>
      <c r="K86" s="36"/>
      <c r="L86" s="39"/>
      <c r="M86" s="188"/>
      <c r="N86" s="189"/>
      <c r="O86" s="64"/>
      <c r="P86" s="64"/>
      <c r="Q86" s="64"/>
      <c r="R86" s="64"/>
      <c r="S86" s="64"/>
      <c r="T86" s="64"/>
      <c r="U86" s="65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145</v>
      </c>
      <c r="AU86" s="17" t="s">
        <v>79</v>
      </c>
    </row>
    <row r="87" spans="1:65" s="13" customFormat="1" ht="11.25">
      <c r="B87" s="192"/>
      <c r="C87" s="193"/>
      <c r="D87" s="185" t="s">
        <v>147</v>
      </c>
      <c r="E87" s="194" t="s">
        <v>19</v>
      </c>
      <c r="F87" s="195" t="s">
        <v>227</v>
      </c>
      <c r="G87" s="193"/>
      <c r="H87" s="196">
        <v>0.57999999999999996</v>
      </c>
      <c r="I87" s="197"/>
      <c r="J87" s="193"/>
      <c r="K87" s="193"/>
      <c r="L87" s="198"/>
      <c r="M87" s="199"/>
      <c r="N87" s="200"/>
      <c r="O87" s="200"/>
      <c r="P87" s="200"/>
      <c r="Q87" s="200"/>
      <c r="R87" s="200"/>
      <c r="S87" s="200"/>
      <c r="T87" s="200"/>
      <c r="U87" s="201"/>
      <c r="AT87" s="202" t="s">
        <v>147</v>
      </c>
      <c r="AU87" s="202" t="s">
        <v>79</v>
      </c>
      <c r="AV87" s="13" t="s">
        <v>79</v>
      </c>
      <c r="AW87" s="13" t="s">
        <v>31</v>
      </c>
      <c r="AX87" s="13" t="s">
        <v>77</v>
      </c>
      <c r="AY87" s="202" t="s">
        <v>134</v>
      </c>
    </row>
    <row r="88" spans="1:65" s="2" customFormat="1" ht="14.45" customHeight="1">
      <c r="A88" s="34"/>
      <c r="B88" s="35"/>
      <c r="C88" s="172" t="s">
        <v>79</v>
      </c>
      <c r="D88" s="172" t="s">
        <v>136</v>
      </c>
      <c r="E88" s="173" t="s">
        <v>150</v>
      </c>
      <c r="F88" s="174" t="s">
        <v>151</v>
      </c>
      <c r="G88" s="175" t="s">
        <v>139</v>
      </c>
      <c r="H88" s="176">
        <v>0.248</v>
      </c>
      <c r="I88" s="177"/>
      <c r="J88" s="178">
        <f>ROUND(I88*H88,2)</f>
        <v>0</v>
      </c>
      <c r="K88" s="174" t="s">
        <v>140</v>
      </c>
      <c r="L88" s="39"/>
      <c r="M88" s="179" t="s">
        <v>19</v>
      </c>
      <c r="N88" s="180" t="s">
        <v>40</v>
      </c>
      <c r="O88" s="64"/>
      <c r="P88" s="181">
        <f>O88*H88</f>
        <v>0</v>
      </c>
      <c r="Q88" s="181">
        <v>0</v>
      </c>
      <c r="R88" s="181">
        <f>Q88*H88</f>
        <v>0</v>
      </c>
      <c r="S88" s="181">
        <v>0</v>
      </c>
      <c r="T88" s="181">
        <f>S88*H88</f>
        <v>0</v>
      </c>
      <c r="U88" s="182" t="s">
        <v>19</v>
      </c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3" t="s">
        <v>141</v>
      </c>
      <c r="AT88" s="183" t="s">
        <v>136</v>
      </c>
      <c r="AU88" s="183" t="s">
        <v>79</v>
      </c>
      <c r="AY88" s="17" t="s">
        <v>134</v>
      </c>
      <c r="BE88" s="184">
        <f>IF(N88="základní",J88,0)</f>
        <v>0</v>
      </c>
      <c r="BF88" s="184">
        <f>IF(N88="snížená",J88,0)</f>
        <v>0</v>
      </c>
      <c r="BG88" s="184">
        <f>IF(N88="zákl. přenesená",J88,0)</f>
        <v>0</v>
      </c>
      <c r="BH88" s="184">
        <f>IF(N88="sníž. přenesená",J88,0)</f>
        <v>0</v>
      </c>
      <c r="BI88" s="184">
        <f>IF(N88="nulová",J88,0)</f>
        <v>0</v>
      </c>
      <c r="BJ88" s="17" t="s">
        <v>77</v>
      </c>
      <c r="BK88" s="184">
        <f>ROUND(I88*H88,2)</f>
        <v>0</v>
      </c>
      <c r="BL88" s="17" t="s">
        <v>141</v>
      </c>
      <c r="BM88" s="183" t="s">
        <v>228</v>
      </c>
    </row>
    <row r="89" spans="1:65" s="2" customFormat="1" ht="11.25">
      <c r="A89" s="34"/>
      <c r="B89" s="35"/>
      <c r="C89" s="36"/>
      <c r="D89" s="185" t="s">
        <v>143</v>
      </c>
      <c r="E89" s="36"/>
      <c r="F89" s="186" t="s">
        <v>153</v>
      </c>
      <c r="G89" s="36"/>
      <c r="H89" s="36"/>
      <c r="I89" s="187"/>
      <c r="J89" s="36"/>
      <c r="K89" s="36"/>
      <c r="L89" s="39"/>
      <c r="M89" s="188"/>
      <c r="N89" s="189"/>
      <c r="O89" s="64"/>
      <c r="P89" s="64"/>
      <c r="Q89" s="64"/>
      <c r="R89" s="64"/>
      <c r="S89" s="64"/>
      <c r="T89" s="64"/>
      <c r="U89" s="65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143</v>
      </c>
      <c r="AU89" s="17" t="s">
        <v>79</v>
      </c>
    </row>
    <row r="90" spans="1:65" s="2" customFormat="1" ht="11.25">
      <c r="A90" s="34"/>
      <c r="B90" s="35"/>
      <c r="C90" s="36"/>
      <c r="D90" s="190" t="s">
        <v>145</v>
      </c>
      <c r="E90" s="36"/>
      <c r="F90" s="191" t="s">
        <v>154</v>
      </c>
      <c r="G90" s="36"/>
      <c r="H90" s="36"/>
      <c r="I90" s="187"/>
      <c r="J90" s="36"/>
      <c r="K90" s="36"/>
      <c r="L90" s="39"/>
      <c r="M90" s="188"/>
      <c r="N90" s="189"/>
      <c r="O90" s="64"/>
      <c r="P90" s="64"/>
      <c r="Q90" s="64"/>
      <c r="R90" s="64"/>
      <c r="S90" s="64"/>
      <c r="T90" s="64"/>
      <c r="U90" s="65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145</v>
      </c>
      <c r="AU90" s="17" t="s">
        <v>79</v>
      </c>
    </row>
    <row r="91" spans="1:65" s="13" customFormat="1" ht="11.25">
      <c r="B91" s="192"/>
      <c r="C91" s="193"/>
      <c r="D91" s="185" t="s">
        <v>147</v>
      </c>
      <c r="E91" s="194" t="s">
        <v>19</v>
      </c>
      <c r="F91" s="195" t="s">
        <v>229</v>
      </c>
      <c r="G91" s="193"/>
      <c r="H91" s="196">
        <v>0.248</v>
      </c>
      <c r="I91" s="197"/>
      <c r="J91" s="193"/>
      <c r="K91" s="193"/>
      <c r="L91" s="198"/>
      <c r="M91" s="199"/>
      <c r="N91" s="200"/>
      <c r="O91" s="200"/>
      <c r="P91" s="200"/>
      <c r="Q91" s="200"/>
      <c r="R91" s="200"/>
      <c r="S91" s="200"/>
      <c r="T91" s="200"/>
      <c r="U91" s="201"/>
      <c r="AT91" s="202" t="s">
        <v>147</v>
      </c>
      <c r="AU91" s="202" t="s">
        <v>79</v>
      </c>
      <c r="AV91" s="13" t="s">
        <v>79</v>
      </c>
      <c r="AW91" s="13" t="s">
        <v>31</v>
      </c>
      <c r="AX91" s="13" t="s">
        <v>77</v>
      </c>
      <c r="AY91" s="202" t="s">
        <v>134</v>
      </c>
    </row>
    <row r="92" spans="1:65" s="2" customFormat="1" ht="14.45" customHeight="1">
      <c r="A92" s="34"/>
      <c r="B92" s="35"/>
      <c r="C92" s="172" t="s">
        <v>149</v>
      </c>
      <c r="D92" s="172" t="s">
        <v>136</v>
      </c>
      <c r="E92" s="173" t="s">
        <v>156</v>
      </c>
      <c r="F92" s="174" t="s">
        <v>157</v>
      </c>
      <c r="G92" s="175" t="s">
        <v>139</v>
      </c>
      <c r="H92" s="176">
        <v>0.57999999999999996</v>
      </c>
      <c r="I92" s="177"/>
      <c r="J92" s="178">
        <f>ROUND(I92*H92,2)</f>
        <v>0</v>
      </c>
      <c r="K92" s="174" t="s">
        <v>140</v>
      </c>
      <c r="L92" s="39"/>
      <c r="M92" s="179" t="s">
        <v>19</v>
      </c>
      <c r="N92" s="180" t="s">
        <v>40</v>
      </c>
      <c r="O92" s="64"/>
      <c r="P92" s="181">
        <f>O92*H92</f>
        <v>0</v>
      </c>
      <c r="Q92" s="181">
        <v>0</v>
      </c>
      <c r="R92" s="181">
        <f>Q92*H92</f>
        <v>0</v>
      </c>
      <c r="S92" s="181">
        <v>0</v>
      </c>
      <c r="T92" s="181">
        <f>S92*H92</f>
        <v>0</v>
      </c>
      <c r="U92" s="182" t="s">
        <v>19</v>
      </c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3" t="s">
        <v>141</v>
      </c>
      <c r="AT92" s="183" t="s">
        <v>136</v>
      </c>
      <c r="AU92" s="183" t="s">
        <v>79</v>
      </c>
      <c r="AY92" s="17" t="s">
        <v>134</v>
      </c>
      <c r="BE92" s="184">
        <f>IF(N92="základní",J92,0)</f>
        <v>0</v>
      </c>
      <c r="BF92" s="184">
        <f>IF(N92="snížená",J92,0)</f>
        <v>0</v>
      </c>
      <c r="BG92" s="184">
        <f>IF(N92="zákl. přenesená",J92,0)</f>
        <v>0</v>
      </c>
      <c r="BH92" s="184">
        <f>IF(N92="sníž. přenesená",J92,0)</f>
        <v>0</v>
      </c>
      <c r="BI92" s="184">
        <f>IF(N92="nulová",J92,0)</f>
        <v>0</v>
      </c>
      <c r="BJ92" s="17" t="s">
        <v>77</v>
      </c>
      <c r="BK92" s="184">
        <f>ROUND(I92*H92,2)</f>
        <v>0</v>
      </c>
      <c r="BL92" s="17" t="s">
        <v>141</v>
      </c>
      <c r="BM92" s="183" t="s">
        <v>230</v>
      </c>
    </row>
    <row r="93" spans="1:65" s="2" customFormat="1" ht="11.25">
      <c r="A93" s="34"/>
      <c r="B93" s="35"/>
      <c r="C93" s="36"/>
      <c r="D93" s="185" t="s">
        <v>143</v>
      </c>
      <c r="E93" s="36"/>
      <c r="F93" s="186" t="s">
        <v>159</v>
      </c>
      <c r="G93" s="36"/>
      <c r="H93" s="36"/>
      <c r="I93" s="187"/>
      <c r="J93" s="36"/>
      <c r="K93" s="36"/>
      <c r="L93" s="39"/>
      <c r="M93" s="188"/>
      <c r="N93" s="189"/>
      <c r="O93" s="64"/>
      <c r="P93" s="64"/>
      <c r="Q93" s="64"/>
      <c r="R93" s="64"/>
      <c r="S93" s="64"/>
      <c r="T93" s="64"/>
      <c r="U93" s="65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143</v>
      </c>
      <c r="AU93" s="17" t="s">
        <v>79</v>
      </c>
    </row>
    <row r="94" spans="1:65" s="2" customFormat="1" ht="11.25">
      <c r="A94" s="34"/>
      <c r="B94" s="35"/>
      <c r="C94" s="36"/>
      <c r="D94" s="190" t="s">
        <v>145</v>
      </c>
      <c r="E94" s="36"/>
      <c r="F94" s="191" t="s">
        <v>160</v>
      </c>
      <c r="G94" s="36"/>
      <c r="H94" s="36"/>
      <c r="I94" s="187"/>
      <c r="J94" s="36"/>
      <c r="K94" s="36"/>
      <c r="L94" s="39"/>
      <c r="M94" s="188"/>
      <c r="N94" s="189"/>
      <c r="O94" s="64"/>
      <c r="P94" s="64"/>
      <c r="Q94" s="64"/>
      <c r="R94" s="64"/>
      <c r="S94" s="64"/>
      <c r="T94" s="64"/>
      <c r="U94" s="65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145</v>
      </c>
      <c r="AU94" s="17" t="s">
        <v>79</v>
      </c>
    </row>
    <row r="95" spans="1:65" s="13" customFormat="1" ht="11.25">
      <c r="B95" s="192"/>
      <c r="C95" s="193"/>
      <c r="D95" s="185" t="s">
        <v>147</v>
      </c>
      <c r="E95" s="194" t="s">
        <v>19</v>
      </c>
      <c r="F95" s="195" t="s">
        <v>231</v>
      </c>
      <c r="G95" s="193"/>
      <c r="H95" s="196">
        <v>0.57999999999999996</v>
      </c>
      <c r="I95" s="197"/>
      <c r="J95" s="193"/>
      <c r="K95" s="193"/>
      <c r="L95" s="198"/>
      <c r="M95" s="199"/>
      <c r="N95" s="200"/>
      <c r="O95" s="200"/>
      <c r="P95" s="200"/>
      <c r="Q95" s="200"/>
      <c r="R95" s="200"/>
      <c r="S95" s="200"/>
      <c r="T95" s="200"/>
      <c r="U95" s="201"/>
      <c r="AT95" s="202" t="s">
        <v>147</v>
      </c>
      <c r="AU95" s="202" t="s">
        <v>79</v>
      </c>
      <c r="AV95" s="13" t="s">
        <v>79</v>
      </c>
      <c r="AW95" s="13" t="s">
        <v>31</v>
      </c>
      <c r="AX95" s="13" t="s">
        <v>77</v>
      </c>
      <c r="AY95" s="202" t="s">
        <v>134</v>
      </c>
    </row>
    <row r="96" spans="1:65" s="2" customFormat="1" ht="14.45" customHeight="1">
      <c r="A96" s="34"/>
      <c r="B96" s="35"/>
      <c r="C96" s="172" t="s">
        <v>141</v>
      </c>
      <c r="D96" s="172" t="s">
        <v>136</v>
      </c>
      <c r="E96" s="173" t="s">
        <v>163</v>
      </c>
      <c r="F96" s="174" t="s">
        <v>164</v>
      </c>
      <c r="G96" s="175" t="s">
        <v>139</v>
      </c>
      <c r="H96" s="176">
        <v>0.248</v>
      </c>
      <c r="I96" s="177"/>
      <c r="J96" s="178">
        <f>ROUND(I96*H96,2)</f>
        <v>0</v>
      </c>
      <c r="K96" s="174" t="s">
        <v>140</v>
      </c>
      <c r="L96" s="39"/>
      <c r="M96" s="179" t="s">
        <v>19</v>
      </c>
      <c r="N96" s="180" t="s">
        <v>40</v>
      </c>
      <c r="O96" s="64"/>
      <c r="P96" s="181">
        <f>O96*H96</f>
        <v>0</v>
      </c>
      <c r="Q96" s="181">
        <v>0</v>
      </c>
      <c r="R96" s="181">
        <f>Q96*H96</f>
        <v>0</v>
      </c>
      <c r="S96" s="181">
        <v>0</v>
      </c>
      <c r="T96" s="181">
        <f>S96*H96</f>
        <v>0</v>
      </c>
      <c r="U96" s="182" t="s">
        <v>19</v>
      </c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3" t="s">
        <v>141</v>
      </c>
      <c r="AT96" s="183" t="s">
        <v>136</v>
      </c>
      <c r="AU96" s="183" t="s">
        <v>79</v>
      </c>
      <c r="AY96" s="17" t="s">
        <v>134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7" t="s">
        <v>77</v>
      </c>
      <c r="BK96" s="184">
        <f>ROUND(I96*H96,2)</f>
        <v>0</v>
      </c>
      <c r="BL96" s="17" t="s">
        <v>141</v>
      </c>
      <c r="BM96" s="183" t="s">
        <v>232</v>
      </c>
    </row>
    <row r="97" spans="1:65" s="2" customFormat="1" ht="11.25">
      <c r="A97" s="34"/>
      <c r="B97" s="35"/>
      <c r="C97" s="36"/>
      <c r="D97" s="185" t="s">
        <v>143</v>
      </c>
      <c r="E97" s="36"/>
      <c r="F97" s="186" t="s">
        <v>166</v>
      </c>
      <c r="G97" s="36"/>
      <c r="H97" s="36"/>
      <c r="I97" s="187"/>
      <c r="J97" s="36"/>
      <c r="K97" s="36"/>
      <c r="L97" s="39"/>
      <c r="M97" s="188"/>
      <c r="N97" s="189"/>
      <c r="O97" s="64"/>
      <c r="P97" s="64"/>
      <c r="Q97" s="64"/>
      <c r="R97" s="64"/>
      <c r="S97" s="64"/>
      <c r="T97" s="64"/>
      <c r="U97" s="65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143</v>
      </c>
      <c r="AU97" s="17" t="s">
        <v>79</v>
      </c>
    </row>
    <row r="98" spans="1:65" s="2" customFormat="1" ht="11.25">
      <c r="A98" s="34"/>
      <c r="B98" s="35"/>
      <c r="C98" s="36"/>
      <c r="D98" s="190" t="s">
        <v>145</v>
      </c>
      <c r="E98" s="36"/>
      <c r="F98" s="191" t="s">
        <v>167</v>
      </c>
      <c r="G98" s="36"/>
      <c r="H98" s="36"/>
      <c r="I98" s="187"/>
      <c r="J98" s="36"/>
      <c r="K98" s="36"/>
      <c r="L98" s="39"/>
      <c r="M98" s="188"/>
      <c r="N98" s="189"/>
      <c r="O98" s="64"/>
      <c r="P98" s="64"/>
      <c r="Q98" s="64"/>
      <c r="R98" s="64"/>
      <c r="S98" s="64"/>
      <c r="T98" s="64"/>
      <c r="U98" s="65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145</v>
      </c>
      <c r="AU98" s="17" t="s">
        <v>79</v>
      </c>
    </row>
    <row r="99" spans="1:65" s="13" customFormat="1" ht="11.25">
      <c r="B99" s="192"/>
      <c r="C99" s="193"/>
      <c r="D99" s="185" t="s">
        <v>147</v>
      </c>
      <c r="E99" s="194" t="s">
        <v>19</v>
      </c>
      <c r="F99" s="195" t="s">
        <v>233</v>
      </c>
      <c r="G99" s="193"/>
      <c r="H99" s="196">
        <v>0.248</v>
      </c>
      <c r="I99" s="197"/>
      <c r="J99" s="193"/>
      <c r="K99" s="193"/>
      <c r="L99" s="198"/>
      <c r="M99" s="199"/>
      <c r="N99" s="200"/>
      <c r="O99" s="200"/>
      <c r="P99" s="200"/>
      <c r="Q99" s="200"/>
      <c r="R99" s="200"/>
      <c r="S99" s="200"/>
      <c r="T99" s="200"/>
      <c r="U99" s="201"/>
      <c r="AT99" s="202" t="s">
        <v>147</v>
      </c>
      <c r="AU99" s="202" t="s">
        <v>79</v>
      </c>
      <c r="AV99" s="13" t="s">
        <v>79</v>
      </c>
      <c r="AW99" s="13" t="s">
        <v>31</v>
      </c>
      <c r="AX99" s="13" t="s">
        <v>77</v>
      </c>
      <c r="AY99" s="202" t="s">
        <v>134</v>
      </c>
    </row>
    <row r="100" spans="1:65" s="2" customFormat="1" ht="19.899999999999999" customHeight="1">
      <c r="A100" s="34"/>
      <c r="B100" s="35"/>
      <c r="C100" s="172" t="s">
        <v>162</v>
      </c>
      <c r="D100" s="172" t="s">
        <v>136</v>
      </c>
      <c r="E100" s="173" t="s">
        <v>169</v>
      </c>
      <c r="F100" s="174" t="s">
        <v>170</v>
      </c>
      <c r="G100" s="175" t="s">
        <v>139</v>
      </c>
      <c r="H100" s="176">
        <v>0.57999999999999996</v>
      </c>
      <c r="I100" s="177"/>
      <c r="J100" s="178">
        <f>ROUND(I100*H100,2)</f>
        <v>0</v>
      </c>
      <c r="K100" s="174" t="s">
        <v>19</v>
      </c>
      <c r="L100" s="39"/>
      <c r="M100" s="179" t="s">
        <v>19</v>
      </c>
      <c r="N100" s="180" t="s">
        <v>40</v>
      </c>
      <c r="O100" s="64"/>
      <c r="P100" s="181">
        <f>O100*H100</f>
        <v>0</v>
      </c>
      <c r="Q100" s="181">
        <v>0</v>
      </c>
      <c r="R100" s="181">
        <f>Q100*H100</f>
        <v>0</v>
      </c>
      <c r="S100" s="181">
        <v>0</v>
      </c>
      <c r="T100" s="181">
        <f>S100*H100</f>
        <v>0</v>
      </c>
      <c r="U100" s="182" t="s">
        <v>19</v>
      </c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3" t="s">
        <v>141</v>
      </c>
      <c r="AT100" s="183" t="s">
        <v>136</v>
      </c>
      <c r="AU100" s="183" t="s">
        <v>79</v>
      </c>
      <c r="AY100" s="17" t="s">
        <v>134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7" t="s">
        <v>77</v>
      </c>
      <c r="BK100" s="184">
        <f>ROUND(I100*H100,2)</f>
        <v>0</v>
      </c>
      <c r="BL100" s="17" t="s">
        <v>141</v>
      </c>
      <c r="BM100" s="183" t="s">
        <v>234</v>
      </c>
    </row>
    <row r="101" spans="1:65" s="2" customFormat="1" ht="11.25">
      <c r="A101" s="34"/>
      <c r="B101" s="35"/>
      <c r="C101" s="36"/>
      <c r="D101" s="185" t="s">
        <v>143</v>
      </c>
      <c r="E101" s="36"/>
      <c r="F101" s="186" t="s">
        <v>172</v>
      </c>
      <c r="G101" s="36"/>
      <c r="H101" s="36"/>
      <c r="I101" s="187"/>
      <c r="J101" s="36"/>
      <c r="K101" s="36"/>
      <c r="L101" s="39"/>
      <c r="M101" s="188"/>
      <c r="N101" s="189"/>
      <c r="O101" s="64"/>
      <c r="P101" s="64"/>
      <c r="Q101" s="64"/>
      <c r="R101" s="64"/>
      <c r="S101" s="64"/>
      <c r="T101" s="64"/>
      <c r="U101" s="65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143</v>
      </c>
      <c r="AU101" s="17" t="s">
        <v>79</v>
      </c>
    </row>
    <row r="102" spans="1:65" s="13" customFormat="1" ht="11.25">
      <c r="B102" s="192"/>
      <c r="C102" s="193"/>
      <c r="D102" s="185" t="s">
        <v>147</v>
      </c>
      <c r="E102" s="194" t="s">
        <v>19</v>
      </c>
      <c r="F102" s="195" t="s">
        <v>231</v>
      </c>
      <c r="G102" s="193"/>
      <c r="H102" s="196">
        <v>0.57999999999999996</v>
      </c>
      <c r="I102" s="197"/>
      <c r="J102" s="193"/>
      <c r="K102" s="193"/>
      <c r="L102" s="198"/>
      <c r="M102" s="199"/>
      <c r="N102" s="200"/>
      <c r="O102" s="200"/>
      <c r="P102" s="200"/>
      <c r="Q102" s="200"/>
      <c r="R102" s="200"/>
      <c r="S102" s="200"/>
      <c r="T102" s="200"/>
      <c r="U102" s="201"/>
      <c r="AT102" s="202" t="s">
        <v>147</v>
      </c>
      <c r="AU102" s="202" t="s">
        <v>79</v>
      </c>
      <c r="AV102" s="13" t="s">
        <v>79</v>
      </c>
      <c r="AW102" s="13" t="s">
        <v>31</v>
      </c>
      <c r="AX102" s="13" t="s">
        <v>77</v>
      </c>
      <c r="AY102" s="202" t="s">
        <v>134</v>
      </c>
    </row>
    <row r="103" spans="1:65" s="2" customFormat="1" ht="19.899999999999999" customHeight="1">
      <c r="A103" s="34"/>
      <c r="B103" s="35"/>
      <c r="C103" s="172" t="s">
        <v>173</v>
      </c>
      <c r="D103" s="172" t="s">
        <v>136</v>
      </c>
      <c r="E103" s="173" t="s">
        <v>174</v>
      </c>
      <c r="F103" s="174" t="s">
        <v>175</v>
      </c>
      <c r="G103" s="175" t="s">
        <v>139</v>
      </c>
      <c r="H103" s="176">
        <v>0.248</v>
      </c>
      <c r="I103" s="177"/>
      <c r="J103" s="178">
        <f>ROUND(I103*H103,2)</f>
        <v>0</v>
      </c>
      <c r="K103" s="174" t="s">
        <v>19</v>
      </c>
      <c r="L103" s="39"/>
      <c r="M103" s="179" t="s">
        <v>19</v>
      </c>
      <c r="N103" s="180" t="s">
        <v>40</v>
      </c>
      <c r="O103" s="64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1">
        <f>S103*H103</f>
        <v>0</v>
      </c>
      <c r="U103" s="182" t="s">
        <v>19</v>
      </c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R103" s="183" t="s">
        <v>141</v>
      </c>
      <c r="AT103" s="183" t="s">
        <v>136</v>
      </c>
      <c r="AU103" s="183" t="s">
        <v>79</v>
      </c>
      <c r="AY103" s="17" t="s">
        <v>134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7" t="s">
        <v>77</v>
      </c>
      <c r="BK103" s="184">
        <f>ROUND(I103*H103,2)</f>
        <v>0</v>
      </c>
      <c r="BL103" s="17" t="s">
        <v>141</v>
      </c>
      <c r="BM103" s="183" t="s">
        <v>235</v>
      </c>
    </row>
    <row r="104" spans="1:65" s="2" customFormat="1" ht="19.5">
      <c r="A104" s="34"/>
      <c r="B104" s="35"/>
      <c r="C104" s="36"/>
      <c r="D104" s="185" t="s">
        <v>143</v>
      </c>
      <c r="E104" s="36"/>
      <c r="F104" s="186" t="s">
        <v>177</v>
      </c>
      <c r="G104" s="36"/>
      <c r="H104" s="36"/>
      <c r="I104" s="187"/>
      <c r="J104" s="36"/>
      <c r="K104" s="36"/>
      <c r="L104" s="39"/>
      <c r="M104" s="188"/>
      <c r="N104" s="189"/>
      <c r="O104" s="64"/>
      <c r="P104" s="64"/>
      <c r="Q104" s="64"/>
      <c r="R104" s="64"/>
      <c r="S104" s="64"/>
      <c r="T104" s="64"/>
      <c r="U104" s="65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7" t="s">
        <v>143</v>
      </c>
      <c r="AU104" s="17" t="s">
        <v>79</v>
      </c>
    </row>
    <row r="105" spans="1:65" s="13" customFormat="1" ht="11.25">
      <c r="B105" s="192"/>
      <c r="C105" s="193"/>
      <c r="D105" s="185" t="s">
        <v>147</v>
      </c>
      <c r="E105" s="194" t="s">
        <v>19</v>
      </c>
      <c r="F105" s="195" t="s">
        <v>233</v>
      </c>
      <c r="G105" s="193"/>
      <c r="H105" s="196">
        <v>0.248</v>
      </c>
      <c r="I105" s="197"/>
      <c r="J105" s="193"/>
      <c r="K105" s="193"/>
      <c r="L105" s="198"/>
      <c r="M105" s="203"/>
      <c r="N105" s="204"/>
      <c r="O105" s="204"/>
      <c r="P105" s="204"/>
      <c r="Q105" s="204"/>
      <c r="R105" s="204"/>
      <c r="S105" s="204"/>
      <c r="T105" s="204"/>
      <c r="U105" s="205"/>
      <c r="AT105" s="202" t="s">
        <v>147</v>
      </c>
      <c r="AU105" s="202" t="s">
        <v>79</v>
      </c>
      <c r="AV105" s="13" t="s">
        <v>79</v>
      </c>
      <c r="AW105" s="13" t="s">
        <v>31</v>
      </c>
      <c r="AX105" s="13" t="s">
        <v>77</v>
      </c>
      <c r="AY105" s="202" t="s">
        <v>134</v>
      </c>
    </row>
    <row r="106" spans="1:65" s="2" customFormat="1" ht="6.95" customHeight="1">
      <c r="A106" s="34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9"/>
      <c r="M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</sheetData>
  <sheetProtection algorithmName="SHA-512" hashValue="UWlcOQtH6Zgw8eM8Qu+wbghSiW9Lexx0bidTXoc98Qw+woGCA4G4twCUlbtMZQh0HVE/MxMHrmscKKJZfxkV3A==" saltValue="PCF7TvhXQ68qK+bhPET064QdNrbT3djYyojgWKS4uvN8pm7dB83aoZ/mkhytgT0n+Hn3f/dYIu8/R5xVcjxKIw==" spinCount="100000" sheet="1" objects="1" scenarios="1" formatColumns="0" formatRows="0" autoFilter="0"/>
  <autoFilter ref="C80:K105" xr:uid="{00000000-0009-0000-0000-000006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600-000000000000}"/>
    <hyperlink ref="F90" r:id="rId2" xr:uid="{00000000-0004-0000-0600-000001000000}"/>
    <hyperlink ref="F94" r:id="rId3" xr:uid="{00000000-0004-0000-0600-000002000000}"/>
    <hyperlink ref="F98" r:id="rId4" xr:uid="{00000000-0004-0000-06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06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1" width="15.164062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7" t="s">
        <v>95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108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3" t="str">
        <f>'Rekapitulace stavby'!K6</f>
        <v>Údržba HOZ Pardubicko - část 1, Bolehošť</v>
      </c>
      <c r="F7" s="334"/>
      <c r="G7" s="334"/>
      <c r="H7" s="334"/>
      <c r="L7" s="20"/>
    </row>
    <row r="8" spans="1:46" s="2" customFormat="1" ht="12" customHeight="1">
      <c r="A8" s="34"/>
      <c r="B8" s="39"/>
      <c r="C8" s="34"/>
      <c r="D8" s="105" t="s">
        <v>109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5" t="s">
        <v>236</v>
      </c>
      <c r="F9" s="336"/>
      <c r="G9" s="336"/>
      <c r="H9" s="336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214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tr">
        <f>IF('Rekapitulace stavby'!AN10="","",'Rekapitulace stavby'!AN10)</f>
        <v/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tr">
        <f>IF('Rekapitulace stavby'!E11="","",'Rekapitulace stavby'!E11)</f>
        <v xml:space="preserve"> </v>
      </c>
      <c r="F15" s="34"/>
      <c r="G15" s="34"/>
      <c r="H15" s="34"/>
      <c r="I15" s="105" t="s">
        <v>27</v>
      </c>
      <c r="J15" s="107" t="str">
        <f>IF('Rekapitulace stavby'!AN11="","",'Rekapitulace stavby'!AN11)</f>
        <v/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7" t="str">
        <f>'Rekapitulace stavby'!E14</f>
        <v>Vyplň údaj</v>
      </c>
      <c r="F18" s="338"/>
      <c r="G18" s="338"/>
      <c r="H18" s="338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39" t="s">
        <v>19</v>
      </c>
      <c r="F27" s="339"/>
      <c r="G27" s="339"/>
      <c r="H27" s="339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ROUND((SUM(BE81:BE105)),  2)</f>
        <v>0</v>
      </c>
      <c r="G33" s="34"/>
      <c r="H33" s="34"/>
      <c r="I33" s="118">
        <v>0.21</v>
      </c>
      <c r="J33" s="117">
        <f>ROUND(((SUM(BE81:BE105))*I33),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ROUND((SUM(BF81:BF105)),  2)</f>
        <v>0</v>
      </c>
      <c r="G34" s="34"/>
      <c r="H34" s="34"/>
      <c r="I34" s="118">
        <v>0.12</v>
      </c>
      <c r="J34" s="117">
        <f>ROUND(((SUM(BF81:BF105))*I34),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ROUND((SUM(BG81:BG105)),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ROUND((SUM(BH81:BH105)),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ROUND((SUM(BI81:BI105)),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112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0" t="str">
        <f>E7</f>
        <v>Údržba HOZ Pardubicko - část 1, Bolehošť</v>
      </c>
      <c r="F48" s="341"/>
      <c r="G48" s="341"/>
      <c r="H48" s="341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109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7" t="str">
        <f>E9</f>
        <v>SO 7: 108_009 - SPOJIL I</v>
      </c>
      <c r="F50" s="342"/>
      <c r="G50" s="342"/>
      <c r="H50" s="342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Spojil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 xml:space="preserve"> 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113</v>
      </c>
      <c r="D57" s="131"/>
      <c r="E57" s="131"/>
      <c r="F57" s="131"/>
      <c r="G57" s="131"/>
      <c r="H57" s="131"/>
      <c r="I57" s="131"/>
      <c r="J57" s="132" t="s">
        <v>114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115</v>
      </c>
    </row>
    <row r="60" spans="1:47" s="9" customFormat="1" ht="24.95" customHeight="1">
      <c r="B60" s="134"/>
      <c r="C60" s="135"/>
      <c r="D60" s="136" t="s">
        <v>116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117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118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40" t="str">
        <f>E7</f>
        <v>Údržba HOZ Pardubicko - část 1, Bolehošť</v>
      </c>
      <c r="F71" s="341"/>
      <c r="G71" s="341"/>
      <c r="H71" s="341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109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297" t="str">
        <f>E9</f>
        <v>SO 7: 108_009 - SPOJIL I</v>
      </c>
      <c r="F73" s="342"/>
      <c r="G73" s="342"/>
      <c r="H73" s="342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Spojil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5.6" customHeight="1">
      <c r="A77" s="34"/>
      <c r="B77" s="35"/>
      <c r="C77" s="29" t="s">
        <v>24</v>
      </c>
      <c r="D77" s="36"/>
      <c r="E77" s="36"/>
      <c r="F77" s="27" t="str">
        <f>E15</f>
        <v xml:space="preserve"> </v>
      </c>
      <c r="G77" s="36"/>
      <c r="H77" s="36"/>
      <c r="I77" s="29" t="s">
        <v>30</v>
      </c>
      <c r="J77" s="32" t="str">
        <f>E21</f>
        <v xml:space="preserve"> 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6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 xml:space="preserve"> 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119</v>
      </c>
      <c r="D80" s="149" t="s">
        <v>54</v>
      </c>
      <c r="E80" s="149" t="s">
        <v>50</v>
      </c>
      <c r="F80" s="149" t="s">
        <v>51</v>
      </c>
      <c r="G80" s="149" t="s">
        <v>120</v>
      </c>
      <c r="H80" s="149" t="s">
        <v>121</v>
      </c>
      <c r="I80" s="149" t="s">
        <v>122</v>
      </c>
      <c r="J80" s="149" t="s">
        <v>114</v>
      </c>
      <c r="K80" s="150" t="s">
        <v>123</v>
      </c>
      <c r="L80" s="151"/>
      <c r="M80" s="68" t="s">
        <v>19</v>
      </c>
      <c r="N80" s="69" t="s">
        <v>39</v>
      </c>
      <c r="O80" s="69" t="s">
        <v>124</v>
      </c>
      <c r="P80" s="69" t="s">
        <v>125</v>
      </c>
      <c r="Q80" s="69" t="s">
        <v>126</v>
      </c>
      <c r="R80" s="69" t="s">
        <v>127</v>
      </c>
      <c r="S80" s="69" t="s">
        <v>128</v>
      </c>
      <c r="T80" s="69" t="s">
        <v>129</v>
      </c>
      <c r="U80" s="70" t="s">
        <v>130</v>
      </c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131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4">
        <f>T82</f>
        <v>0</v>
      </c>
      <c r="U81" s="73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115</v>
      </c>
      <c r="BK81" s="155">
        <f>BK82</f>
        <v>0</v>
      </c>
    </row>
    <row r="82" spans="1:65" s="12" customFormat="1" ht="25.9" customHeight="1">
      <c r="B82" s="156"/>
      <c r="C82" s="157"/>
      <c r="D82" s="158" t="s">
        <v>68</v>
      </c>
      <c r="E82" s="159" t="s">
        <v>132</v>
      </c>
      <c r="F82" s="159" t="s">
        <v>133</v>
      </c>
      <c r="G82" s="157"/>
      <c r="H82" s="157"/>
      <c r="I82" s="160"/>
      <c r="J82" s="161">
        <f>BK82</f>
        <v>0</v>
      </c>
      <c r="K82" s="157"/>
      <c r="L82" s="162"/>
      <c r="M82" s="163"/>
      <c r="N82" s="164"/>
      <c r="O82" s="164"/>
      <c r="P82" s="165">
        <f>P83</f>
        <v>0</v>
      </c>
      <c r="Q82" s="164"/>
      <c r="R82" s="165">
        <f>R83</f>
        <v>0</v>
      </c>
      <c r="S82" s="164"/>
      <c r="T82" s="165">
        <f>T83</f>
        <v>0</v>
      </c>
      <c r="U82" s="166"/>
      <c r="AR82" s="167" t="s">
        <v>77</v>
      </c>
      <c r="AT82" s="168" t="s">
        <v>68</v>
      </c>
      <c r="AU82" s="168" t="s">
        <v>69</v>
      </c>
      <c r="AY82" s="167" t="s">
        <v>134</v>
      </c>
      <c r="BK82" s="169">
        <f>BK83</f>
        <v>0</v>
      </c>
    </row>
    <row r="83" spans="1:65" s="12" customFormat="1" ht="22.9" customHeight="1">
      <c r="B83" s="156"/>
      <c r="C83" s="157"/>
      <c r="D83" s="158" t="s">
        <v>68</v>
      </c>
      <c r="E83" s="170" t="s">
        <v>77</v>
      </c>
      <c r="F83" s="170" t="s">
        <v>135</v>
      </c>
      <c r="G83" s="157"/>
      <c r="H83" s="157"/>
      <c r="I83" s="160"/>
      <c r="J83" s="171">
        <f>BK83</f>
        <v>0</v>
      </c>
      <c r="K83" s="157"/>
      <c r="L83" s="162"/>
      <c r="M83" s="163"/>
      <c r="N83" s="164"/>
      <c r="O83" s="164"/>
      <c r="P83" s="165">
        <f>SUM(P84:P105)</f>
        <v>0</v>
      </c>
      <c r="Q83" s="164"/>
      <c r="R83" s="165">
        <f>SUM(R84:R105)</f>
        <v>0</v>
      </c>
      <c r="S83" s="164"/>
      <c r="T83" s="165">
        <f>SUM(T84:T105)</f>
        <v>0</v>
      </c>
      <c r="U83" s="166"/>
      <c r="AR83" s="167" t="s">
        <v>77</v>
      </c>
      <c r="AT83" s="168" t="s">
        <v>68</v>
      </c>
      <c r="AU83" s="168" t="s">
        <v>77</v>
      </c>
      <c r="AY83" s="167" t="s">
        <v>134</v>
      </c>
      <c r="BK83" s="169">
        <f>SUM(BK84:BK105)</f>
        <v>0</v>
      </c>
    </row>
    <row r="84" spans="1:65" s="2" customFormat="1" ht="14.45" customHeight="1">
      <c r="A84" s="34"/>
      <c r="B84" s="35"/>
      <c r="C84" s="172" t="s">
        <v>77</v>
      </c>
      <c r="D84" s="172" t="s">
        <v>136</v>
      </c>
      <c r="E84" s="173" t="s">
        <v>137</v>
      </c>
      <c r="F84" s="174" t="s">
        <v>138</v>
      </c>
      <c r="G84" s="175" t="s">
        <v>139</v>
      </c>
      <c r="H84" s="176">
        <v>0.23499999999999999</v>
      </c>
      <c r="I84" s="177"/>
      <c r="J84" s="178">
        <f>ROUND(I84*H84,2)</f>
        <v>0</v>
      </c>
      <c r="K84" s="174" t="s">
        <v>140</v>
      </c>
      <c r="L84" s="39"/>
      <c r="M84" s="179" t="s">
        <v>19</v>
      </c>
      <c r="N84" s="180" t="s">
        <v>40</v>
      </c>
      <c r="O84" s="64"/>
      <c r="P84" s="181">
        <f>O84*H84</f>
        <v>0</v>
      </c>
      <c r="Q84" s="181">
        <v>0</v>
      </c>
      <c r="R84" s="181">
        <f>Q84*H84</f>
        <v>0</v>
      </c>
      <c r="S84" s="181">
        <v>0</v>
      </c>
      <c r="T84" s="181">
        <f>S84*H84</f>
        <v>0</v>
      </c>
      <c r="U84" s="182" t="s">
        <v>19</v>
      </c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3" t="s">
        <v>141</v>
      </c>
      <c r="AT84" s="183" t="s">
        <v>136</v>
      </c>
      <c r="AU84" s="183" t="s">
        <v>79</v>
      </c>
      <c r="AY84" s="17" t="s">
        <v>134</v>
      </c>
      <c r="BE84" s="184">
        <f>IF(N84="základní",J84,0)</f>
        <v>0</v>
      </c>
      <c r="BF84" s="184">
        <f>IF(N84="snížená",J84,0)</f>
        <v>0</v>
      </c>
      <c r="BG84" s="184">
        <f>IF(N84="zákl. přenesená",J84,0)</f>
        <v>0</v>
      </c>
      <c r="BH84" s="184">
        <f>IF(N84="sníž. přenesená",J84,0)</f>
        <v>0</v>
      </c>
      <c r="BI84" s="184">
        <f>IF(N84="nulová",J84,0)</f>
        <v>0</v>
      </c>
      <c r="BJ84" s="17" t="s">
        <v>77</v>
      </c>
      <c r="BK84" s="184">
        <f>ROUND(I84*H84,2)</f>
        <v>0</v>
      </c>
      <c r="BL84" s="17" t="s">
        <v>141</v>
      </c>
      <c r="BM84" s="183" t="s">
        <v>237</v>
      </c>
    </row>
    <row r="85" spans="1:65" s="2" customFormat="1" ht="11.25">
      <c r="A85" s="34"/>
      <c r="B85" s="35"/>
      <c r="C85" s="36"/>
      <c r="D85" s="185" t="s">
        <v>143</v>
      </c>
      <c r="E85" s="36"/>
      <c r="F85" s="186" t="s">
        <v>144</v>
      </c>
      <c r="G85" s="36"/>
      <c r="H85" s="36"/>
      <c r="I85" s="187"/>
      <c r="J85" s="36"/>
      <c r="K85" s="36"/>
      <c r="L85" s="39"/>
      <c r="M85" s="188"/>
      <c r="N85" s="189"/>
      <c r="O85" s="64"/>
      <c r="P85" s="64"/>
      <c r="Q85" s="64"/>
      <c r="R85" s="64"/>
      <c r="S85" s="64"/>
      <c r="T85" s="64"/>
      <c r="U85" s="65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143</v>
      </c>
      <c r="AU85" s="17" t="s">
        <v>79</v>
      </c>
    </row>
    <row r="86" spans="1:65" s="2" customFormat="1" ht="11.25">
      <c r="A86" s="34"/>
      <c r="B86" s="35"/>
      <c r="C86" s="36"/>
      <c r="D86" s="190" t="s">
        <v>145</v>
      </c>
      <c r="E86" s="36"/>
      <c r="F86" s="191" t="s">
        <v>146</v>
      </c>
      <c r="G86" s="36"/>
      <c r="H86" s="36"/>
      <c r="I86" s="187"/>
      <c r="J86" s="36"/>
      <c r="K86" s="36"/>
      <c r="L86" s="39"/>
      <c r="M86" s="188"/>
      <c r="N86" s="189"/>
      <c r="O86" s="64"/>
      <c r="P86" s="64"/>
      <c r="Q86" s="64"/>
      <c r="R86" s="64"/>
      <c r="S86" s="64"/>
      <c r="T86" s="64"/>
      <c r="U86" s="65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145</v>
      </c>
      <c r="AU86" s="17" t="s">
        <v>79</v>
      </c>
    </row>
    <row r="87" spans="1:65" s="13" customFormat="1" ht="11.25">
      <c r="B87" s="192"/>
      <c r="C87" s="193"/>
      <c r="D87" s="185" t="s">
        <v>147</v>
      </c>
      <c r="E87" s="194" t="s">
        <v>19</v>
      </c>
      <c r="F87" s="195" t="s">
        <v>238</v>
      </c>
      <c r="G87" s="193"/>
      <c r="H87" s="196">
        <v>0.23499999999999999</v>
      </c>
      <c r="I87" s="197"/>
      <c r="J87" s="193"/>
      <c r="K87" s="193"/>
      <c r="L87" s="198"/>
      <c r="M87" s="199"/>
      <c r="N87" s="200"/>
      <c r="O87" s="200"/>
      <c r="P87" s="200"/>
      <c r="Q87" s="200"/>
      <c r="R87" s="200"/>
      <c r="S87" s="200"/>
      <c r="T87" s="200"/>
      <c r="U87" s="201"/>
      <c r="AT87" s="202" t="s">
        <v>147</v>
      </c>
      <c r="AU87" s="202" t="s">
        <v>79</v>
      </c>
      <c r="AV87" s="13" t="s">
        <v>79</v>
      </c>
      <c r="AW87" s="13" t="s">
        <v>31</v>
      </c>
      <c r="AX87" s="13" t="s">
        <v>77</v>
      </c>
      <c r="AY87" s="202" t="s">
        <v>134</v>
      </c>
    </row>
    <row r="88" spans="1:65" s="2" customFormat="1" ht="14.45" customHeight="1">
      <c r="A88" s="34"/>
      <c r="B88" s="35"/>
      <c r="C88" s="172" t="s">
        <v>79</v>
      </c>
      <c r="D88" s="172" t="s">
        <v>136</v>
      </c>
      <c r="E88" s="173" t="s">
        <v>150</v>
      </c>
      <c r="F88" s="174" t="s">
        <v>151</v>
      </c>
      <c r="G88" s="175" t="s">
        <v>139</v>
      </c>
      <c r="H88" s="176">
        <v>0.54800000000000004</v>
      </c>
      <c r="I88" s="177"/>
      <c r="J88" s="178">
        <f>ROUND(I88*H88,2)</f>
        <v>0</v>
      </c>
      <c r="K88" s="174" t="s">
        <v>140</v>
      </c>
      <c r="L88" s="39"/>
      <c r="M88" s="179" t="s">
        <v>19</v>
      </c>
      <c r="N88" s="180" t="s">
        <v>40</v>
      </c>
      <c r="O88" s="64"/>
      <c r="P88" s="181">
        <f>O88*H88</f>
        <v>0</v>
      </c>
      <c r="Q88" s="181">
        <v>0</v>
      </c>
      <c r="R88" s="181">
        <f>Q88*H88</f>
        <v>0</v>
      </c>
      <c r="S88" s="181">
        <v>0</v>
      </c>
      <c r="T88" s="181">
        <f>S88*H88</f>
        <v>0</v>
      </c>
      <c r="U88" s="182" t="s">
        <v>19</v>
      </c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3" t="s">
        <v>141</v>
      </c>
      <c r="AT88" s="183" t="s">
        <v>136</v>
      </c>
      <c r="AU88" s="183" t="s">
        <v>79</v>
      </c>
      <c r="AY88" s="17" t="s">
        <v>134</v>
      </c>
      <c r="BE88" s="184">
        <f>IF(N88="základní",J88,0)</f>
        <v>0</v>
      </c>
      <c r="BF88" s="184">
        <f>IF(N88="snížená",J88,0)</f>
        <v>0</v>
      </c>
      <c r="BG88" s="184">
        <f>IF(N88="zákl. přenesená",J88,0)</f>
        <v>0</v>
      </c>
      <c r="BH88" s="184">
        <f>IF(N88="sníž. přenesená",J88,0)</f>
        <v>0</v>
      </c>
      <c r="BI88" s="184">
        <f>IF(N88="nulová",J88,0)</f>
        <v>0</v>
      </c>
      <c r="BJ88" s="17" t="s">
        <v>77</v>
      </c>
      <c r="BK88" s="184">
        <f>ROUND(I88*H88,2)</f>
        <v>0</v>
      </c>
      <c r="BL88" s="17" t="s">
        <v>141</v>
      </c>
      <c r="BM88" s="183" t="s">
        <v>239</v>
      </c>
    </row>
    <row r="89" spans="1:65" s="2" customFormat="1" ht="11.25">
      <c r="A89" s="34"/>
      <c r="B89" s="35"/>
      <c r="C89" s="36"/>
      <c r="D89" s="185" t="s">
        <v>143</v>
      </c>
      <c r="E89" s="36"/>
      <c r="F89" s="186" t="s">
        <v>153</v>
      </c>
      <c r="G89" s="36"/>
      <c r="H89" s="36"/>
      <c r="I89" s="187"/>
      <c r="J89" s="36"/>
      <c r="K89" s="36"/>
      <c r="L89" s="39"/>
      <c r="M89" s="188"/>
      <c r="N89" s="189"/>
      <c r="O89" s="64"/>
      <c r="P89" s="64"/>
      <c r="Q89" s="64"/>
      <c r="R89" s="64"/>
      <c r="S89" s="64"/>
      <c r="T89" s="64"/>
      <c r="U89" s="65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143</v>
      </c>
      <c r="AU89" s="17" t="s">
        <v>79</v>
      </c>
    </row>
    <row r="90" spans="1:65" s="2" customFormat="1" ht="11.25">
      <c r="A90" s="34"/>
      <c r="B90" s="35"/>
      <c r="C90" s="36"/>
      <c r="D90" s="190" t="s">
        <v>145</v>
      </c>
      <c r="E90" s="36"/>
      <c r="F90" s="191" t="s">
        <v>154</v>
      </c>
      <c r="G90" s="36"/>
      <c r="H90" s="36"/>
      <c r="I90" s="187"/>
      <c r="J90" s="36"/>
      <c r="K90" s="36"/>
      <c r="L90" s="39"/>
      <c r="M90" s="188"/>
      <c r="N90" s="189"/>
      <c r="O90" s="64"/>
      <c r="P90" s="64"/>
      <c r="Q90" s="64"/>
      <c r="R90" s="64"/>
      <c r="S90" s="64"/>
      <c r="T90" s="64"/>
      <c r="U90" s="65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145</v>
      </c>
      <c r="AU90" s="17" t="s">
        <v>79</v>
      </c>
    </row>
    <row r="91" spans="1:65" s="13" customFormat="1" ht="11.25">
      <c r="B91" s="192"/>
      <c r="C91" s="193"/>
      <c r="D91" s="185" t="s">
        <v>147</v>
      </c>
      <c r="E91" s="194" t="s">
        <v>19</v>
      </c>
      <c r="F91" s="195" t="s">
        <v>240</v>
      </c>
      <c r="G91" s="193"/>
      <c r="H91" s="196">
        <v>0.54800000000000004</v>
      </c>
      <c r="I91" s="197"/>
      <c r="J91" s="193"/>
      <c r="K91" s="193"/>
      <c r="L91" s="198"/>
      <c r="M91" s="199"/>
      <c r="N91" s="200"/>
      <c r="O91" s="200"/>
      <c r="P91" s="200"/>
      <c r="Q91" s="200"/>
      <c r="R91" s="200"/>
      <c r="S91" s="200"/>
      <c r="T91" s="200"/>
      <c r="U91" s="201"/>
      <c r="AT91" s="202" t="s">
        <v>147</v>
      </c>
      <c r="AU91" s="202" t="s">
        <v>79</v>
      </c>
      <c r="AV91" s="13" t="s">
        <v>79</v>
      </c>
      <c r="AW91" s="13" t="s">
        <v>31</v>
      </c>
      <c r="AX91" s="13" t="s">
        <v>77</v>
      </c>
      <c r="AY91" s="202" t="s">
        <v>134</v>
      </c>
    </row>
    <row r="92" spans="1:65" s="2" customFormat="1" ht="14.45" customHeight="1">
      <c r="A92" s="34"/>
      <c r="B92" s="35"/>
      <c r="C92" s="172" t="s">
        <v>149</v>
      </c>
      <c r="D92" s="172" t="s">
        <v>136</v>
      </c>
      <c r="E92" s="173" t="s">
        <v>156</v>
      </c>
      <c r="F92" s="174" t="s">
        <v>157</v>
      </c>
      <c r="G92" s="175" t="s">
        <v>139</v>
      </c>
      <c r="H92" s="176">
        <v>0.23499999999999999</v>
      </c>
      <c r="I92" s="177"/>
      <c r="J92" s="178">
        <f>ROUND(I92*H92,2)</f>
        <v>0</v>
      </c>
      <c r="K92" s="174" t="s">
        <v>140</v>
      </c>
      <c r="L92" s="39"/>
      <c r="M92" s="179" t="s">
        <v>19</v>
      </c>
      <c r="N92" s="180" t="s">
        <v>40</v>
      </c>
      <c r="O92" s="64"/>
      <c r="P92" s="181">
        <f>O92*H92</f>
        <v>0</v>
      </c>
      <c r="Q92" s="181">
        <v>0</v>
      </c>
      <c r="R92" s="181">
        <f>Q92*H92</f>
        <v>0</v>
      </c>
      <c r="S92" s="181">
        <v>0</v>
      </c>
      <c r="T92" s="181">
        <f>S92*H92</f>
        <v>0</v>
      </c>
      <c r="U92" s="182" t="s">
        <v>19</v>
      </c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3" t="s">
        <v>141</v>
      </c>
      <c r="AT92" s="183" t="s">
        <v>136</v>
      </c>
      <c r="AU92" s="183" t="s">
        <v>79</v>
      </c>
      <c r="AY92" s="17" t="s">
        <v>134</v>
      </c>
      <c r="BE92" s="184">
        <f>IF(N92="základní",J92,0)</f>
        <v>0</v>
      </c>
      <c r="BF92" s="184">
        <f>IF(N92="snížená",J92,0)</f>
        <v>0</v>
      </c>
      <c r="BG92" s="184">
        <f>IF(N92="zákl. přenesená",J92,0)</f>
        <v>0</v>
      </c>
      <c r="BH92" s="184">
        <f>IF(N92="sníž. přenesená",J92,0)</f>
        <v>0</v>
      </c>
      <c r="BI92" s="184">
        <f>IF(N92="nulová",J92,0)</f>
        <v>0</v>
      </c>
      <c r="BJ92" s="17" t="s">
        <v>77</v>
      </c>
      <c r="BK92" s="184">
        <f>ROUND(I92*H92,2)</f>
        <v>0</v>
      </c>
      <c r="BL92" s="17" t="s">
        <v>141</v>
      </c>
      <c r="BM92" s="183" t="s">
        <v>241</v>
      </c>
    </row>
    <row r="93" spans="1:65" s="2" customFormat="1" ht="11.25">
      <c r="A93" s="34"/>
      <c r="B93" s="35"/>
      <c r="C93" s="36"/>
      <c r="D93" s="185" t="s">
        <v>143</v>
      </c>
      <c r="E93" s="36"/>
      <c r="F93" s="186" t="s">
        <v>159</v>
      </c>
      <c r="G93" s="36"/>
      <c r="H93" s="36"/>
      <c r="I93" s="187"/>
      <c r="J93" s="36"/>
      <c r="K93" s="36"/>
      <c r="L93" s="39"/>
      <c r="M93" s="188"/>
      <c r="N93" s="189"/>
      <c r="O93" s="64"/>
      <c r="P93" s="64"/>
      <c r="Q93" s="64"/>
      <c r="R93" s="64"/>
      <c r="S93" s="64"/>
      <c r="T93" s="64"/>
      <c r="U93" s="65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143</v>
      </c>
      <c r="AU93" s="17" t="s">
        <v>79</v>
      </c>
    </row>
    <row r="94" spans="1:65" s="2" customFormat="1" ht="11.25">
      <c r="A94" s="34"/>
      <c r="B94" s="35"/>
      <c r="C94" s="36"/>
      <c r="D94" s="190" t="s">
        <v>145</v>
      </c>
      <c r="E94" s="36"/>
      <c r="F94" s="191" t="s">
        <v>160</v>
      </c>
      <c r="G94" s="36"/>
      <c r="H94" s="36"/>
      <c r="I94" s="187"/>
      <c r="J94" s="36"/>
      <c r="K94" s="36"/>
      <c r="L94" s="39"/>
      <c r="M94" s="188"/>
      <c r="N94" s="189"/>
      <c r="O94" s="64"/>
      <c r="P94" s="64"/>
      <c r="Q94" s="64"/>
      <c r="R94" s="64"/>
      <c r="S94" s="64"/>
      <c r="T94" s="64"/>
      <c r="U94" s="65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145</v>
      </c>
      <c r="AU94" s="17" t="s">
        <v>79</v>
      </c>
    </row>
    <row r="95" spans="1:65" s="13" customFormat="1" ht="11.25">
      <c r="B95" s="192"/>
      <c r="C95" s="193"/>
      <c r="D95" s="185" t="s">
        <v>147</v>
      </c>
      <c r="E95" s="194" t="s">
        <v>19</v>
      </c>
      <c r="F95" s="195" t="s">
        <v>242</v>
      </c>
      <c r="G95" s="193"/>
      <c r="H95" s="196">
        <v>0.23499999999999999</v>
      </c>
      <c r="I95" s="197"/>
      <c r="J95" s="193"/>
      <c r="K95" s="193"/>
      <c r="L95" s="198"/>
      <c r="M95" s="199"/>
      <c r="N95" s="200"/>
      <c r="O95" s="200"/>
      <c r="P95" s="200"/>
      <c r="Q95" s="200"/>
      <c r="R95" s="200"/>
      <c r="S95" s="200"/>
      <c r="T95" s="200"/>
      <c r="U95" s="201"/>
      <c r="AT95" s="202" t="s">
        <v>147</v>
      </c>
      <c r="AU95" s="202" t="s">
        <v>79</v>
      </c>
      <c r="AV95" s="13" t="s">
        <v>79</v>
      </c>
      <c r="AW95" s="13" t="s">
        <v>31</v>
      </c>
      <c r="AX95" s="13" t="s">
        <v>77</v>
      </c>
      <c r="AY95" s="202" t="s">
        <v>134</v>
      </c>
    </row>
    <row r="96" spans="1:65" s="2" customFormat="1" ht="14.45" customHeight="1">
      <c r="A96" s="34"/>
      <c r="B96" s="35"/>
      <c r="C96" s="172" t="s">
        <v>141</v>
      </c>
      <c r="D96" s="172" t="s">
        <v>136</v>
      </c>
      <c r="E96" s="173" t="s">
        <v>163</v>
      </c>
      <c r="F96" s="174" t="s">
        <v>164</v>
      </c>
      <c r="G96" s="175" t="s">
        <v>139</v>
      </c>
      <c r="H96" s="176">
        <v>0.54800000000000004</v>
      </c>
      <c r="I96" s="177"/>
      <c r="J96" s="178">
        <f>ROUND(I96*H96,2)</f>
        <v>0</v>
      </c>
      <c r="K96" s="174" t="s">
        <v>140</v>
      </c>
      <c r="L96" s="39"/>
      <c r="M96" s="179" t="s">
        <v>19</v>
      </c>
      <c r="N96" s="180" t="s">
        <v>40</v>
      </c>
      <c r="O96" s="64"/>
      <c r="P96" s="181">
        <f>O96*H96</f>
        <v>0</v>
      </c>
      <c r="Q96" s="181">
        <v>0</v>
      </c>
      <c r="R96" s="181">
        <f>Q96*H96</f>
        <v>0</v>
      </c>
      <c r="S96" s="181">
        <v>0</v>
      </c>
      <c r="T96" s="181">
        <f>S96*H96</f>
        <v>0</v>
      </c>
      <c r="U96" s="182" t="s">
        <v>19</v>
      </c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3" t="s">
        <v>141</v>
      </c>
      <c r="AT96" s="183" t="s">
        <v>136</v>
      </c>
      <c r="AU96" s="183" t="s">
        <v>79</v>
      </c>
      <c r="AY96" s="17" t="s">
        <v>134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7" t="s">
        <v>77</v>
      </c>
      <c r="BK96" s="184">
        <f>ROUND(I96*H96,2)</f>
        <v>0</v>
      </c>
      <c r="BL96" s="17" t="s">
        <v>141</v>
      </c>
      <c r="BM96" s="183" t="s">
        <v>243</v>
      </c>
    </row>
    <row r="97" spans="1:65" s="2" customFormat="1" ht="11.25">
      <c r="A97" s="34"/>
      <c r="B97" s="35"/>
      <c r="C97" s="36"/>
      <c r="D97" s="185" t="s">
        <v>143</v>
      </c>
      <c r="E97" s="36"/>
      <c r="F97" s="186" t="s">
        <v>166</v>
      </c>
      <c r="G97" s="36"/>
      <c r="H97" s="36"/>
      <c r="I97" s="187"/>
      <c r="J97" s="36"/>
      <c r="K97" s="36"/>
      <c r="L97" s="39"/>
      <c r="M97" s="188"/>
      <c r="N97" s="189"/>
      <c r="O97" s="64"/>
      <c r="P97" s="64"/>
      <c r="Q97" s="64"/>
      <c r="R97" s="64"/>
      <c r="S97" s="64"/>
      <c r="T97" s="64"/>
      <c r="U97" s="65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143</v>
      </c>
      <c r="AU97" s="17" t="s">
        <v>79</v>
      </c>
    </row>
    <row r="98" spans="1:65" s="2" customFormat="1" ht="11.25">
      <c r="A98" s="34"/>
      <c r="B98" s="35"/>
      <c r="C98" s="36"/>
      <c r="D98" s="190" t="s">
        <v>145</v>
      </c>
      <c r="E98" s="36"/>
      <c r="F98" s="191" t="s">
        <v>167</v>
      </c>
      <c r="G98" s="36"/>
      <c r="H98" s="36"/>
      <c r="I98" s="187"/>
      <c r="J98" s="36"/>
      <c r="K98" s="36"/>
      <c r="L98" s="39"/>
      <c r="M98" s="188"/>
      <c r="N98" s="189"/>
      <c r="O98" s="64"/>
      <c r="P98" s="64"/>
      <c r="Q98" s="64"/>
      <c r="R98" s="64"/>
      <c r="S98" s="64"/>
      <c r="T98" s="64"/>
      <c r="U98" s="65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145</v>
      </c>
      <c r="AU98" s="17" t="s">
        <v>79</v>
      </c>
    </row>
    <row r="99" spans="1:65" s="13" customFormat="1" ht="11.25">
      <c r="B99" s="192"/>
      <c r="C99" s="193"/>
      <c r="D99" s="185" t="s">
        <v>147</v>
      </c>
      <c r="E99" s="194" t="s">
        <v>19</v>
      </c>
      <c r="F99" s="195" t="s">
        <v>244</v>
      </c>
      <c r="G99" s="193"/>
      <c r="H99" s="196">
        <v>0.54800000000000004</v>
      </c>
      <c r="I99" s="197"/>
      <c r="J99" s="193"/>
      <c r="K99" s="193"/>
      <c r="L99" s="198"/>
      <c r="M99" s="199"/>
      <c r="N99" s="200"/>
      <c r="O99" s="200"/>
      <c r="P99" s="200"/>
      <c r="Q99" s="200"/>
      <c r="R99" s="200"/>
      <c r="S99" s="200"/>
      <c r="T99" s="200"/>
      <c r="U99" s="201"/>
      <c r="AT99" s="202" t="s">
        <v>147</v>
      </c>
      <c r="AU99" s="202" t="s">
        <v>79</v>
      </c>
      <c r="AV99" s="13" t="s">
        <v>79</v>
      </c>
      <c r="AW99" s="13" t="s">
        <v>31</v>
      </c>
      <c r="AX99" s="13" t="s">
        <v>77</v>
      </c>
      <c r="AY99" s="202" t="s">
        <v>134</v>
      </c>
    </row>
    <row r="100" spans="1:65" s="2" customFormat="1" ht="19.899999999999999" customHeight="1">
      <c r="A100" s="34"/>
      <c r="B100" s="35"/>
      <c r="C100" s="172" t="s">
        <v>162</v>
      </c>
      <c r="D100" s="172" t="s">
        <v>136</v>
      </c>
      <c r="E100" s="173" t="s">
        <v>169</v>
      </c>
      <c r="F100" s="174" t="s">
        <v>170</v>
      </c>
      <c r="G100" s="175" t="s">
        <v>139</v>
      </c>
      <c r="H100" s="176">
        <v>0.23499999999999999</v>
      </c>
      <c r="I100" s="177"/>
      <c r="J100" s="178">
        <f>ROUND(I100*H100,2)</f>
        <v>0</v>
      </c>
      <c r="K100" s="174" t="s">
        <v>19</v>
      </c>
      <c r="L100" s="39"/>
      <c r="M100" s="179" t="s">
        <v>19</v>
      </c>
      <c r="N100" s="180" t="s">
        <v>40</v>
      </c>
      <c r="O100" s="64"/>
      <c r="P100" s="181">
        <f>O100*H100</f>
        <v>0</v>
      </c>
      <c r="Q100" s="181">
        <v>0</v>
      </c>
      <c r="R100" s="181">
        <f>Q100*H100</f>
        <v>0</v>
      </c>
      <c r="S100" s="181">
        <v>0</v>
      </c>
      <c r="T100" s="181">
        <f>S100*H100</f>
        <v>0</v>
      </c>
      <c r="U100" s="182" t="s">
        <v>19</v>
      </c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3" t="s">
        <v>141</v>
      </c>
      <c r="AT100" s="183" t="s">
        <v>136</v>
      </c>
      <c r="AU100" s="183" t="s">
        <v>79</v>
      </c>
      <c r="AY100" s="17" t="s">
        <v>134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7" t="s">
        <v>77</v>
      </c>
      <c r="BK100" s="184">
        <f>ROUND(I100*H100,2)</f>
        <v>0</v>
      </c>
      <c r="BL100" s="17" t="s">
        <v>141</v>
      </c>
      <c r="BM100" s="183" t="s">
        <v>245</v>
      </c>
    </row>
    <row r="101" spans="1:65" s="2" customFormat="1" ht="11.25">
      <c r="A101" s="34"/>
      <c r="B101" s="35"/>
      <c r="C101" s="36"/>
      <c r="D101" s="185" t="s">
        <v>143</v>
      </c>
      <c r="E101" s="36"/>
      <c r="F101" s="186" t="s">
        <v>172</v>
      </c>
      <c r="G101" s="36"/>
      <c r="H101" s="36"/>
      <c r="I101" s="187"/>
      <c r="J101" s="36"/>
      <c r="K101" s="36"/>
      <c r="L101" s="39"/>
      <c r="M101" s="188"/>
      <c r="N101" s="189"/>
      <c r="O101" s="64"/>
      <c r="P101" s="64"/>
      <c r="Q101" s="64"/>
      <c r="R101" s="64"/>
      <c r="S101" s="64"/>
      <c r="T101" s="64"/>
      <c r="U101" s="65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143</v>
      </c>
      <c r="AU101" s="17" t="s">
        <v>79</v>
      </c>
    </row>
    <row r="102" spans="1:65" s="13" customFormat="1" ht="11.25">
      <c r="B102" s="192"/>
      <c r="C102" s="193"/>
      <c r="D102" s="185" t="s">
        <v>147</v>
      </c>
      <c r="E102" s="194" t="s">
        <v>19</v>
      </c>
      <c r="F102" s="195" t="s">
        <v>242</v>
      </c>
      <c r="G102" s="193"/>
      <c r="H102" s="196">
        <v>0.23499999999999999</v>
      </c>
      <c r="I102" s="197"/>
      <c r="J102" s="193"/>
      <c r="K102" s="193"/>
      <c r="L102" s="198"/>
      <c r="M102" s="199"/>
      <c r="N102" s="200"/>
      <c r="O102" s="200"/>
      <c r="P102" s="200"/>
      <c r="Q102" s="200"/>
      <c r="R102" s="200"/>
      <c r="S102" s="200"/>
      <c r="T102" s="200"/>
      <c r="U102" s="201"/>
      <c r="AT102" s="202" t="s">
        <v>147</v>
      </c>
      <c r="AU102" s="202" t="s">
        <v>79</v>
      </c>
      <c r="AV102" s="13" t="s">
        <v>79</v>
      </c>
      <c r="AW102" s="13" t="s">
        <v>31</v>
      </c>
      <c r="AX102" s="13" t="s">
        <v>77</v>
      </c>
      <c r="AY102" s="202" t="s">
        <v>134</v>
      </c>
    </row>
    <row r="103" spans="1:65" s="2" customFormat="1" ht="19.899999999999999" customHeight="1">
      <c r="A103" s="34"/>
      <c r="B103" s="35"/>
      <c r="C103" s="172" t="s">
        <v>173</v>
      </c>
      <c r="D103" s="172" t="s">
        <v>136</v>
      </c>
      <c r="E103" s="173" t="s">
        <v>174</v>
      </c>
      <c r="F103" s="174" t="s">
        <v>175</v>
      </c>
      <c r="G103" s="175" t="s">
        <v>139</v>
      </c>
      <c r="H103" s="176">
        <v>0.54800000000000004</v>
      </c>
      <c r="I103" s="177"/>
      <c r="J103" s="178">
        <f>ROUND(I103*H103,2)</f>
        <v>0</v>
      </c>
      <c r="K103" s="174" t="s">
        <v>19</v>
      </c>
      <c r="L103" s="39"/>
      <c r="M103" s="179" t="s">
        <v>19</v>
      </c>
      <c r="N103" s="180" t="s">
        <v>40</v>
      </c>
      <c r="O103" s="64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1">
        <f>S103*H103</f>
        <v>0</v>
      </c>
      <c r="U103" s="182" t="s">
        <v>19</v>
      </c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R103" s="183" t="s">
        <v>141</v>
      </c>
      <c r="AT103" s="183" t="s">
        <v>136</v>
      </c>
      <c r="AU103" s="183" t="s">
        <v>79</v>
      </c>
      <c r="AY103" s="17" t="s">
        <v>134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7" t="s">
        <v>77</v>
      </c>
      <c r="BK103" s="184">
        <f>ROUND(I103*H103,2)</f>
        <v>0</v>
      </c>
      <c r="BL103" s="17" t="s">
        <v>141</v>
      </c>
      <c r="BM103" s="183" t="s">
        <v>246</v>
      </c>
    </row>
    <row r="104" spans="1:65" s="2" customFormat="1" ht="19.5">
      <c r="A104" s="34"/>
      <c r="B104" s="35"/>
      <c r="C104" s="36"/>
      <c r="D104" s="185" t="s">
        <v>143</v>
      </c>
      <c r="E104" s="36"/>
      <c r="F104" s="186" t="s">
        <v>177</v>
      </c>
      <c r="G104" s="36"/>
      <c r="H104" s="36"/>
      <c r="I104" s="187"/>
      <c r="J104" s="36"/>
      <c r="K104" s="36"/>
      <c r="L104" s="39"/>
      <c r="M104" s="188"/>
      <c r="N104" s="189"/>
      <c r="O104" s="64"/>
      <c r="P104" s="64"/>
      <c r="Q104" s="64"/>
      <c r="R104" s="64"/>
      <c r="S104" s="64"/>
      <c r="T104" s="64"/>
      <c r="U104" s="65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7" t="s">
        <v>143</v>
      </c>
      <c r="AU104" s="17" t="s">
        <v>79</v>
      </c>
    </row>
    <row r="105" spans="1:65" s="13" customFormat="1" ht="11.25">
      <c r="B105" s="192"/>
      <c r="C105" s="193"/>
      <c r="D105" s="185" t="s">
        <v>147</v>
      </c>
      <c r="E105" s="194" t="s">
        <v>19</v>
      </c>
      <c r="F105" s="195" t="s">
        <v>244</v>
      </c>
      <c r="G105" s="193"/>
      <c r="H105" s="196">
        <v>0.54800000000000004</v>
      </c>
      <c r="I105" s="197"/>
      <c r="J105" s="193"/>
      <c r="K105" s="193"/>
      <c r="L105" s="198"/>
      <c r="M105" s="203"/>
      <c r="N105" s="204"/>
      <c r="O105" s="204"/>
      <c r="P105" s="204"/>
      <c r="Q105" s="204"/>
      <c r="R105" s="204"/>
      <c r="S105" s="204"/>
      <c r="T105" s="204"/>
      <c r="U105" s="205"/>
      <c r="AT105" s="202" t="s">
        <v>147</v>
      </c>
      <c r="AU105" s="202" t="s">
        <v>79</v>
      </c>
      <c r="AV105" s="13" t="s">
        <v>79</v>
      </c>
      <c r="AW105" s="13" t="s">
        <v>31</v>
      </c>
      <c r="AX105" s="13" t="s">
        <v>77</v>
      </c>
      <c r="AY105" s="202" t="s">
        <v>134</v>
      </c>
    </row>
    <row r="106" spans="1:65" s="2" customFormat="1" ht="6.95" customHeight="1">
      <c r="A106" s="34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9"/>
      <c r="M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</sheetData>
  <sheetProtection algorithmName="SHA-512" hashValue="5WMoirwEU2B3N/3PAyZZnbEdkGptyUYPyPiCW+zW3c6PP4bRz22q35nZpcUXTN0IDlXRylA1lxqx0gLF3DHQ1g==" saltValue="s+l/EheUWcjVGGE1NAZO3Yh0cckajIycjGxZEr5rrqcXWUOfMjTjRkVloszeV0f+S9tsrBCqUrI3kcbQNiTagA==" spinCount="100000" sheet="1" objects="1" scenarios="1" formatColumns="0" formatRows="0" autoFilter="0"/>
  <autoFilter ref="C80:K105" xr:uid="{00000000-0009-0000-0000-000007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700-000000000000}"/>
    <hyperlink ref="F90" r:id="rId2" xr:uid="{00000000-0004-0000-0700-000001000000}"/>
    <hyperlink ref="F94" r:id="rId3" xr:uid="{00000000-0004-0000-0700-000002000000}"/>
    <hyperlink ref="F98" r:id="rId4" xr:uid="{00000000-0004-0000-07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06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1" width="15.164062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AT2" s="17" t="s">
        <v>98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108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3" t="str">
        <f>'Rekapitulace stavby'!K6</f>
        <v>Údržba HOZ Pardubicko - část 1, Bolehošť</v>
      </c>
      <c r="F7" s="334"/>
      <c r="G7" s="334"/>
      <c r="H7" s="334"/>
      <c r="L7" s="20"/>
    </row>
    <row r="8" spans="1:46" s="2" customFormat="1" ht="12" customHeight="1">
      <c r="A8" s="34"/>
      <c r="B8" s="39"/>
      <c r="C8" s="34"/>
      <c r="D8" s="105" t="s">
        <v>109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5" t="s">
        <v>247</v>
      </c>
      <c r="F9" s="336"/>
      <c r="G9" s="336"/>
      <c r="H9" s="336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248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tr">
        <f>IF('Rekapitulace stavby'!AN10="","",'Rekapitulace stavby'!AN10)</f>
        <v/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tr">
        <f>IF('Rekapitulace stavby'!E11="","",'Rekapitulace stavby'!E11)</f>
        <v xml:space="preserve"> </v>
      </c>
      <c r="F15" s="34"/>
      <c r="G15" s="34"/>
      <c r="H15" s="34"/>
      <c r="I15" s="105" t="s">
        <v>27</v>
      </c>
      <c r="J15" s="107" t="str">
        <f>IF('Rekapitulace stavby'!AN11="","",'Rekapitulace stavby'!AN11)</f>
        <v/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7" t="str">
        <f>'Rekapitulace stavby'!E14</f>
        <v>Vyplň údaj</v>
      </c>
      <c r="F18" s="338"/>
      <c r="G18" s="338"/>
      <c r="H18" s="338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39" t="s">
        <v>19</v>
      </c>
      <c r="F27" s="339"/>
      <c r="G27" s="339"/>
      <c r="H27" s="339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ROUND((SUM(BE81:BE105)),  2)</f>
        <v>0</v>
      </c>
      <c r="G33" s="34"/>
      <c r="H33" s="34"/>
      <c r="I33" s="118">
        <v>0.21</v>
      </c>
      <c r="J33" s="117">
        <f>ROUND(((SUM(BE81:BE105))*I33),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ROUND((SUM(BF81:BF105)),  2)</f>
        <v>0</v>
      </c>
      <c r="G34" s="34"/>
      <c r="H34" s="34"/>
      <c r="I34" s="118">
        <v>0.12</v>
      </c>
      <c r="J34" s="117">
        <f>ROUND(((SUM(BF81:BF105))*I34),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ROUND((SUM(BG81:BG105)),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ROUND((SUM(BH81:BH105)),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ROUND((SUM(BI81:BI105)),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112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0" t="str">
        <f>E7</f>
        <v>Údržba HOZ Pardubicko - část 1, Bolehošť</v>
      </c>
      <c r="F48" s="341"/>
      <c r="G48" s="341"/>
      <c r="H48" s="341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109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7" t="str">
        <f>E9</f>
        <v>SO 8: 108_192 - ODV. HOLICE III - odpad O3</v>
      </c>
      <c r="F50" s="342"/>
      <c r="G50" s="342"/>
      <c r="H50" s="342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Holice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 xml:space="preserve"> 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113</v>
      </c>
      <c r="D57" s="131"/>
      <c r="E57" s="131"/>
      <c r="F57" s="131"/>
      <c r="G57" s="131"/>
      <c r="H57" s="131"/>
      <c r="I57" s="131"/>
      <c r="J57" s="132" t="s">
        <v>114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115</v>
      </c>
    </row>
    <row r="60" spans="1:47" s="9" customFormat="1" ht="24.95" customHeight="1">
      <c r="B60" s="134"/>
      <c r="C60" s="135"/>
      <c r="D60" s="136" t="s">
        <v>116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117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118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40" t="str">
        <f>E7</f>
        <v>Údržba HOZ Pardubicko - část 1, Bolehošť</v>
      </c>
      <c r="F71" s="341"/>
      <c r="G71" s="341"/>
      <c r="H71" s="341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109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297" t="str">
        <f>E9</f>
        <v>SO 8: 108_192 - ODV. HOLICE III - odpad O3</v>
      </c>
      <c r="F73" s="342"/>
      <c r="G73" s="342"/>
      <c r="H73" s="342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Holice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5.6" customHeight="1">
      <c r="A77" s="34"/>
      <c r="B77" s="35"/>
      <c r="C77" s="29" t="s">
        <v>24</v>
      </c>
      <c r="D77" s="36"/>
      <c r="E77" s="36"/>
      <c r="F77" s="27" t="str">
        <f>E15</f>
        <v xml:space="preserve"> </v>
      </c>
      <c r="G77" s="36"/>
      <c r="H77" s="36"/>
      <c r="I77" s="29" t="s">
        <v>30</v>
      </c>
      <c r="J77" s="32" t="str">
        <f>E21</f>
        <v xml:space="preserve"> 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6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 xml:space="preserve"> 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119</v>
      </c>
      <c r="D80" s="149" t="s">
        <v>54</v>
      </c>
      <c r="E80" s="149" t="s">
        <v>50</v>
      </c>
      <c r="F80" s="149" t="s">
        <v>51</v>
      </c>
      <c r="G80" s="149" t="s">
        <v>120</v>
      </c>
      <c r="H80" s="149" t="s">
        <v>121</v>
      </c>
      <c r="I80" s="149" t="s">
        <v>122</v>
      </c>
      <c r="J80" s="149" t="s">
        <v>114</v>
      </c>
      <c r="K80" s="150" t="s">
        <v>123</v>
      </c>
      <c r="L80" s="151"/>
      <c r="M80" s="68" t="s">
        <v>19</v>
      </c>
      <c r="N80" s="69" t="s">
        <v>39</v>
      </c>
      <c r="O80" s="69" t="s">
        <v>124</v>
      </c>
      <c r="P80" s="69" t="s">
        <v>125</v>
      </c>
      <c r="Q80" s="69" t="s">
        <v>126</v>
      </c>
      <c r="R80" s="69" t="s">
        <v>127</v>
      </c>
      <c r="S80" s="69" t="s">
        <v>128</v>
      </c>
      <c r="T80" s="69" t="s">
        <v>129</v>
      </c>
      <c r="U80" s="70" t="s">
        <v>130</v>
      </c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131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4">
        <f>T82</f>
        <v>0</v>
      </c>
      <c r="U81" s="73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115</v>
      </c>
      <c r="BK81" s="155">
        <f>BK82</f>
        <v>0</v>
      </c>
    </row>
    <row r="82" spans="1:65" s="12" customFormat="1" ht="25.9" customHeight="1">
      <c r="B82" s="156"/>
      <c r="C82" s="157"/>
      <c r="D82" s="158" t="s">
        <v>68</v>
      </c>
      <c r="E82" s="159" t="s">
        <v>132</v>
      </c>
      <c r="F82" s="159" t="s">
        <v>133</v>
      </c>
      <c r="G82" s="157"/>
      <c r="H82" s="157"/>
      <c r="I82" s="160"/>
      <c r="J82" s="161">
        <f>BK82</f>
        <v>0</v>
      </c>
      <c r="K82" s="157"/>
      <c r="L82" s="162"/>
      <c r="M82" s="163"/>
      <c r="N82" s="164"/>
      <c r="O82" s="164"/>
      <c r="P82" s="165">
        <f>P83</f>
        <v>0</v>
      </c>
      <c r="Q82" s="164"/>
      <c r="R82" s="165">
        <f>R83</f>
        <v>0</v>
      </c>
      <c r="S82" s="164"/>
      <c r="T82" s="165">
        <f>T83</f>
        <v>0</v>
      </c>
      <c r="U82" s="166"/>
      <c r="AR82" s="167" t="s">
        <v>77</v>
      </c>
      <c r="AT82" s="168" t="s">
        <v>68</v>
      </c>
      <c r="AU82" s="168" t="s">
        <v>69</v>
      </c>
      <c r="AY82" s="167" t="s">
        <v>134</v>
      </c>
      <c r="BK82" s="169">
        <f>BK83</f>
        <v>0</v>
      </c>
    </row>
    <row r="83" spans="1:65" s="12" customFormat="1" ht="22.9" customHeight="1">
      <c r="B83" s="156"/>
      <c r="C83" s="157"/>
      <c r="D83" s="158" t="s">
        <v>68</v>
      </c>
      <c r="E83" s="170" t="s">
        <v>77</v>
      </c>
      <c r="F83" s="170" t="s">
        <v>135</v>
      </c>
      <c r="G83" s="157"/>
      <c r="H83" s="157"/>
      <c r="I83" s="160"/>
      <c r="J83" s="171">
        <f>BK83</f>
        <v>0</v>
      </c>
      <c r="K83" s="157"/>
      <c r="L83" s="162"/>
      <c r="M83" s="163"/>
      <c r="N83" s="164"/>
      <c r="O83" s="164"/>
      <c r="P83" s="165">
        <f>SUM(P84:P105)</f>
        <v>0</v>
      </c>
      <c r="Q83" s="164"/>
      <c r="R83" s="165">
        <f>SUM(R84:R105)</f>
        <v>0</v>
      </c>
      <c r="S83" s="164"/>
      <c r="T83" s="165">
        <f>SUM(T84:T105)</f>
        <v>0</v>
      </c>
      <c r="U83" s="166"/>
      <c r="AR83" s="167" t="s">
        <v>77</v>
      </c>
      <c r="AT83" s="168" t="s">
        <v>68</v>
      </c>
      <c r="AU83" s="168" t="s">
        <v>77</v>
      </c>
      <c r="AY83" s="167" t="s">
        <v>134</v>
      </c>
      <c r="BK83" s="169">
        <f>SUM(BK84:BK105)</f>
        <v>0</v>
      </c>
    </row>
    <row r="84" spans="1:65" s="2" customFormat="1" ht="14.45" customHeight="1">
      <c r="A84" s="34"/>
      <c r="B84" s="35"/>
      <c r="C84" s="172" t="s">
        <v>77</v>
      </c>
      <c r="D84" s="172" t="s">
        <v>136</v>
      </c>
      <c r="E84" s="173" t="s">
        <v>137</v>
      </c>
      <c r="F84" s="174" t="s">
        <v>138</v>
      </c>
      <c r="G84" s="175" t="s">
        <v>139</v>
      </c>
      <c r="H84" s="176">
        <v>0.57399999999999995</v>
      </c>
      <c r="I84" s="177"/>
      <c r="J84" s="178">
        <f>ROUND(I84*H84,2)</f>
        <v>0</v>
      </c>
      <c r="K84" s="174" t="s">
        <v>140</v>
      </c>
      <c r="L84" s="39"/>
      <c r="M84" s="179" t="s">
        <v>19</v>
      </c>
      <c r="N84" s="180" t="s">
        <v>40</v>
      </c>
      <c r="O84" s="64"/>
      <c r="P84" s="181">
        <f>O84*H84</f>
        <v>0</v>
      </c>
      <c r="Q84" s="181">
        <v>0</v>
      </c>
      <c r="R84" s="181">
        <f>Q84*H84</f>
        <v>0</v>
      </c>
      <c r="S84" s="181">
        <v>0</v>
      </c>
      <c r="T84" s="181">
        <f>S84*H84</f>
        <v>0</v>
      </c>
      <c r="U84" s="182" t="s">
        <v>19</v>
      </c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3" t="s">
        <v>141</v>
      </c>
      <c r="AT84" s="183" t="s">
        <v>136</v>
      </c>
      <c r="AU84" s="183" t="s">
        <v>79</v>
      </c>
      <c r="AY84" s="17" t="s">
        <v>134</v>
      </c>
      <c r="BE84" s="184">
        <f>IF(N84="základní",J84,0)</f>
        <v>0</v>
      </c>
      <c r="BF84" s="184">
        <f>IF(N84="snížená",J84,0)</f>
        <v>0</v>
      </c>
      <c r="BG84" s="184">
        <f>IF(N84="zákl. přenesená",J84,0)</f>
        <v>0</v>
      </c>
      <c r="BH84" s="184">
        <f>IF(N84="sníž. přenesená",J84,0)</f>
        <v>0</v>
      </c>
      <c r="BI84" s="184">
        <f>IF(N84="nulová",J84,0)</f>
        <v>0</v>
      </c>
      <c r="BJ84" s="17" t="s">
        <v>77</v>
      </c>
      <c r="BK84" s="184">
        <f>ROUND(I84*H84,2)</f>
        <v>0</v>
      </c>
      <c r="BL84" s="17" t="s">
        <v>141</v>
      </c>
      <c r="BM84" s="183" t="s">
        <v>249</v>
      </c>
    </row>
    <row r="85" spans="1:65" s="2" customFormat="1" ht="11.25">
      <c r="A85" s="34"/>
      <c r="B85" s="35"/>
      <c r="C85" s="36"/>
      <c r="D85" s="185" t="s">
        <v>143</v>
      </c>
      <c r="E85" s="36"/>
      <c r="F85" s="186" t="s">
        <v>144</v>
      </c>
      <c r="G85" s="36"/>
      <c r="H85" s="36"/>
      <c r="I85" s="187"/>
      <c r="J85" s="36"/>
      <c r="K85" s="36"/>
      <c r="L85" s="39"/>
      <c r="M85" s="188"/>
      <c r="N85" s="189"/>
      <c r="O85" s="64"/>
      <c r="P85" s="64"/>
      <c r="Q85" s="64"/>
      <c r="R85" s="64"/>
      <c r="S85" s="64"/>
      <c r="T85" s="64"/>
      <c r="U85" s="65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143</v>
      </c>
      <c r="AU85" s="17" t="s">
        <v>79</v>
      </c>
    </row>
    <row r="86" spans="1:65" s="2" customFormat="1" ht="11.25">
      <c r="A86" s="34"/>
      <c r="B86" s="35"/>
      <c r="C86" s="36"/>
      <c r="D86" s="190" t="s">
        <v>145</v>
      </c>
      <c r="E86" s="36"/>
      <c r="F86" s="191" t="s">
        <v>146</v>
      </c>
      <c r="G86" s="36"/>
      <c r="H86" s="36"/>
      <c r="I86" s="187"/>
      <c r="J86" s="36"/>
      <c r="K86" s="36"/>
      <c r="L86" s="39"/>
      <c r="M86" s="188"/>
      <c r="N86" s="189"/>
      <c r="O86" s="64"/>
      <c r="P86" s="64"/>
      <c r="Q86" s="64"/>
      <c r="R86" s="64"/>
      <c r="S86" s="64"/>
      <c r="T86" s="64"/>
      <c r="U86" s="65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145</v>
      </c>
      <c r="AU86" s="17" t="s">
        <v>79</v>
      </c>
    </row>
    <row r="87" spans="1:65" s="13" customFormat="1" ht="11.25">
      <c r="B87" s="192"/>
      <c r="C87" s="193"/>
      <c r="D87" s="185" t="s">
        <v>147</v>
      </c>
      <c r="E87" s="194" t="s">
        <v>19</v>
      </c>
      <c r="F87" s="195" t="s">
        <v>250</v>
      </c>
      <c r="G87" s="193"/>
      <c r="H87" s="196">
        <v>0.57399999999999995</v>
      </c>
      <c r="I87" s="197"/>
      <c r="J87" s="193"/>
      <c r="K87" s="193"/>
      <c r="L87" s="198"/>
      <c r="M87" s="199"/>
      <c r="N87" s="200"/>
      <c r="O87" s="200"/>
      <c r="P87" s="200"/>
      <c r="Q87" s="200"/>
      <c r="R87" s="200"/>
      <c r="S87" s="200"/>
      <c r="T87" s="200"/>
      <c r="U87" s="201"/>
      <c r="AT87" s="202" t="s">
        <v>147</v>
      </c>
      <c r="AU87" s="202" t="s">
        <v>79</v>
      </c>
      <c r="AV87" s="13" t="s">
        <v>79</v>
      </c>
      <c r="AW87" s="13" t="s">
        <v>31</v>
      </c>
      <c r="AX87" s="13" t="s">
        <v>77</v>
      </c>
      <c r="AY87" s="202" t="s">
        <v>134</v>
      </c>
    </row>
    <row r="88" spans="1:65" s="2" customFormat="1" ht="14.45" customHeight="1">
      <c r="A88" s="34"/>
      <c r="B88" s="35"/>
      <c r="C88" s="172" t="s">
        <v>79</v>
      </c>
      <c r="D88" s="172" t="s">
        <v>136</v>
      </c>
      <c r="E88" s="173" t="s">
        <v>150</v>
      </c>
      <c r="F88" s="174" t="s">
        <v>151</v>
      </c>
      <c r="G88" s="175" t="s">
        <v>139</v>
      </c>
      <c r="H88" s="176">
        <v>0.86099999999999999</v>
      </c>
      <c r="I88" s="177"/>
      <c r="J88" s="178">
        <f>ROUND(I88*H88,2)</f>
        <v>0</v>
      </c>
      <c r="K88" s="174" t="s">
        <v>140</v>
      </c>
      <c r="L88" s="39"/>
      <c r="M88" s="179" t="s">
        <v>19</v>
      </c>
      <c r="N88" s="180" t="s">
        <v>40</v>
      </c>
      <c r="O88" s="64"/>
      <c r="P88" s="181">
        <f>O88*H88</f>
        <v>0</v>
      </c>
      <c r="Q88" s="181">
        <v>0</v>
      </c>
      <c r="R88" s="181">
        <f>Q88*H88</f>
        <v>0</v>
      </c>
      <c r="S88" s="181">
        <v>0</v>
      </c>
      <c r="T88" s="181">
        <f>S88*H88</f>
        <v>0</v>
      </c>
      <c r="U88" s="182" t="s">
        <v>19</v>
      </c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3" t="s">
        <v>141</v>
      </c>
      <c r="AT88" s="183" t="s">
        <v>136</v>
      </c>
      <c r="AU88" s="183" t="s">
        <v>79</v>
      </c>
      <c r="AY88" s="17" t="s">
        <v>134</v>
      </c>
      <c r="BE88" s="184">
        <f>IF(N88="základní",J88,0)</f>
        <v>0</v>
      </c>
      <c r="BF88" s="184">
        <f>IF(N88="snížená",J88,0)</f>
        <v>0</v>
      </c>
      <c r="BG88" s="184">
        <f>IF(N88="zákl. přenesená",J88,0)</f>
        <v>0</v>
      </c>
      <c r="BH88" s="184">
        <f>IF(N88="sníž. přenesená",J88,0)</f>
        <v>0</v>
      </c>
      <c r="BI88" s="184">
        <f>IF(N88="nulová",J88,0)</f>
        <v>0</v>
      </c>
      <c r="BJ88" s="17" t="s">
        <v>77</v>
      </c>
      <c r="BK88" s="184">
        <f>ROUND(I88*H88,2)</f>
        <v>0</v>
      </c>
      <c r="BL88" s="17" t="s">
        <v>141</v>
      </c>
      <c r="BM88" s="183" t="s">
        <v>251</v>
      </c>
    </row>
    <row r="89" spans="1:65" s="2" customFormat="1" ht="11.25">
      <c r="A89" s="34"/>
      <c r="B89" s="35"/>
      <c r="C89" s="36"/>
      <c r="D89" s="185" t="s">
        <v>143</v>
      </c>
      <c r="E89" s="36"/>
      <c r="F89" s="186" t="s">
        <v>153</v>
      </c>
      <c r="G89" s="36"/>
      <c r="H89" s="36"/>
      <c r="I89" s="187"/>
      <c r="J89" s="36"/>
      <c r="K89" s="36"/>
      <c r="L89" s="39"/>
      <c r="M89" s="188"/>
      <c r="N89" s="189"/>
      <c r="O89" s="64"/>
      <c r="P89" s="64"/>
      <c r="Q89" s="64"/>
      <c r="R89" s="64"/>
      <c r="S89" s="64"/>
      <c r="T89" s="64"/>
      <c r="U89" s="65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143</v>
      </c>
      <c r="AU89" s="17" t="s">
        <v>79</v>
      </c>
    </row>
    <row r="90" spans="1:65" s="2" customFormat="1" ht="11.25">
      <c r="A90" s="34"/>
      <c r="B90" s="35"/>
      <c r="C90" s="36"/>
      <c r="D90" s="190" t="s">
        <v>145</v>
      </c>
      <c r="E90" s="36"/>
      <c r="F90" s="191" t="s">
        <v>154</v>
      </c>
      <c r="G90" s="36"/>
      <c r="H90" s="36"/>
      <c r="I90" s="187"/>
      <c r="J90" s="36"/>
      <c r="K90" s="36"/>
      <c r="L90" s="39"/>
      <c r="M90" s="188"/>
      <c r="N90" s="189"/>
      <c r="O90" s="64"/>
      <c r="P90" s="64"/>
      <c r="Q90" s="64"/>
      <c r="R90" s="64"/>
      <c r="S90" s="64"/>
      <c r="T90" s="64"/>
      <c r="U90" s="65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145</v>
      </c>
      <c r="AU90" s="17" t="s">
        <v>79</v>
      </c>
    </row>
    <row r="91" spans="1:65" s="13" customFormat="1" ht="11.25">
      <c r="B91" s="192"/>
      <c r="C91" s="193"/>
      <c r="D91" s="185" t="s">
        <v>147</v>
      </c>
      <c r="E91" s="194" t="s">
        <v>19</v>
      </c>
      <c r="F91" s="195" t="s">
        <v>252</v>
      </c>
      <c r="G91" s="193"/>
      <c r="H91" s="196">
        <v>0.86099999999999999</v>
      </c>
      <c r="I91" s="197"/>
      <c r="J91" s="193"/>
      <c r="K91" s="193"/>
      <c r="L91" s="198"/>
      <c r="M91" s="199"/>
      <c r="N91" s="200"/>
      <c r="O91" s="200"/>
      <c r="P91" s="200"/>
      <c r="Q91" s="200"/>
      <c r="R91" s="200"/>
      <c r="S91" s="200"/>
      <c r="T91" s="200"/>
      <c r="U91" s="201"/>
      <c r="AT91" s="202" t="s">
        <v>147</v>
      </c>
      <c r="AU91" s="202" t="s">
        <v>79</v>
      </c>
      <c r="AV91" s="13" t="s">
        <v>79</v>
      </c>
      <c r="AW91" s="13" t="s">
        <v>31</v>
      </c>
      <c r="AX91" s="13" t="s">
        <v>77</v>
      </c>
      <c r="AY91" s="202" t="s">
        <v>134</v>
      </c>
    </row>
    <row r="92" spans="1:65" s="2" customFormat="1" ht="14.45" customHeight="1">
      <c r="A92" s="34"/>
      <c r="B92" s="35"/>
      <c r="C92" s="172" t="s">
        <v>149</v>
      </c>
      <c r="D92" s="172" t="s">
        <v>136</v>
      </c>
      <c r="E92" s="173" t="s">
        <v>156</v>
      </c>
      <c r="F92" s="174" t="s">
        <v>157</v>
      </c>
      <c r="G92" s="175" t="s">
        <v>139</v>
      </c>
      <c r="H92" s="176">
        <v>0.57399999999999995</v>
      </c>
      <c r="I92" s="177"/>
      <c r="J92" s="178">
        <f>ROUND(I92*H92,2)</f>
        <v>0</v>
      </c>
      <c r="K92" s="174" t="s">
        <v>140</v>
      </c>
      <c r="L92" s="39"/>
      <c r="M92" s="179" t="s">
        <v>19</v>
      </c>
      <c r="N92" s="180" t="s">
        <v>40</v>
      </c>
      <c r="O92" s="64"/>
      <c r="P92" s="181">
        <f>O92*H92</f>
        <v>0</v>
      </c>
      <c r="Q92" s="181">
        <v>0</v>
      </c>
      <c r="R92" s="181">
        <f>Q92*H92</f>
        <v>0</v>
      </c>
      <c r="S92" s="181">
        <v>0</v>
      </c>
      <c r="T92" s="181">
        <f>S92*H92</f>
        <v>0</v>
      </c>
      <c r="U92" s="182" t="s">
        <v>19</v>
      </c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3" t="s">
        <v>141</v>
      </c>
      <c r="AT92" s="183" t="s">
        <v>136</v>
      </c>
      <c r="AU92" s="183" t="s">
        <v>79</v>
      </c>
      <c r="AY92" s="17" t="s">
        <v>134</v>
      </c>
      <c r="BE92" s="184">
        <f>IF(N92="základní",J92,0)</f>
        <v>0</v>
      </c>
      <c r="BF92" s="184">
        <f>IF(N92="snížená",J92,0)</f>
        <v>0</v>
      </c>
      <c r="BG92" s="184">
        <f>IF(N92="zákl. přenesená",J92,0)</f>
        <v>0</v>
      </c>
      <c r="BH92" s="184">
        <f>IF(N92="sníž. přenesená",J92,0)</f>
        <v>0</v>
      </c>
      <c r="BI92" s="184">
        <f>IF(N92="nulová",J92,0)</f>
        <v>0</v>
      </c>
      <c r="BJ92" s="17" t="s">
        <v>77</v>
      </c>
      <c r="BK92" s="184">
        <f>ROUND(I92*H92,2)</f>
        <v>0</v>
      </c>
      <c r="BL92" s="17" t="s">
        <v>141</v>
      </c>
      <c r="BM92" s="183" t="s">
        <v>253</v>
      </c>
    </row>
    <row r="93" spans="1:65" s="2" customFormat="1" ht="11.25">
      <c r="A93" s="34"/>
      <c r="B93" s="35"/>
      <c r="C93" s="36"/>
      <c r="D93" s="185" t="s">
        <v>143</v>
      </c>
      <c r="E93" s="36"/>
      <c r="F93" s="186" t="s">
        <v>159</v>
      </c>
      <c r="G93" s="36"/>
      <c r="H93" s="36"/>
      <c r="I93" s="187"/>
      <c r="J93" s="36"/>
      <c r="K93" s="36"/>
      <c r="L93" s="39"/>
      <c r="M93" s="188"/>
      <c r="N93" s="189"/>
      <c r="O93" s="64"/>
      <c r="P93" s="64"/>
      <c r="Q93" s="64"/>
      <c r="R93" s="64"/>
      <c r="S93" s="64"/>
      <c r="T93" s="64"/>
      <c r="U93" s="65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143</v>
      </c>
      <c r="AU93" s="17" t="s">
        <v>79</v>
      </c>
    </row>
    <row r="94" spans="1:65" s="2" customFormat="1" ht="11.25">
      <c r="A94" s="34"/>
      <c r="B94" s="35"/>
      <c r="C94" s="36"/>
      <c r="D94" s="190" t="s">
        <v>145</v>
      </c>
      <c r="E94" s="36"/>
      <c r="F94" s="191" t="s">
        <v>160</v>
      </c>
      <c r="G94" s="36"/>
      <c r="H94" s="36"/>
      <c r="I94" s="187"/>
      <c r="J94" s="36"/>
      <c r="K94" s="36"/>
      <c r="L94" s="39"/>
      <c r="M94" s="188"/>
      <c r="N94" s="189"/>
      <c r="O94" s="64"/>
      <c r="P94" s="64"/>
      <c r="Q94" s="64"/>
      <c r="R94" s="64"/>
      <c r="S94" s="64"/>
      <c r="T94" s="64"/>
      <c r="U94" s="65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145</v>
      </c>
      <c r="AU94" s="17" t="s">
        <v>79</v>
      </c>
    </row>
    <row r="95" spans="1:65" s="13" customFormat="1" ht="11.25">
      <c r="B95" s="192"/>
      <c r="C95" s="193"/>
      <c r="D95" s="185" t="s">
        <v>147</v>
      </c>
      <c r="E95" s="194" t="s">
        <v>19</v>
      </c>
      <c r="F95" s="195" t="s">
        <v>254</v>
      </c>
      <c r="G95" s="193"/>
      <c r="H95" s="196">
        <v>0.57399999999999995</v>
      </c>
      <c r="I95" s="197"/>
      <c r="J95" s="193"/>
      <c r="K95" s="193"/>
      <c r="L95" s="198"/>
      <c r="M95" s="199"/>
      <c r="N95" s="200"/>
      <c r="O95" s="200"/>
      <c r="P95" s="200"/>
      <c r="Q95" s="200"/>
      <c r="R95" s="200"/>
      <c r="S95" s="200"/>
      <c r="T95" s="200"/>
      <c r="U95" s="201"/>
      <c r="AT95" s="202" t="s">
        <v>147</v>
      </c>
      <c r="AU95" s="202" t="s">
        <v>79</v>
      </c>
      <c r="AV95" s="13" t="s">
        <v>79</v>
      </c>
      <c r="AW95" s="13" t="s">
        <v>31</v>
      </c>
      <c r="AX95" s="13" t="s">
        <v>77</v>
      </c>
      <c r="AY95" s="202" t="s">
        <v>134</v>
      </c>
    </row>
    <row r="96" spans="1:65" s="2" customFormat="1" ht="14.45" customHeight="1">
      <c r="A96" s="34"/>
      <c r="B96" s="35"/>
      <c r="C96" s="172" t="s">
        <v>141</v>
      </c>
      <c r="D96" s="172" t="s">
        <v>136</v>
      </c>
      <c r="E96" s="173" t="s">
        <v>163</v>
      </c>
      <c r="F96" s="174" t="s">
        <v>164</v>
      </c>
      <c r="G96" s="175" t="s">
        <v>139</v>
      </c>
      <c r="H96" s="176">
        <v>0.86099999999999999</v>
      </c>
      <c r="I96" s="177"/>
      <c r="J96" s="178">
        <f>ROUND(I96*H96,2)</f>
        <v>0</v>
      </c>
      <c r="K96" s="174" t="s">
        <v>140</v>
      </c>
      <c r="L96" s="39"/>
      <c r="M96" s="179" t="s">
        <v>19</v>
      </c>
      <c r="N96" s="180" t="s">
        <v>40</v>
      </c>
      <c r="O96" s="64"/>
      <c r="P96" s="181">
        <f>O96*H96</f>
        <v>0</v>
      </c>
      <c r="Q96" s="181">
        <v>0</v>
      </c>
      <c r="R96" s="181">
        <f>Q96*H96</f>
        <v>0</v>
      </c>
      <c r="S96" s="181">
        <v>0</v>
      </c>
      <c r="T96" s="181">
        <f>S96*H96</f>
        <v>0</v>
      </c>
      <c r="U96" s="182" t="s">
        <v>19</v>
      </c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3" t="s">
        <v>141</v>
      </c>
      <c r="AT96" s="183" t="s">
        <v>136</v>
      </c>
      <c r="AU96" s="183" t="s">
        <v>79</v>
      </c>
      <c r="AY96" s="17" t="s">
        <v>134</v>
      </c>
      <c r="BE96" s="184">
        <f>IF(N96="základní",J96,0)</f>
        <v>0</v>
      </c>
      <c r="BF96" s="184">
        <f>IF(N96="snížená",J96,0)</f>
        <v>0</v>
      </c>
      <c r="BG96" s="184">
        <f>IF(N96="zákl. přenesená",J96,0)</f>
        <v>0</v>
      </c>
      <c r="BH96" s="184">
        <f>IF(N96="sníž. přenesená",J96,0)</f>
        <v>0</v>
      </c>
      <c r="BI96" s="184">
        <f>IF(N96="nulová",J96,0)</f>
        <v>0</v>
      </c>
      <c r="BJ96" s="17" t="s">
        <v>77</v>
      </c>
      <c r="BK96" s="184">
        <f>ROUND(I96*H96,2)</f>
        <v>0</v>
      </c>
      <c r="BL96" s="17" t="s">
        <v>141</v>
      </c>
      <c r="BM96" s="183" t="s">
        <v>255</v>
      </c>
    </row>
    <row r="97" spans="1:65" s="2" customFormat="1" ht="11.25">
      <c r="A97" s="34"/>
      <c r="B97" s="35"/>
      <c r="C97" s="36"/>
      <c r="D97" s="185" t="s">
        <v>143</v>
      </c>
      <c r="E97" s="36"/>
      <c r="F97" s="186" t="s">
        <v>166</v>
      </c>
      <c r="G97" s="36"/>
      <c r="H97" s="36"/>
      <c r="I97" s="187"/>
      <c r="J97" s="36"/>
      <c r="K97" s="36"/>
      <c r="L97" s="39"/>
      <c r="M97" s="188"/>
      <c r="N97" s="189"/>
      <c r="O97" s="64"/>
      <c r="P97" s="64"/>
      <c r="Q97" s="64"/>
      <c r="R97" s="64"/>
      <c r="S97" s="64"/>
      <c r="T97" s="64"/>
      <c r="U97" s="65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143</v>
      </c>
      <c r="AU97" s="17" t="s">
        <v>79</v>
      </c>
    </row>
    <row r="98" spans="1:65" s="2" customFormat="1" ht="11.25">
      <c r="A98" s="34"/>
      <c r="B98" s="35"/>
      <c r="C98" s="36"/>
      <c r="D98" s="190" t="s">
        <v>145</v>
      </c>
      <c r="E98" s="36"/>
      <c r="F98" s="191" t="s">
        <v>167</v>
      </c>
      <c r="G98" s="36"/>
      <c r="H98" s="36"/>
      <c r="I98" s="187"/>
      <c r="J98" s="36"/>
      <c r="K98" s="36"/>
      <c r="L98" s="39"/>
      <c r="M98" s="188"/>
      <c r="N98" s="189"/>
      <c r="O98" s="64"/>
      <c r="P98" s="64"/>
      <c r="Q98" s="64"/>
      <c r="R98" s="64"/>
      <c r="S98" s="64"/>
      <c r="T98" s="64"/>
      <c r="U98" s="65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145</v>
      </c>
      <c r="AU98" s="17" t="s">
        <v>79</v>
      </c>
    </row>
    <row r="99" spans="1:65" s="13" customFormat="1" ht="11.25">
      <c r="B99" s="192"/>
      <c r="C99" s="193"/>
      <c r="D99" s="185" t="s">
        <v>147</v>
      </c>
      <c r="E99" s="194" t="s">
        <v>19</v>
      </c>
      <c r="F99" s="195" t="s">
        <v>256</v>
      </c>
      <c r="G99" s="193"/>
      <c r="H99" s="196">
        <v>0.86099999999999999</v>
      </c>
      <c r="I99" s="197"/>
      <c r="J99" s="193"/>
      <c r="K99" s="193"/>
      <c r="L99" s="198"/>
      <c r="M99" s="199"/>
      <c r="N99" s="200"/>
      <c r="O99" s="200"/>
      <c r="P99" s="200"/>
      <c r="Q99" s="200"/>
      <c r="R99" s="200"/>
      <c r="S99" s="200"/>
      <c r="T99" s="200"/>
      <c r="U99" s="201"/>
      <c r="AT99" s="202" t="s">
        <v>147</v>
      </c>
      <c r="AU99" s="202" t="s">
        <v>79</v>
      </c>
      <c r="AV99" s="13" t="s">
        <v>79</v>
      </c>
      <c r="AW99" s="13" t="s">
        <v>31</v>
      </c>
      <c r="AX99" s="13" t="s">
        <v>77</v>
      </c>
      <c r="AY99" s="202" t="s">
        <v>134</v>
      </c>
    </row>
    <row r="100" spans="1:65" s="2" customFormat="1" ht="19.899999999999999" customHeight="1">
      <c r="A100" s="34"/>
      <c r="B100" s="35"/>
      <c r="C100" s="172" t="s">
        <v>162</v>
      </c>
      <c r="D100" s="172" t="s">
        <v>136</v>
      </c>
      <c r="E100" s="173" t="s">
        <v>169</v>
      </c>
      <c r="F100" s="174" t="s">
        <v>170</v>
      </c>
      <c r="G100" s="175" t="s">
        <v>139</v>
      </c>
      <c r="H100" s="176">
        <v>0.57399999999999995</v>
      </c>
      <c r="I100" s="177"/>
      <c r="J100" s="178">
        <f>ROUND(I100*H100,2)</f>
        <v>0</v>
      </c>
      <c r="K100" s="174" t="s">
        <v>19</v>
      </c>
      <c r="L100" s="39"/>
      <c r="M100" s="179" t="s">
        <v>19</v>
      </c>
      <c r="N100" s="180" t="s">
        <v>40</v>
      </c>
      <c r="O100" s="64"/>
      <c r="P100" s="181">
        <f>O100*H100</f>
        <v>0</v>
      </c>
      <c r="Q100" s="181">
        <v>0</v>
      </c>
      <c r="R100" s="181">
        <f>Q100*H100</f>
        <v>0</v>
      </c>
      <c r="S100" s="181">
        <v>0</v>
      </c>
      <c r="T100" s="181">
        <f>S100*H100</f>
        <v>0</v>
      </c>
      <c r="U100" s="182" t="s">
        <v>19</v>
      </c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3" t="s">
        <v>141</v>
      </c>
      <c r="AT100" s="183" t="s">
        <v>136</v>
      </c>
      <c r="AU100" s="183" t="s">
        <v>79</v>
      </c>
      <c r="AY100" s="17" t="s">
        <v>134</v>
      </c>
      <c r="BE100" s="184">
        <f>IF(N100="základní",J100,0)</f>
        <v>0</v>
      </c>
      <c r="BF100" s="184">
        <f>IF(N100="snížená",J100,0)</f>
        <v>0</v>
      </c>
      <c r="BG100" s="184">
        <f>IF(N100="zákl. přenesená",J100,0)</f>
        <v>0</v>
      </c>
      <c r="BH100" s="184">
        <f>IF(N100="sníž. přenesená",J100,0)</f>
        <v>0</v>
      </c>
      <c r="BI100" s="184">
        <f>IF(N100="nulová",J100,0)</f>
        <v>0</v>
      </c>
      <c r="BJ100" s="17" t="s">
        <v>77</v>
      </c>
      <c r="BK100" s="184">
        <f>ROUND(I100*H100,2)</f>
        <v>0</v>
      </c>
      <c r="BL100" s="17" t="s">
        <v>141</v>
      </c>
      <c r="BM100" s="183" t="s">
        <v>257</v>
      </c>
    </row>
    <row r="101" spans="1:65" s="2" customFormat="1" ht="11.25">
      <c r="A101" s="34"/>
      <c r="B101" s="35"/>
      <c r="C101" s="36"/>
      <c r="D101" s="185" t="s">
        <v>143</v>
      </c>
      <c r="E101" s="36"/>
      <c r="F101" s="186" t="s">
        <v>172</v>
      </c>
      <c r="G101" s="36"/>
      <c r="H101" s="36"/>
      <c r="I101" s="187"/>
      <c r="J101" s="36"/>
      <c r="K101" s="36"/>
      <c r="L101" s="39"/>
      <c r="M101" s="188"/>
      <c r="N101" s="189"/>
      <c r="O101" s="64"/>
      <c r="P101" s="64"/>
      <c r="Q101" s="64"/>
      <c r="R101" s="64"/>
      <c r="S101" s="64"/>
      <c r="T101" s="64"/>
      <c r="U101" s="65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143</v>
      </c>
      <c r="AU101" s="17" t="s">
        <v>79</v>
      </c>
    </row>
    <row r="102" spans="1:65" s="13" customFormat="1" ht="11.25">
      <c r="B102" s="192"/>
      <c r="C102" s="193"/>
      <c r="D102" s="185" t="s">
        <v>147</v>
      </c>
      <c r="E102" s="194" t="s">
        <v>19</v>
      </c>
      <c r="F102" s="195" t="s">
        <v>254</v>
      </c>
      <c r="G102" s="193"/>
      <c r="H102" s="196">
        <v>0.57399999999999995</v>
      </c>
      <c r="I102" s="197"/>
      <c r="J102" s="193"/>
      <c r="K102" s="193"/>
      <c r="L102" s="198"/>
      <c r="M102" s="199"/>
      <c r="N102" s="200"/>
      <c r="O102" s="200"/>
      <c r="P102" s="200"/>
      <c r="Q102" s="200"/>
      <c r="R102" s="200"/>
      <c r="S102" s="200"/>
      <c r="T102" s="200"/>
      <c r="U102" s="201"/>
      <c r="AT102" s="202" t="s">
        <v>147</v>
      </c>
      <c r="AU102" s="202" t="s">
        <v>79</v>
      </c>
      <c r="AV102" s="13" t="s">
        <v>79</v>
      </c>
      <c r="AW102" s="13" t="s">
        <v>31</v>
      </c>
      <c r="AX102" s="13" t="s">
        <v>77</v>
      </c>
      <c r="AY102" s="202" t="s">
        <v>134</v>
      </c>
    </row>
    <row r="103" spans="1:65" s="2" customFormat="1" ht="19.899999999999999" customHeight="1">
      <c r="A103" s="34"/>
      <c r="B103" s="35"/>
      <c r="C103" s="172" t="s">
        <v>173</v>
      </c>
      <c r="D103" s="172" t="s">
        <v>136</v>
      </c>
      <c r="E103" s="173" t="s">
        <v>174</v>
      </c>
      <c r="F103" s="174" t="s">
        <v>175</v>
      </c>
      <c r="G103" s="175" t="s">
        <v>139</v>
      </c>
      <c r="H103" s="176">
        <v>0.86099999999999999</v>
      </c>
      <c r="I103" s="177"/>
      <c r="J103" s="178">
        <f>ROUND(I103*H103,2)</f>
        <v>0</v>
      </c>
      <c r="K103" s="174" t="s">
        <v>19</v>
      </c>
      <c r="L103" s="39"/>
      <c r="M103" s="179" t="s">
        <v>19</v>
      </c>
      <c r="N103" s="180" t="s">
        <v>40</v>
      </c>
      <c r="O103" s="64"/>
      <c r="P103" s="181">
        <f>O103*H103</f>
        <v>0</v>
      </c>
      <c r="Q103" s="181">
        <v>0</v>
      </c>
      <c r="R103" s="181">
        <f>Q103*H103</f>
        <v>0</v>
      </c>
      <c r="S103" s="181">
        <v>0</v>
      </c>
      <c r="T103" s="181">
        <f>S103*H103</f>
        <v>0</v>
      </c>
      <c r="U103" s="182" t="s">
        <v>19</v>
      </c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R103" s="183" t="s">
        <v>141</v>
      </c>
      <c r="AT103" s="183" t="s">
        <v>136</v>
      </c>
      <c r="AU103" s="183" t="s">
        <v>79</v>
      </c>
      <c r="AY103" s="17" t="s">
        <v>134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7" t="s">
        <v>77</v>
      </c>
      <c r="BK103" s="184">
        <f>ROUND(I103*H103,2)</f>
        <v>0</v>
      </c>
      <c r="BL103" s="17" t="s">
        <v>141</v>
      </c>
      <c r="BM103" s="183" t="s">
        <v>258</v>
      </c>
    </row>
    <row r="104" spans="1:65" s="2" customFormat="1" ht="19.5">
      <c r="A104" s="34"/>
      <c r="B104" s="35"/>
      <c r="C104" s="36"/>
      <c r="D104" s="185" t="s">
        <v>143</v>
      </c>
      <c r="E104" s="36"/>
      <c r="F104" s="186" t="s">
        <v>177</v>
      </c>
      <c r="G104" s="36"/>
      <c r="H104" s="36"/>
      <c r="I104" s="187"/>
      <c r="J104" s="36"/>
      <c r="K104" s="36"/>
      <c r="L104" s="39"/>
      <c r="M104" s="188"/>
      <c r="N104" s="189"/>
      <c r="O104" s="64"/>
      <c r="P104" s="64"/>
      <c r="Q104" s="64"/>
      <c r="R104" s="64"/>
      <c r="S104" s="64"/>
      <c r="T104" s="64"/>
      <c r="U104" s="65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7" t="s">
        <v>143</v>
      </c>
      <c r="AU104" s="17" t="s">
        <v>79</v>
      </c>
    </row>
    <row r="105" spans="1:65" s="13" customFormat="1" ht="11.25">
      <c r="B105" s="192"/>
      <c r="C105" s="193"/>
      <c r="D105" s="185" t="s">
        <v>147</v>
      </c>
      <c r="E105" s="194" t="s">
        <v>19</v>
      </c>
      <c r="F105" s="195" t="s">
        <v>256</v>
      </c>
      <c r="G105" s="193"/>
      <c r="H105" s="196">
        <v>0.86099999999999999</v>
      </c>
      <c r="I105" s="197"/>
      <c r="J105" s="193"/>
      <c r="K105" s="193"/>
      <c r="L105" s="198"/>
      <c r="M105" s="203"/>
      <c r="N105" s="204"/>
      <c r="O105" s="204"/>
      <c r="P105" s="204"/>
      <c r="Q105" s="204"/>
      <c r="R105" s="204"/>
      <c r="S105" s="204"/>
      <c r="T105" s="204"/>
      <c r="U105" s="205"/>
      <c r="AT105" s="202" t="s">
        <v>147</v>
      </c>
      <c r="AU105" s="202" t="s">
        <v>79</v>
      </c>
      <c r="AV105" s="13" t="s">
        <v>79</v>
      </c>
      <c r="AW105" s="13" t="s">
        <v>31</v>
      </c>
      <c r="AX105" s="13" t="s">
        <v>77</v>
      </c>
      <c r="AY105" s="202" t="s">
        <v>134</v>
      </c>
    </row>
    <row r="106" spans="1:65" s="2" customFormat="1" ht="6.95" customHeight="1">
      <c r="A106" s="34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9"/>
      <c r="M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</sheetData>
  <sheetProtection algorithmName="SHA-512" hashValue="VQXEL9U1AkghUBS7GPqBYdcxbUYPcnaTOlTgxPXIVq3ny8VitkcEviOVNX4bRa5J335mQRCa3YRPyOi3n8+Azg==" saltValue="nmXAsuxpO7uQw4Z+xJLF39525AcYRtJ1sE8/eRsbjgiPukTKZ3klh/Wu4QjXto5F3pTIQEtsqHtzDTfCyt0tIQ==" spinCount="100000" sheet="1" objects="1" scenarios="1" formatColumns="0" formatRows="0" autoFilter="0"/>
  <autoFilter ref="C80:K105" xr:uid="{00000000-0009-0000-0000-000008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800-000000000000}"/>
    <hyperlink ref="F90" r:id="rId2" xr:uid="{00000000-0004-0000-0800-000001000000}"/>
    <hyperlink ref="F94" r:id="rId3" xr:uid="{00000000-0004-0000-0800-000002000000}"/>
    <hyperlink ref="F98" r:id="rId4" xr:uid="{00000000-0004-0000-08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25</vt:i4>
      </vt:variant>
    </vt:vector>
  </HeadingPairs>
  <TitlesOfParts>
    <vt:vector size="38" baseType="lpstr">
      <vt:lpstr>Rekapitulace stavby</vt:lpstr>
      <vt:lpstr>SO 1-  108_428 - STEBLOVA...</vt:lpstr>
      <vt:lpstr>SO 2- 108_366 - Odpad Hro...</vt:lpstr>
      <vt:lpstr>SO 3- 108_365 - Odpad Panský</vt:lpstr>
      <vt:lpstr>SO 4- 108_364 - Odpad Pod...</vt:lpstr>
      <vt:lpstr>SO 5- 108_007 - SPOJIL I</vt:lpstr>
      <vt:lpstr>SO 6- 108_008 - SPOJIL I</vt:lpstr>
      <vt:lpstr>SO 7- 108_009 - SPOJIL I</vt:lpstr>
      <vt:lpstr>SO 8- 108_192 - ODV. HOLI...</vt:lpstr>
      <vt:lpstr>SO 9- 108_193 - HOLICE I,...</vt:lpstr>
      <vt:lpstr>SO 10- 108_411 - MATEROV ...</vt:lpstr>
      <vt:lpstr>SO 11- 110_055 - HOZ O5 B...</vt:lpstr>
      <vt:lpstr>Pokyny pro vyplnění</vt:lpstr>
      <vt:lpstr>'Rekapitulace stavby'!Názvy_tisku</vt:lpstr>
      <vt:lpstr>'SO 1-  108_428 - STEBLOVA...'!Názvy_tisku</vt:lpstr>
      <vt:lpstr>'SO 10- 108_411 - MATEROV ...'!Názvy_tisku</vt:lpstr>
      <vt:lpstr>'SO 11- 110_055 - HOZ O5 B...'!Názvy_tisku</vt:lpstr>
      <vt:lpstr>'SO 2- 108_366 - Odpad Hro...'!Názvy_tisku</vt:lpstr>
      <vt:lpstr>'SO 3- 108_365 - Odpad Panský'!Názvy_tisku</vt:lpstr>
      <vt:lpstr>'SO 4- 108_364 - Odpad Pod...'!Názvy_tisku</vt:lpstr>
      <vt:lpstr>'SO 5- 108_007 - SPOJIL I'!Názvy_tisku</vt:lpstr>
      <vt:lpstr>'SO 6- 108_008 - SPOJIL I'!Názvy_tisku</vt:lpstr>
      <vt:lpstr>'SO 7- 108_009 - SPOJIL I'!Názvy_tisku</vt:lpstr>
      <vt:lpstr>'SO 8- 108_192 - ODV. HOLI...'!Názvy_tisku</vt:lpstr>
      <vt:lpstr>'SO 9- 108_193 - HOLICE I,...'!Názvy_tisku</vt:lpstr>
      <vt:lpstr>'Pokyny pro vyplnění'!Oblast_tisku</vt:lpstr>
      <vt:lpstr>'Rekapitulace stavby'!Oblast_tisku</vt:lpstr>
      <vt:lpstr>'SO 1-  108_428 - STEBLOVA...'!Oblast_tisku</vt:lpstr>
      <vt:lpstr>'SO 10- 108_411 - MATEROV ...'!Oblast_tisku</vt:lpstr>
      <vt:lpstr>'SO 11- 110_055 - HOZ O5 B...'!Oblast_tisku</vt:lpstr>
      <vt:lpstr>'SO 2- 108_366 - Odpad Hro...'!Oblast_tisku</vt:lpstr>
      <vt:lpstr>'SO 3- 108_365 - Odpad Panský'!Oblast_tisku</vt:lpstr>
      <vt:lpstr>'SO 4- 108_364 - Odpad Pod...'!Oblast_tisku</vt:lpstr>
      <vt:lpstr>'SO 5- 108_007 - SPOJIL I'!Oblast_tisku</vt:lpstr>
      <vt:lpstr>'SO 6- 108_008 - SPOJIL I'!Oblast_tisku</vt:lpstr>
      <vt:lpstr>'SO 7- 108_009 - SPOJIL I'!Oblast_tisku</vt:lpstr>
      <vt:lpstr>'SO 8- 108_192 - ODV. HOLI...'!Oblast_tisku</vt:lpstr>
      <vt:lpstr>'SO 9- 108_193 - HOLICE I,...'!Oblast_tisku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Doleček Ivo Ing.</dc:creator>
  <cp:lastModifiedBy>Krytinářová Eliška Ing.</cp:lastModifiedBy>
  <dcterms:created xsi:type="dcterms:W3CDTF">2025-05-15T11:43:19Z</dcterms:created>
  <dcterms:modified xsi:type="dcterms:W3CDTF">2025-05-16T04:26:06Z</dcterms:modified>
</cp:coreProperties>
</file>