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16 Údržba HOZ Litoměřicko A2\výzva\"/>
    </mc:Choice>
  </mc:AlternateContent>
  <xr:revisionPtr revIDLastSave="0" documentId="13_ncr:1_{7357EE46-9240-4521-BBE4-D835CC8B6E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2-2025 - HOZ Slatina - ..." sheetId="2" r:id="rId2"/>
    <sheet name="Pokyny pro vyplnění" sheetId="3" r:id="rId3"/>
  </sheets>
  <definedNames>
    <definedName name="_xlnm._FilterDatabase" localSheetId="1" hidden="1">'002-2025 - HOZ Slatina - ...'!$C$82:$K$144</definedName>
    <definedName name="_xlnm.Print_Titles" localSheetId="1">'002-2025 - HOZ Slatina - ...'!$82:$82</definedName>
    <definedName name="_xlnm.Print_Titles" localSheetId="0">'Rekapitulace stavby'!$52:$52</definedName>
    <definedName name="_xlnm.Print_Area" localSheetId="1">'002-2025 - HOZ Slatina - ...'!$C$4:$J$39,'002-2025 - HOZ Slatina - ...'!$C$45:$J$64,'002-2025 - HOZ Slatina - ...'!$C$70:$K$144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42" i="2"/>
  <c r="BH142" i="2"/>
  <c r="BG142" i="2"/>
  <c r="F35" i="2" s="1"/>
  <c r="BF142" i="2"/>
  <c r="J34" i="2" s="1"/>
  <c r="AW55" i="1" s="1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1" i="2"/>
  <c r="BH91" i="2"/>
  <c r="BG91" i="2"/>
  <c r="BF91" i="2"/>
  <c r="T91" i="2"/>
  <c r="R91" i="2"/>
  <c r="P91" i="2"/>
  <c r="BI86" i="2"/>
  <c r="BH86" i="2"/>
  <c r="BG86" i="2"/>
  <c r="BF86" i="2"/>
  <c r="T86" i="2"/>
  <c r="R86" i="2"/>
  <c r="P86" i="2"/>
  <c r="F77" i="2"/>
  <c r="E75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80" i="2"/>
  <c r="J17" i="2"/>
  <c r="J15" i="2"/>
  <c r="E15" i="2"/>
  <c r="F79" i="2" s="1"/>
  <c r="J14" i="2"/>
  <c r="J12" i="2"/>
  <c r="J77" i="2" s="1"/>
  <c r="E7" i="2"/>
  <c r="E48" i="2"/>
  <c r="L50" i="1"/>
  <c r="AM50" i="1"/>
  <c r="AM49" i="1"/>
  <c r="L49" i="1"/>
  <c r="AM47" i="1"/>
  <c r="L47" i="1"/>
  <c r="L45" i="1"/>
  <c r="L44" i="1"/>
  <c r="BK114" i="2"/>
  <c r="BK142" i="2"/>
  <c r="BK136" i="2"/>
  <c r="J114" i="2"/>
  <c r="J101" i="2"/>
  <c r="J86" i="2"/>
  <c r="BK96" i="2"/>
  <c r="J139" i="2"/>
  <c r="BK101" i="2"/>
  <c r="AS54" i="1"/>
  <c r="J91" i="2"/>
  <c r="BK130" i="2"/>
  <c r="J117" i="2"/>
  <c r="BK117" i="2"/>
  <c r="J107" i="2"/>
  <c r="J142" i="2"/>
  <c r="J104" i="2"/>
  <c r="BK107" i="2"/>
  <c r="BK91" i="2"/>
  <c r="BK139" i="2"/>
  <c r="J130" i="2"/>
  <c r="BK104" i="2"/>
  <c r="J96" i="2"/>
  <c r="BK86" i="2"/>
  <c r="J136" i="2"/>
  <c r="BK85" i="2" l="1"/>
  <c r="J85" i="2"/>
  <c r="J61" i="2" s="1"/>
  <c r="P85" i="2"/>
  <c r="P84" i="2" s="1"/>
  <c r="R85" i="2"/>
  <c r="R84" i="2"/>
  <c r="T85" i="2"/>
  <c r="T84" i="2"/>
  <c r="BK113" i="2"/>
  <c r="J113" i="2" s="1"/>
  <c r="J63" i="2" s="1"/>
  <c r="P113" i="2"/>
  <c r="P112" i="2"/>
  <c r="R113" i="2"/>
  <c r="R112" i="2"/>
  <c r="T113" i="2"/>
  <c r="T112" i="2"/>
  <c r="BE142" i="2"/>
  <c r="F54" i="2"/>
  <c r="E73" i="2"/>
  <c r="J79" i="2"/>
  <c r="J52" i="2"/>
  <c r="BE114" i="2"/>
  <c r="BE117" i="2"/>
  <c r="F55" i="2"/>
  <c r="J80" i="2"/>
  <c r="BE101" i="2"/>
  <c r="BE96" i="2"/>
  <c r="BE104" i="2"/>
  <c r="BE130" i="2"/>
  <c r="BE136" i="2"/>
  <c r="BE86" i="2"/>
  <c r="BE91" i="2"/>
  <c r="BE107" i="2"/>
  <c r="BE139" i="2"/>
  <c r="BB55" i="1"/>
  <c r="BB54" i="1" s="1"/>
  <c r="W31" i="1" s="1"/>
  <c r="F36" i="2"/>
  <c r="BC55" i="1" s="1"/>
  <c r="BC54" i="1" s="1"/>
  <c r="W32" i="1" s="1"/>
  <c r="F34" i="2"/>
  <c r="BA55" i="1"/>
  <c r="BA54" i="1"/>
  <c r="AW54" i="1" s="1"/>
  <c r="AK30" i="1" s="1"/>
  <c r="F37" i="2"/>
  <c r="BD55" i="1" s="1"/>
  <c r="BD54" i="1" s="1"/>
  <c r="W33" i="1" s="1"/>
  <c r="T83" i="2" l="1"/>
  <c r="P83" i="2"/>
  <c r="AU55" i="1" s="1"/>
  <c r="AU54" i="1" s="1"/>
  <c r="R83" i="2"/>
  <c r="BK112" i="2"/>
  <c r="J112" i="2"/>
  <c r="J62" i="2"/>
  <c r="BK84" i="2"/>
  <c r="AX54" i="1"/>
  <c r="F33" i="2"/>
  <c r="AZ55" i="1" s="1"/>
  <c r="AZ54" i="1" s="1"/>
  <c r="W29" i="1" s="1"/>
  <c r="AY54" i="1"/>
  <c r="W30" i="1"/>
  <c r="J33" i="2"/>
  <c r="AV55" i="1"/>
  <c r="AT55" i="1"/>
  <c r="BK83" i="2" l="1"/>
  <c r="J83" i="2" s="1"/>
  <c r="J84" i="2"/>
  <c r="J60" i="2"/>
  <c r="AV54" i="1"/>
  <c r="AK29" i="1"/>
  <c r="J59" i="2" l="1"/>
  <c r="J30" i="2"/>
  <c r="AG55" i="1" s="1"/>
  <c r="AG54" i="1" s="1"/>
  <c r="AK26" i="1" s="1"/>
  <c r="AK35" i="1" s="1"/>
  <c r="J39" i="2"/>
  <c r="AT54" i="1"/>
  <c r="AN54" i="1" l="1"/>
  <c r="AN55" i="1"/>
</calcChain>
</file>

<file path=xl/sharedStrings.xml><?xml version="1.0" encoding="utf-8"?>
<sst xmlns="http://schemas.openxmlformats.org/spreadsheetml/2006/main" count="1203" uniqueCount="389">
  <si>
    <t>Export Komplet</t>
  </si>
  <si>
    <t>VZ</t>
  </si>
  <si>
    <t>2.0</t>
  </si>
  <si>
    <t>ZAMOK</t>
  </si>
  <si>
    <t>False</t>
  </si>
  <si>
    <t>{f7a47dc5-2e8c-42c5-aa7d-43c27f997ff8}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</si>
  <si>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</si>
  <si>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</si>
  <si>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</si>
  <si>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</si>
  <si>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</si>
  <si>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</si>
  <si>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</si>
  <si>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</si>
  <si>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</si>
  <si>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</si>
  <si>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</si>
  <si>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Litoměřicko</t>
  </si>
  <si>
    <t>KSO:</t>
  </si>
  <si>
    <t/>
  </si>
  <si>
    <t>CC-CZ:</t>
  </si>
  <si>
    <t>Místo:</t>
  </si>
  <si>
    <t>Slatina pod Hazmburkem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</si>
  <si>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</si>
  <si>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</si>
  <si>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</si>
  <si>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</si>
  <si>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</si>
  <si>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</si>
  <si>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</si>
  <si>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</si>
  <si>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</si>
  <si>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</si>
  <si>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</si>
  <si>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</si>
  <si>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</si>
  <si>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</si>
  <si>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</si>
  <si>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</si>
  <si>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</si>
  <si>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</si>
  <si>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</si>
  <si>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</si>
  <si>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</si>
  <si>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</si>
  <si>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</si>
  <si>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</si>
  <si>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</si>
  <si>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</si>
  <si>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</si>
  <si>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</si>
  <si>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</si>
  <si>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</si>
  <si>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</si>
  <si>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</si>
  <si>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</si>
  <si>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</si>
  <si>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</si>
  <si>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</si>
  <si>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</si>
  <si>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</si>
  <si>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</si>
  <si>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</si>
  <si>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</si>
  <si>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</si>
  <si>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</si>
  <si>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</si>
  <si>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</si>
  <si>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</si>
  <si>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</si>
  <si>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</si>
  <si>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</si>
  <si>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</si>
  <si>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</si>
  <si>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HOZ Slatina - Černiv K3 (otevř.)</t>
  </si>
  <si>
    <t>STA</t>
  </si>
  <si>
    <t>1</t>
  </si>
  <si>
    <t>{2ecf8e15-b485-4be1-93ef-307b967794b7}</t>
  </si>
  <si>
    <t>2</t>
  </si>
  <si>
    <t>KRYCÍ LIST SOUPISU PRACÍ</t>
  </si>
  <si>
    <t>Objekt:</t>
  </si>
  <si>
    <t>002/2025 - HOZ Slatina - Černiv K3 (otevř.)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</si>
  <si>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</si>
  <si>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</si>
  <si>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</si>
  <si>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</si>
  <si>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</si>
  <si>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</si>
  <si>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</si>
  <si>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</si>
  <si>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</si>
  <si>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</si>
  <si>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</si>
  <si>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</si>
  <si>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</si>
  <si>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</si>
  <si>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</si>
  <si>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</si>
  <si>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</si>
  <si>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</si>
  <si>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</si>
  <si>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</si>
  <si>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</si>
  <si>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</si>
  <si>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</si>
  <si>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</si>
  <si>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</si>
  <si>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</si>
  <si>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</si>
  <si>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</si>
  <si>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</si>
  <si>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</si>
  <si>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</si>
  <si>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1687769660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</si>
  <si>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</si>
  <si>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</si>
  <si>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</si>
  <si>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</si>
  <si>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</si>
  <si>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(357*4*2)/10000</t>
  </si>
  <si>
    <t>Součet</t>
  </si>
  <si>
    <t>111103223</t>
  </si>
  <si>
    <t>Kosení ve vegetačním období vodního rostlinstva na břehu hustého</t>
  </si>
  <si>
    <t>-1826901963</t>
  </si>
  <si>
    <t>Kosení travin a vodních rostlin ve vegetačním období vodního rostlinstva na břehu hustého</t>
  </si>
  <si>
    <t>https://podminky.urs.cz/item/CS_URS_2025_01/111103223</t>
  </si>
  <si>
    <t>(500*4*2)/10000</t>
  </si>
  <si>
    <t>3</t>
  </si>
  <si>
    <t>111103235</t>
  </si>
  <si>
    <t>Kosení ve vegetačním období vodního rostlinstva pod vodou hustého hl do 300 mm</t>
  </si>
  <si>
    <t>-1578773253</t>
  </si>
  <si>
    <t>Kosení travin a vodních rostlin ve vegetačním období vodního rostlinstva pod vodou hustého, při hloubce vody do 300 mm</t>
  </si>
  <si>
    <t>https://podminky.urs.cz/item/CS_URS_2025_01/111103235</t>
  </si>
  <si>
    <t>(0,4*857)/10000</t>
  </si>
  <si>
    <t>185803106</t>
  </si>
  <si>
    <t>Shrabání pokoseného divokého porostu s odvozem do 20 km</t>
  </si>
  <si>
    <t>550678489</t>
  </si>
  <si>
    <t>Shrabání pokoseného porostu a organických naplavenin s odvozem do 20 km divokého porostu</t>
  </si>
  <si>
    <t>https://podminky.urs.cz/item/CS_URS_2025_01/185803106</t>
  </si>
  <si>
    <t>5</t>
  </si>
  <si>
    <t>185803107</t>
  </si>
  <si>
    <t>Shrabání pokoseného vodního rostlinstva z břehu i z vody s odvozem do 20 km</t>
  </si>
  <si>
    <t>-448496563</t>
  </si>
  <si>
    <t>Shrabání pokoseného porostu a organických naplavenin s odvozem do 20 km vodního rostlinstva z břehu i z vody</t>
  </si>
  <si>
    <t>https://podminky.urs.cz/item/CS_URS_2025_01/185803107</t>
  </si>
  <si>
    <t>6</t>
  </si>
  <si>
    <t>185803108</t>
  </si>
  <si>
    <t>Shrabání organických naplavenin z břehových ploch s odvozem do 20 km</t>
  </si>
  <si>
    <t>1989673788</t>
  </si>
  <si>
    <t>Shrabání pokoseného porostu a organických naplavenin s odvozem do 20 km organických naplavenin</t>
  </si>
  <si>
    <t>https://podminky.urs.cz/item/CS_URS_2025_01/185803108</t>
  </si>
  <si>
    <t>(0,8*857)/10000</t>
  </si>
  <si>
    <t>N00</t>
  </si>
  <si>
    <t>Nepojmenované práce</t>
  </si>
  <si>
    <t>N01</t>
  </si>
  <si>
    <t>Nepojmenovaný díl</t>
  </si>
  <si>
    <t>R-026</t>
  </si>
  <si>
    <t>Ořezání nevhodných větví z jednoho stromu (od 100 do 500 mm), včetně ekologické likvidace v souladu se zákonem o odpadech č. 541/2020 Sb. v platném znění</t>
  </si>
  <si>
    <t>ks</t>
  </si>
  <si>
    <t>512</t>
  </si>
  <si>
    <t>134223182</t>
  </si>
  <si>
    <t>P</t>
  </si>
  <si>
    <t xml:space="preserve">Poznámka k položce:_x000D_
v případě, když nemuže být strom poražen (např. větve brání mechanizaci, nebo ho nelze pokácet z důvodu ochrany přírody), likvidace větví Ø 100-500 mm z jednoho stromu_x000D_
</t>
  </si>
  <si>
    <t>7</t>
  </si>
  <si>
    <t>R-027</t>
  </si>
  <si>
    <t>Odstranění napadaných stromů, větví stromů a keřů do D 200 mm v profilu HOZ, včetně ekologické likvidace v souladu se zákonem o odpadech č. 541/2020 Sb. v platném znění</t>
  </si>
  <si>
    <t>m2</t>
  </si>
  <si>
    <t>31233018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</si>
  <si>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</si>
  <si>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3*12</t>
  </si>
  <si>
    <t>2*5</t>
  </si>
  <si>
    <t>2*16</t>
  </si>
  <si>
    <t>3*10</t>
  </si>
  <si>
    <t>2*15</t>
  </si>
  <si>
    <t>3*8</t>
  </si>
  <si>
    <t>3*9</t>
  </si>
  <si>
    <t>5*5</t>
  </si>
  <si>
    <t>2*8</t>
  </si>
  <si>
    <t>8</t>
  </si>
  <si>
    <t>R-028</t>
  </si>
  <si>
    <t>Odstranění napadaných stromů, větví stromů a keřů nad D 200 mm v profilu HOZ, včetně ekologické likvidace v souladu se zákonem o odpadech č. 541/2020 Sb. v platném znění</t>
  </si>
  <si>
    <t>-1382879002</t>
  </si>
  <si>
    <t xml:space="preserve">Poznámka k položce:_x000D_
položka zahrnuje vytažení stromu Ø nad 200 mm a keřů na vrchní hranu HOZ, kmen, větve stromu a keře budou zlikvidovány (např. štěpkováním, drcením, pálením na místě k tomu určeném a pod)_x000D_
</t>
  </si>
  <si>
    <t>5*10</t>
  </si>
  <si>
    <t>2*6</t>
  </si>
  <si>
    <t>9</t>
  </si>
  <si>
    <t>R-032</t>
  </si>
  <si>
    <t xml:space="preserve">Ekologická likvidace divokého porostu - v souladu se zákonem  o odpadech č. 541/2020 Sb.v platném znění     </t>
  </si>
  <si>
    <t>2084464865</t>
  </si>
  <si>
    <t xml:space="preserve">Ekologická likvidace divokého porostu - v souladu se zákonem o odpadech č. 541/2020 Sb.v platném znění </t>
  </si>
  <si>
    <t xml:space="preserve">Poznámka k položce:_x000D_
porost bude zlikvidován např. uložením na skládce TKO, odvozem na bioplynovou stanici, uložením na polní hnijiště apod., položka neřeší vodorovné přemístění porostu_x000D_
</t>
  </si>
  <si>
    <t>10</t>
  </si>
  <si>
    <t>R-033</t>
  </si>
  <si>
    <t xml:space="preserve">Ekologická likvidace vodního porostu - v souladu se zákonem  o odpadech č. 541/2020 Sb.v platném znění   </t>
  </si>
  <si>
    <t>1248979925</t>
  </si>
  <si>
    <t xml:space="preserve">Ekologická likvidace vodního porostu - v souladu se zákonem o odpadech č. 541/2020 Sb.v platném znění </t>
  </si>
  <si>
    <t>11</t>
  </si>
  <si>
    <t>R-034</t>
  </si>
  <si>
    <t xml:space="preserve">Ekologická likvidace organických naplavenin - v souladu se zákonem  o odpadech č. 541/2020 Sb.v platném znění  </t>
  </si>
  <si>
    <t>-1484559100</t>
  </si>
  <si>
    <t xml:space="preserve">Ekologická likvidace organických naplavenin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</si>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</sst>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103235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2" TargetMode="External"/><Relationship Id="rId6" Type="http://schemas.openxmlformats.org/officeDocument/2006/relationships/hyperlink" Target="https://podminky.urs.cz/item/CS_URS_2025_01/185803108" TargetMode="External"/><Relationship Id="rId5" Type="http://schemas.openxmlformats.org/officeDocument/2006/relationships/hyperlink" Target="https://podminky.urs.cz/item/CS_URS_2025_01/185803107" TargetMode="External"/><Relationship Id="rId4" Type="http://schemas.openxmlformats.org/officeDocument/2006/relationships/hyperlink" Target="https://podminky.urs.cz/item/CS_URS_2025_01/1858031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Q8" sqref="AQ8"/>
    </sheetView>
  </sheetViews>
  <sheetFormatPr defaultRowHeight="11.25"/>
  <cols>
    <col min="1" max="1" width="8.6640625" style="1" customWidth="1"/>
    <col min="2" max="2" width="1.6640625" style="1" customWidth="1"/>
    <col min="3" max="3" width="4.33203125" style="1" customWidth="1"/>
    <col min="4" max="33" width="2.83203125" style="1" customWidth="1"/>
    <col min="34" max="34" width="3.5" style="1" customWidth="1"/>
    <col min="35" max="35" width="35" style="1" customWidth="1"/>
    <col min="36" max="37" width="2.5" style="1" customWidth="1"/>
    <col min="38" max="38" width="8.6640625" style="1" customWidth="1"/>
    <col min="39" max="39" width="3.5" style="1" customWidth="1"/>
    <col min="40" max="40" width="14" style="1" customWidth="1"/>
    <col min="41" max="41" width="7.83203125" style="1" customWidth="1"/>
    <col min="42" max="42" width="4.33203125" style="1" customWidth="1"/>
    <col min="43" max="43" width="16.5" style="1" customWidth="1"/>
    <col min="44" max="44" width="14.33203125" style="1" customWidth="1"/>
    <col min="45" max="47" width="27.1640625" style="1" hidden="1" customWidth="1"/>
    <col min="48" max="49" width="22.83203125" style="1" hidden="1" customWidth="1"/>
    <col min="50" max="51" width="26.33203125" style="1" hidden="1" customWidth="1"/>
    <col min="52" max="52" width="22.83203125" style="1" hidden="1" customWidth="1"/>
    <col min="53" max="53" width="20.1640625" style="1" hidden="1" customWidth="1"/>
    <col min="54" max="54" width="26.33203125" style="1" hidden="1" customWidth="1"/>
    <col min="55" max="55" width="22.83203125" style="1" hidden="1" customWidth="1"/>
    <col min="56" max="56" width="20.1640625" style="1" hidden="1" customWidth="1"/>
    <col min="57" max="57" width="69.8320312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5" t="s">
        <v>14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3"/>
      <c r="AQ5" s="23"/>
      <c r="AR5" s="21"/>
      <c r="BE5" s="33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7" t="s">
        <v>17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3"/>
      <c r="AQ6" s="23"/>
      <c r="AR6" s="21"/>
      <c r="BE6" s="33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3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3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3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33"/>
      <c r="BS13" s="18" t="s">
        <v>6</v>
      </c>
    </row>
    <row r="14" spans="1:74" ht="12.75">
      <c r="B14" s="22"/>
      <c r="C14" s="23"/>
      <c r="D14" s="23"/>
      <c r="E14" s="338" t="s">
        <v>29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3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3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3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3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3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3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3"/>
    </row>
    <row r="23" spans="1:71" s="1" customFormat="1" ht="48.4" customHeight="1">
      <c r="B23" s="22"/>
      <c r="C23" s="23"/>
      <c r="D23" s="23"/>
      <c r="E23" s="340" t="s">
        <v>34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23"/>
      <c r="AP23" s="23"/>
      <c r="AQ23" s="23"/>
      <c r="AR23" s="21"/>
      <c r="BE23" s="33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3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1">
        <f>ROUND(AG54,2)</f>
        <v>0</v>
      </c>
      <c r="AL26" s="342"/>
      <c r="AM26" s="342"/>
      <c r="AN26" s="342"/>
      <c r="AO26" s="342"/>
      <c r="AP26" s="37"/>
      <c r="AQ26" s="37"/>
      <c r="AR26" s="40"/>
      <c r="BE26" s="33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3" t="s">
        <v>36</v>
      </c>
      <c r="M28" s="343"/>
      <c r="N28" s="343"/>
      <c r="O28" s="343"/>
      <c r="P28" s="343"/>
      <c r="Q28" s="37"/>
      <c r="R28" s="37"/>
      <c r="S28" s="37"/>
      <c r="T28" s="37"/>
      <c r="U28" s="37"/>
      <c r="V28" s="37"/>
      <c r="W28" s="343" t="s">
        <v>37</v>
      </c>
      <c r="X28" s="343"/>
      <c r="Y28" s="343"/>
      <c r="Z28" s="343"/>
      <c r="AA28" s="343"/>
      <c r="AB28" s="343"/>
      <c r="AC28" s="343"/>
      <c r="AD28" s="343"/>
      <c r="AE28" s="343"/>
      <c r="AF28" s="37"/>
      <c r="AG28" s="37"/>
      <c r="AH28" s="37"/>
      <c r="AI28" s="37"/>
      <c r="AJ28" s="37"/>
      <c r="AK28" s="343" t="s">
        <v>38</v>
      </c>
      <c r="AL28" s="343"/>
      <c r="AM28" s="343"/>
      <c r="AN28" s="343"/>
      <c r="AO28" s="343"/>
      <c r="AP28" s="37"/>
      <c r="AQ28" s="37"/>
      <c r="AR28" s="40"/>
      <c r="BE28" s="333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7">
        <v>0.21</v>
      </c>
      <c r="M29" s="326"/>
      <c r="N29" s="326"/>
      <c r="O29" s="326"/>
      <c r="P29" s="326"/>
      <c r="Q29" s="42"/>
      <c r="R29" s="42"/>
      <c r="S29" s="42"/>
      <c r="T29" s="42"/>
      <c r="U29" s="42"/>
      <c r="V29" s="42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2"/>
      <c r="AG29" s="42"/>
      <c r="AH29" s="42"/>
      <c r="AI29" s="42"/>
      <c r="AJ29" s="42"/>
      <c r="AK29" s="325">
        <f>ROUND(AV54, 2)</f>
        <v>0</v>
      </c>
      <c r="AL29" s="326"/>
      <c r="AM29" s="326"/>
      <c r="AN29" s="326"/>
      <c r="AO29" s="326"/>
      <c r="AP29" s="42"/>
      <c r="AQ29" s="42"/>
      <c r="AR29" s="43"/>
      <c r="BE29" s="334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7">
        <v>0.12</v>
      </c>
      <c r="M30" s="326"/>
      <c r="N30" s="326"/>
      <c r="O30" s="326"/>
      <c r="P30" s="326"/>
      <c r="Q30" s="42"/>
      <c r="R30" s="42"/>
      <c r="S30" s="42"/>
      <c r="T30" s="42"/>
      <c r="U30" s="42"/>
      <c r="V30" s="42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2"/>
      <c r="AG30" s="42"/>
      <c r="AH30" s="42"/>
      <c r="AI30" s="42"/>
      <c r="AJ30" s="42"/>
      <c r="AK30" s="325">
        <f>ROUND(AW54, 2)</f>
        <v>0</v>
      </c>
      <c r="AL30" s="326"/>
      <c r="AM30" s="326"/>
      <c r="AN30" s="326"/>
      <c r="AO30" s="326"/>
      <c r="AP30" s="42"/>
      <c r="AQ30" s="42"/>
      <c r="AR30" s="43"/>
      <c r="BE30" s="334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7">
        <v>0.21</v>
      </c>
      <c r="M31" s="326"/>
      <c r="N31" s="326"/>
      <c r="O31" s="326"/>
      <c r="P31" s="326"/>
      <c r="Q31" s="42"/>
      <c r="R31" s="42"/>
      <c r="S31" s="42"/>
      <c r="T31" s="42"/>
      <c r="U31" s="42"/>
      <c r="V31" s="42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2"/>
      <c r="AG31" s="42"/>
      <c r="AH31" s="42"/>
      <c r="AI31" s="42"/>
      <c r="AJ31" s="42"/>
      <c r="AK31" s="325">
        <v>0</v>
      </c>
      <c r="AL31" s="326"/>
      <c r="AM31" s="326"/>
      <c r="AN31" s="326"/>
      <c r="AO31" s="326"/>
      <c r="AP31" s="42"/>
      <c r="AQ31" s="42"/>
      <c r="AR31" s="43"/>
      <c r="BE31" s="334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7">
        <v>0.12</v>
      </c>
      <c r="M32" s="326"/>
      <c r="N32" s="326"/>
      <c r="O32" s="326"/>
      <c r="P32" s="326"/>
      <c r="Q32" s="42"/>
      <c r="R32" s="42"/>
      <c r="S32" s="42"/>
      <c r="T32" s="42"/>
      <c r="U32" s="42"/>
      <c r="V32" s="42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2"/>
      <c r="AG32" s="42"/>
      <c r="AH32" s="42"/>
      <c r="AI32" s="42"/>
      <c r="AJ32" s="42"/>
      <c r="AK32" s="325">
        <v>0</v>
      </c>
      <c r="AL32" s="326"/>
      <c r="AM32" s="326"/>
      <c r="AN32" s="326"/>
      <c r="AO32" s="326"/>
      <c r="AP32" s="42"/>
      <c r="AQ32" s="42"/>
      <c r="AR32" s="43"/>
      <c r="BE32" s="334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7">
        <v>0</v>
      </c>
      <c r="M33" s="326"/>
      <c r="N33" s="326"/>
      <c r="O33" s="326"/>
      <c r="P33" s="326"/>
      <c r="Q33" s="42"/>
      <c r="R33" s="42"/>
      <c r="S33" s="42"/>
      <c r="T33" s="42"/>
      <c r="U33" s="42"/>
      <c r="V33" s="42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2"/>
      <c r="AG33" s="42"/>
      <c r="AH33" s="42"/>
      <c r="AI33" s="42"/>
      <c r="AJ33" s="42"/>
      <c r="AK33" s="325">
        <v>0</v>
      </c>
      <c r="AL33" s="326"/>
      <c r="AM33" s="326"/>
      <c r="AN33" s="326"/>
      <c r="AO33" s="32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8" t="s">
        <v>47</v>
      </c>
      <c r="Y35" s="329"/>
      <c r="Z35" s="329"/>
      <c r="AA35" s="329"/>
      <c r="AB35" s="329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29"/>
      <c r="AM35" s="329"/>
      <c r="AN35" s="329"/>
      <c r="AO35" s="33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002/2025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4" t="str">
        <f>K6</f>
        <v>Údržba HOZ Litoměřicko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Slatina pod Hazmburkem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16" t="str">
        <f>IF(AN8= "","",AN8)</f>
        <v>Vyplň údaj</v>
      </c>
      <c r="AN47" s="31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17" t="str">
        <f>IF(E17="","",E17)</f>
        <v xml:space="preserve"> </v>
      </c>
      <c r="AN49" s="318"/>
      <c r="AO49" s="318"/>
      <c r="AP49" s="318"/>
      <c r="AQ49" s="37"/>
      <c r="AR49" s="40"/>
      <c r="AS49" s="319" t="s">
        <v>49</v>
      </c>
      <c r="AT49" s="32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17" t="str">
        <f>IF(E20="","",E20)</f>
        <v xml:space="preserve"> </v>
      </c>
      <c r="AN50" s="318"/>
      <c r="AO50" s="318"/>
      <c r="AP50" s="318"/>
      <c r="AQ50" s="37"/>
      <c r="AR50" s="40"/>
      <c r="AS50" s="321"/>
      <c r="AT50" s="32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3"/>
      <c r="AT51" s="32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05" t="s">
        <v>50</v>
      </c>
      <c r="D52" s="306"/>
      <c r="E52" s="306"/>
      <c r="F52" s="306"/>
      <c r="G52" s="306"/>
      <c r="H52" s="67"/>
      <c r="I52" s="307" t="s">
        <v>51</v>
      </c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8" t="s">
        <v>52</v>
      </c>
      <c r="AH52" s="306"/>
      <c r="AI52" s="306"/>
      <c r="AJ52" s="306"/>
      <c r="AK52" s="306"/>
      <c r="AL52" s="306"/>
      <c r="AM52" s="306"/>
      <c r="AN52" s="307" t="s">
        <v>53</v>
      </c>
      <c r="AO52" s="306"/>
      <c r="AP52" s="306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2">
        <f>ROUND(AG55,2)</f>
        <v>0</v>
      </c>
      <c r="AH54" s="312"/>
      <c r="AI54" s="312"/>
      <c r="AJ54" s="312"/>
      <c r="AK54" s="312"/>
      <c r="AL54" s="312"/>
      <c r="AM54" s="312"/>
      <c r="AN54" s="313">
        <f>SUM(AG54,AT54)</f>
        <v>0</v>
      </c>
      <c r="AO54" s="313"/>
      <c r="AP54" s="313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5.6" customHeight="1">
      <c r="A55" s="87" t="s">
        <v>73</v>
      </c>
      <c r="B55" s="88"/>
      <c r="C55" s="89"/>
      <c r="D55" s="311" t="s">
        <v>14</v>
      </c>
      <c r="E55" s="311"/>
      <c r="F55" s="311"/>
      <c r="G55" s="311"/>
      <c r="H55" s="311"/>
      <c r="I55" s="90"/>
      <c r="J55" s="311" t="s">
        <v>74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09">
        <f>'002-2025 - HOZ Slatina - ...'!J30</f>
        <v>0</v>
      </c>
      <c r="AH55" s="310"/>
      <c r="AI55" s="310"/>
      <c r="AJ55" s="310"/>
      <c r="AK55" s="310"/>
      <c r="AL55" s="310"/>
      <c r="AM55" s="310"/>
      <c r="AN55" s="309">
        <f>SUM(AG55,AT55)</f>
        <v>0</v>
      </c>
      <c r="AO55" s="310"/>
      <c r="AP55" s="310"/>
      <c r="AQ55" s="91" t="s">
        <v>75</v>
      </c>
      <c r="AR55" s="92"/>
      <c r="AS55" s="93">
        <v>0</v>
      </c>
      <c r="AT55" s="94">
        <f>ROUND(SUM(AV55:AW55),2)</f>
        <v>0</v>
      </c>
      <c r="AU55" s="95">
        <f>'002-2025 - HOZ Slatina - ...'!P83</f>
        <v>0</v>
      </c>
      <c r="AV55" s="94">
        <f>'002-2025 - HOZ Slatina - ...'!J33</f>
        <v>0</v>
      </c>
      <c r="AW55" s="94">
        <f>'002-2025 - HOZ Slatina - ...'!J34</f>
        <v>0</v>
      </c>
      <c r="AX55" s="94">
        <f>'002-2025 - HOZ Slatina - ...'!J35</f>
        <v>0</v>
      </c>
      <c r="AY55" s="94">
        <f>'002-2025 - HOZ Slatina - ...'!J36</f>
        <v>0</v>
      </c>
      <c r="AZ55" s="94">
        <f>'002-2025 - HOZ Slatina - ...'!F33</f>
        <v>0</v>
      </c>
      <c r="BA55" s="94">
        <f>'002-2025 - HOZ Slatina - ...'!F34</f>
        <v>0</v>
      </c>
      <c r="BB55" s="94">
        <f>'002-2025 - HOZ Slatina - ...'!F35</f>
        <v>0</v>
      </c>
      <c r="BC55" s="94">
        <f>'002-2025 - HOZ Slatina - ...'!F36</f>
        <v>0</v>
      </c>
      <c r="BD55" s="96">
        <f>'002-2025 - HOZ Slatina - ...'!F37</f>
        <v>0</v>
      </c>
      <c r="BT55" s="97" t="s">
        <v>76</v>
      </c>
      <c r="BV55" s="97" t="s">
        <v>71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Lk9A6sSJvLFPpsIdmMYvw2PHL6gycOo3J3Lx/J7zzRcqJqqmRrg8/YJahEXbTcJquWBXBmGbjnFibO/VaPrnFg==" saltValue="a16UIRiegqKYqTs4h6zuzsHgBf9VGq1RcI3EQo6JuoU6mrrJuLJ3FOcspZQgIUnbUlgD1dhuDOKMCadhD/red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02-2025 - HOZ Slatina -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5"/>
  <sheetViews>
    <sheetView showGridLines="0" topLeftCell="A116" workbookViewId="0"/>
  </sheetViews>
  <sheetFormatPr defaultRowHeight="11.25"/>
  <cols>
    <col min="1" max="1" width="8.6640625" style="1" customWidth="1"/>
    <col min="2" max="2" width="1.1640625" style="1" customWidth="1"/>
    <col min="3" max="3" width="4.33203125" style="1" customWidth="1"/>
    <col min="4" max="4" width="4.5" style="1" customWidth="1"/>
    <col min="5" max="5" width="18" style="1" customWidth="1"/>
    <col min="6" max="6" width="106" style="1" customWidth="1"/>
    <col min="7" max="7" width="7.83203125" style="1" customWidth="1"/>
    <col min="8" max="8" width="14.6640625" style="1" customWidth="1"/>
    <col min="9" max="9" width="16.6640625" style="1" customWidth="1"/>
    <col min="10" max="11" width="23.5" style="1" customWidth="1"/>
    <col min="12" max="12" width="9.83203125" style="1" customWidth="1"/>
    <col min="13" max="13" width="11.33203125" style="1" hidden="1" customWidth="1"/>
    <col min="14" max="14" width="9.33203125" style="1" hidden="1"/>
    <col min="15" max="20" width="14.83203125" style="1" hidden="1" customWidth="1"/>
    <col min="21" max="21" width="17.1640625" style="1" hidden="1" customWidth="1"/>
    <col min="22" max="22" width="13" style="1" customWidth="1"/>
    <col min="23" max="23" width="17.1640625" style="1" customWidth="1"/>
    <col min="24" max="24" width="13" style="1" customWidth="1"/>
    <col min="25" max="25" width="15.83203125" style="1" customWidth="1"/>
    <col min="26" max="26" width="11.5" style="1" customWidth="1"/>
    <col min="27" max="27" width="15.83203125" style="1" customWidth="1"/>
    <col min="28" max="28" width="17.1640625" style="1" customWidth="1"/>
    <col min="29" max="29" width="11.5" style="1" customWidth="1"/>
    <col min="30" max="30" width="15.83203125" style="1" customWidth="1"/>
    <col min="31" max="31" width="17.1640625" style="1" customWidth="1"/>
    <col min="44" max="65" width="9.33203125" style="1" hidden="1"/>
  </cols>
  <sheetData>
    <row r="2" spans="1:4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77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customHeight="1">
      <c r="B4" s="21"/>
      <c r="D4" s="100" t="s">
        <v>79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5.6" customHeight="1">
      <c r="B7" s="21"/>
      <c r="E7" s="347" t="str">
        <f>'Rekapitulace stavby'!K6</f>
        <v>Údržba HOZ Litoměřicko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2" t="s">
        <v>80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81</v>
      </c>
      <c r="F9" s="350"/>
      <c r="G9" s="350"/>
      <c r="H9" s="350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27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33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5.6" customHeight="1">
      <c r="A27" s="106"/>
      <c r="B27" s="107"/>
      <c r="C27" s="106"/>
      <c r="D27" s="106"/>
      <c r="E27" s="353" t="s">
        <v>19</v>
      </c>
      <c r="F27" s="353"/>
      <c r="G27" s="353"/>
      <c r="H27" s="353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35</v>
      </c>
      <c r="E30" s="35"/>
      <c r="F30" s="35"/>
      <c r="G30" s="35"/>
      <c r="H30" s="35"/>
      <c r="I30" s="35"/>
      <c r="J30" s="111">
        <f>ROUND(J83,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37</v>
      </c>
      <c r="G32" s="35"/>
      <c r="H32" s="35"/>
      <c r="I32" s="112" t="s">
        <v>36</v>
      </c>
      <c r="J32" s="112" t="s">
        <v>38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39</v>
      </c>
      <c r="E33" s="102" t="s">
        <v>40</v>
      </c>
      <c r="F33" s="114">
        <f>ROUND((SUM(BE83:BE144)),  2)</f>
        <v>0</v>
      </c>
      <c r="G33" s="35"/>
      <c r="H33" s="35"/>
      <c r="I33" s="115">
        <v>0.21</v>
      </c>
      <c r="J33" s="114">
        <f>ROUND(((SUM(BE83:BE144))*I33),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41</v>
      </c>
      <c r="F34" s="114">
        <f>ROUND((SUM(BF83:BF144)),  2)</f>
        <v>0</v>
      </c>
      <c r="G34" s="35"/>
      <c r="H34" s="35"/>
      <c r="I34" s="115">
        <v>0.12</v>
      </c>
      <c r="J34" s="114">
        <f>ROUND(((SUM(BF83:BF144))*I34),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42</v>
      </c>
      <c r="F35" s="114">
        <f>ROUND((SUM(BG83:BG144)),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43</v>
      </c>
      <c r="F36" s="114">
        <f>ROUND((SUM(BH83:BH144)),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44</v>
      </c>
      <c r="F37" s="114">
        <f>ROUND((SUM(BI83:BI144)),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45</v>
      </c>
      <c r="E39" s="118"/>
      <c r="F39" s="118"/>
      <c r="G39" s="119" t="s">
        <v>46</v>
      </c>
      <c r="H39" s="120" t="s">
        <v>47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5.6" customHeight="1">
      <c r="A48" s="35"/>
      <c r="B48" s="36"/>
      <c r="C48" s="37"/>
      <c r="D48" s="37"/>
      <c r="E48" s="345" t="str">
        <f>E7</f>
        <v>Údržba HOZ Litoměřicko</v>
      </c>
      <c r="F48" s="346"/>
      <c r="G48" s="346"/>
      <c r="H48" s="346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4" t="str">
        <f>E9</f>
        <v>002/2025 - HOZ Slatina - Černiv K3 (otevř.)</v>
      </c>
      <c r="F50" s="344"/>
      <c r="G50" s="344"/>
      <c r="H50" s="344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Slatina pod Hazmburkem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83</v>
      </c>
      <c r="D57" s="128"/>
      <c r="E57" s="128"/>
      <c r="F57" s="128"/>
      <c r="G57" s="128"/>
      <c r="H57" s="128"/>
      <c r="I57" s="128"/>
      <c r="J57" s="129" t="s">
        <v>84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85</v>
      </c>
    </row>
    <row r="60" spans="1:47" s="9" customFormat="1" ht="24.95" customHeight="1">
      <c r="B60" s="131"/>
      <c r="C60" s="132"/>
      <c r="D60" s="133" t="s">
        <v>86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87</v>
      </c>
      <c r="E61" s="140"/>
      <c r="F61" s="140"/>
      <c r="G61" s="140"/>
      <c r="H61" s="140"/>
      <c r="I61" s="140"/>
      <c r="J61" s="141">
        <f>J85</f>
        <v>0</v>
      </c>
      <c r="K61" s="138"/>
      <c r="L61" s="142"/>
    </row>
    <row r="62" spans="1:47" s="9" customFormat="1" ht="24.95" customHeight="1">
      <c r="B62" s="131"/>
      <c r="C62" s="132"/>
      <c r="D62" s="133" t="s">
        <v>88</v>
      </c>
      <c r="E62" s="134"/>
      <c r="F62" s="134"/>
      <c r="G62" s="134"/>
      <c r="H62" s="134"/>
      <c r="I62" s="134"/>
      <c r="J62" s="135">
        <f>J112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89</v>
      </c>
      <c r="E63" s="140"/>
      <c r="F63" s="140"/>
      <c r="G63" s="140"/>
      <c r="H63" s="140"/>
      <c r="I63" s="140"/>
      <c r="J63" s="141">
        <f>J113</f>
        <v>0</v>
      </c>
      <c r="K63" s="138"/>
      <c r="L63" s="142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90</v>
      </c>
      <c r="D70" s="37"/>
      <c r="E70" s="37"/>
      <c r="F70" s="37"/>
      <c r="G70" s="37"/>
      <c r="H70" s="37"/>
      <c r="I70" s="37"/>
      <c r="J70" s="37"/>
      <c r="K70" s="37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45" t="str">
        <f>E7</f>
        <v>Údržba HOZ Litoměřicko</v>
      </c>
      <c r="F73" s="346"/>
      <c r="G73" s="346"/>
      <c r="H73" s="346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80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4" t="str">
        <f>E9</f>
        <v>002/2025 - HOZ Slatina - Černiv K3 (otevř.)</v>
      </c>
      <c r="F75" s="344"/>
      <c r="G75" s="344"/>
      <c r="H75" s="344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Slatina pod Hazmburkem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3"/>
      <c r="B82" s="144"/>
      <c r="C82" s="145" t="s">
        <v>91</v>
      </c>
      <c r="D82" s="146" t="s">
        <v>54</v>
      </c>
      <c r="E82" s="146" t="s">
        <v>50</v>
      </c>
      <c r="F82" s="146" t="s">
        <v>51</v>
      </c>
      <c r="G82" s="146" t="s">
        <v>92</v>
      </c>
      <c r="H82" s="146" t="s">
        <v>93</v>
      </c>
      <c r="I82" s="146" t="s">
        <v>94</v>
      </c>
      <c r="J82" s="146" t="s">
        <v>84</v>
      </c>
      <c r="K82" s="147" t="s">
        <v>95</v>
      </c>
      <c r="L82" s="148"/>
      <c r="M82" s="69" t="s">
        <v>19</v>
      </c>
      <c r="N82" s="70" t="s">
        <v>39</v>
      </c>
      <c r="O82" s="70" t="s">
        <v>96</v>
      </c>
      <c r="P82" s="70" t="s">
        <v>97</v>
      </c>
      <c r="Q82" s="70" t="s">
        <v>98</v>
      </c>
      <c r="R82" s="70" t="s">
        <v>99</v>
      </c>
      <c r="S82" s="70" t="s">
        <v>100</v>
      </c>
      <c r="T82" s="71" t="s">
        <v>101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65" s="2" customFormat="1" ht="22.9" customHeight="1">
      <c r="A83" s="35"/>
      <c r="B83" s="36"/>
      <c r="C83" s="76" t="s">
        <v>102</v>
      </c>
      <c r="D83" s="37"/>
      <c r="E83" s="37"/>
      <c r="F83" s="37"/>
      <c r="G83" s="37"/>
      <c r="H83" s="37"/>
      <c r="I83" s="37"/>
      <c r="J83" s="149">
        <f>BK83</f>
        <v>0</v>
      </c>
      <c r="K83" s="37"/>
      <c r="L83" s="40"/>
      <c r="M83" s="72"/>
      <c r="N83" s="150"/>
      <c r="O83" s="73"/>
      <c r="P83" s="151">
        <f>P84+P112</f>
        <v>0</v>
      </c>
      <c r="Q83" s="73"/>
      <c r="R83" s="151">
        <f>R84+R112</f>
        <v>0</v>
      </c>
      <c r="S83" s="73"/>
      <c r="T83" s="152">
        <f>T84+T112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85</v>
      </c>
      <c r="BK83" s="153">
        <f>BK84+BK112</f>
        <v>0</v>
      </c>
    </row>
    <row r="84" spans="1:65" s="12" customFormat="1" ht="25.9" customHeight="1">
      <c r="B84" s="154"/>
      <c r="C84" s="155"/>
      <c r="D84" s="156" t="s">
        <v>68</v>
      </c>
      <c r="E84" s="157" t="s">
        <v>103</v>
      </c>
      <c r="F84" s="157" t="s">
        <v>104</v>
      </c>
      <c r="G84" s="155"/>
      <c r="H84" s="155"/>
      <c r="I84" s="158"/>
      <c r="J84" s="159">
        <f>BK84</f>
        <v>0</v>
      </c>
      <c r="K84" s="155"/>
      <c r="L84" s="160"/>
      <c r="M84" s="161"/>
      <c r="N84" s="162"/>
      <c r="O84" s="162"/>
      <c r="P84" s="163">
        <f>P85</f>
        <v>0</v>
      </c>
      <c r="Q84" s="162"/>
      <c r="R84" s="163">
        <f>R85</f>
        <v>0</v>
      </c>
      <c r="S84" s="162"/>
      <c r="T84" s="164">
        <f>T85</f>
        <v>0</v>
      </c>
      <c r="AR84" s="165" t="s">
        <v>76</v>
      </c>
      <c r="AT84" s="166" t="s">
        <v>68</v>
      </c>
      <c r="AU84" s="166" t="s">
        <v>69</v>
      </c>
      <c r="AY84" s="165" t="s">
        <v>105</v>
      </c>
      <c r="BK84" s="167">
        <f>BK85</f>
        <v>0</v>
      </c>
    </row>
    <row r="85" spans="1:65" s="12" customFormat="1" ht="22.9" customHeight="1">
      <c r="B85" s="154"/>
      <c r="C85" s="155"/>
      <c r="D85" s="156" t="s">
        <v>68</v>
      </c>
      <c r="E85" s="168" t="s">
        <v>76</v>
      </c>
      <c r="F85" s="168" t="s">
        <v>106</v>
      </c>
      <c r="G85" s="155"/>
      <c r="H85" s="155"/>
      <c r="I85" s="158"/>
      <c r="J85" s="169">
        <f>BK85</f>
        <v>0</v>
      </c>
      <c r="K85" s="155"/>
      <c r="L85" s="160"/>
      <c r="M85" s="161"/>
      <c r="N85" s="162"/>
      <c r="O85" s="162"/>
      <c r="P85" s="163">
        <f>SUM(P86:P111)</f>
        <v>0</v>
      </c>
      <c r="Q85" s="162"/>
      <c r="R85" s="163">
        <f>SUM(R86:R111)</f>
        <v>0</v>
      </c>
      <c r="S85" s="162"/>
      <c r="T85" s="164">
        <f>SUM(T86:T111)</f>
        <v>0</v>
      </c>
      <c r="AR85" s="165" t="s">
        <v>76</v>
      </c>
      <c r="AT85" s="166" t="s">
        <v>68</v>
      </c>
      <c r="AU85" s="166" t="s">
        <v>76</v>
      </c>
      <c r="AY85" s="165" t="s">
        <v>105</v>
      </c>
      <c r="BK85" s="167">
        <f>SUM(BK86:BK111)</f>
        <v>0</v>
      </c>
    </row>
    <row r="86" spans="1:65" s="2" customFormat="1" ht="15.6" customHeight="1">
      <c r="A86" s="35"/>
      <c r="B86" s="36"/>
      <c r="C86" s="170" t="s">
        <v>76</v>
      </c>
      <c r="D86" s="170" t="s">
        <v>107</v>
      </c>
      <c r="E86" s="171" t="s">
        <v>108</v>
      </c>
      <c r="F86" s="172" t="s">
        <v>109</v>
      </c>
      <c r="G86" s="173" t="s">
        <v>110</v>
      </c>
      <c r="H86" s="174">
        <v>0.28599999999999998</v>
      </c>
      <c r="I86" s="175"/>
      <c r="J86" s="176">
        <f>ROUND(I86*H86,2)</f>
        <v>0</v>
      </c>
      <c r="K86" s="172" t="s">
        <v>111</v>
      </c>
      <c r="L86" s="40"/>
      <c r="M86" s="177" t="s">
        <v>19</v>
      </c>
      <c r="N86" s="178" t="s">
        <v>40</v>
      </c>
      <c r="O86" s="65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1" t="s">
        <v>112</v>
      </c>
      <c r="AT86" s="181" t="s">
        <v>107</v>
      </c>
      <c r="AU86" s="181" t="s">
        <v>78</v>
      </c>
      <c r="AY86" s="18" t="s">
        <v>105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8" t="s">
        <v>76</v>
      </c>
      <c r="BK86" s="182">
        <f>ROUND(I86*H86,2)</f>
        <v>0</v>
      </c>
      <c r="BL86" s="18" t="s">
        <v>112</v>
      </c>
      <c r="BM86" s="181" t="s">
        <v>113</v>
      </c>
    </row>
    <row r="87" spans="1:65" s="2" customFormat="1">
      <c r="A87" s="35"/>
      <c r="B87" s="36"/>
      <c r="C87" s="37"/>
      <c r="D87" s="183" t="s">
        <v>114</v>
      </c>
      <c r="E87" s="37"/>
      <c r="F87" s="184" t="s">
        <v>115</v>
      </c>
      <c r="G87" s="37"/>
      <c r="H87" s="37"/>
      <c r="I87" s="185"/>
      <c r="J87" s="37"/>
      <c r="K87" s="37"/>
      <c r="L87" s="40"/>
      <c r="M87" s="186"/>
      <c r="N87" s="18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114</v>
      </c>
      <c r="AU87" s="18" t="s">
        <v>78</v>
      </c>
    </row>
    <row r="88" spans="1:65" s="2" customFormat="1">
      <c r="A88" s="35"/>
      <c r="B88" s="36"/>
      <c r="C88" s="37"/>
      <c r="D88" s="188" t="s">
        <v>116</v>
      </c>
      <c r="E88" s="37"/>
      <c r="F88" s="189" t="s">
        <v>117</v>
      </c>
      <c r="G88" s="37"/>
      <c r="H88" s="37"/>
      <c r="I88" s="185"/>
      <c r="J88" s="37"/>
      <c r="K88" s="37"/>
      <c r="L88" s="40"/>
      <c r="M88" s="186"/>
      <c r="N88" s="18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116</v>
      </c>
      <c r="AU88" s="18" t="s">
        <v>78</v>
      </c>
    </row>
    <row r="89" spans="1:65" s="13" customFormat="1">
      <c r="B89" s="190"/>
      <c r="C89" s="191"/>
      <c r="D89" s="183" t="s">
        <v>118</v>
      </c>
      <c r="E89" s="192" t="s">
        <v>19</v>
      </c>
      <c r="F89" s="193" t="s">
        <v>119</v>
      </c>
      <c r="G89" s="191"/>
      <c r="H89" s="194">
        <v>0.28599999999999998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118</v>
      </c>
      <c r="AU89" s="200" t="s">
        <v>78</v>
      </c>
      <c r="AV89" s="13" t="s">
        <v>78</v>
      </c>
      <c r="AW89" s="13" t="s">
        <v>31</v>
      </c>
      <c r="AX89" s="13" t="s">
        <v>69</v>
      </c>
      <c r="AY89" s="200" t="s">
        <v>105</v>
      </c>
    </row>
    <row r="90" spans="1:65" s="14" customFormat="1">
      <c r="B90" s="201"/>
      <c r="C90" s="202"/>
      <c r="D90" s="183" t="s">
        <v>118</v>
      </c>
      <c r="E90" s="203" t="s">
        <v>19</v>
      </c>
      <c r="F90" s="204" t="s">
        <v>120</v>
      </c>
      <c r="G90" s="202"/>
      <c r="H90" s="205">
        <v>0.28599999999999998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118</v>
      </c>
      <c r="AU90" s="211" t="s">
        <v>78</v>
      </c>
      <c r="AV90" s="14" t="s">
        <v>112</v>
      </c>
      <c r="AW90" s="14" t="s">
        <v>31</v>
      </c>
      <c r="AX90" s="14" t="s">
        <v>76</v>
      </c>
      <c r="AY90" s="211" t="s">
        <v>105</v>
      </c>
    </row>
    <row r="91" spans="1:65" s="2" customFormat="1" ht="15.6" customHeight="1">
      <c r="A91" s="35"/>
      <c r="B91" s="36"/>
      <c r="C91" s="170" t="s">
        <v>78</v>
      </c>
      <c r="D91" s="170" t="s">
        <v>107</v>
      </c>
      <c r="E91" s="171" t="s">
        <v>121</v>
      </c>
      <c r="F91" s="172" t="s">
        <v>122</v>
      </c>
      <c r="G91" s="173" t="s">
        <v>110</v>
      </c>
      <c r="H91" s="174">
        <v>0.4</v>
      </c>
      <c r="I91" s="175"/>
      <c r="J91" s="176">
        <f>ROUND(I91*H91,2)</f>
        <v>0</v>
      </c>
      <c r="K91" s="172" t="s">
        <v>111</v>
      </c>
      <c r="L91" s="40"/>
      <c r="M91" s="177" t="s">
        <v>19</v>
      </c>
      <c r="N91" s="178" t="s">
        <v>40</v>
      </c>
      <c r="O91" s="65"/>
      <c r="P91" s="179">
        <f>O91*H91</f>
        <v>0</v>
      </c>
      <c r="Q91" s="179">
        <v>0</v>
      </c>
      <c r="R91" s="179">
        <f>Q91*H91</f>
        <v>0</v>
      </c>
      <c r="S91" s="179">
        <v>0</v>
      </c>
      <c r="T91" s="18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1" t="s">
        <v>112</v>
      </c>
      <c r="AT91" s="181" t="s">
        <v>107</v>
      </c>
      <c r="AU91" s="181" t="s">
        <v>78</v>
      </c>
      <c r="AY91" s="18" t="s">
        <v>105</v>
      </c>
      <c r="BE91" s="182">
        <f>IF(N91="základní",J91,0)</f>
        <v>0</v>
      </c>
      <c r="BF91" s="182">
        <f>IF(N91="snížená",J91,0)</f>
        <v>0</v>
      </c>
      <c r="BG91" s="182">
        <f>IF(N91="zákl. přenesená",J91,0)</f>
        <v>0</v>
      </c>
      <c r="BH91" s="182">
        <f>IF(N91="sníž. přenesená",J91,0)</f>
        <v>0</v>
      </c>
      <c r="BI91" s="182">
        <f>IF(N91="nulová",J91,0)</f>
        <v>0</v>
      </c>
      <c r="BJ91" s="18" t="s">
        <v>76</v>
      </c>
      <c r="BK91" s="182">
        <f>ROUND(I91*H91,2)</f>
        <v>0</v>
      </c>
      <c r="BL91" s="18" t="s">
        <v>112</v>
      </c>
      <c r="BM91" s="181" t="s">
        <v>123</v>
      </c>
    </row>
    <row r="92" spans="1:65" s="2" customFormat="1">
      <c r="A92" s="35"/>
      <c r="B92" s="36"/>
      <c r="C92" s="37"/>
      <c r="D92" s="183" t="s">
        <v>114</v>
      </c>
      <c r="E92" s="37"/>
      <c r="F92" s="184" t="s">
        <v>124</v>
      </c>
      <c r="G92" s="37"/>
      <c r="H92" s="37"/>
      <c r="I92" s="185"/>
      <c r="J92" s="37"/>
      <c r="K92" s="37"/>
      <c r="L92" s="40"/>
      <c r="M92" s="186"/>
      <c r="N92" s="187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114</v>
      </c>
      <c r="AU92" s="18" t="s">
        <v>78</v>
      </c>
    </row>
    <row r="93" spans="1:65" s="2" customFormat="1">
      <c r="A93" s="35"/>
      <c r="B93" s="36"/>
      <c r="C93" s="37"/>
      <c r="D93" s="188" t="s">
        <v>116</v>
      </c>
      <c r="E93" s="37"/>
      <c r="F93" s="189" t="s">
        <v>125</v>
      </c>
      <c r="G93" s="37"/>
      <c r="H93" s="37"/>
      <c r="I93" s="185"/>
      <c r="J93" s="37"/>
      <c r="K93" s="37"/>
      <c r="L93" s="40"/>
      <c r="M93" s="186"/>
      <c r="N93" s="187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116</v>
      </c>
      <c r="AU93" s="18" t="s">
        <v>78</v>
      </c>
    </row>
    <row r="94" spans="1:65" s="13" customFormat="1">
      <c r="B94" s="190"/>
      <c r="C94" s="191"/>
      <c r="D94" s="183" t="s">
        <v>118</v>
      </c>
      <c r="E94" s="192" t="s">
        <v>19</v>
      </c>
      <c r="F94" s="193" t="s">
        <v>126</v>
      </c>
      <c r="G94" s="191"/>
      <c r="H94" s="194">
        <v>0.4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118</v>
      </c>
      <c r="AU94" s="200" t="s">
        <v>78</v>
      </c>
      <c r="AV94" s="13" t="s">
        <v>78</v>
      </c>
      <c r="AW94" s="13" t="s">
        <v>31</v>
      </c>
      <c r="AX94" s="13" t="s">
        <v>69</v>
      </c>
      <c r="AY94" s="200" t="s">
        <v>105</v>
      </c>
    </row>
    <row r="95" spans="1:65" s="14" customFormat="1">
      <c r="B95" s="201"/>
      <c r="C95" s="202"/>
      <c r="D95" s="183" t="s">
        <v>118</v>
      </c>
      <c r="E95" s="203" t="s">
        <v>19</v>
      </c>
      <c r="F95" s="204" t="s">
        <v>120</v>
      </c>
      <c r="G95" s="202"/>
      <c r="H95" s="205">
        <v>0.4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118</v>
      </c>
      <c r="AU95" s="211" t="s">
        <v>78</v>
      </c>
      <c r="AV95" s="14" t="s">
        <v>112</v>
      </c>
      <c r="AW95" s="14" t="s">
        <v>31</v>
      </c>
      <c r="AX95" s="14" t="s">
        <v>76</v>
      </c>
      <c r="AY95" s="211" t="s">
        <v>105</v>
      </c>
    </row>
    <row r="96" spans="1:65" s="2" customFormat="1" ht="15.6" customHeight="1">
      <c r="A96" s="35"/>
      <c r="B96" s="36"/>
      <c r="C96" s="170" t="s">
        <v>127</v>
      </c>
      <c r="D96" s="170" t="s">
        <v>107</v>
      </c>
      <c r="E96" s="171" t="s">
        <v>128</v>
      </c>
      <c r="F96" s="172" t="s">
        <v>129</v>
      </c>
      <c r="G96" s="173" t="s">
        <v>110</v>
      </c>
      <c r="H96" s="174">
        <v>3.4000000000000002E-2</v>
      </c>
      <c r="I96" s="175"/>
      <c r="J96" s="176">
        <f>ROUND(I96*H96,2)</f>
        <v>0</v>
      </c>
      <c r="K96" s="172" t="s">
        <v>111</v>
      </c>
      <c r="L96" s="40"/>
      <c r="M96" s="177" t="s">
        <v>19</v>
      </c>
      <c r="N96" s="178" t="s">
        <v>40</v>
      </c>
      <c r="O96" s="65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1" t="s">
        <v>112</v>
      </c>
      <c r="AT96" s="181" t="s">
        <v>107</v>
      </c>
      <c r="AU96" s="181" t="s">
        <v>78</v>
      </c>
      <c r="AY96" s="18" t="s">
        <v>105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8" t="s">
        <v>76</v>
      </c>
      <c r="BK96" s="182">
        <f>ROUND(I96*H96,2)</f>
        <v>0</v>
      </c>
      <c r="BL96" s="18" t="s">
        <v>112</v>
      </c>
      <c r="BM96" s="181" t="s">
        <v>130</v>
      </c>
    </row>
    <row r="97" spans="1:65" s="2" customFormat="1">
      <c r="A97" s="35"/>
      <c r="B97" s="36"/>
      <c r="C97" s="37"/>
      <c r="D97" s="183" t="s">
        <v>114</v>
      </c>
      <c r="E97" s="37"/>
      <c r="F97" s="184" t="s">
        <v>131</v>
      </c>
      <c r="G97" s="37"/>
      <c r="H97" s="37"/>
      <c r="I97" s="185"/>
      <c r="J97" s="37"/>
      <c r="K97" s="37"/>
      <c r="L97" s="40"/>
      <c r="M97" s="186"/>
      <c r="N97" s="18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114</v>
      </c>
      <c r="AU97" s="18" t="s">
        <v>78</v>
      </c>
    </row>
    <row r="98" spans="1:65" s="2" customFormat="1">
      <c r="A98" s="35"/>
      <c r="B98" s="36"/>
      <c r="C98" s="37"/>
      <c r="D98" s="188" t="s">
        <v>116</v>
      </c>
      <c r="E98" s="37"/>
      <c r="F98" s="189" t="s">
        <v>132</v>
      </c>
      <c r="G98" s="37"/>
      <c r="H98" s="37"/>
      <c r="I98" s="185"/>
      <c r="J98" s="37"/>
      <c r="K98" s="37"/>
      <c r="L98" s="40"/>
      <c r="M98" s="186"/>
      <c r="N98" s="187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116</v>
      </c>
      <c r="AU98" s="18" t="s">
        <v>78</v>
      </c>
    </row>
    <row r="99" spans="1:65" s="13" customFormat="1">
      <c r="B99" s="190"/>
      <c r="C99" s="191"/>
      <c r="D99" s="183" t="s">
        <v>118</v>
      </c>
      <c r="E99" s="192" t="s">
        <v>19</v>
      </c>
      <c r="F99" s="193" t="s">
        <v>133</v>
      </c>
      <c r="G99" s="191"/>
      <c r="H99" s="194">
        <v>3.4000000000000002E-2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118</v>
      </c>
      <c r="AU99" s="200" t="s">
        <v>78</v>
      </c>
      <c r="AV99" s="13" t="s">
        <v>78</v>
      </c>
      <c r="AW99" s="13" t="s">
        <v>31</v>
      </c>
      <c r="AX99" s="13" t="s">
        <v>69</v>
      </c>
      <c r="AY99" s="200" t="s">
        <v>105</v>
      </c>
    </row>
    <row r="100" spans="1:65" s="14" customFormat="1">
      <c r="B100" s="201"/>
      <c r="C100" s="202"/>
      <c r="D100" s="183" t="s">
        <v>118</v>
      </c>
      <c r="E100" s="203" t="s">
        <v>19</v>
      </c>
      <c r="F100" s="204" t="s">
        <v>120</v>
      </c>
      <c r="G100" s="202"/>
      <c r="H100" s="205">
        <v>3.4000000000000002E-2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118</v>
      </c>
      <c r="AU100" s="211" t="s">
        <v>78</v>
      </c>
      <c r="AV100" s="14" t="s">
        <v>112</v>
      </c>
      <c r="AW100" s="14" t="s">
        <v>31</v>
      </c>
      <c r="AX100" s="14" t="s">
        <v>76</v>
      </c>
      <c r="AY100" s="211" t="s">
        <v>105</v>
      </c>
    </row>
    <row r="101" spans="1:65" s="2" customFormat="1" ht="15.6" customHeight="1">
      <c r="A101" s="35"/>
      <c r="B101" s="36"/>
      <c r="C101" s="170" t="s">
        <v>112</v>
      </c>
      <c r="D101" s="170" t="s">
        <v>107</v>
      </c>
      <c r="E101" s="171" t="s">
        <v>134</v>
      </c>
      <c r="F101" s="172" t="s">
        <v>135</v>
      </c>
      <c r="G101" s="173" t="s">
        <v>110</v>
      </c>
      <c r="H101" s="174">
        <v>0.28599999999999998</v>
      </c>
      <c r="I101" s="175"/>
      <c r="J101" s="176">
        <f>ROUND(I101*H101,2)</f>
        <v>0</v>
      </c>
      <c r="K101" s="172" t="s">
        <v>111</v>
      </c>
      <c r="L101" s="40"/>
      <c r="M101" s="177" t="s">
        <v>19</v>
      </c>
      <c r="N101" s="178" t="s">
        <v>40</v>
      </c>
      <c r="O101" s="65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1" t="s">
        <v>112</v>
      </c>
      <c r="AT101" s="181" t="s">
        <v>107</v>
      </c>
      <c r="AU101" s="181" t="s">
        <v>78</v>
      </c>
      <c r="AY101" s="18" t="s">
        <v>105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8" t="s">
        <v>76</v>
      </c>
      <c r="BK101" s="182">
        <f>ROUND(I101*H101,2)</f>
        <v>0</v>
      </c>
      <c r="BL101" s="18" t="s">
        <v>112</v>
      </c>
      <c r="BM101" s="181" t="s">
        <v>136</v>
      </c>
    </row>
    <row r="102" spans="1:65" s="2" customFormat="1">
      <c r="A102" s="35"/>
      <c r="B102" s="36"/>
      <c r="C102" s="37"/>
      <c r="D102" s="183" t="s">
        <v>114</v>
      </c>
      <c r="E102" s="37"/>
      <c r="F102" s="184" t="s">
        <v>137</v>
      </c>
      <c r="G102" s="37"/>
      <c r="H102" s="37"/>
      <c r="I102" s="185"/>
      <c r="J102" s="37"/>
      <c r="K102" s="37"/>
      <c r="L102" s="40"/>
      <c r="M102" s="186"/>
      <c r="N102" s="187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114</v>
      </c>
      <c r="AU102" s="18" t="s">
        <v>78</v>
      </c>
    </row>
    <row r="103" spans="1:65" s="2" customFormat="1">
      <c r="A103" s="35"/>
      <c r="B103" s="36"/>
      <c r="C103" s="37"/>
      <c r="D103" s="188" t="s">
        <v>116</v>
      </c>
      <c r="E103" s="37"/>
      <c r="F103" s="189" t="s">
        <v>138</v>
      </c>
      <c r="G103" s="37"/>
      <c r="H103" s="37"/>
      <c r="I103" s="185"/>
      <c r="J103" s="37"/>
      <c r="K103" s="37"/>
      <c r="L103" s="40"/>
      <c r="M103" s="186"/>
      <c r="N103" s="187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116</v>
      </c>
      <c r="AU103" s="18" t="s">
        <v>78</v>
      </c>
    </row>
    <row r="104" spans="1:65" s="2" customFormat="1" ht="15.6" customHeight="1">
      <c r="A104" s="35"/>
      <c r="B104" s="36"/>
      <c r="C104" s="170" t="s">
        <v>139</v>
      </c>
      <c r="D104" s="170" t="s">
        <v>107</v>
      </c>
      <c r="E104" s="171" t="s">
        <v>140</v>
      </c>
      <c r="F104" s="172" t="s">
        <v>141</v>
      </c>
      <c r="G104" s="173" t="s">
        <v>110</v>
      </c>
      <c r="H104" s="174">
        <v>0.434</v>
      </c>
      <c r="I104" s="175"/>
      <c r="J104" s="176">
        <f>ROUND(I104*H104,2)</f>
        <v>0</v>
      </c>
      <c r="K104" s="172" t="s">
        <v>111</v>
      </c>
      <c r="L104" s="40"/>
      <c r="M104" s="177" t="s">
        <v>19</v>
      </c>
      <c r="N104" s="178" t="s">
        <v>40</v>
      </c>
      <c r="O104" s="65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1" t="s">
        <v>112</v>
      </c>
      <c r="AT104" s="181" t="s">
        <v>107</v>
      </c>
      <c r="AU104" s="181" t="s">
        <v>78</v>
      </c>
      <c r="AY104" s="18" t="s">
        <v>105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8" t="s">
        <v>76</v>
      </c>
      <c r="BK104" s="182">
        <f>ROUND(I104*H104,2)</f>
        <v>0</v>
      </c>
      <c r="BL104" s="18" t="s">
        <v>112</v>
      </c>
      <c r="BM104" s="181" t="s">
        <v>142</v>
      </c>
    </row>
    <row r="105" spans="1:65" s="2" customFormat="1">
      <c r="A105" s="35"/>
      <c r="B105" s="36"/>
      <c r="C105" s="37"/>
      <c r="D105" s="183" t="s">
        <v>114</v>
      </c>
      <c r="E105" s="37"/>
      <c r="F105" s="184" t="s">
        <v>143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114</v>
      </c>
      <c r="AU105" s="18" t="s">
        <v>78</v>
      </c>
    </row>
    <row r="106" spans="1:65" s="2" customFormat="1">
      <c r="A106" s="35"/>
      <c r="B106" s="36"/>
      <c r="C106" s="37"/>
      <c r="D106" s="188" t="s">
        <v>116</v>
      </c>
      <c r="E106" s="37"/>
      <c r="F106" s="189" t="s">
        <v>144</v>
      </c>
      <c r="G106" s="37"/>
      <c r="H106" s="37"/>
      <c r="I106" s="185"/>
      <c r="J106" s="37"/>
      <c r="K106" s="37"/>
      <c r="L106" s="40"/>
      <c r="M106" s="186"/>
      <c r="N106" s="18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116</v>
      </c>
      <c r="AU106" s="18" t="s">
        <v>78</v>
      </c>
    </row>
    <row r="107" spans="1:65" s="2" customFormat="1" ht="15.6" customHeight="1">
      <c r="A107" s="35"/>
      <c r="B107" s="36"/>
      <c r="C107" s="170" t="s">
        <v>145</v>
      </c>
      <c r="D107" s="170" t="s">
        <v>107</v>
      </c>
      <c r="E107" s="171" t="s">
        <v>146</v>
      </c>
      <c r="F107" s="172" t="s">
        <v>147</v>
      </c>
      <c r="G107" s="173" t="s">
        <v>110</v>
      </c>
      <c r="H107" s="174">
        <v>6.9000000000000006E-2</v>
      </c>
      <c r="I107" s="175"/>
      <c r="J107" s="176">
        <f>ROUND(I107*H107,2)</f>
        <v>0</v>
      </c>
      <c r="K107" s="172" t="s">
        <v>111</v>
      </c>
      <c r="L107" s="40"/>
      <c r="M107" s="177" t="s">
        <v>19</v>
      </c>
      <c r="N107" s="178" t="s">
        <v>40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112</v>
      </c>
      <c r="AT107" s="181" t="s">
        <v>107</v>
      </c>
      <c r="AU107" s="181" t="s">
        <v>78</v>
      </c>
      <c r="AY107" s="18" t="s">
        <v>105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76</v>
      </c>
      <c r="BK107" s="182">
        <f>ROUND(I107*H107,2)</f>
        <v>0</v>
      </c>
      <c r="BL107" s="18" t="s">
        <v>112</v>
      </c>
      <c r="BM107" s="181" t="s">
        <v>148</v>
      </c>
    </row>
    <row r="108" spans="1:65" s="2" customFormat="1">
      <c r="A108" s="35"/>
      <c r="B108" s="36"/>
      <c r="C108" s="37"/>
      <c r="D108" s="183" t="s">
        <v>114</v>
      </c>
      <c r="E108" s="37"/>
      <c r="F108" s="184" t="s">
        <v>149</v>
      </c>
      <c r="G108" s="37"/>
      <c r="H108" s="37"/>
      <c r="I108" s="185"/>
      <c r="J108" s="37"/>
      <c r="K108" s="37"/>
      <c r="L108" s="40"/>
      <c r="M108" s="186"/>
      <c r="N108" s="187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114</v>
      </c>
      <c r="AU108" s="18" t="s">
        <v>78</v>
      </c>
    </row>
    <row r="109" spans="1:65" s="2" customFormat="1">
      <c r="A109" s="35"/>
      <c r="B109" s="36"/>
      <c r="C109" s="37"/>
      <c r="D109" s="188" t="s">
        <v>116</v>
      </c>
      <c r="E109" s="37"/>
      <c r="F109" s="189" t="s">
        <v>150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116</v>
      </c>
      <c r="AU109" s="18" t="s">
        <v>78</v>
      </c>
    </row>
    <row r="110" spans="1:65" s="13" customFormat="1">
      <c r="B110" s="190"/>
      <c r="C110" s="191"/>
      <c r="D110" s="183" t="s">
        <v>118</v>
      </c>
      <c r="E110" s="192" t="s">
        <v>19</v>
      </c>
      <c r="F110" s="193" t="s">
        <v>151</v>
      </c>
      <c r="G110" s="191"/>
      <c r="H110" s="194">
        <v>6.9000000000000006E-2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118</v>
      </c>
      <c r="AU110" s="200" t="s">
        <v>78</v>
      </c>
      <c r="AV110" s="13" t="s">
        <v>78</v>
      </c>
      <c r="AW110" s="13" t="s">
        <v>31</v>
      </c>
      <c r="AX110" s="13" t="s">
        <v>69</v>
      </c>
      <c r="AY110" s="200" t="s">
        <v>105</v>
      </c>
    </row>
    <row r="111" spans="1:65" s="14" customFormat="1">
      <c r="B111" s="201"/>
      <c r="C111" s="202"/>
      <c r="D111" s="183" t="s">
        <v>118</v>
      </c>
      <c r="E111" s="203" t="s">
        <v>19</v>
      </c>
      <c r="F111" s="204" t="s">
        <v>120</v>
      </c>
      <c r="G111" s="202"/>
      <c r="H111" s="205">
        <v>6.9000000000000006E-2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118</v>
      </c>
      <c r="AU111" s="211" t="s">
        <v>78</v>
      </c>
      <c r="AV111" s="14" t="s">
        <v>112</v>
      </c>
      <c r="AW111" s="14" t="s">
        <v>31</v>
      </c>
      <c r="AX111" s="14" t="s">
        <v>76</v>
      </c>
      <c r="AY111" s="211" t="s">
        <v>105</v>
      </c>
    </row>
    <row r="112" spans="1:65" s="12" customFormat="1" ht="25.9" customHeight="1">
      <c r="B112" s="154"/>
      <c r="C112" s="155"/>
      <c r="D112" s="156" t="s">
        <v>68</v>
      </c>
      <c r="E112" s="157" t="s">
        <v>152</v>
      </c>
      <c r="F112" s="157" t="s">
        <v>153</v>
      </c>
      <c r="G112" s="155"/>
      <c r="H112" s="155"/>
      <c r="I112" s="158"/>
      <c r="J112" s="159">
        <f>BK112</f>
        <v>0</v>
      </c>
      <c r="K112" s="155"/>
      <c r="L112" s="160"/>
      <c r="M112" s="161"/>
      <c r="N112" s="162"/>
      <c r="O112" s="162"/>
      <c r="P112" s="163">
        <f>P113</f>
        <v>0</v>
      </c>
      <c r="Q112" s="162"/>
      <c r="R112" s="163">
        <f>R113</f>
        <v>0</v>
      </c>
      <c r="S112" s="162"/>
      <c r="T112" s="164">
        <f>T113</f>
        <v>0</v>
      </c>
      <c r="AR112" s="165" t="s">
        <v>112</v>
      </c>
      <c r="AT112" s="166" t="s">
        <v>68</v>
      </c>
      <c r="AU112" s="166" t="s">
        <v>69</v>
      </c>
      <c r="AY112" s="165" t="s">
        <v>105</v>
      </c>
      <c r="BK112" s="167">
        <f>BK113</f>
        <v>0</v>
      </c>
    </row>
    <row r="113" spans="1:65" s="12" customFormat="1" ht="22.9" customHeight="1">
      <c r="B113" s="154"/>
      <c r="C113" s="155"/>
      <c r="D113" s="156" t="s">
        <v>68</v>
      </c>
      <c r="E113" s="168" t="s">
        <v>154</v>
      </c>
      <c r="F113" s="168" t="s">
        <v>155</v>
      </c>
      <c r="G113" s="155"/>
      <c r="H113" s="155"/>
      <c r="I113" s="158"/>
      <c r="J113" s="169">
        <f>BK113</f>
        <v>0</v>
      </c>
      <c r="K113" s="155"/>
      <c r="L113" s="160"/>
      <c r="M113" s="161"/>
      <c r="N113" s="162"/>
      <c r="O113" s="162"/>
      <c r="P113" s="163">
        <f>SUM(P114:P144)</f>
        <v>0</v>
      </c>
      <c r="Q113" s="162"/>
      <c r="R113" s="163">
        <f>SUM(R114:R144)</f>
        <v>0</v>
      </c>
      <c r="S113" s="162"/>
      <c r="T113" s="164">
        <f>SUM(T114:T144)</f>
        <v>0</v>
      </c>
      <c r="AR113" s="165" t="s">
        <v>112</v>
      </c>
      <c r="AT113" s="166" t="s">
        <v>68</v>
      </c>
      <c r="AU113" s="166" t="s">
        <v>76</v>
      </c>
      <c r="AY113" s="165" t="s">
        <v>105</v>
      </c>
      <c r="BK113" s="167">
        <f>SUM(BK114:BK144)</f>
        <v>0</v>
      </c>
    </row>
    <row r="114" spans="1:65" s="2" customFormat="1" ht="24.4" customHeight="1">
      <c r="A114" s="35"/>
      <c r="B114" s="36"/>
      <c r="C114" s="170" t="s">
        <v>8</v>
      </c>
      <c r="D114" s="170" t="s">
        <v>107</v>
      </c>
      <c r="E114" s="171" t="s">
        <v>156</v>
      </c>
      <c r="F114" s="172" t="s">
        <v>157</v>
      </c>
      <c r="G114" s="173" t="s">
        <v>158</v>
      </c>
      <c r="H114" s="174">
        <v>60</v>
      </c>
      <c r="I114" s="175"/>
      <c r="J114" s="176">
        <f>ROUND(I114*H114,2)</f>
        <v>0</v>
      </c>
      <c r="K114" s="172" t="s">
        <v>19</v>
      </c>
      <c r="L114" s="40"/>
      <c r="M114" s="177" t="s">
        <v>19</v>
      </c>
      <c r="N114" s="178" t="s">
        <v>40</v>
      </c>
      <c r="O114" s="65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1" t="s">
        <v>159</v>
      </c>
      <c r="AT114" s="181" t="s">
        <v>107</v>
      </c>
      <c r="AU114" s="181" t="s">
        <v>78</v>
      </c>
      <c r="AY114" s="18" t="s">
        <v>105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8" t="s">
        <v>76</v>
      </c>
      <c r="BK114" s="182">
        <f>ROUND(I114*H114,2)</f>
        <v>0</v>
      </c>
      <c r="BL114" s="18" t="s">
        <v>159</v>
      </c>
      <c r="BM114" s="181" t="s">
        <v>160</v>
      </c>
    </row>
    <row r="115" spans="1:65" s="2" customFormat="1" ht="19.5">
      <c r="A115" s="35"/>
      <c r="B115" s="36"/>
      <c r="C115" s="37"/>
      <c r="D115" s="183" t="s">
        <v>114</v>
      </c>
      <c r="E115" s="37"/>
      <c r="F115" s="184" t="s">
        <v>157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114</v>
      </c>
      <c r="AU115" s="18" t="s">
        <v>78</v>
      </c>
    </row>
    <row r="116" spans="1:65" s="2" customFormat="1" ht="39">
      <c r="A116" s="35"/>
      <c r="B116" s="36"/>
      <c r="C116" s="37"/>
      <c r="D116" s="183" t="s">
        <v>161</v>
      </c>
      <c r="E116" s="37"/>
      <c r="F116" s="212" t="s">
        <v>162</v>
      </c>
      <c r="G116" s="37"/>
      <c r="H116" s="37"/>
      <c r="I116" s="185"/>
      <c r="J116" s="37"/>
      <c r="K116" s="37"/>
      <c r="L116" s="40"/>
      <c r="M116" s="186"/>
      <c r="N116" s="18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161</v>
      </c>
      <c r="AU116" s="18" t="s">
        <v>78</v>
      </c>
    </row>
    <row r="117" spans="1:65" s="2" customFormat="1" ht="24.4" customHeight="1">
      <c r="A117" s="35"/>
      <c r="B117" s="36"/>
      <c r="C117" s="170" t="s">
        <v>163</v>
      </c>
      <c r="D117" s="170" t="s">
        <v>107</v>
      </c>
      <c r="E117" s="171" t="s">
        <v>164</v>
      </c>
      <c r="F117" s="172" t="s">
        <v>165</v>
      </c>
      <c r="G117" s="173" t="s">
        <v>166</v>
      </c>
      <c r="H117" s="174">
        <v>230</v>
      </c>
      <c r="I117" s="175"/>
      <c r="J117" s="176">
        <f>ROUND(I117*H117,2)</f>
        <v>0</v>
      </c>
      <c r="K117" s="172" t="s">
        <v>19</v>
      </c>
      <c r="L117" s="40"/>
      <c r="M117" s="177" t="s">
        <v>19</v>
      </c>
      <c r="N117" s="178" t="s">
        <v>40</v>
      </c>
      <c r="O117" s="65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1" t="s">
        <v>159</v>
      </c>
      <c r="AT117" s="181" t="s">
        <v>107</v>
      </c>
      <c r="AU117" s="181" t="s">
        <v>78</v>
      </c>
      <c r="AY117" s="18" t="s">
        <v>105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18" t="s">
        <v>76</v>
      </c>
      <c r="BK117" s="182">
        <f>ROUND(I117*H117,2)</f>
        <v>0</v>
      </c>
      <c r="BL117" s="18" t="s">
        <v>159</v>
      </c>
      <c r="BM117" s="181" t="s">
        <v>167</v>
      </c>
    </row>
    <row r="118" spans="1:65" s="2" customFormat="1" ht="19.5">
      <c r="A118" s="35"/>
      <c r="B118" s="36"/>
      <c r="C118" s="37"/>
      <c r="D118" s="183" t="s">
        <v>114</v>
      </c>
      <c r="E118" s="37"/>
      <c r="F118" s="184" t="s">
        <v>165</v>
      </c>
      <c r="G118" s="37"/>
      <c r="H118" s="37"/>
      <c r="I118" s="185"/>
      <c r="J118" s="37"/>
      <c r="K118" s="37"/>
      <c r="L118" s="40"/>
      <c r="M118" s="186"/>
      <c r="N118" s="187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114</v>
      </c>
      <c r="AU118" s="18" t="s">
        <v>78</v>
      </c>
    </row>
    <row r="119" spans="1:65" s="2" customFormat="1" ht="39">
      <c r="A119" s="35"/>
      <c r="B119" s="36"/>
      <c r="C119" s="37"/>
      <c r="D119" s="183" t="s">
        <v>161</v>
      </c>
      <c r="E119" s="37"/>
      <c r="F119" s="212" t="s">
        <v>168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161</v>
      </c>
      <c r="AU119" s="18" t="s">
        <v>78</v>
      </c>
    </row>
    <row r="120" spans="1:65" s="13" customFormat="1">
      <c r="B120" s="190"/>
      <c r="C120" s="191"/>
      <c r="D120" s="183" t="s">
        <v>118</v>
      </c>
      <c r="E120" s="192" t="s">
        <v>19</v>
      </c>
      <c r="F120" s="193" t="s">
        <v>169</v>
      </c>
      <c r="G120" s="191"/>
      <c r="H120" s="194">
        <v>36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118</v>
      </c>
      <c r="AU120" s="200" t="s">
        <v>78</v>
      </c>
      <c r="AV120" s="13" t="s">
        <v>78</v>
      </c>
      <c r="AW120" s="13" t="s">
        <v>31</v>
      </c>
      <c r="AX120" s="13" t="s">
        <v>69</v>
      </c>
      <c r="AY120" s="200" t="s">
        <v>105</v>
      </c>
    </row>
    <row r="121" spans="1:65" s="13" customFormat="1">
      <c r="B121" s="190"/>
      <c r="C121" s="191"/>
      <c r="D121" s="183" t="s">
        <v>118</v>
      </c>
      <c r="E121" s="192" t="s">
        <v>19</v>
      </c>
      <c r="F121" s="193" t="s">
        <v>170</v>
      </c>
      <c r="G121" s="191"/>
      <c r="H121" s="194">
        <v>10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118</v>
      </c>
      <c r="AU121" s="200" t="s">
        <v>78</v>
      </c>
      <c r="AV121" s="13" t="s">
        <v>78</v>
      </c>
      <c r="AW121" s="13" t="s">
        <v>31</v>
      </c>
      <c r="AX121" s="13" t="s">
        <v>69</v>
      </c>
      <c r="AY121" s="200" t="s">
        <v>105</v>
      </c>
    </row>
    <row r="122" spans="1:65" s="13" customFormat="1">
      <c r="B122" s="190"/>
      <c r="C122" s="191"/>
      <c r="D122" s="183" t="s">
        <v>118</v>
      </c>
      <c r="E122" s="192" t="s">
        <v>19</v>
      </c>
      <c r="F122" s="193" t="s">
        <v>171</v>
      </c>
      <c r="G122" s="191"/>
      <c r="H122" s="194">
        <v>32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118</v>
      </c>
      <c r="AU122" s="200" t="s">
        <v>78</v>
      </c>
      <c r="AV122" s="13" t="s">
        <v>78</v>
      </c>
      <c r="AW122" s="13" t="s">
        <v>31</v>
      </c>
      <c r="AX122" s="13" t="s">
        <v>69</v>
      </c>
      <c r="AY122" s="200" t="s">
        <v>105</v>
      </c>
    </row>
    <row r="123" spans="1:65" s="13" customFormat="1">
      <c r="B123" s="190"/>
      <c r="C123" s="191"/>
      <c r="D123" s="183" t="s">
        <v>118</v>
      </c>
      <c r="E123" s="192" t="s">
        <v>19</v>
      </c>
      <c r="F123" s="193" t="s">
        <v>172</v>
      </c>
      <c r="G123" s="191"/>
      <c r="H123" s="194">
        <v>30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118</v>
      </c>
      <c r="AU123" s="200" t="s">
        <v>78</v>
      </c>
      <c r="AV123" s="13" t="s">
        <v>78</v>
      </c>
      <c r="AW123" s="13" t="s">
        <v>31</v>
      </c>
      <c r="AX123" s="13" t="s">
        <v>69</v>
      </c>
      <c r="AY123" s="200" t="s">
        <v>105</v>
      </c>
    </row>
    <row r="124" spans="1:65" s="13" customFormat="1">
      <c r="B124" s="190"/>
      <c r="C124" s="191"/>
      <c r="D124" s="183" t="s">
        <v>118</v>
      </c>
      <c r="E124" s="192" t="s">
        <v>19</v>
      </c>
      <c r="F124" s="193" t="s">
        <v>173</v>
      </c>
      <c r="G124" s="191"/>
      <c r="H124" s="194">
        <v>30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118</v>
      </c>
      <c r="AU124" s="200" t="s">
        <v>78</v>
      </c>
      <c r="AV124" s="13" t="s">
        <v>78</v>
      </c>
      <c r="AW124" s="13" t="s">
        <v>31</v>
      </c>
      <c r="AX124" s="13" t="s">
        <v>69</v>
      </c>
      <c r="AY124" s="200" t="s">
        <v>105</v>
      </c>
    </row>
    <row r="125" spans="1:65" s="13" customFormat="1">
      <c r="B125" s="190"/>
      <c r="C125" s="191"/>
      <c r="D125" s="183" t="s">
        <v>118</v>
      </c>
      <c r="E125" s="192" t="s">
        <v>19</v>
      </c>
      <c r="F125" s="193" t="s">
        <v>174</v>
      </c>
      <c r="G125" s="191"/>
      <c r="H125" s="194">
        <v>24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118</v>
      </c>
      <c r="AU125" s="200" t="s">
        <v>78</v>
      </c>
      <c r="AV125" s="13" t="s">
        <v>78</v>
      </c>
      <c r="AW125" s="13" t="s">
        <v>31</v>
      </c>
      <c r="AX125" s="13" t="s">
        <v>69</v>
      </c>
      <c r="AY125" s="200" t="s">
        <v>105</v>
      </c>
    </row>
    <row r="126" spans="1:65" s="13" customFormat="1">
      <c r="B126" s="190"/>
      <c r="C126" s="191"/>
      <c r="D126" s="183" t="s">
        <v>118</v>
      </c>
      <c r="E126" s="192" t="s">
        <v>19</v>
      </c>
      <c r="F126" s="193" t="s">
        <v>175</v>
      </c>
      <c r="G126" s="191"/>
      <c r="H126" s="194">
        <v>27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118</v>
      </c>
      <c r="AU126" s="200" t="s">
        <v>78</v>
      </c>
      <c r="AV126" s="13" t="s">
        <v>78</v>
      </c>
      <c r="AW126" s="13" t="s">
        <v>31</v>
      </c>
      <c r="AX126" s="13" t="s">
        <v>69</v>
      </c>
      <c r="AY126" s="200" t="s">
        <v>105</v>
      </c>
    </row>
    <row r="127" spans="1:65" s="13" customFormat="1">
      <c r="B127" s="190"/>
      <c r="C127" s="191"/>
      <c r="D127" s="183" t="s">
        <v>118</v>
      </c>
      <c r="E127" s="192" t="s">
        <v>19</v>
      </c>
      <c r="F127" s="193" t="s">
        <v>176</v>
      </c>
      <c r="G127" s="191"/>
      <c r="H127" s="194">
        <v>25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118</v>
      </c>
      <c r="AU127" s="200" t="s">
        <v>78</v>
      </c>
      <c r="AV127" s="13" t="s">
        <v>78</v>
      </c>
      <c r="AW127" s="13" t="s">
        <v>31</v>
      </c>
      <c r="AX127" s="13" t="s">
        <v>69</v>
      </c>
      <c r="AY127" s="200" t="s">
        <v>105</v>
      </c>
    </row>
    <row r="128" spans="1:65" s="13" customFormat="1">
      <c r="B128" s="190"/>
      <c r="C128" s="191"/>
      <c r="D128" s="183" t="s">
        <v>118</v>
      </c>
      <c r="E128" s="192" t="s">
        <v>19</v>
      </c>
      <c r="F128" s="193" t="s">
        <v>177</v>
      </c>
      <c r="G128" s="191"/>
      <c r="H128" s="194">
        <v>16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118</v>
      </c>
      <c r="AU128" s="200" t="s">
        <v>78</v>
      </c>
      <c r="AV128" s="13" t="s">
        <v>78</v>
      </c>
      <c r="AW128" s="13" t="s">
        <v>31</v>
      </c>
      <c r="AX128" s="13" t="s">
        <v>69</v>
      </c>
      <c r="AY128" s="200" t="s">
        <v>105</v>
      </c>
    </row>
    <row r="129" spans="1:65" s="14" customFormat="1">
      <c r="B129" s="201"/>
      <c r="C129" s="202"/>
      <c r="D129" s="183" t="s">
        <v>118</v>
      </c>
      <c r="E129" s="203" t="s">
        <v>19</v>
      </c>
      <c r="F129" s="204" t="s">
        <v>120</v>
      </c>
      <c r="G129" s="202"/>
      <c r="H129" s="205">
        <v>230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118</v>
      </c>
      <c r="AU129" s="211" t="s">
        <v>78</v>
      </c>
      <c r="AV129" s="14" t="s">
        <v>112</v>
      </c>
      <c r="AW129" s="14" t="s">
        <v>31</v>
      </c>
      <c r="AX129" s="14" t="s">
        <v>76</v>
      </c>
      <c r="AY129" s="211" t="s">
        <v>105</v>
      </c>
    </row>
    <row r="130" spans="1:65" s="2" customFormat="1" ht="24.4" customHeight="1">
      <c r="A130" s="35"/>
      <c r="B130" s="36"/>
      <c r="C130" s="170" t="s">
        <v>178</v>
      </c>
      <c r="D130" s="170" t="s">
        <v>107</v>
      </c>
      <c r="E130" s="171" t="s">
        <v>179</v>
      </c>
      <c r="F130" s="172" t="s">
        <v>180</v>
      </c>
      <c r="G130" s="173" t="s">
        <v>166</v>
      </c>
      <c r="H130" s="174">
        <v>62</v>
      </c>
      <c r="I130" s="175"/>
      <c r="J130" s="176">
        <f>ROUND(I130*H130,2)</f>
        <v>0</v>
      </c>
      <c r="K130" s="172" t="s">
        <v>19</v>
      </c>
      <c r="L130" s="40"/>
      <c r="M130" s="177" t="s">
        <v>19</v>
      </c>
      <c r="N130" s="178" t="s">
        <v>40</v>
      </c>
      <c r="O130" s="65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159</v>
      </c>
      <c r="AT130" s="181" t="s">
        <v>107</v>
      </c>
      <c r="AU130" s="181" t="s">
        <v>78</v>
      </c>
      <c r="AY130" s="18" t="s">
        <v>105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76</v>
      </c>
      <c r="BK130" s="182">
        <f>ROUND(I130*H130,2)</f>
        <v>0</v>
      </c>
      <c r="BL130" s="18" t="s">
        <v>159</v>
      </c>
      <c r="BM130" s="181" t="s">
        <v>181</v>
      </c>
    </row>
    <row r="131" spans="1:65" s="2" customFormat="1" ht="19.5">
      <c r="A131" s="35"/>
      <c r="B131" s="36"/>
      <c r="C131" s="37"/>
      <c r="D131" s="183" t="s">
        <v>114</v>
      </c>
      <c r="E131" s="37"/>
      <c r="F131" s="184" t="s">
        <v>180</v>
      </c>
      <c r="G131" s="37"/>
      <c r="H131" s="37"/>
      <c r="I131" s="185"/>
      <c r="J131" s="37"/>
      <c r="K131" s="37"/>
      <c r="L131" s="40"/>
      <c r="M131" s="186"/>
      <c r="N131" s="18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114</v>
      </c>
      <c r="AU131" s="18" t="s">
        <v>78</v>
      </c>
    </row>
    <row r="132" spans="1:65" s="2" customFormat="1" ht="39">
      <c r="A132" s="35"/>
      <c r="B132" s="36"/>
      <c r="C132" s="37"/>
      <c r="D132" s="183" t="s">
        <v>161</v>
      </c>
      <c r="E132" s="37"/>
      <c r="F132" s="212" t="s">
        <v>182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161</v>
      </c>
      <c r="AU132" s="18" t="s">
        <v>78</v>
      </c>
    </row>
    <row r="133" spans="1:65" s="13" customFormat="1">
      <c r="B133" s="190"/>
      <c r="C133" s="191"/>
      <c r="D133" s="183" t="s">
        <v>118</v>
      </c>
      <c r="E133" s="192" t="s">
        <v>19</v>
      </c>
      <c r="F133" s="193" t="s">
        <v>183</v>
      </c>
      <c r="G133" s="191"/>
      <c r="H133" s="194">
        <v>50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118</v>
      </c>
      <c r="AU133" s="200" t="s">
        <v>78</v>
      </c>
      <c r="AV133" s="13" t="s">
        <v>78</v>
      </c>
      <c r="AW133" s="13" t="s">
        <v>31</v>
      </c>
      <c r="AX133" s="13" t="s">
        <v>69</v>
      </c>
      <c r="AY133" s="200" t="s">
        <v>105</v>
      </c>
    </row>
    <row r="134" spans="1:65" s="13" customFormat="1">
      <c r="B134" s="190"/>
      <c r="C134" s="191"/>
      <c r="D134" s="183" t="s">
        <v>118</v>
      </c>
      <c r="E134" s="192" t="s">
        <v>19</v>
      </c>
      <c r="F134" s="193" t="s">
        <v>184</v>
      </c>
      <c r="G134" s="191"/>
      <c r="H134" s="194">
        <v>12</v>
      </c>
      <c r="I134" s="195"/>
      <c r="J134" s="191"/>
      <c r="K134" s="191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118</v>
      </c>
      <c r="AU134" s="200" t="s">
        <v>78</v>
      </c>
      <c r="AV134" s="13" t="s">
        <v>78</v>
      </c>
      <c r="AW134" s="13" t="s">
        <v>31</v>
      </c>
      <c r="AX134" s="13" t="s">
        <v>69</v>
      </c>
      <c r="AY134" s="200" t="s">
        <v>105</v>
      </c>
    </row>
    <row r="135" spans="1:65" s="14" customFormat="1">
      <c r="B135" s="201"/>
      <c r="C135" s="202"/>
      <c r="D135" s="183" t="s">
        <v>118</v>
      </c>
      <c r="E135" s="203" t="s">
        <v>19</v>
      </c>
      <c r="F135" s="204" t="s">
        <v>120</v>
      </c>
      <c r="G135" s="202"/>
      <c r="H135" s="205">
        <v>62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118</v>
      </c>
      <c r="AU135" s="211" t="s">
        <v>78</v>
      </c>
      <c r="AV135" s="14" t="s">
        <v>112</v>
      </c>
      <c r="AW135" s="14" t="s">
        <v>31</v>
      </c>
      <c r="AX135" s="14" t="s">
        <v>76</v>
      </c>
      <c r="AY135" s="211" t="s">
        <v>105</v>
      </c>
    </row>
    <row r="136" spans="1:65" s="2" customFormat="1" ht="24.4" customHeight="1">
      <c r="A136" s="35"/>
      <c r="B136" s="36"/>
      <c r="C136" s="170" t="s">
        <v>185</v>
      </c>
      <c r="D136" s="170" t="s">
        <v>107</v>
      </c>
      <c r="E136" s="171" t="s">
        <v>186</v>
      </c>
      <c r="F136" s="172" t="s">
        <v>187</v>
      </c>
      <c r="G136" s="173" t="s">
        <v>110</v>
      </c>
      <c r="H136" s="174">
        <v>0.28599999999999998</v>
      </c>
      <c r="I136" s="175"/>
      <c r="J136" s="176">
        <f>ROUND(I136*H136,2)</f>
        <v>0</v>
      </c>
      <c r="K136" s="172" t="s">
        <v>19</v>
      </c>
      <c r="L136" s="40"/>
      <c r="M136" s="177" t="s">
        <v>19</v>
      </c>
      <c r="N136" s="178" t="s">
        <v>40</v>
      </c>
      <c r="O136" s="65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159</v>
      </c>
      <c r="AT136" s="181" t="s">
        <v>107</v>
      </c>
      <c r="AU136" s="181" t="s">
        <v>78</v>
      </c>
      <c r="AY136" s="18" t="s">
        <v>105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8" t="s">
        <v>76</v>
      </c>
      <c r="BK136" s="182">
        <f>ROUND(I136*H136,2)</f>
        <v>0</v>
      </c>
      <c r="BL136" s="18" t="s">
        <v>159</v>
      </c>
      <c r="BM136" s="181" t="s">
        <v>188</v>
      </c>
    </row>
    <row r="137" spans="1:65" s="2" customFormat="1">
      <c r="A137" s="35"/>
      <c r="B137" s="36"/>
      <c r="C137" s="37"/>
      <c r="D137" s="183" t="s">
        <v>114</v>
      </c>
      <c r="E137" s="37"/>
      <c r="F137" s="184" t="s">
        <v>189</v>
      </c>
      <c r="G137" s="37"/>
      <c r="H137" s="37"/>
      <c r="I137" s="185"/>
      <c r="J137" s="37"/>
      <c r="K137" s="37"/>
      <c r="L137" s="40"/>
      <c r="M137" s="186"/>
      <c r="N137" s="18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114</v>
      </c>
      <c r="AU137" s="18" t="s">
        <v>78</v>
      </c>
    </row>
    <row r="138" spans="1:65" s="2" customFormat="1" ht="39">
      <c r="A138" s="35"/>
      <c r="B138" s="36"/>
      <c r="C138" s="37"/>
      <c r="D138" s="183" t="s">
        <v>161</v>
      </c>
      <c r="E138" s="37"/>
      <c r="F138" s="212" t="s">
        <v>190</v>
      </c>
      <c r="G138" s="37"/>
      <c r="H138" s="37"/>
      <c r="I138" s="185"/>
      <c r="J138" s="37"/>
      <c r="K138" s="37"/>
      <c r="L138" s="40"/>
      <c r="M138" s="186"/>
      <c r="N138" s="187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161</v>
      </c>
      <c r="AU138" s="18" t="s">
        <v>78</v>
      </c>
    </row>
    <row r="139" spans="1:65" s="2" customFormat="1" ht="22.15" customHeight="1">
      <c r="A139" s="35"/>
      <c r="B139" s="36"/>
      <c r="C139" s="170" t="s">
        <v>191</v>
      </c>
      <c r="D139" s="170" t="s">
        <v>107</v>
      </c>
      <c r="E139" s="171" t="s">
        <v>192</v>
      </c>
      <c r="F139" s="172" t="s">
        <v>193</v>
      </c>
      <c r="G139" s="173" t="s">
        <v>110</v>
      </c>
      <c r="H139" s="174">
        <v>0.434</v>
      </c>
      <c r="I139" s="175"/>
      <c r="J139" s="176">
        <f>ROUND(I139*H139,2)</f>
        <v>0</v>
      </c>
      <c r="K139" s="172" t="s">
        <v>19</v>
      </c>
      <c r="L139" s="40"/>
      <c r="M139" s="177" t="s">
        <v>19</v>
      </c>
      <c r="N139" s="178" t="s">
        <v>40</v>
      </c>
      <c r="O139" s="6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159</v>
      </c>
      <c r="AT139" s="181" t="s">
        <v>107</v>
      </c>
      <c r="AU139" s="181" t="s">
        <v>78</v>
      </c>
      <c r="AY139" s="18" t="s">
        <v>105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76</v>
      </c>
      <c r="BK139" s="182">
        <f>ROUND(I139*H139,2)</f>
        <v>0</v>
      </c>
      <c r="BL139" s="18" t="s">
        <v>159</v>
      </c>
      <c r="BM139" s="181" t="s">
        <v>194</v>
      </c>
    </row>
    <row r="140" spans="1:65" s="2" customFormat="1">
      <c r="A140" s="35"/>
      <c r="B140" s="36"/>
      <c r="C140" s="37"/>
      <c r="D140" s="183" t="s">
        <v>114</v>
      </c>
      <c r="E140" s="37"/>
      <c r="F140" s="184" t="s">
        <v>195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114</v>
      </c>
      <c r="AU140" s="18" t="s">
        <v>78</v>
      </c>
    </row>
    <row r="141" spans="1:65" s="2" customFormat="1" ht="39">
      <c r="A141" s="35"/>
      <c r="B141" s="36"/>
      <c r="C141" s="37"/>
      <c r="D141" s="183" t="s">
        <v>161</v>
      </c>
      <c r="E141" s="37"/>
      <c r="F141" s="212" t="s">
        <v>190</v>
      </c>
      <c r="G141" s="37"/>
      <c r="H141" s="37"/>
      <c r="I141" s="185"/>
      <c r="J141" s="37"/>
      <c r="K141" s="37"/>
      <c r="L141" s="40"/>
      <c r="M141" s="186"/>
      <c r="N141" s="187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161</v>
      </c>
      <c r="AU141" s="18" t="s">
        <v>78</v>
      </c>
    </row>
    <row r="142" spans="1:65" s="2" customFormat="1" ht="24.4" customHeight="1">
      <c r="A142" s="35"/>
      <c r="B142" s="36"/>
      <c r="C142" s="170" t="s">
        <v>196</v>
      </c>
      <c r="D142" s="170" t="s">
        <v>107</v>
      </c>
      <c r="E142" s="171" t="s">
        <v>197</v>
      </c>
      <c r="F142" s="172" t="s">
        <v>198</v>
      </c>
      <c r="G142" s="173" t="s">
        <v>110</v>
      </c>
      <c r="H142" s="174">
        <v>6.9000000000000006E-2</v>
      </c>
      <c r="I142" s="175"/>
      <c r="J142" s="176">
        <f>ROUND(I142*H142,2)</f>
        <v>0</v>
      </c>
      <c r="K142" s="172" t="s">
        <v>19</v>
      </c>
      <c r="L142" s="40"/>
      <c r="M142" s="177" t="s">
        <v>19</v>
      </c>
      <c r="N142" s="178" t="s">
        <v>40</v>
      </c>
      <c r="O142" s="6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159</v>
      </c>
      <c r="AT142" s="181" t="s">
        <v>107</v>
      </c>
      <c r="AU142" s="181" t="s">
        <v>78</v>
      </c>
      <c r="AY142" s="18" t="s">
        <v>105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8" t="s">
        <v>76</v>
      </c>
      <c r="BK142" s="182">
        <f>ROUND(I142*H142,2)</f>
        <v>0</v>
      </c>
      <c r="BL142" s="18" t="s">
        <v>159</v>
      </c>
      <c r="BM142" s="181" t="s">
        <v>199</v>
      </c>
    </row>
    <row r="143" spans="1:65" s="2" customFormat="1">
      <c r="A143" s="35"/>
      <c r="B143" s="36"/>
      <c r="C143" s="37"/>
      <c r="D143" s="183" t="s">
        <v>114</v>
      </c>
      <c r="E143" s="37"/>
      <c r="F143" s="184" t="s">
        <v>200</v>
      </c>
      <c r="G143" s="37"/>
      <c r="H143" s="37"/>
      <c r="I143" s="185"/>
      <c r="J143" s="37"/>
      <c r="K143" s="37"/>
      <c r="L143" s="40"/>
      <c r="M143" s="186"/>
      <c r="N143" s="187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114</v>
      </c>
      <c r="AU143" s="18" t="s">
        <v>78</v>
      </c>
    </row>
    <row r="144" spans="1:65" s="2" customFormat="1" ht="39">
      <c r="A144" s="35"/>
      <c r="B144" s="36"/>
      <c r="C144" s="37"/>
      <c r="D144" s="183" t="s">
        <v>161</v>
      </c>
      <c r="E144" s="37"/>
      <c r="F144" s="212" t="s">
        <v>190</v>
      </c>
      <c r="G144" s="37"/>
      <c r="H144" s="37"/>
      <c r="I144" s="185"/>
      <c r="J144" s="37"/>
      <c r="K144" s="37"/>
      <c r="L144" s="40"/>
      <c r="M144" s="213"/>
      <c r="N144" s="214"/>
      <c r="O144" s="215"/>
      <c r="P144" s="215"/>
      <c r="Q144" s="215"/>
      <c r="R144" s="215"/>
      <c r="S144" s="215"/>
      <c r="T144" s="21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161</v>
      </c>
      <c r="AU144" s="18" t="s">
        <v>78</v>
      </c>
    </row>
    <row r="145" spans="1:31" s="2" customFormat="1" ht="6.95" customHeight="1">
      <c r="A145" s="35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vVZLHkTScIEyHza7Nf6bbGEf+fCNMH79UCvqqsqHosgCyDVgVHdPr3V0dWsj7c60eJrRjnO++6R8p5bdWgMHQw==" saltValue="koc+dWLUWMsYNLidt5gcwy2Ywn+UKVFCMdv0SrkUzRg9j+vcn66Nl36D0mG07U0NNO1IOcEpDVIOzTwFRLBMpg==" spinCount="100000" sheet="1" objects="1" scenarios="1" formatColumns="0" formatRows="0" autoFilter="0"/>
  <autoFilter ref="C82:K144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3" r:id="rId2" xr:uid="{00000000-0004-0000-0100-000001000000}"/>
    <hyperlink ref="F98" r:id="rId3" xr:uid="{00000000-0004-0000-0100-000002000000}"/>
    <hyperlink ref="F103" r:id="rId4" xr:uid="{00000000-0004-0000-0100-000003000000}"/>
    <hyperlink ref="F106" r:id="rId5" xr:uid="{00000000-0004-0000-0100-000004000000}"/>
    <hyperlink ref="F109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5" customFormat="1" ht="45" customHeight="1">
      <c r="B3" s="221"/>
      <c r="C3" s="356" t="s">
        <v>201</v>
      </c>
      <c r="D3" s="356"/>
      <c r="E3" s="356"/>
      <c r="F3" s="356"/>
      <c r="G3" s="356"/>
      <c r="H3" s="356"/>
      <c r="I3" s="356"/>
      <c r="J3" s="356"/>
      <c r="K3" s="222"/>
    </row>
    <row r="4" spans="2:11" s="1" customFormat="1" ht="25.5" customHeight="1">
      <c r="B4" s="223"/>
      <c r="C4" s="361" t="s">
        <v>202</v>
      </c>
      <c r="D4" s="361"/>
      <c r="E4" s="361"/>
      <c r="F4" s="361"/>
      <c r="G4" s="361"/>
      <c r="H4" s="361"/>
      <c r="I4" s="361"/>
      <c r="J4" s="361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60" t="s">
        <v>203</v>
      </c>
      <c r="D6" s="360"/>
      <c r="E6" s="360"/>
      <c r="F6" s="360"/>
      <c r="G6" s="360"/>
      <c r="H6" s="360"/>
      <c r="I6" s="360"/>
      <c r="J6" s="360"/>
      <c r="K6" s="224"/>
    </row>
    <row r="7" spans="2:11" s="1" customFormat="1" ht="15" customHeight="1">
      <c r="B7" s="227"/>
      <c r="C7" s="360" t="s">
        <v>204</v>
      </c>
      <c r="D7" s="360"/>
      <c r="E7" s="360"/>
      <c r="F7" s="360"/>
      <c r="G7" s="360"/>
      <c r="H7" s="360"/>
      <c r="I7" s="360"/>
      <c r="J7" s="360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60" t="s">
        <v>205</v>
      </c>
      <c r="D9" s="360"/>
      <c r="E9" s="360"/>
      <c r="F9" s="360"/>
      <c r="G9" s="360"/>
      <c r="H9" s="360"/>
      <c r="I9" s="360"/>
      <c r="J9" s="360"/>
      <c r="K9" s="224"/>
    </row>
    <row r="10" spans="2:11" s="1" customFormat="1" ht="15" customHeight="1">
      <c r="B10" s="227"/>
      <c r="C10" s="226"/>
      <c r="D10" s="360" t="s">
        <v>206</v>
      </c>
      <c r="E10" s="360"/>
      <c r="F10" s="360"/>
      <c r="G10" s="360"/>
      <c r="H10" s="360"/>
      <c r="I10" s="360"/>
      <c r="J10" s="360"/>
      <c r="K10" s="224"/>
    </row>
    <row r="11" spans="2:11" s="1" customFormat="1" ht="15" customHeight="1">
      <c r="B11" s="227"/>
      <c r="C11" s="228"/>
      <c r="D11" s="360" t="s">
        <v>207</v>
      </c>
      <c r="E11" s="360"/>
      <c r="F11" s="360"/>
      <c r="G11" s="360"/>
      <c r="H11" s="360"/>
      <c r="I11" s="360"/>
      <c r="J11" s="360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208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60" t="s">
        <v>209</v>
      </c>
      <c r="E15" s="360"/>
      <c r="F15" s="360"/>
      <c r="G15" s="360"/>
      <c r="H15" s="360"/>
      <c r="I15" s="360"/>
      <c r="J15" s="360"/>
      <c r="K15" s="224"/>
    </row>
    <row r="16" spans="2:11" s="1" customFormat="1" ht="15" customHeight="1">
      <c r="B16" s="227"/>
      <c r="C16" s="228"/>
      <c r="D16" s="360" t="s">
        <v>210</v>
      </c>
      <c r="E16" s="360"/>
      <c r="F16" s="360"/>
      <c r="G16" s="360"/>
      <c r="H16" s="360"/>
      <c r="I16" s="360"/>
      <c r="J16" s="360"/>
      <c r="K16" s="224"/>
    </row>
    <row r="17" spans="2:11" s="1" customFormat="1" ht="15" customHeight="1">
      <c r="B17" s="227"/>
      <c r="C17" s="228"/>
      <c r="D17" s="360" t="s">
        <v>211</v>
      </c>
      <c r="E17" s="360"/>
      <c r="F17" s="360"/>
      <c r="G17" s="360"/>
      <c r="H17" s="360"/>
      <c r="I17" s="360"/>
      <c r="J17" s="360"/>
      <c r="K17" s="224"/>
    </row>
    <row r="18" spans="2:11" s="1" customFormat="1" ht="15" customHeight="1">
      <c r="B18" s="227"/>
      <c r="C18" s="228"/>
      <c r="D18" s="228"/>
      <c r="E18" s="230" t="s">
        <v>75</v>
      </c>
      <c r="F18" s="360" t="s">
        <v>212</v>
      </c>
      <c r="G18" s="360"/>
      <c r="H18" s="360"/>
      <c r="I18" s="360"/>
      <c r="J18" s="360"/>
      <c r="K18" s="224"/>
    </row>
    <row r="19" spans="2:11" s="1" customFormat="1" ht="15" customHeight="1">
      <c r="B19" s="227"/>
      <c r="C19" s="228"/>
      <c r="D19" s="228"/>
      <c r="E19" s="230" t="s">
        <v>213</v>
      </c>
      <c r="F19" s="360" t="s">
        <v>214</v>
      </c>
      <c r="G19" s="360"/>
      <c r="H19" s="360"/>
      <c r="I19" s="360"/>
      <c r="J19" s="360"/>
      <c r="K19" s="224"/>
    </row>
    <row r="20" spans="2:11" s="1" customFormat="1" ht="15" customHeight="1">
      <c r="B20" s="227"/>
      <c r="C20" s="228"/>
      <c r="D20" s="228"/>
      <c r="E20" s="230" t="s">
        <v>215</v>
      </c>
      <c r="F20" s="360" t="s">
        <v>216</v>
      </c>
      <c r="G20" s="360"/>
      <c r="H20" s="360"/>
      <c r="I20" s="360"/>
      <c r="J20" s="360"/>
      <c r="K20" s="224"/>
    </row>
    <row r="21" spans="2:11" s="1" customFormat="1" ht="15" customHeight="1">
      <c r="B21" s="227"/>
      <c r="C21" s="228"/>
      <c r="D21" s="228"/>
      <c r="E21" s="230" t="s">
        <v>217</v>
      </c>
      <c r="F21" s="360" t="s">
        <v>218</v>
      </c>
      <c r="G21" s="360"/>
      <c r="H21" s="360"/>
      <c r="I21" s="360"/>
      <c r="J21" s="360"/>
      <c r="K21" s="224"/>
    </row>
    <row r="22" spans="2:11" s="1" customFormat="1" ht="15" customHeight="1">
      <c r="B22" s="227"/>
      <c r="C22" s="228"/>
      <c r="D22" s="228"/>
      <c r="E22" s="230" t="s">
        <v>219</v>
      </c>
      <c r="F22" s="360" t="s">
        <v>220</v>
      </c>
      <c r="G22" s="360"/>
      <c r="H22" s="360"/>
      <c r="I22" s="360"/>
      <c r="J22" s="360"/>
      <c r="K22" s="224"/>
    </row>
    <row r="23" spans="2:11" s="1" customFormat="1" ht="15" customHeight="1">
      <c r="B23" s="227"/>
      <c r="C23" s="228"/>
      <c r="D23" s="228"/>
      <c r="E23" s="230" t="s">
        <v>221</v>
      </c>
      <c r="F23" s="360" t="s">
        <v>222</v>
      </c>
      <c r="G23" s="360"/>
      <c r="H23" s="360"/>
      <c r="I23" s="360"/>
      <c r="J23" s="360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60" t="s">
        <v>223</v>
      </c>
      <c r="D25" s="360"/>
      <c r="E25" s="360"/>
      <c r="F25" s="360"/>
      <c r="G25" s="360"/>
      <c r="H25" s="360"/>
      <c r="I25" s="360"/>
      <c r="J25" s="360"/>
      <c r="K25" s="224"/>
    </row>
    <row r="26" spans="2:11" s="1" customFormat="1" ht="15" customHeight="1">
      <c r="B26" s="227"/>
      <c r="C26" s="360" t="s">
        <v>224</v>
      </c>
      <c r="D26" s="360"/>
      <c r="E26" s="360"/>
      <c r="F26" s="360"/>
      <c r="G26" s="360"/>
      <c r="H26" s="360"/>
      <c r="I26" s="360"/>
      <c r="J26" s="360"/>
      <c r="K26" s="224"/>
    </row>
    <row r="27" spans="2:11" s="1" customFormat="1" ht="15" customHeight="1">
      <c r="B27" s="227"/>
      <c r="C27" s="226"/>
      <c r="D27" s="360" t="s">
        <v>225</v>
      </c>
      <c r="E27" s="360"/>
      <c r="F27" s="360"/>
      <c r="G27" s="360"/>
      <c r="H27" s="360"/>
      <c r="I27" s="360"/>
      <c r="J27" s="360"/>
      <c r="K27" s="224"/>
    </row>
    <row r="28" spans="2:11" s="1" customFormat="1" ht="15" customHeight="1">
      <c r="B28" s="227"/>
      <c r="C28" s="228"/>
      <c r="D28" s="360" t="s">
        <v>226</v>
      </c>
      <c r="E28" s="360"/>
      <c r="F28" s="360"/>
      <c r="G28" s="360"/>
      <c r="H28" s="360"/>
      <c r="I28" s="360"/>
      <c r="J28" s="360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60" t="s">
        <v>227</v>
      </c>
      <c r="E30" s="360"/>
      <c r="F30" s="360"/>
      <c r="G30" s="360"/>
      <c r="H30" s="360"/>
      <c r="I30" s="360"/>
      <c r="J30" s="360"/>
      <c r="K30" s="224"/>
    </row>
    <row r="31" spans="2:11" s="1" customFormat="1" ht="15" customHeight="1">
      <c r="B31" s="227"/>
      <c r="C31" s="228"/>
      <c r="D31" s="360" t="s">
        <v>228</v>
      </c>
      <c r="E31" s="360"/>
      <c r="F31" s="360"/>
      <c r="G31" s="360"/>
      <c r="H31" s="360"/>
      <c r="I31" s="360"/>
      <c r="J31" s="360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60" t="s">
        <v>229</v>
      </c>
      <c r="E33" s="360"/>
      <c r="F33" s="360"/>
      <c r="G33" s="360"/>
      <c r="H33" s="360"/>
      <c r="I33" s="360"/>
      <c r="J33" s="360"/>
      <c r="K33" s="224"/>
    </row>
    <row r="34" spans="2:11" s="1" customFormat="1" ht="15" customHeight="1">
      <c r="B34" s="227"/>
      <c r="C34" s="228"/>
      <c r="D34" s="360" t="s">
        <v>230</v>
      </c>
      <c r="E34" s="360"/>
      <c r="F34" s="360"/>
      <c r="G34" s="360"/>
      <c r="H34" s="360"/>
      <c r="I34" s="360"/>
      <c r="J34" s="360"/>
      <c r="K34" s="224"/>
    </row>
    <row r="35" spans="2:11" s="1" customFormat="1" ht="15" customHeight="1">
      <c r="B35" s="227"/>
      <c r="C35" s="228"/>
      <c r="D35" s="360" t="s">
        <v>231</v>
      </c>
      <c r="E35" s="360"/>
      <c r="F35" s="360"/>
      <c r="G35" s="360"/>
      <c r="H35" s="360"/>
      <c r="I35" s="360"/>
      <c r="J35" s="360"/>
      <c r="K35" s="224"/>
    </row>
    <row r="36" spans="2:11" s="1" customFormat="1" ht="15" customHeight="1">
      <c r="B36" s="227"/>
      <c r="C36" s="228"/>
      <c r="D36" s="226"/>
      <c r="E36" s="229" t="s">
        <v>91</v>
      </c>
      <c r="F36" s="226"/>
      <c r="G36" s="360" t="s">
        <v>232</v>
      </c>
      <c r="H36" s="360"/>
      <c r="I36" s="360"/>
      <c r="J36" s="360"/>
      <c r="K36" s="224"/>
    </row>
    <row r="37" spans="2:11" s="1" customFormat="1" ht="30.75" customHeight="1">
      <c r="B37" s="227"/>
      <c r="C37" s="228"/>
      <c r="D37" s="226"/>
      <c r="E37" s="229" t="s">
        <v>233</v>
      </c>
      <c r="F37" s="226"/>
      <c r="G37" s="360" t="s">
        <v>234</v>
      </c>
      <c r="H37" s="360"/>
      <c r="I37" s="360"/>
      <c r="J37" s="360"/>
      <c r="K37" s="224"/>
    </row>
    <row r="38" spans="2:11" s="1" customFormat="1" ht="15" customHeight="1">
      <c r="B38" s="227"/>
      <c r="C38" s="228"/>
      <c r="D38" s="226"/>
      <c r="E38" s="229" t="s">
        <v>50</v>
      </c>
      <c r="F38" s="226"/>
      <c r="G38" s="360" t="s">
        <v>235</v>
      </c>
      <c r="H38" s="360"/>
      <c r="I38" s="360"/>
      <c r="J38" s="360"/>
      <c r="K38" s="224"/>
    </row>
    <row r="39" spans="2:11" s="1" customFormat="1" ht="15" customHeight="1">
      <c r="B39" s="227"/>
      <c r="C39" s="228"/>
      <c r="D39" s="226"/>
      <c r="E39" s="229" t="s">
        <v>51</v>
      </c>
      <c r="F39" s="226"/>
      <c r="G39" s="360" t="s">
        <v>236</v>
      </c>
      <c r="H39" s="360"/>
      <c r="I39" s="360"/>
      <c r="J39" s="360"/>
      <c r="K39" s="224"/>
    </row>
    <row r="40" spans="2:11" s="1" customFormat="1" ht="15" customHeight="1">
      <c r="B40" s="227"/>
      <c r="C40" s="228"/>
      <c r="D40" s="226"/>
      <c r="E40" s="229" t="s">
        <v>92</v>
      </c>
      <c r="F40" s="226"/>
      <c r="G40" s="360" t="s">
        <v>237</v>
      </c>
      <c r="H40" s="360"/>
      <c r="I40" s="360"/>
      <c r="J40" s="360"/>
      <c r="K40" s="224"/>
    </row>
    <row r="41" spans="2:11" s="1" customFormat="1" ht="15" customHeight="1">
      <c r="B41" s="227"/>
      <c r="C41" s="228"/>
      <c r="D41" s="226"/>
      <c r="E41" s="229" t="s">
        <v>93</v>
      </c>
      <c r="F41" s="226"/>
      <c r="G41" s="360" t="s">
        <v>238</v>
      </c>
      <c r="H41" s="360"/>
      <c r="I41" s="360"/>
      <c r="J41" s="360"/>
      <c r="K41" s="224"/>
    </row>
    <row r="42" spans="2:11" s="1" customFormat="1" ht="15" customHeight="1">
      <c r="B42" s="227"/>
      <c r="C42" s="228"/>
      <c r="D42" s="226"/>
      <c r="E42" s="229" t="s">
        <v>239</v>
      </c>
      <c r="F42" s="226"/>
      <c r="G42" s="360" t="s">
        <v>240</v>
      </c>
      <c r="H42" s="360"/>
      <c r="I42" s="360"/>
      <c r="J42" s="360"/>
      <c r="K42" s="224"/>
    </row>
    <row r="43" spans="2:11" s="1" customFormat="1" ht="15" customHeight="1">
      <c r="B43" s="227"/>
      <c r="C43" s="228"/>
      <c r="D43" s="226"/>
      <c r="E43" s="229"/>
      <c r="F43" s="226"/>
      <c r="G43" s="360" t="s">
        <v>241</v>
      </c>
      <c r="H43" s="360"/>
      <c r="I43" s="360"/>
      <c r="J43" s="360"/>
      <c r="K43" s="224"/>
    </row>
    <row r="44" spans="2:11" s="1" customFormat="1" ht="15" customHeight="1">
      <c r="B44" s="227"/>
      <c r="C44" s="228"/>
      <c r="D44" s="226"/>
      <c r="E44" s="229" t="s">
        <v>242</v>
      </c>
      <c r="F44" s="226"/>
      <c r="G44" s="360" t="s">
        <v>243</v>
      </c>
      <c r="H44" s="360"/>
      <c r="I44" s="360"/>
      <c r="J44" s="360"/>
      <c r="K44" s="224"/>
    </row>
    <row r="45" spans="2:11" s="1" customFormat="1" ht="15" customHeight="1">
      <c r="B45" s="227"/>
      <c r="C45" s="228"/>
      <c r="D45" s="226"/>
      <c r="E45" s="229" t="s">
        <v>95</v>
      </c>
      <c r="F45" s="226"/>
      <c r="G45" s="360" t="s">
        <v>244</v>
      </c>
      <c r="H45" s="360"/>
      <c r="I45" s="360"/>
      <c r="J45" s="360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60" t="s">
        <v>245</v>
      </c>
      <c r="E47" s="360"/>
      <c r="F47" s="360"/>
      <c r="G47" s="360"/>
      <c r="H47" s="360"/>
      <c r="I47" s="360"/>
      <c r="J47" s="360"/>
      <c r="K47" s="224"/>
    </row>
    <row r="48" spans="2:11" s="1" customFormat="1" ht="15" customHeight="1">
      <c r="B48" s="227"/>
      <c r="C48" s="228"/>
      <c r="D48" s="228"/>
      <c r="E48" s="360" t="s">
        <v>246</v>
      </c>
      <c r="F48" s="360"/>
      <c r="G48" s="360"/>
      <c r="H48" s="360"/>
      <c r="I48" s="360"/>
      <c r="J48" s="360"/>
      <c r="K48" s="224"/>
    </row>
    <row r="49" spans="2:11" s="1" customFormat="1" ht="15" customHeight="1">
      <c r="B49" s="227"/>
      <c r="C49" s="228"/>
      <c r="D49" s="228"/>
      <c r="E49" s="360" t="s">
        <v>247</v>
      </c>
      <c r="F49" s="360"/>
      <c r="G49" s="360"/>
      <c r="H49" s="360"/>
      <c r="I49" s="360"/>
      <c r="J49" s="360"/>
      <c r="K49" s="224"/>
    </row>
    <row r="50" spans="2:11" s="1" customFormat="1" ht="15" customHeight="1">
      <c r="B50" s="227"/>
      <c r="C50" s="228"/>
      <c r="D50" s="228"/>
      <c r="E50" s="360" t="s">
        <v>248</v>
      </c>
      <c r="F50" s="360"/>
      <c r="G50" s="360"/>
      <c r="H50" s="360"/>
      <c r="I50" s="360"/>
      <c r="J50" s="360"/>
      <c r="K50" s="224"/>
    </row>
    <row r="51" spans="2:11" s="1" customFormat="1" ht="15" customHeight="1">
      <c r="B51" s="227"/>
      <c r="C51" s="228"/>
      <c r="D51" s="360" t="s">
        <v>249</v>
      </c>
      <c r="E51" s="360"/>
      <c r="F51" s="360"/>
      <c r="G51" s="360"/>
      <c r="H51" s="360"/>
      <c r="I51" s="360"/>
      <c r="J51" s="360"/>
      <c r="K51" s="224"/>
    </row>
    <row r="52" spans="2:11" s="1" customFormat="1" ht="25.5" customHeight="1">
      <c r="B52" s="223"/>
      <c r="C52" s="361" t="s">
        <v>250</v>
      </c>
      <c r="D52" s="361"/>
      <c r="E52" s="361"/>
      <c r="F52" s="361"/>
      <c r="G52" s="361"/>
      <c r="H52" s="361"/>
      <c r="I52" s="361"/>
      <c r="J52" s="361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60" t="s">
        <v>251</v>
      </c>
      <c r="D54" s="360"/>
      <c r="E54" s="360"/>
      <c r="F54" s="360"/>
      <c r="G54" s="360"/>
      <c r="H54" s="360"/>
      <c r="I54" s="360"/>
      <c r="J54" s="360"/>
      <c r="K54" s="224"/>
    </row>
    <row r="55" spans="2:11" s="1" customFormat="1" ht="15" customHeight="1">
      <c r="B55" s="223"/>
      <c r="C55" s="360" t="s">
        <v>252</v>
      </c>
      <c r="D55" s="360"/>
      <c r="E55" s="360"/>
      <c r="F55" s="360"/>
      <c r="G55" s="360"/>
      <c r="H55" s="360"/>
      <c r="I55" s="360"/>
      <c r="J55" s="360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60" t="s">
        <v>253</v>
      </c>
      <c r="D57" s="360"/>
      <c r="E57" s="360"/>
      <c r="F57" s="360"/>
      <c r="G57" s="360"/>
      <c r="H57" s="360"/>
      <c r="I57" s="360"/>
      <c r="J57" s="360"/>
      <c r="K57" s="224"/>
    </row>
    <row r="58" spans="2:11" s="1" customFormat="1" ht="15" customHeight="1">
      <c r="B58" s="223"/>
      <c r="C58" s="228"/>
      <c r="D58" s="360" t="s">
        <v>254</v>
      </c>
      <c r="E58" s="360"/>
      <c r="F58" s="360"/>
      <c r="G58" s="360"/>
      <c r="H58" s="360"/>
      <c r="I58" s="360"/>
      <c r="J58" s="360"/>
      <c r="K58" s="224"/>
    </row>
    <row r="59" spans="2:11" s="1" customFormat="1" ht="15" customHeight="1">
      <c r="B59" s="223"/>
      <c r="C59" s="228"/>
      <c r="D59" s="360" t="s">
        <v>255</v>
      </c>
      <c r="E59" s="360"/>
      <c r="F59" s="360"/>
      <c r="G59" s="360"/>
      <c r="H59" s="360"/>
      <c r="I59" s="360"/>
      <c r="J59" s="360"/>
      <c r="K59" s="224"/>
    </row>
    <row r="60" spans="2:11" s="1" customFormat="1" ht="15" customHeight="1">
      <c r="B60" s="223"/>
      <c r="C60" s="228"/>
      <c r="D60" s="360" t="s">
        <v>256</v>
      </c>
      <c r="E60" s="360"/>
      <c r="F60" s="360"/>
      <c r="G60" s="360"/>
      <c r="H60" s="360"/>
      <c r="I60" s="360"/>
      <c r="J60" s="360"/>
      <c r="K60" s="224"/>
    </row>
    <row r="61" spans="2:11" s="1" customFormat="1" ht="15" customHeight="1">
      <c r="B61" s="223"/>
      <c r="C61" s="228"/>
      <c r="D61" s="360" t="s">
        <v>257</v>
      </c>
      <c r="E61" s="360"/>
      <c r="F61" s="360"/>
      <c r="G61" s="360"/>
      <c r="H61" s="360"/>
      <c r="I61" s="360"/>
      <c r="J61" s="360"/>
      <c r="K61" s="224"/>
    </row>
    <row r="62" spans="2:11" s="1" customFormat="1" ht="15" customHeight="1">
      <c r="B62" s="223"/>
      <c r="C62" s="228"/>
      <c r="D62" s="359" t="s">
        <v>258</v>
      </c>
      <c r="E62" s="359"/>
      <c r="F62" s="359"/>
      <c r="G62" s="359"/>
      <c r="H62" s="359"/>
      <c r="I62" s="359"/>
      <c r="J62" s="359"/>
      <c r="K62" s="224"/>
    </row>
    <row r="63" spans="2:11" s="1" customFormat="1" ht="15" customHeight="1">
      <c r="B63" s="223"/>
      <c r="C63" s="228"/>
      <c r="D63" s="360" t="s">
        <v>259</v>
      </c>
      <c r="E63" s="360"/>
      <c r="F63" s="360"/>
      <c r="G63" s="360"/>
      <c r="H63" s="360"/>
      <c r="I63" s="360"/>
      <c r="J63" s="360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60" t="s">
        <v>260</v>
      </c>
      <c r="E65" s="360"/>
      <c r="F65" s="360"/>
      <c r="G65" s="360"/>
      <c r="H65" s="360"/>
      <c r="I65" s="360"/>
      <c r="J65" s="360"/>
      <c r="K65" s="224"/>
    </row>
    <row r="66" spans="2:11" s="1" customFormat="1" ht="15" customHeight="1">
      <c r="B66" s="223"/>
      <c r="C66" s="228"/>
      <c r="D66" s="359" t="s">
        <v>261</v>
      </c>
      <c r="E66" s="359"/>
      <c r="F66" s="359"/>
      <c r="G66" s="359"/>
      <c r="H66" s="359"/>
      <c r="I66" s="359"/>
      <c r="J66" s="359"/>
      <c r="K66" s="224"/>
    </row>
    <row r="67" spans="2:11" s="1" customFormat="1" ht="15" customHeight="1">
      <c r="B67" s="223"/>
      <c r="C67" s="228"/>
      <c r="D67" s="360" t="s">
        <v>262</v>
      </c>
      <c r="E67" s="360"/>
      <c r="F67" s="360"/>
      <c r="G67" s="360"/>
      <c r="H67" s="360"/>
      <c r="I67" s="360"/>
      <c r="J67" s="360"/>
      <c r="K67" s="224"/>
    </row>
    <row r="68" spans="2:11" s="1" customFormat="1" ht="15" customHeight="1">
      <c r="B68" s="223"/>
      <c r="C68" s="228"/>
      <c r="D68" s="360" t="s">
        <v>263</v>
      </c>
      <c r="E68" s="360"/>
      <c r="F68" s="360"/>
      <c r="G68" s="360"/>
      <c r="H68" s="360"/>
      <c r="I68" s="360"/>
      <c r="J68" s="360"/>
      <c r="K68" s="224"/>
    </row>
    <row r="69" spans="2:11" s="1" customFormat="1" ht="15" customHeight="1">
      <c r="B69" s="223"/>
      <c r="C69" s="228"/>
      <c r="D69" s="360" t="s">
        <v>264</v>
      </c>
      <c r="E69" s="360"/>
      <c r="F69" s="360"/>
      <c r="G69" s="360"/>
      <c r="H69" s="360"/>
      <c r="I69" s="360"/>
      <c r="J69" s="360"/>
      <c r="K69" s="224"/>
    </row>
    <row r="70" spans="2:11" s="1" customFormat="1" ht="15" customHeight="1">
      <c r="B70" s="223"/>
      <c r="C70" s="228"/>
      <c r="D70" s="360" t="s">
        <v>265</v>
      </c>
      <c r="E70" s="360"/>
      <c r="F70" s="360"/>
      <c r="G70" s="360"/>
      <c r="H70" s="360"/>
      <c r="I70" s="360"/>
      <c r="J70" s="360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58" t="s">
        <v>266</v>
      </c>
      <c r="D75" s="358"/>
      <c r="E75" s="358"/>
      <c r="F75" s="358"/>
      <c r="G75" s="358"/>
      <c r="H75" s="358"/>
      <c r="I75" s="358"/>
      <c r="J75" s="358"/>
      <c r="K75" s="241"/>
    </row>
    <row r="76" spans="2:11" s="1" customFormat="1" ht="17.25" customHeight="1">
      <c r="B76" s="240"/>
      <c r="C76" s="242" t="s">
        <v>267</v>
      </c>
      <c r="D76" s="242"/>
      <c r="E76" s="242"/>
      <c r="F76" s="242" t="s">
        <v>268</v>
      </c>
      <c r="G76" s="243"/>
      <c r="H76" s="242" t="s">
        <v>51</v>
      </c>
      <c r="I76" s="242" t="s">
        <v>54</v>
      </c>
      <c r="J76" s="242" t="s">
        <v>269</v>
      </c>
      <c r="K76" s="241"/>
    </row>
    <row r="77" spans="2:11" s="1" customFormat="1" ht="17.25" customHeight="1">
      <c r="B77" s="240"/>
      <c r="C77" s="244" t="s">
        <v>270</v>
      </c>
      <c r="D77" s="244"/>
      <c r="E77" s="244"/>
      <c r="F77" s="245" t="s">
        <v>271</v>
      </c>
      <c r="G77" s="246"/>
      <c r="H77" s="244"/>
      <c r="I77" s="244"/>
      <c r="J77" s="244" t="s">
        <v>272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50</v>
      </c>
      <c r="D79" s="249"/>
      <c r="E79" s="249"/>
      <c r="F79" s="250" t="s">
        <v>273</v>
      </c>
      <c r="G79" s="251"/>
      <c r="H79" s="229" t="s">
        <v>274</v>
      </c>
      <c r="I79" s="229" t="s">
        <v>275</v>
      </c>
      <c r="J79" s="229">
        <v>20</v>
      </c>
      <c r="K79" s="241"/>
    </row>
    <row r="80" spans="2:11" s="1" customFormat="1" ht="15" customHeight="1">
      <c r="B80" s="240"/>
      <c r="C80" s="229" t="s">
        <v>276</v>
      </c>
      <c r="D80" s="229"/>
      <c r="E80" s="229"/>
      <c r="F80" s="250" t="s">
        <v>273</v>
      </c>
      <c r="G80" s="251"/>
      <c r="H80" s="229" t="s">
        <v>277</v>
      </c>
      <c r="I80" s="229" t="s">
        <v>275</v>
      </c>
      <c r="J80" s="229">
        <v>120</v>
      </c>
      <c r="K80" s="241"/>
    </row>
    <row r="81" spans="2:11" s="1" customFormat="1" ht="15" customHeight="1">
      <c r="B81" s="252"/>
      <c r="C81" s="229" t="s">
        <v>278</v>
      </c>
      <c r="D81" s="229"/>
      <c r="E81" s="229"/>
      <c r="F81" s="250" t="s">
        <v>279</v>
      </c>
      <c r="G81" s="251"/>
      <c r="H81" s="229" t="s">
        <v>280</v>
      </c>
      <c r="I81" s="229" t="s">
        <v>275</v>
      </c>
      <c r="J81" s="229">
        <v>50</v>
      </c>
      <c r="K81" s="241"/>
    </row>
    <row r="82" spans="2:11" s="1" customFormat="1" ht="15" customHeight="1">
      <c r="B82" s="252"/>
      <c r="C82" s="229" t="s">
        <v>281</v>
      </c>
      <c r="D82" s="229"/>
      <c r="E82" s="229"/>
      <c r="F82" s="250" t="s">
        <v>273</v>
      </c>
      <c r="G82" s="251"/>
      <c r="H82" s="229" t="s">
        <v>282</v>
      </c>
      <c r="I82" s="229" t="s">
        <v>283</v>
      </c>
      <c r="J82" s="229"/>
      <c r="K82" s="241"/>
    </row>
    <row r="83" spans="2:11" s="1" customFormat="1" ht="15" customHeight="1">
      <c r="B83" s="252"/>
      <c r="C83" s="253" t="s">
        <v>284</v>
      </c>
      <c r="D83" s="253"/>
      <c r="E83" s="253"/>
      <c r="F83" s="254" t="s">
        <v>279</v>
      </c>
      <c r="G83" s="253"/>
      <c r="H83" s="253" t="s">
        <v>285</v>
      </c>
      <c r="I83" s="253" t="s">
        <v>275</v>
      </c>
      <c r="J83" s="253">
        <v>15</v>
      </c>
      <c r="K83" s="241"/>
    </row>
    <row r="84" spans="2:11" s="1" customFormat="1" ht="15" customHeight="1">
      <c r="B84" s="252"/>
      <c r="C84" s="253" t="s">
        <v>286</v>
      </c>
      <c r="D84" s="253"/>
      <c r="E84" s="253"/>
      <c r="F84" s="254" t="s">
        <v>279</v>
      </c>
      <c r="G84" s="253"/>
      <c r="H84" s="253" t="s">
        <v>287</v>
      </c>
      <c r="I84" s="253" t="s">
        <v>275</v>
      </c>
      <c r="J84" s="253">
        <v>15</v>
      </c>
      <c r="K84" s="241"/>
    </row>
    <row r="85" spans="2:11" s="1" customFormat="1" ht="15" customHeight="1">
      <c r="B85" s="252"/>
      <c r="C85" s="253" t="s">
        <v>288</v>
      </c>
      <c r="D85" s="253"/>
      <c r="E85" s="253"/>
      <c r="F85" s="254" t="s">
        <v>279</v>
      </c>
      <c r="G85" s="253"/>
      <c r="H85" s="253" t="s">
        <v>289</v>
      </c>
      <c r="I85" s="253" t="s">
        <v>275</v>
      </c>
      <c r="J85" s="253">
        <v>20</v>
      </c>
      <c r="K85" s="241"/>
    </row>
    <row r="86" spans="2:11" s="1" customFormat="1" ht="15" customHeight="1">
      <c r="B86" s="252"/>
      <c r="C86" s="253" t="s">
        <v>290</v>
      </c>
      <c r="D86" s="253"/>
      <c r="E86" s="253"/>
      <c r="F86" s="254" t="s">
        <v>279</v>
      </c>
      <c r="G86" s="253"/>
      <c r="H86" s="253" t="s">
        <v>291</v>
      </c>
      <c r="I86" s="253" t="s">
        <v>275</v>
      </c>
      <c r="J86" s="253">
        <v>20</v>
      </c>
      <c r="K86" s="241"/>
    </row>
    <row r="87" spans="2:11" s="1" customFormat="1" ht="15" customHeight="1">
      <c r="B87" s="252"/>
      <c r="C87" s="229" t="s">
        <v>292</v>
      </c>
      <c r="D87" s="229"/>
      <c r="E87" s="229"/>
      <c r="F87" s="250" t="s">
        <v>279</v>
      </c>
      <c r="G87" s="251"/>
      <c r="H87" s="229" t="s">
        <v>293</v>
      </c>
      <c r="I87" s="229" t="s">
        <v>275</v>
      </c>
      <c r="J87" s="229">
        <v>50</v>
      </c>
      <c r="K87" s="241"/>
    </row>
    <row r="88" spans="2:11" s="1" customFormat="1" ht="15" customHeight="1">
      <c r="B88" s="252"/>
      <c r="C88" s="229" t="s">
        <v>294</v>
      </c>
      <c r="D88" s="229"/>
      <c r="E88" s="229"/>
      <c r="F88" s="250" t="s">
        <v>279</v>
      </c>
      <c r="G88" s="251"/>
      <c r="H88" s="229" t="s">
        <v>295</v>
      </c>
      <c r="I88" s="229" t="s">
        <v>275</v>
      </c>
      <c r="J88" s="229">
        <v>20</v>
      </c>
      <c r="K88" s="241"/>
    </row>
    <row r="89" spans="2:11" s="1" customFormat="1" ht="15" customHeight="1">
      <c r="B89" s="252"/>
      <c r="C89" s="229" t="s">
        <v>296</v>
      </c>
      <c r="D89" s="229"/>
      <c r="E89" s="229"/>
      <c r="F89" s="250" t="s">
        <v>279</v>
      </c>
      <c r="G89" s="251"/>
      <c r="H89" s="229" t="s">
        <v>297</v>
      </c>
      <c r="I89" s="229" t="s">
        <v>275</v>
      </c>
      <c r="J89" s="229">
        <v>20</v>
      </c>
      <c r="K89" s="241"/>
    </row>
    <row r="90" spans="2:11" s="1" customFormat="1" ht="15" customHeight="1">
      <c r="B90" s="252"/>
      <c r="C90" s="229" t="s">
        <v>298</v>
      </c>
      <c r="D90" s="229"/>
      <c r="E90" s="229"/>
      <c r="F90" s="250" t="s">
        <v>279</v>
      </c>
      <c r="G90" s="251"/>
      <c r="H90" s="229" t="s">
        <v>299</v>
      </c>
      <c r="I90" s="229" t="s">
        <v>275</v>
      </c>
      <c r="J90" s="229">
        <v>50</v>
      </c>
      <c r="K90" s="241"/>
    </row>
    <row r="91" spans="2:11" s="1" customFormat="1" ht="15" customHeight="1">
      <c r="B91" s="252"/>
      <c r="C91" s="229" t="s">
        <v>300</v>
      </c>
      <c r="D91" s="229"/>
      <c r="E91" s="229"/>
      <c r="F91" s="250" t="s">
        <v>279</v>
      </c>
      <c r="G91" s="251"/>
      <c r="H91" s="229" t="s">
        <v>300</v>
      </c>
      <c r="I91" s="229" t="s">
        <v>275</v>
      </c>
      <c r="J91" s="229">
        <v>50</v>
      </c>
      <c r="K91" s="241"/>
    </row>
    <row r="92" spans="2:11" s="1" customFormat="1" ht="15" customHeight="1">
      <c r="B92" s="252"/>
      <c r="C92" s="229" t="s">
        <v>301</v>
      </c>
      <c r="D92" s="229"/>
      <c r="E92" s="229"/>
      <c r="F92" s="250" t="s">
        <v>279</v>
      </c>
      <c r="G92" s="251"/>
      <c r="H92" s="229" t="s">
        <v>302</v>
      </c>
      <c r="I92" s="229" t="s">
        <v>275</v>
      </c>
      <c r="J92" s="229">
        <v>255</v>
      </c>
      <c r="K92" s="241"/>
    </row>
    <row r="93" spans="2:11" s="1" customFormat="1" ht="15" customHeight="1">
      <c r="B93" s="252"/>
      <c r="C93" s="229" t="s">
        <v>303</v>
      </c>
      <c r="D93" s="229"/>
      <c r="E93" s="229"/>
      <c r="F93" s="250" t="s">
        <v>273</v>
      </c>
      <c r="G93" s="251"/>
      <c r="H93" s="229" t="s">
        <v>304</v>
      </c>
      <c r="I93" s="229" t="s">
        <v>305</v>
      </c>
      <c r="J93" s="229"/>
      <c r="K93" s="241"/>
    </row>
    <row r="94" spans="2:11" s="1" customFormat="1" ht="15" customHeight="1">
      <c r="B94" s="252"/>
      <c r="C94" s="229" t="s">
        <v>306</v>
      </c>
      <c r="D94" s="229"/>
      <c r="E94" s="229"/>
      <c r="F94" s="250" t="s">
        <v>273</v>
      </c>
      <c r="G94" s="251"/>
      <c r="H94" s="229" t="s">
        <v>307</v>
      </c>
      <c r="I94" s="229" t="s">
        <v>308</v>
      </c>
      <c r="J94" s="229"/>
      <c r="K94" s="241"/>
    </row>
    <row r="95" spans="2:11" s="1" customFormat="1" ht="15" customHeight="1">
      <c r="B95" s="252"/>
      <c r="C95" s="229" t="s">
        <v>309</v>
      </c>
      <c r="D95" s="229"/>
      <c r="E95" s="229"/>
      <c r="F95" s="250" t="s">
        <v>273</v>
      </c>
      <c r="G95" s="251"/>
      <c r="H95" s="229" t="s">
        <v>309</v>
      </c>
      <c r="I95" s="229" t="s">
        <v>308</v>
      </c>
      <c r="J95" s="229"/>
      <c r="K95" s="241"/>
    </row>
    <row r="96" spans="2:11" s="1" customFormat="1" ht="15" customHeight="1">
      <c r="B96" s="252"/>
      <c r="C96" s="229" t="s">
        <v>35</v>
      </c>
      <c r="D96" s="229"/>
      <c r="E96" s="229"/>
      <c r="F96" s="250" t="s">
        <v>273</v>
      </c>
      <c r="G96" s="251"/>
      <c r="H96" s="229" t="s">
        <v>310</v>
      </c>
      <c r="I96" s="229" t="s">
        <v>308</v>
      </c>
      <c r="J96" s="229"/>
      <c r="K96" s="241"/>
    </row>
    <row r="97" spans="2:11" s="1" customFormat="1" ht="15" customHeight="1">
      <c r="B97" s="252"/>
      <c r="C97" s="229" t="s">
        <v>45</v>
      </c>
      <c r="D97" s="229"/>
      <c r="E97" s="229"/>
      <c r="F97" s="250" t="s">
        <v>273</v>
      </c>
      <c r="G97" s="251"/>
      <c r="H97" s="229" t="s">
        <v>311</v>
      </c>
      <c r="I97" s="229" t="s">
        <v>308</v>
      </c>
      <c r="J97" s="229"/>
      <c r="K97" s="241"/>
    </row>
    <row r="98" spans="2:11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58" t="s">
        <v>312</v>
      </c>
      <c r="D102" s="358"/>
      <c r="E102" s="358"/>
      <c r="F102" s="358"/>
      <c r="G102" s="358"/>
      <c r="H102" s="358"/>
      <c r="I102" s="358"/>
      <c r="J102" s="358"/>
      <c r="K102" s="241"/>
    </row>
    <row r="103" spans="2:11" s="1" customFormat="1" ht="17.25" customHeight="1">
      <c r="B103" s="240"/>
      <c r="C103" s="242" t="s">
        <v>267</v>
      </c>
      <c r="D103" s="242"/>
      <c r="E103" s="242"/>
      <c r="F103" s="242" t="s">
        <v>268</v>
      </c>
      <c r="G103" s="243"/>
      <c r="H103" s="242" t="s">
        <v>51</v>
      </c>
      <c r="I103" s="242" t="s">
        <v>54</v>
      </c>
      <c r="J103" s="242" t="s">
        <v>269</v>
      </c>
      <c r="K103" s="241"/>
    </row>
    <row r="104" spans="2:11" s="1" customFormat="1" ht="17.25" customHeight="1">
      <c r="B104" s="240"/>
      <c r="C104" s="244" t="s">
        <v>270</v>
      </c>
      <c r="D104" s="244"/>
      <c r="E104" s="244"/>
      <c r="F104" s="245" t="s">
        <v>271</v>
      </c>
      <c r="G104" s="246"/>
      <c r="H104" s="244"/>
      <c r="I104" s="244"/>
      <c r="J104" s="244" t="s">
        <v>272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>
      <c r="B106" s="240"/>
      <c r="C106" s="229" t="s">
        <v>50</v>
      </c>
      <c r="D106" s="249"/>
      <c r="E106" s="249"/>
      <c r="F106" s="250" t="s">
        <v>273</v>
      </c>
      <c r="G106" s="229"/>
      <c r="H106" s="229" t="s">
        <v>313</v>
      </c>
      <c r="I106" s="229" t="s">
        <v>275</v>
      </c>
      <c r="J106" s="229">
        <v>20</v>
      </c>
      <c r="K106" s="241"/>
    </row>
    <row r="107" spans="2:11" s="1" customFormat="1" ht="15" customHeight="1">
      <c r="B107" s="240"/>
      <c r="C107" s="229" t="s">
        <v>276</v>
      </c>
      <c r="D107" s="229"/>
      <c r="E107" s="229"/>
      <c r="F107" s="250" t="s">
        <v>273</v>
      </c>
      <c r="G107" s="229"/>
      <c r="H107" s="229" t="s">
        <v>313</v>
      </c>
      <c r="I107" s="229" t="s">
        <v>275</v>
      </c>
      <c r="J107" s="229">
        <v>120</v>
      </c>
      <c r="K107" s="241"/>
    </row>
    <row r="108" spans="2:11" s="1" customFormat="1" ht="15" customHeight="1">
      <c r="B108" s="252"/>
      <c r="C108" s="229" t="s">
        <v>278</v>
      </c>
      <c r="D108" s="229"/>
      <c r="E108" s="229"/>
      <c r="F108" s="250" t="s">
        <v>279</v>
      </c>
      <c r="G108" s="229"/>
      <c r="H108" s="229" t="s">
        <v>313</v>
      </c>
      <c r="I108" s="229" t="s">
        <v>275</v>
      </c>
      <c r="J108" s="229">
        <v>50</v>
      </c>
      <c r="K108" s="241"/>
    </row>
    <row r="109" spans="2:11" s="1" customFormat="1" ht="15" customHeight="1">
      <c r="B109" s="252"/>
      <c r="C109" s="229" t="s">
        <v>281</v>
      </c>
      <c r="D109" s="229"/>
      <c r="E109" s="229"/>
      <c r="F109" s="250" t="s">
        <v>273</v>
      </c>
      <c r="G109" s="229"/>
      <c r="H109" s="229" t="s">
        <v>313</v>
      </c>
      <c r="I109" s="229" t="s">
        <v>283</v>
      </c>
      <c r="J109" s="229"/>
      <c r="K109" s="241"/>
    </row>
    <row r="110" spans="2:11" s="1" customFormat="1" ht="15" customHeight="1">
      <c r="B110" s="252"/>
      <c r="C110" s="229" t="s">
        <v>292</v>
      </c>
      <c r="D110" s="229"/>
      <c r="E110" s="229"/>
      <c r="F110" s="250" t="s">
        <v>279</v>
      </c>
      <c r="G110" s="229"/>
      <c r="H110" s="229" t="s">
        <v>313</v>
      </c>
      <c r="I110" s="229" t="s">
        <v>275</v>
      </c>
      <c r="J110" s="229">
        <v>50</v>
      </c>
      <c r="K110" s="241"/>
    </row>
    <row r="111" spans="2:11" s="1" customFormat="1" ht="15" customHeight="1">
      <c r="B111" s="252"/>
      <c r="C111" s="229" t="s">
        <v>300</v>
      </c>
      <c r="D111" s="229"/>
      <c r="E111" s="229"/>
      <c r="F111" s="250" t="s">
        <v>279</v>
      </c>
      <c r="G111" s="229"/>
      <c r="H111" s="229" t="s">
        <v>313</v>
      </c>
      <c r="I111" s="229" t="s">
        <v>275</v>
      </c>
      <c r="J111" s="229">
        <v>50</v>
      </c>
      <c r="K111" s="241"/>
    </row>
    <row r="112" spans="2:11" s="1" customFormat="1" ht="15" customHeight="1">
      <c r="B112" s="252"/>
      <c r="C112" s="229" t="s">
        <v>298</v>
      </c>
      <c r="D112" s="229"/>
      <c r="E112" s="229"/>
      <c r="F112" s="250" t="s">
        <v>279</v>
      </c>
      <c r="G112" s="229"/>
      <c r="H112" s="229" t="s">
        <v>313</v>
      </c>
      <c r="I112" s="229" t="s">
        <v>275</v>
      </c>
      <c r="J112" s="229">
        <v>50</v>
      </c>
      <c r="K112" s="241"/>
    </row>
    <row r="113" spans="2:11" s="1" customFormat="1" ht="15" customHeight="1">
      <c r="B113" s="252"/>
      <c r="C113" s="229" t="s">
        <v>50</v>
      </c>
      <c r="D113" s="229"/>
      <c r="E113" s="229"/>
      <c r="F113" s="250" t="s">
        <v>273</v>
      </c>
      <c r="G113" s="229"/>
      <c r="H113" s="229" t="s">
        <v>314</v>
      </c>
      <c r="I113" s="229" t="s">
        <v>275</v>
      </c>
      <c r="J113" s="229">
        <v>20</v>
      </c>
      <c r="K113" s="241"/>
    </row>
    <row r="114" spans="2:11" s="1" customFormat="1" ht="15" customHeight="1">
      <c r="B114" s="252"/>
      <c r="C114" s="229" t="s">
        <v>315</v>
      </c>
      <c r="D114" s="229"/>
      <c r="E114" s="229"/>
      <c r="F114" s="250" t="s">
        <v>273</v>
      </c>
      <c r="G114" s="229"/>
      <c r="H114" s="229" t="s">
        <v>316</v>
      </c>
      <c r="I114" s="229" t="s">
        <v>275</v>
      </c>
      <c r="J114" s="229">
        <v>120</v>
      </c>
      <c r="K114" s="241"/>
    </row>
    <row r="115" spans="2:11" s="1" customFormat="1" ht="15" customHeight="1">
      <c r="B115" s="252"/>
      <c r="C115" s="229" t="s">
        <v>35</v>
      </c>
      <c r="D115" s="229"/>
      <c r="E115" s="229"/>
      <c r="F115" s="250" t="s">
        <v>273</v>
      </c>
      <c r="G115" s="229"/>
      <c r="H115" s="229" t="s">
        <v>317</v>
      </c>
      <c r="I115" s="229" t="s">
        <v>308</v>
      </c>
      <c r="J115" s="229"/>
      <c r="K115" s="241"/>
    </row>
    <row r="116" spans="2:11" s="1" customFormat="1" ht="15" customHeight="1">
      <c r="B116" s="252"/>
      <c r="C116" s="229" t="s">
        <v>45</v>
      </c>
      <c r="D116" s="229"/>
      <c r="E116" s="229"/>
      <c r="F116" s="250" t="s">
        <v>273</v>
      </c>
      <c r="G116" s="229"/>
      <c r="H116" s="229" t="s">
        <v>318</v>
      </c>
      <c r="I116" s="229" t="s">
        <v>308</v>
      </c>
      <c r="J116" s="229"/>
      <c r="K116" s="241"/>
    </row>
    <row r="117" spans="2:11" s="1" customFormat="1" ht="15" customHeight="1">
      <c r="B117" s="252"/>
      <c r="C117" s="229" t="s">
        <v>54</v>
      </c>
      <c r="D117" s="229"/>
      <c r="E117" s="229"/>
      <c r="F117" s="250" t="s">
        <v>273</v>
      </c>
      <c r="G117" s="229"/>
      <c r="H117" s="229" t="s">
        <v>319</v>
      </c>
      <c r="I117" s="229" t="s">
        <v>320</v>
      </c>
      <c r="J117" s="229"/>
      <c r="K117" s="241"/>
    </row>
    <row r="118" spans="2:11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>
      <c r="B122" s="268"/>
      <c r="C122" s="356" t="s">
        <v>321</v>
      </c>
      <c r="D122" s="356"/>
      <c r="E122" s="356"/>
      <c r="F122" s="356"/>
      <c r="G122" s="356"/>
      <c r="H122" s="356"/>
      <c r="I122" s="356"/>
      <c r="J122" s="356"/>
      <c r="K122" s="269"/>
    </row>
    <row r="123" spans="2:11" s="1" customFormat="1" ht="17.25" customHeight="1">
      <c r="B123" s="270"/>
      <c r="C123" s="242" t="s">
        <v>267</v>
      </c>
      <c r="D123" s="242"/>
      <c r="E123" s="242"/>
      <c r="F123" s="242" t="s">
        <v>268</v>
      </c>
      <c r="G123" s="243"/>
      <c r="H123" s="242" t="s">
        <v>51</v>
      </c>
      <c r="I123" s="242" t="s">
        <v>54</v>
      </c>
      <c r="J123" s="242" t="s">
        <v>269</v>
      </c>
      <c r="K123" s="271"/>
    </row>
    <row r="124" spans="2:11" s="1" customFormat="1" ht="17.25" customHeight="1">
      <c r="B124" s="270"/>
      <c r="C124" s="244" t="s">
        <v>270</v>
      </c>
      <c r="D124" s="244"/>
      <c r="E124" s="244"/>
      <c r="F124" s="245" t="s">
        <v>271</v>
      </c>
      <c r="G124" s="246"/>
      <c r="H124" s="244"/>
      <c r="I124" s="244"/>
      <c r="J124" s="244" t="s">
        <v>272</v>
      </c>
      <c r="K124" s="271"/>
    </row>
    <row r="125" spans="2:11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>
      <c r="B126" s="272"/>
      <c r="C126" s="229" t="s">
        <v>276</v>
      </c>
      <c r="D126" s="249"/>
      <c r="E126" s="249"/>
      <c r="F126" s="250" t="s">
        <v>273</v>
      </c>
      <c r="G126" s="229"/>
      <c r="H126" s="229" t="s">
        <v>313</v>
      </c>
      <c r="I126" s="229" t="s">
        <v>275</v>
      </c>
      <c r="J126" s="229">
        <v>120</v>
      </c>
      <c r="K126" s="275"/>
    </row>
    <row r="127" spans="2:11" s="1" customFormat="1" ht="15" customHeight="1">
      <c r="B127" s="272"/>
      <c r="C127" s="229" t="s">
        <v>322</v>
      </c>
      <c r="D127" s="229"/>
      <c r="E127" s="229"/>
      <c r="F127" s="250" t="s">
        <v>273</v>
      </c>
      <c r="G127" s="229"/>
      <c r="H127" s="229" t="s">
        <v>323</v>
      </c>
      <c r="I127" s="229" t="s">
        <v>275</v>
      </c>
      <c r="J127" s="229" t="s">
        <v>324</v>
      </c>
      <c r="K127" s="275"/>
    </row>
    <row r="128" spans="2:11" s="1" customFormat="1" ht="15" customHeight="1">
      <c r="B128" s="272"/>
      <c r="C128" s="229" t="s">
        <v>221</v>
      </c>
      <c r="D128" s="229"/>
      <c r="E128" s="229"/>
      <c r="F128" s="250" t="s">
        <v>273</v>
      </c>
      <c r="G128" s="229"/>
      <c r="H128" s="229" t="s">
        <v>325</v>
      </c>
      <c r="I128" s="229" t="s">
        <v>275</v>
      </c>
      <c r="J128" s="229" t="s">
        <v>324</v>
      </c>
      <c r="K128" s="275"/>
    </row>
    <row r="129" spans="2:11" s="1" customFormat="1" ht="15" customHeight="1">
      <c r="B129" s="272"/>
      <c r="C129" s="229" t="s">
        <v>284</v>
      </c>
      <c r="D129" s="229"/>
      <c r="E129" s="229"/>
      <c r="F129" s="250" t="s">
        <v>279</v>
      </c>
      <c r="G129" s="229"/>
      <c r="H129" s="229" t="s">
        <v>285</v>
      </c>
      <c r="I129" s="229" t="s">
        <v>275</v>
      </c>
      <c r="J129" s="229">
        <v>15</v>
      </c>
      <c r="K129" s="275"/>
    </row>
    <row r="130" spans="2:11" s="1" customFormat="1" ht="15" customHeight="1">
      <c r="B130" s="272"/>
      <c r="C130" s="253" t="s">
        <v>286</v>
      </c>
      <c r="D130" s="253"/>
      <c r="E130" s="253"/>
      <c r="F130" s="254" t="s">
        <v>279</v>
      </c>
      <c r="G130" s="253"/>
      <c r="H130" s="253" t="s">
        <v>287</v>
      </c>
      <c r="I130" s="253" t="s">
        <v>275</v>
      </c>
      <c r="J130" s="253">
        <v>15</v>
      </c>
      <c r="K130" s="275"/>
    </row>
    <row r="131" spans="2:11" s="1" customFormat="1" ht="15" customHeight="1">
      <c r="B131" s="272"/>
      <c r="C131" s="253" t="s">
        <v>288</v>
      </c>
      <c r="D131" s="253"/>
      <c r="E131" s="253"/>
      <c r="F131" s="254" t="s">
        <v>279</v>
      </c>
      <c r="G131" s="253"/>
      <c r="H131" s="253" t="s">
        <v>289</v>
      </c>
      <c r="I131" s="253" t="s">
        <v>275</v>
      </c>
      <c r="J131" s="253">
        <v>20</v>
      </c>
      <c r="K131" s="275"/>
    </row>
    <row r="132" spans="2:11" s="1" customFormat="1" ht="15" customHeight="1">
      <c r="B132" s="272"/>
      <c r="C132" s="253" t="s">
        <v>290</v>
      </c>
      <c r="D132" s="253"/>
      <c r="E132" s="253"/>
      <c r="F132" s="254" t="s">
        <v>279</v>
      </c>
      <c r="G132" s="253"/>
      <c r="H132" s="253" t="s">
        <v>291</v>
      </c>
      <c r="I132" s="253" t="s">
        <v>275</v>
      </c>
      <c r="J132" s="253">
        <v>20</v>
      </c>
      <c r="K132" s="275"/>
    </row>
    <row r="133" spans="2:11" s="1" customFormat="1" ht="15" customHeight="1">
      <c r="B133" s="272"/>
      <c r="C133" s="229" t="s">
        <v>278</v>
      </c>
      <c r="D133" s="229"/>
      <c r="E133" s="229"/>
      <c r="F133" s="250" t="s">
        <v>279</v>
      </c>
      <c r="G133" s="229"/>
      <c r="H133" s="229" t="s">
        <v>313</v>
      </c>
      <c r="I133" s="229" t="s">
        <v>275</v>
      </c>
      <c r="J133" s="229">
        <v>50</v>
      </c>
      <c r="K133" s="275"/>
    </row>
    <row r="134" spans="2:11" s="1" customFormat="1" ht="15" customHeight="1">
      <c r="B134" s="272"/>
      <c r="C134" s="229" t="s">
        <v>292</v>
      </c>
      <c r="D134" s="229"/>
      <c r="E134" s="229"/>
      <c r="F134" s="250" t="s">
        <v>279</v>
      </c>
      <c r="G134" s="229"/>
      <c r="H134" s="229" t="s">
        <v>313</v>
      </c>
      <c r="I134" s="229" t="s">
        <v>275</v>
      </c>
      <c r="J134" s="229">
        <v>50</v>
      </c>
      <c r="K134" s="275"/>
    </row>
    <row r="135" spans="2:11" s="1" customFormat="1" ht="15" customHeight="1">
      <c r="B135" s="272"/>
      <c r="C135" s="229" t="s">
        <v>298</v>
      </c>
      <c r="D135" s="229"/>
      <c r="E135" s="229"/>
      <c r="F135" s="250" t="s">
        <v>279</v>
      </c>
      <c r="G135" s="229"/>
      <c r="H135" s="229" t="s">
        <v>313</v>
      </c>
      <c r="I135" s="229" t="s">
        <v>275</v>
      </c>
      <c r="J135" s="229">
        <v>50</v>
      </c>
      <c r="K135" s="275"/>
    </row>
    <row r="136" spans="2:11" s="1" customFormat="1" ht="15" customHeight="1">
      <c r="B136" s="272"/>
      <c r="C136" s="229" t="s">
        <v>300</v>
      </c>
      <c r="D136" s="229"/>
      <c r="E136" s="229"/>
      <c r="F136" s="250" t="s">
        <v>279</v>
      </c>
      <c r="G136" s="229"/>
      <c r="H136" s="229" t="s">
        <v>313</v>
      </c>
      <c r="I136" s="229" t="s">
        <v>275</v>
      </c>
      <c r="J136" s="229">
        <v>50</v>
      </c>
      <c r="K136" s="275"/>
    </row>
    <row r="137" spans="2:11" s="1" customFormat="1" ht="15" customHeight="1">
      <c r="B137" s="272"/>
      <c r="C137" s="229" t="s">
        <v>301</v>
      </c>
      <c r="D137" s="229"/>
      <c r="E137" s="229"/>
      <c r="F137" s="250" t="s">
        <v>279</v>
      </c>
      <c r="G137" s="229"/>
      <c r="H137" s="229" t="s">
        <v>326</v>
      </c>
      <c r="I137" s="229" t="s">
        <v>275</v>
      </c>
      <c r="J137" s="229">
        <v>255</v>
      </c>
      <c r="K137" s="275"/>
    </row>
    <row r="138" spans="2:11" s="1" customFormat="1" ht="15" customHeight="1">
      <c r="B138" s="272"/>
      <c r="C138" s="229" t="s">
        <v>303</v>
      </c>
      <c r="D138" s="229"/>
      <c r="E138" s="229"/>
      <c r="F138" s="250" t="s">
        <v>273</v>
      </c>
      <c r="G138" s="229"/>
      <c r="H138" s="229" t="s">
        <v>327</v>
      </c>
      <c r="I138" s="229" t="s">
        <v>305</v>
      </c>
      <c r="J138" s="229"/>
      <c r="K138" s="275"/>
    </row>
    <row r="139" spans="2:11" s="1" customFormat="1" ht="15" customHeight="1">
      <c r="B139" s="272"/>
      <c r="C139" s="229" t="s">
        <v>306</v>
      </c>
      <c r="D139" s="229"/>
      <c r="E139" s="229"/>
      <c r="F139" s="250" t="s">
        <v>273</v>
      </c>
      <c r="G139" s="229"/>
      <c r="H139" s="229" t="s">
        <v>328</v>
      </c>
      <c r="I139" s="229" t="s">
        <v>308</v>
      </c>
      <c r="J139" s="229"/>
      <c r="K139" s="275"/>
    </row>
    <row r="140" spans="2:11" s="1" customFormat="1" ht="15" customHeight="1">
      <c r="B140" s="272"/>
      <c r="C140" s="229" t="s">
        <v>309</v>
      </c>
      <c r="D140" s="229"/>
      <c r="E140" s="229"/>
      <c r="F140" s="250" t="s">
        <v>273</v>
      </c>
      <c r="G140" s="229"/>
      <c r="H140" s="229" t="s">
        <v>309</v>
      </c>
      <c r="I140" s="229" t="s">
        <v>308</v>
      </c>
      <c r="J140" s="229"/>
      <c r="K140" s="275"/>
    </row>
    <row r="141" spans="2:11" s="1" customFormat="1" ht="15" customHeight="1">
      <c r="B141" s="272"/>
      <c r="C141" s="229" t="s">
        <v>35</v>
      </c>
      <c r="D141" s="229"/>
      <c r="E141" s="229"/>
      <c r="F141" s="250" t="s">
        <v>273</v>
      </c>
      <c r="G141" s="229"/>
      <c r="H141" s="229" t="s">
        <v>329</v>
      </c>
      <c r="I141" s="229" t="s">
        <v>308</v>
      </c>
      <c r="J141" s="229"/>
      <c r="K141" s="275"/>
    </row>
    <row r="142" spans="2:11" s="1" customFormat="1" ht="15" customHeight="1">
      <c r="B142" s="272"/>
      <c r="C142" s="229" t="s">
        <v>330</v>
      </c>
      <c r="D142" s="229"/>
      <c r="E142" s="229"/>
      <c r="F142" s="250" t="s">
        <v>273</v>
      </c>
      <c r="G142" s="229"/>
      <c r="H142" s="229" t="s">
        <v>331</v>
      </c>
      <c r="I142" s="229" t="s">
        <v>308</v>
      </c>
      <c r="J142" s="229"/>
      <c r="K142" s="275"/>
    </row>
    <row r="143" spans="2:11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58" t="s">
        <v>332</v>
      </c>
      <c r="D147" s="358"/>
      <c r="E147" s="358"/>
      <c r="F147" s="358"/>
      <c r="G147" s="358"/>
      <c r="H147" s="358"/>
      <c r="I147" s="358"/>
      <c r="J147" s="358"/>
      <c r="K147" s="241"/>
    </row>
    <row r="148" spans="2:11" s="1" customFormat="1" ht="17.25" customHeight="1">
      <c r="B148" s="240"/>
      <c r="C148" s="242" t="s">
        <v>267</v>
      </c>
      <c r="D148" s="242"/>
      <c r="E148" s="242"/>
      <c r="F148" s="242" t="s">
        <v>268</v>
      </c>
      <c r="G148" s="243"/>
      <c r="H148" s="242" t="s">
        <v>51</v>
      </c>
      <c r="I148" s="242" t="s">
        <v>54</v>
      </c>
      <c r="J148" s="242" t="s">
        <v>269</v>
      </c>
      <c r="K148" s="241"/>
    </row>
    <row r="149" spans="2:11" s="1" customFormat="1" ht="17.25" customHeight="1">
      <c r="B149" s="240"/>
      <c r="C149" s="244" t="s">
        <v>270</v>
      </c>
      <c r="D149" s="244"/>
      <c r="E149" s="244"/>
      <c r="F149" s="245" t="s">
        <v>271</v>
      </c>
      <c r="G149" s="246"/>
      <c r="H149" s="244"/>
      <c r="I149" s="244"/>
      <c r="J149" s="244" t="s">
        <v>272</v>
      </c>
      <c r="K149" s="241"/>
    </row>
    <row r="150" spans="2:11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>
      <c r="B151" s="252"/>
      <c r="C151" s="279" t="s">
        <v>276</v>
      </c>
      <c r="D151" s="229"/>
      <c r="E151" s="229"/>
      <c r="F151" s="280" t="s">
        <v>273</v>
      </c>
      <c r="G151" s="229"/>
      <c r="H151" s="279" t="s">
        <v>313</v>
      </c>
      <c r="I151" s="279" t="s">
        <v>275</v>
      </c>
      <c r="J151" s="279">
        <v>120</v>
      </c>
      <c r="K151" s="275"/>
    </row>
    <row r="152" spans="2:11" s="1" customFormat="1" ht="15" customHeight="1">
      <c r="B152" s="252"/>
      <c r="C152" s="279" t="s">
        <v>322</v>
      </c>
      <c r="D152" s="229"/>
      <c r="E152" s="229"/>
      <c r="F152" s="280" t="s">
        <v>273</v>
      </c>
      <c r="G152" s="229"/>
      <c r="H152" s="279" t="s">
        <v>333</v>
      </c>
      <c r="I152" s="279" t="s">
        <v>275</v>
      </c>
      <c r="J152" s="279" t="s">
        <v>324</v>
      </c>
      <c r="K152" s="275"/>
    </row>
    <row r="153" spans="2:11" s="1" customFormat="1" ht="15" customHeight="1">
      <c r="B153" s="252"/>
      <c r="C153" s="279" t="s">
        <v>221</v>
      </c>
      <c r="D153" s="229"/>
      <c r="E153" s="229"/>
      <c r="F153" s="280" t="s">
        <v>273</v>
      </c>
      <c r="G153" s="229"/>
      <c r="H153" s="279" t="s">
        <v>334</v>
      </c>
      <c r="I153" s="279" t="s">
        <v>275</v>
      </c>
      <c r="J153" s="279" t="s">
        <v>324</v>
      </c>
      <c r="K153" s="275"/>
    </row>
    <row r="154" spans="2:11" s="1" customFormat="1" ht="15" customHeight="1">
      <c r="B154" s="252"/>
      <c r="C154" s="279" t="s">
        <v>278</v>
      </c>
      <c r="D154" s="229"/>
      <c r="E154" s="229"/>
      <c r="F154" s="280" t="s">
        <v>279</v>
      </c>
      <c r="G154" s="229"/>
      <c r="H154" s="279" t="s">
        <v>313</v>
      </c>
      <c r="I154" s="279" t="s">
        <v>275</v>
      </c>
      <c r="J154" s="279">
        <v>50</v>
      </c>
      <c r="K154" s="275"/>
    </row>
    <row r="155" spans="2:11" s="1" customFormat="1" ht="15" customHeight="1">
      <c r="B155" s="252"/>
      <c r="C155" s="279" t="s">
        <v>281</v>
      </c>
      <c r="D155" s="229"/>
      <c r="E155" s="229"/>
      <c r="F155" s="280" t="s">
        <v>273</v>
      </c>
      <c r="G155" s="229"/>
      <c r="H155" s="279" t="s">
        <v>313</v>
      </c>
      <c r="I155" s="279" t="s">
        <v>283</v>
      </c>
      <c r="J155" s="279"/>
      <c r="K155" s="275"/>
    </row>
    <row r="156" spans="2:11" s="1" customFormat="1" ht="15" customHeight="1">
      <c r="B156" s="252"/>
      <c r="C156" s="279" t="s">
        <v>292</v>
      </c>
      <c r="D156" s="229"/>
      <c r="E156" s="229"/>
      <c r="F156" s="280" t="s">
        <v>279</v>
      </c>
      <c r="G156" s="229"/>
      <c r="H156" s="279" t="s">
        <v>313</v>
      </c>
      <c r="I156" s="279" t="s">
        <v>275</v>
      </c>
      <c r="J156" s="279">
        <v>50</v>
      </c>
      <c r="K156" s="275"/>
    </row>
    <row r="157" spans="2:11" s="1" customFormat="1" ht="15" customHeight="1">
      <c r="B157" s="252"/>
      <c r="C157" s="279" t="s">
        <v>300</v>
      </c>
      <c r="D157" s="229"/>
      <c r="E157" s="229"/>
      <c r="F157" s="280" t="s">
        <v>279</v>
      </c>
      <c r="G157" s="229"/>
      <c r="H157" s="279" t="s">
        <v>313</v>
      </c>
      <c r="I157" s="279" t="s">
        <v>275</v>
      </c>
      <c r="J157" s="279">
        <v>50</v>
      </c>
      <c r="K157" s="275"/>
    </row>
    <row r="158" spans="2:11" s="1" customFormat="1" ht="15" customHeight="1">
      <c r="B158" s="252"/>
      <c r="C158" s="279" t="s">
        <v>298</v>
      </c>
      <c r="D158" s="229"/>
      <c r="E158" s="229"/>
      <c r="F158" s="280" t="s">
        <v>279</v>
      </c>
      <c r="G158" s="229"/>
      <c r="H158" s="279" t="s">
        <v>313</v>
      </c>
      <c r="I158" s="279" t="s">
        <v>275</v>
      </c>
      <c r="J158" s="279">
        <v>50</v>
      </c>
      <c r="K158" s="275"/>
    </row>
    <row r="159" spans="2:11" s="1" customFormat="1" ht="15" customHeight="1">
      <c r="B159" s="252"/>
      <c r="C159" s="279" t="s">
        <v>83</v>
      </c>
      <c r="D159" s="229"/>
      <c r="E159" s="229"/>
      <c r="F159" s="280" t="s">
        <v>273</v>
      </c>
      <c r="G159" s="229"/>
      <c r="H159" s="279" t="s">
        <v>335</v>
      </c>
      <c r="I159" s="279" t="s">
        <v>275</v>
      </c>
      <c r="J159" s="279" t="s">
        <v>336</v>
      </c>
      <c r="K159" s="275"/>
    </row>
    <row r="160" spans="2:11" s="1" customFormat="1" ht="15" customHeight="1">
      <c r="B160" s="252"/>
      <c r="C160" s="279" t="s">
        <v>337</v>
      </c>
      <c r="D160" s="229"/>
      <c r="E160" s="229"/>
      <c r="F160" s="280" t="s">
        <v>273</v>
      </c>
      <c r="G160" s="229"/>
      <c r="H160" s="279" t="s">
        <v>338</v>
      </c>
      <c r="I160" s="279" t="s">
        <v>308</v>
      </c>
      <c r="J160" s="279"/>
      <c r="K160" s="275"/>
    </row>
    <row r="161" spans="2:1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56" t="s">
        <v>339</v>
      </c>
      <c r="D165" s="356"/>
      <c r="E165" s="356"/>
      <c r="F165" s="356"/>
      <c r="G165" s="356"/>
      <c r="H165" s="356"/>
      <c r="I165" s="356"/>
      <c r="J165" s="356"/>
      <c r="K165" s="222"/>
    </row>
    <row r="166" spans="2:11" s="1" customFormat="1" ht="17.25" customHeight="1">
      <c r="B166" s="221"/>
      <c r="C166" s="242" t="s">
        <v>267</v>
      </c>
      <c r="D166" s="242"/>
      <c r="E166" s="242"/>
      <c r="F166" s="242" t="s">
        <v>268</v>
      </c>
      <c r="G166" s="284"/>
      <c r="H166" s="285" t="s">
        <v>51</v>
      </c>
      <c r="I166" s="285" t="s">
        <v>54</v>
      </c>
      <c r="J166" s="242" t="s">
        <v>269</v>
      </c>
      <c r="K166" s="222"/>
    </row>
    <row r="167" spans="2:11" s="1" customFormat="1" ht="17.25" customHeight="1">
      <c r="B167" s="223"/>
      <c r="C167" s="244" t="s">
        <v>270</v>
      </c>
      <c r="D167" s="244"/>
      <c r="E167" s="244"/>
      <c r="F167" s="245" t="s">
        <v>271</v>
      </c>
      <c r="G167" s="286"/>
      <c r="H167" s="287"/>
      <c r="I167" s="287"/>
      <c r="J167" s="244" t="s">
        <v>272</v>
      </c>
      <c r="K167" s="224"/>
    </row>
    <row r="168" spans="2:11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>
      <c r="B169" s="252"/>
      <c r="C169" s="229" t="s">
        <v>276</v>
      </c>
      <c r="D169" s="229"/>
      <c r="E169" s="229"/>
      <c r="F169" s="250" t="s">
        <v>273</v>
      </c>
      <c r="G169" s="229"/>
      <c r="H169" s="229" t="s">
        <v>313</v>
      </c>
      <c r="I169" s="229" t="s">
        <v>275</v>
      </c>
      <c r="J169" s="229">
        <v>120</v>
      </c>
      <c r="K169" s="275"/>
    </row>
    <row r="170" spans="2:11" s="1" customFormat="1" ht="15" customHeight="1">
      <c r="B170" s="252"/>
      <c r="C170" s="229" t="s">
        <v>322</v>
      </c>
      <c r="D170" s="229"/>
      <c r="E170" s="229"/>
      <c r="F170" s="250" t="s">
        <v>273</v>
      </c>
      <c r="G170" s="229"/>
      <c r="H170" s="229" t="s">
        <v>323</v>
      </c>
      <c r="I170" s="229" t="s">
        <v>275</v>
      </c>
      <c r="J170" s="229" t="s">
        <v>324</v>
      </c>
      <c r="K170" s="275"/>
    </row>
    <row r="171" spans="2:11" s="1" customFormat="1" ht="15" customHeight="1">
      <c r="B171" s="252"/>
      <c r="C171" s="229" t="s">
        <v>221</v>
      </c>
      <c r="D171" s="229"/>
      <c r="E171" s="229"/>
      <c r="F171" s="250" t="s">
        <v>273</v>
      </c>
      <c r="G171" s="229"/>
      <c r="H171" s="229" t="s">
        <v>340</v>
      </c>
      <c r="I171" s="229" t="s">
        <v>275</v>
      </c>
      <c r="J171" s="229" t="s">
        <v>324</v>
      </c>
      <c r="K171" s="275"/>
    </row>
    <row r="172" spans="2:11" s="1" customFormat="1" ht="15" customHeight="1">
      <c r="B172" s="252"/>
      <c r="C172" s="229" t="s">
        <v>278</v>
      </c>
      <c r="D172" s="229"/>
      <c r="E172" s="229"/>
      <c r="F172" s="250" t="s">
        <v>279</v>
      </c>
      <c r="G172" s="229"/>
      <c r="H172" s="229" t="s">
        <v>340</v>
      </c>
      <c r="I172" s="229" t="s">
        <v>275</v>
      </c>
      <c r="J172" s="229">
        <v>50</v>
      </c>
      <c r="K172" s="275"/>
    </row>
    <row r="173" spans="2:11" s="1" customFormat="1" ht="15" customHeight="1">
      <c r="B173" s="252"/>
      <c r="C173" s="229" t="s">
        <v>281</v>
      </c>
      <c r="D173" s="229"/>
      <c r="E173" s="229"/>
      <c r="F173" s="250" t="s">
        <v>273</v>
      </c>
      <c r="G173" s="229"/>
      <c r="H173" s="229" t="s">
        <v>340</v>
      </c>
      <c r="I173" s="229" t="s">
        <v>283</v>
      </c>
      <c r="J173" s="229"/>
      <c r="K173" s="275"/>
    </row>
    <row r="174" spans="2:11" s="1" customFormat="1" ht="15" customHeight="1">
      <c r="B174" s="252"/>
      <c r="C174" s="229" t="s">
        <v>292</v>
      </c>
      <c r="D174" s="229"/>
      <c r="E174" s="229"/>
      <c r="F174" s="250" t="s">
        <v>279</v>
      </c>
      <c r="G174" s="229"/>
      <c r="H174" s="229" t="s">
        <v>340</v>
      </c>
      <c r="I174" s="229" t="s">
        <v>275</v>
      </c>
      <c r="J174" s="229">
        <v>50</v>
      </c>
      <c r="K174" s="275"/>
    </row>
    <row r="175" spans="2:11" s="1" customFormat="1" ht="15" customHeight="1">
      <c r="B175" s="252"/>
      <c r="C175" s="229" t="s">
        <v>300</v>
      </c>
      <c r="D175" s="229"/>
      <c r="E175" s="229"/>
      <c r="F175" s="250" t="s">
        <v>279</v>
      </c>
      <c r="G175" s="229"/>
      <c r="H175" s="229" t="s">
        <v>340</v>
      </c>
      <c r="I175" s="229" t="s">
        <v>275</v>
      </c>
      <c r="J175" s="229">
        <v>50</v>
      </c>
      <c r="K175" s="275"/>
    </row>
    <row r="176" spans="2:11" s="1" customFormat="1" ht="15" customHeight="1">
      <c r="B176" s="252"/>
      <c r="C176" s="229" t="s">
        <v>298</v>
      </c>
      <c r="D176" s="229"/>
      <c r="E176" s="229"/>
      <c r="F176" s="250" t="s">
        <v>279</v>
      </c>
      <c r="G176" s="229"/>
      <c r="H176" s="229" t="s">
        <v>340</v>
      </c>
      <c r="I176" s="229" t="s">
        <v>275</v>
      </c>
      <c r="J176" s="229">
        <v>50</v>
      </c>
      <c r="K176" s="275"/>
    </row>
    <row r="177" spans="2:11" s="1" customFormat="1" ht="15" customHeight="1">
      <c r="B177" s="252"/>
      <c r="C177" s="229" t="s">
        <v>91</v>
      </c>
      <c r="D177" s="229"/>
      <c r="E177" s="229"/>
      <c r="F177" s="250" t="s">
        <v>273</v>
      </c>
      <c r="G177" s="229"/>
      <c r="H177" s="229" t="s">
        <v>341</v>
      </c>
      <c r="I177" s="229" t="s">
        <v>342</v>
      </c>
      <c r="J177" s="229"/>
      <c r="K177" s="275"/>
    </row>
    <row r="178" spans="2:11" s="1" customFormat="1" ht="15" customHeight="1">
      <c r="B178" s="252"/>
      <c r="C178" s="229" t="s">
        <v>54</v>
      </c>
      <c r="D178" s="229"/>
      <c r="E178" s="229"/>
      <c r="F178" s="250" t="s">
        <v>273</v>
      </c>
      <c r="G178" s="229"/>
      <c r="H178" s="229" t="s">
        <v>343</v>
      </c>
      <c r="I178" s="229" t="s">
        <v>344</v>
      </c>
      <c r="J178" s="229">
        <v>1</v>
      </c>
      <c r="K178" s="275"/>
    </row>
    <row r="179" spans="2:11" s="1" customFormat="1" ht="15" customHeight="1">
      <c r="B179" s="252"/>
      <c r="C179" s="229" t="s">
        <v>50</v>
      </c>
      <c r="D179" s="229"/>
      <c r="E179" s="229"/>
      <c r="F179" s="250" t="s">
        <v>273</v>
      </c>
      <c r="G179" s="229"/>
      <c r="H179" s="229" t="s">
        <v>345</v>
      </c>
      <c r="I179" s="229" t="s">
        <v>275</v>
      </c>
      <c r="J179" s="229">
        <v>20</v>
      </c>
      <c r="K179" s="275"/>
    </row>
    <row r="180" spans="2:11" s="1" customFormat="1" ht="15" customHeight="1">
      <c r="B180" s="252"/>
      <c r="C180" s="229" t="s">
        <v>51</v>
      </c>
      <c r="D180" s="229"/>
      <c r="E180" s="229"/>
      <c r="F180" s="250" t="s">
        <v>273</v>
      </c>
      <c r="G180" s="229"/>
      <c r="H180" s="229" t="s">
        <v>346</v>
      </c>
      <c r="I180" s="229" t="s">
        <v>275</v>
      </c>
      <c r="J180" s="229">
        <v>255</v>
      </c>
      <c r="K180" s="275"/>
    </row>
    <row r="181" spans="2:11" s="1" customFormat="1" ht="15" customHeight="1">
      <c r="B181" s="252"/>
      <c r="C181" s="229" t="s">
        <v>92</v>
      </c>
      <c r="D181" s="229"/>
      <c r="E181" s="229"/>
      <c r="F181" s="250" t="s">
        <v>273</v>
      </c>
      <c r="G181" s="229"/>
      <c r="H181" s="229" t="s">
        <v>237</v>
      </c>
      <c r="I181" s="229" t="s">
        <v>275</v>
      </c>
      <c r="J181" s="229">
        <v>10</v>
      </c>
      <c r="K181" s="275"/>
    </row>
    <row r="182" spans="2:11" s="1" customFormat="1" ht="15" customHeight="1">
      <c r="B182" s="252"/>
      <c r="C182" s="229" t="s">
        <v>93</v>
      </c>
      <c r="D182" s="229"/>
      <c r="E182" s="229"/>
      <c r="F182" s="250" t="s">
        <v>273</v>
      </c>
      <c r="G182" s="229"/>
      <c r="H182" s="229" t="s">
        <v>347</v>
      </c>
      <c r="I182" s="229" t="s">
        <v>308</v>
      </c>
      <c r="J182" s="229"/>
      <c r="K182" s="275"/>
    </row>
    <row r="183" spans="2:11" s="1" customFormat="1" ht="15" customHeight="1">
      <c r="B183" s="252"/>
      <c r="C183" s="229" t="s">
        <v>348</v>
      </c>
      <c r="D183" s="229"/>
      <c r="E183" s="229"/>
      <c r="F183" s="250" t="s">
        <v>273</v>
      </c>
      <c r="G183" s="229"/>
      <c r="H183" s="229" t="s">
        <v>349</v>
      </c>
      <c r="I183" s="229" t="s">
        <v>308</v>
      </c>
      <c r="J183" s="229"/>
      <c r="K183" s="275"/>
    </row>
    <row r="184" spans="2:11" s="1" customFormat="1" ht="15" customHeight="1">
      <c r="B184" s="252"/>
      <c r="C184" s="229" t="s">
        <v>337</v>
      </c>
      <c r="D184" s="229"/>
      <c r="E184" s="229"/>
      <c r="F184" s="250" t="s">
        <v>273</v>
      </c>
      <c r="G184" s="229"/>
      <c r="H184" s="229" t="s">
        <v>350</v>
      </c>
      <c r="I184" s="229" t="s">
        <v>308</v>
      </c>
      <c r="J184" s="229"/>
      <c r="K184" s="275"/>
    </row>
    <row r="185" spans="2:11" s="1" customFormat="1" ht="15" customHeight="1">
      <c r="B185" s="252"/>
      <c r="C185" s="229" t="s">
        <v>95</v>
      </c>
      <c r="D185" s="229"/>
      <c r="E185" s="229"/>
      <c r="F185" s="250" t="s">
        <v>279</v>
      </c>
      <c r="G185" s="229"/>
      <c r="H185" s="229" t="s">
        <v>351</v>
      </c>
      <c r="I185" s="229" t="s">
        <v>275</v>
      </c>
      <c r="J185" s="229">
        <v>50</v>
      </c>
      <c r="K185" s="275"/>
    </row>
    <row r="186" spans="2:11" s="1" customFormat="1" ht="15" customHeight="1">
      <c r="B186" s="252"/>
      <c r="C186" s="229" t="s">
        <v>352</v>
      </c>
      <c r="D186" s="229"/>
      <c r="E186" s="229"/>
      <c r="F186" s="250" t="s">
        <v>279</v>
      </c>
      <c r="G186" s="229"/>
      <c r="H186" s="229" t="s">
        <v>353</v>
      </c>
      <c r="I186" s="229" t="s">
        <v>354</v>
      </c>
      <c r="J186" s="229"/>
      <c r="K186" s="275"/>
    </row>
    <row r="187" spans="2:11" s="1" customFormat="1" ht="15" customHeight="1">
      <c r="B187" s="252"/>
      <c r="C187" s="229" t="s">
        <v>355</v>
      </c>
      <c r="D187" s="229"/>
      <c r="E187" s="229"/>
      <c r="F187" s="250" t="s">
        <v>279</v>
      </c>
      <c r="G187" s="229"/>
      <c r="H187" s="229" t="s">
        <v>356</v>
      </c>
      <c r="I187" s="229" t="s">
        <v>354</v>
      </c>
      <c r="J187" s="229"/>
      <c r="K187" s="275"/>
    </row>
    <row r="188" spans="2:11" s="1" customFormat="1" ht="15" customHeight="1">
      <c r="B188" s="252"/>
      <c r="C188" s="229" t="s">
        <v>357</v>
      </c>
      <c r="D188" s="229"/>
      <c r="E188" s="229"/>
      <c r="F188" s="250" t="s">
        <v>279</v>
      </c>
      <c r="G188" s="229"/>
      <c r="H188" s="229" t="s">
        <v>358</v>
      </c>
      <c r="I188" s="229" t="s">
        <v>354</v>
      </c>
      <c r="J188" s="229"/>
      <c r="K188" s="275"/>
    </row>
    <row r="189" spans="2:11" s="1" customFormat="1" ht="15" customHeight="1">
      <c r="B189" s="252"/>
      <c r="C189" s="288" t="s">
        <v>359</v>
      </c>
      <c r="D189" s="229"/>
      <c r="E189" s="229"/>
      <c r="F189" s="250" t="s">
        <v>279</v>
      </c>
      <c r="G189" s="229"/>
      <c r="H189" s="229" t="s">
        <v>360</v>
      </c>
      <c r="I189" s="229" t="s">
        <v>361</v>
      </c>
      <c r="J189" s="289" t="s">
        <v>362</v>
      </c>
      <c r="K189" s="275"/>
    </row>
    <row r="190" spans="2:11" s="16" customFormat="1" ht="15" customHeight="1">
      <c r="B190" s="290"/>
      <c r="C190" s="291" t="s">
        <v>363</v>
      </c>
      <c r="D190" s="292"/>
      <c r="E190" s="292"/>
      <c r="F190" s="293" t="s">
        <v>279</v>
      </c>
      <c r="G190" s="292"/>
      <c r="H190" s="292" t="s">
        <v>364</v>
      </c>
      <c r="I190" s="292" t="s">
        <v>361</v>
      </c>
      <c r="J190" s="294" t="s">
        <v>362</v>
      </c>
      <c r="K190" s="295"/>
    </row>
    <row r="191" spans="2:11" s="1" customFormat="1" ht="15" customHeight="1">
      <c r="B191" s="252"/>
      <c r="C191" s="288" t="s">
        <v>39</v>
      </c>
      <c r="D191" s="229"/>
      <c r="E191" s="229"/>
      <c r="F191" s="250" t="s">
        <v>273</v>
      </c>
      <c r="G191" s="229"/>
      <c r="H191" s="226" t="s">
        <v>365</v>
      </c>
      <c r="I191" s="229" t="s">
        <v>366</v>
      </c>
      <c r="J191" s="229"/>
      <c r="K191" s="275"/>
    </row>
    <row r="192" spans="2:11" s="1" customFormat="1" ht="15" customHeight="1">
      <c r="B192" s="252"/>
      <c r="C192" s="288" t="s">
        <v>367</v>
      </c>
      <c r="D192" s="229"/>
      <c r="E192" s="229"/>
      <c r="F192" s="250" t="s">
        <v>273</v>
      </c>
      <c r="G192" s="229"/>
      <c r="H192" s="229" t="s">
        <v>368</v>
      </c>
      <c r="I192" s="229" t="s">
        <v>308</v>
      </c>
      <c r="J192" s="229"/>
      <c r="K192" s="275"/>
    </row>
    <row r="193" spans="2:11" s="1" customFormat="1" ht="15" customHeight="1">
      <c r="B193" s="252"/>
      <c r="C193" s="288" t="s">
        <v>369</v>
      </c>
      <c r="D193" s="229"/>
      <c r="E193" s="229"/>
      <c r="F193" s="250" t="s">
        <v>273</v>
      </c>
      <c r="G193" s="229"/>
      <c r="H193" s="229" t="s">
        <v>370</v>
      </c>
      <c r="I193" s="229" t="s">
        <v>308</v>
      </c>
      <c r="J193" s="229"/>
      <c r="K193" s="275"/>
    </row>
    <row r="194" spans="2:11" s="1" customFormat="1" ht="15" customHeight="1">
      <c r="B194" s="252"/>
      <c r="C194" s="288" t="s">
        <v>371</v>
      </c>
      <c r="D194" s="229"/>
      <c r="E194" s="229"/>
      <c r="F194" s="250" t="s">
        <v>279</v>
      </c>
      <c r="G194" s="229"/>
      <c r="H194" s="229" t="s">
        <v>372</v>
      </c>
      <c r="I194" s="229" t="s">
        <v>308</v>
      </c>
      <c r="J194" s="229"/>
      <c r="K194" s="275"/>
    </row>
    <row r="195" spans="2:11" s="1" customFormat="1" ht="15" customHeight="1">
      <c r="B195" s="281"/>
      <c r="C195" s="296"/>
      <c r="D195" s="261"/>
      <c r="E195" s="261"/>
      <c r="F195" s="261"/>
      <c r="G195" s="261"/>
      <c r="H195" s="261"/>
      <c r="I195" s="261"/>
      <c r="J195" s="261"/>
      <c r="K195" s="282"/>
    </row>
    <row r="196" spans="2:11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>
      <c r="B197" s="263"/>
      <c r="C197" s="273"/>
      <c r="D197" s="273"/>
      <c r="E197" s="273"/>
      <c r="F197" s="283"/>
      <c r="G197" s="273"/>
      <c r="H197" s="273"/>
      <c r="I197" s="273"/>
      <c r="J197" s="273"/>
      <c r="K197" s="263"/>
    </row>
    <row r="198" spans="2:11" s="1" customFormat="1" ht="18.75" customHeight="1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</row>
    <row r="199" spans="2:11" s="1" customFormat="1" ht="13.5">
      <c r="B199" s="218"/>
      <c r="C199" s="219"/>
      <c r="D199" s="219"/>
      <c r="E199" s="219"/>
      <c r="F199" s="219"/>
      <c r="G199" s="219"/>
      <c r="H199" s="219"/>
      <c r="I199" s="219"/>
      <c r="J199" s="219"/>
      <c r="K199" s="220"/>
    </row>
    <row r="200" spans="2:11" s="1" customFormat="1" ht="21">
      <c r="B200" s="221"/>
      <c r="C200" s="356" t="s">
        <v>373</v>
      </c>
      <c r="D200" s="356"/>
      <c r="E200" s="356"/>
      <c r="F200" s="356"/>
      <c r="G200" s="356"/>
      <c r="H200" s="356"/>
      <c r="I200" s="356"/>
      <c r="J200" s="356"/>
      <c r="K200" s="222"/>
    </row>
    <row r="201" spans="2:11" s="1" customFormat="1" ht="25.5" customHeight="1">
      <c r="B201" s="221"/>
      <c r="C201" s="297" t="s">
        <v>374</v>
      </c>
      <c r="D201" s="297"/>
      <c r="E201" s="297"/>
      <c r="F201" s="297" t="s">
        <v>375</v>
      </c>
      <c r="G201" s="298"/>
      <c r="H201" s="357" t="s">
        <v>376</v>
      </c>
      <c r="I201" s="357"/>
      <c r="J201" s="357"/>
      <c r="K201" s="222"/>
    </row>
    <row r="202" spans="2:11" s="1" customFormat="1" ht="5.25" customHeight="1">
      <c r="B202" s="252"/>
      <c r="C202" s="247"/>
      <c r="D202" s="247"/>
      <c r="E202" s="247"/>
      <c r="F202" s="247"/>
      <c r="G202" s="273"/>
      <c r="H202" s="247"/>
      <c r="I202" s="247"/>
      <c r="J202" s="247"/>
      <c r="K202" s="275"/>
    </row>
    <row r="203" spans="2:11" s="1" customFormat="1" ht="15" customHeight="1">
      <c r="B203" s="252"/>
      <c r="C203" s="229" t="s">
        <v>366</v>
      </c>
      <c r="D203" s="229"/>
      <c r="E203" s="229"/>
      <c r="F203" s="250" t="s">
        <v>40</v>
      </c>
      <c r="G203" s="229"/>
      <c r="H203" s="355" t="s">
        <v>377</v>
      </c>
      <c r="I203" s="355"/>
      <c r="J203" s="355"/>
      <c r="K203" s="275"/>
    </row>
    <row r="204" spans="2:11" s="1" customFormat="1" ht="15" customHeight="1">
      <c r="B204" s="252"/>
      <c r="C204" s="229"/>
      <c r="D204" s="229"/>
      <c r="E204" s="229"/>
      <c r="F204" s="250" t="s">
        <v>41</v>
      </c>
      <c r="G204" s="229"/>
      <c r="H204" s="355" t="s">
        <v>378</v>
      </c>
      <c r="I204" s="355"/>
      <c r="J204" s="355"/>
      <c r="K204" s="275"/>
    </row>
    <row r="205" spans="2:11" s="1" customFormat="1" ht="15" customHeight="1">
      <c r="B205" s="252"/>
      <c r="C205" s="229"/>
      <c r="D205" s="229"/>
      <c r="E205" s="229"/>
      <c r="F205" s="250" t="s">
        <v>44</v>
      </c>
      <c r="G205" s="229"/>
      <c r="H205" s="355" t="s">
        <v>379</v>
      </c>
      <c r="I205" s="355"/>
      <c r="J205" s="355"/>
      <c r="K205" s="275"/>
    </row>
    <row r="206" spans="2:11" s="1" customFormat="1" ht="15" customHeight="1">
      <c r="B206" s="252"/>
      <c r="C206" s="229"/>
      <c r="D206" s="229"/>
      <c r="E206" s="229"/>
      <c r="F206" s="250" t="s">
        <v>42</v>
      </c>
      <c r="G206" s="229"/>
      <c r="H206" s="355" t="s">
        <v>380</v>
      </c>
      <c r="I206" s="355"/>
      <c r="J206" s="355"/>
      <c r="K206" s="275"/>
    </row>
    <row r="207" spans="2:11" s="1" customFormat="1" ht="15" customHeight="1">
      <c r="B207" s="252"/>
      <c r="C207" s="229"/>
      <c r="D207" s="229"/>
      <c r="E207" s="229"/>
      <c r="F207" s="250" t="s">
        <v>43</v>
      </c>
      <c r="G207" s="229"/>
      <c r="H207" s="355" t="s">
        <v>381</v>
      </c>
      <c r="I207" s="355"/>
      <c r="J207" s="355"/>
      <c r="K207" s="275"/>
    </row>
    <row r="208" spans="2:11" s="1" customFormat="1" ht="15" customHeight="1">
      <c r="B208" s="252"/>
      <c r="C208" s="229"/>
      <c r="D208" s="229"/>
      <c r="E208" s="229"/>
      <c r="F208" s="250"/>
      <c r="G208" s="229"/>
      <c r="H208" s="229"/>
      <c r="I208" s="229"/>
      <c r="J208" s="229"/>
      <c r="K208" s="275"/>
    </row>
    <row r="209" spans="2:11" s="1" customFormat="1" ht="15" customHeight="1">
      <c r="B209" s="252"/>
      <c r="C209" s="229" t="s">
        <v>320</v>
      </c>
      <c r="D209" s="229"/>
      <c r="E209" s="229"/>
      <c r="F209" s="250" t="s">
        <v>75</v>
      </c>
      <c r="G209" s="229"/>
      <c r="H209" s="355" t="s">
        <v>382</v>
      </c>
      <c r="I209" s="355"/>
      <c r="J209" s="355"/>
      <c r="K209" s="275"/>
    </row>
    <row r="210" spans="2:11" s="1" customFormat="1" ht="15" customHeight="1">
      <c r="B210" s="252"/>
      <c r="C210" s="229"/>
      <c r="D210" s="229"/>
      <c r="E210" s="229"/>
      <c r="F210" s="250" t="s">
        <v>215</v>
      </c>
      <c r="G210" s="229"/>
      <c r="H210" s="355" t="s">
        <v>216</v>
      </c>
      <c r="I210" s="355"/>
      <c r="J210" s="355"/>
      <c r="K210" s="275"/>
    </row>
    <row r="211" spans="2:11" s="1" customFormat="1" ht="15" customHeight="1">
      <c r="B211" s="252"/>
      <c r="C211" s="229"/>
      <c r="D211" s="229"/>
      <c r="E211" s="229"/>
      <c r="F211" s="250" t="s">
        <v>213</v>
      </c>
      <c r="G211" s="229"/>
      <c r="H211" s="355" t="s">
        <v>383</v>
      </c>
      <c r="I211" s="355"/>
      <c r="J211" s="355"/>
      <c r="K211" s="275"/>
    </row>
    <row r="212" spans="2:11" s="1" customFormat="1" ht="15" customHeight="1">
      <c r="B212" s="299"/>
      <c r="C212" s="229"/>
      <c r="D212" s="229"/>
      <c r="E212" s="229"/>
      <c r="F212" s="250" t="s">
        <v>217</v>
      </c>
      <c r="G212" s="288"/>
      <c r="H212" s="354" t="s">
        <v>218</v>
      </c>
      <c r="I212" s="354"/>
      <c r="J212" s="354"/>
      <c r="K212" s="300"/>
    </row>
    <row r="213" spans="2:11" s="1" customFormat="1" ht="15" customHeight="1">
      <c r="B213" s="299"/>
      <c r="C213" s="229"/>
      <c r="D213" s="229"/>
      <c r="E213" s="229"/>
      <c r="F213" s="250" t="s">
        <v>219</v>
      </c>
      <c r="G213" s="288"/>
      <c r="H213" s="354" t="s">
        <v>384</v>
      </c>
      <c r="I213" s="354"/>
      <c r="J213" s="354"/>
      <c r="K213" s="300"/>
    </row>
    <row r="214" spans="2:11" s="1" customFormat="1" ht="15" customHeight="1">
      <c r="B214" s="299"/>
      <c r="C214" s="229"/>
      <c r="D214" s="229"/>
      <c r="E214" s="229"/>
      <c r="F214" s="250"/>
      <c r="G214" s="288"/>
      <c r="H214" s="279"/>
      <c r="I214" s="279"/>
      <c r="J214" s="279"/>
      <c r="K214" s="300"/>
    </row>
    <row r="215" spans="2:11" s="1" customFormat="1" ht="15" customHeight="1">
      <c r="B215" s="299"/>
      <c r="C215" s="229" t="s">
        <v>344</v>
      </c>
      <c r="D215" s="229"/>
      <c r="E215" s="229"/>
      <c r="F215" s="250">
        <v>1</v>
      </c>
      <c r="G215" s="288"/>
      <c r="H215" s="354" t="s">
        <v>385</v>
      </c>
      <c r="I215" s="354"/>
      <c r="J215" s="354"/>
      <c r="K215" s="300"/>
    </row>
    <row r="216" spans="2:11" s="1" customFormat="1" ht="15" customHeight="1">
      <c r="B216" s="299"/>
      <c r="C216" s="229"/>
      <c r="D216" s="229"/>
      <c r="E216" s="229"/>
      <c r="F216" s="250">
        <v>2</v>
      </c>
      <c r="G216" s="288"/>
      <c r="H216" s="354" t="s">
        <v>386</v>
      </c>
      <c r="I216" s="354"/>
      <c r="J216" s="354"/>
      <c r="K216" s="300"/>
    </row>
    <row r="217" spans="2:11" s="1" customFormat="1" ht="15" customHeight="1">
      <c r="B217" s="299"/>
      <c r="C217" s="229"/>
      <c r="D217" s="229"/>
      <c r="E217" s="229"/>
      <c r="F217" s="250">
        <v>3</v>
      </c>
      <c r="G217" s="288"/>
      <c r="H217" s="354" t="s">
        <v>387</v>
      </c>
      <c r="I217" s="354"/>
      <c r="J217" s="354"/>
      <c r="K217" s="300"/>
    </row>
    <row r="218" spans="2:11" s="1" customFormat="1" ht="15" customHeight="1">
      <c r="B218" s="299"/>
      <c r="C218" s="229"/>
      <c r="D218" s="229"/>
      <c r="E218" s="229"/>
      <c r="F218" s="250">
        <v>4</v>
      </c>
      <c r="G218" s="288"/>
      <c r="H218" s="354" t="s">
        <v>388</v>
      </c>
      <c r="I218" s="354"/>
      <c r="J218" s="354"/>
      <c r="K218" s="300"/>
    </row>
    <row r="219" spans="2:11" s="1" customFormat="1" ht="12.75" customHeight="1">
      <c r="B219" s="301"/>
      <c r="C219" s="302"/>
      <c r="D219" s="302"/>
      <c r="E219" s="302"/>
      <c r="F219" s="302"/>
      <c r="G219" s="302"/>
      <c r="H219" s="302"/>
      <c r="I219" s="302"/>
      <c r="J219" s="302"/>
      <c r="K219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002-2025 - HOZ Slatina - ...</vt:lpstr>
      <vt:lpstr>Pokyny pro vyplnění</vt:lpstr>
      <vt:lpstr>'002-2025 - HOZ Slatina - ...'!Názvy_tisku</vt:lpstr>
      <vt:lpstr>'Rekapitulace stavby'!Názvy_tisku</vt:lpstr>
      <vt:lpstr>'002-2025 - HOZ Slatina -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Vachek Roman Bc.</dc:creator>
  <cp:lastModifiedBy>Novotná Blanka</cp:lastModifiedBy>
  <dcterms:created xsi:type="dcterms:W3CDTF">2025-04-02T09:50:14Z</dcterms:created>
  <dcterms:modified xsi:type="dcterms:W3CDTF">2025-04-28T11:24:03Z</dcterms:modified>
</cp:coreProperties>
</file>