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7 Údržba HOZ Lidmaň\výzva\"/>
    </mc:Choice>
  </mc:AlternateContent>
  <xr:revisionPtr revIDLastSave="0" documentId="13_ncr:1_{D74BD913-C94B-4826-89AC-58C4A7C98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2025 - Údržba HOZ Lidmaň" sheetId="2" r:id="rId2"/>
    <sheet name="Pokyny pro vyplnění" sheetId="3" r:id="rId3"/>
  </sheets>
  <definedNames>
    <definedName name="_xlnm._FilterDatabase" localSheetId="1" hidden="1">'2025 - Údržba HOZ Lidmaň'!$C$80:$K$133</definedName>
    <definedName name="_xlnm.Print_Titles" localSheetId="1">'2025 - Údržba HOZ Lidmaň'!$80:$80</definedName>
    <definedName name="_xlnm.Print_Titles" localSheetId="0">'Rekapitulace stavby'!$52:$52</definedName>
    <definedName name="_xlnm.Print_Area" localSheetId="1">'2025 - Údržba HOZ Lidmaň'!$C$4:$J$37,'2025 - Údržba HOZ Lidmaň'!$C$43:$J$64,'2025 - Údržba HOZ Lidmaň'!$C$70:$K$133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30" i="2"/>
  <c r="BH130" i="2"/>
  <c r="BG130" i="2"/>
  <c r="BF130" i="2"/>
  <c r="T130" i="2"/>
  <c r="T129" i="2" s="1"/>
  <c r="R130" i="2"/>
  <c r="R129" i="2"/>
  <c r="P130" i="2"/>
  <c r="P129" i="2"/>
  <c r="BI125" i="2"/>
  <c r="BH125" i="2"/>
  <c r="BG125" i="2"/>
  <c r="BF125" i="2"/>
  <c r="T125" i="2"/>
  <c r="T124" i="2"/>
  <c r="R125" i="2"/>
  <c r="R124" i="2"/>
  <c r="P125" i="2"/>
  <c r="P124" i="2"/>
  <c r="BI120" i="2"/>
  <c r="BH120" i="2"/>
  <c r="BG120" i="2"/>
  <c r="BF120" i="2"/>
  <c r="T120" i="2"/>
  <c r="T119" i="2" s="1"/>
  <c r="R120" i="2"/>
  <c r="R119" i="2"/>
  <c r="P120" i="2"/>
  <c r="P119" i="2"/>
  <c r="BI114" i="2"/>
  <c r="BH114" i="2"/>
  <c r="BG114" i="2"/>
  <c r="BF114" i="2"/>
  <c r="J32" i="2" s="1"/>
  <c r="T114" i="2"/>
  <c r="T113" i="2"/>
  <c r="R114" i="2"/>
  <c r="R113" i="2" s="1"/>
  <c r="P114" i="2"/>
  <c r="P113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T97" i="2"/>
  <c r="R98" i="2"/>
  <c r="R97" i="2"/>
  <c r="P98" i="2"/>
  <c r="P97" i="2"/>
  <c r="BI93" i="2"/>
  <c r="BH93" i="2"/>
  <c r="BG93" i="2"/>
  <c r="BF93" i="2"/>
  <c r="T93" i="2"/>
  <c r="R93" i="2"/>
  <c r="P93" i="2"/>
  <c r="BI87" i="2"/>
  <c r="F35" i="2" s="1"/>
  <c r="BH87" i="2"/>
  <c r="F34" i="2" s="1"/>
  <c r="BG87" i="2"/>
  <c r="BF87" i="2"/>
  <c r="T87" i="2"/>
  <c r="R87" i="2"/>
  <c r="P87" i="2"/>
  <c r="BI83" i="2"/>
  <c r="BH83" i="2"/>
  <c r="BG83" i="2"/>
  <c r="BF83" i="2"/>
  <c r="T83" i="2"/>
  <c r="R83" i="2"/>
  <c r="P83" i="2"/>
  <c r="J78" i="2"/>
  <c r="F75" i="2"/>
  <c r="E73" i="2"/>
  <c r="J51" i="2"/>
  <c r="F48" i="2"/>
  <c r="E46" i="2"/>
  <c r="J19" i="2"/>
  <c r="E19" i="2"/>
  <c r="J77" i="2" s="1"/>
  <c r="J18" i="2"/>
  <c r="J16" i="2"/>
  <c r="E16" i="2"/>
  <c r="F78" i="2"/>
  <c r="J15" i="2"/>
  <c r="J13" i="2"/>
  <c r="E13" i="2"/>
  <c r="F77" i="2" s="1"/>
  <c r="J12" i="2"/>
  <c r="J10" i="2"/>
  <c r="J48" i="2" s="1"/>
  <c r="L50" i="1"/>
  <c r="AM50" i="1"/>
  <c r="AM49" i="1"/>
  <c r="L49" i="1"/>
  <c r="AM47" i="1"/>
  <c r="L47" i="1"/>
  <c r="L45" i="1"/>
  <c r="L44" i="1"/>
  <c r="BK108" i="2"/>
  <c r="BK120" i="2"/>
  <c r="BK104" i="2"/>
  <c r="AS54" i="1"/>
  <c r="J130" i="2"/>
  <c r="BK114" i="2"/>
  <c r="BK98" i="2"/>
  <c r="J93" i="2"/>
  <c r="BK83" i="2"/>
  <c r="J87" i="2"/>
  <c r="BK93" i="2"/>
  <c r="J83" i="2"/>
  <c r="J104" i="2"/>
  <c r="BK130" i="2"/>
  <c r="J120" i="2"/>
  <c r="J98" i="2"/>
  <c r="J114" i="2"/>
  <c r="BK87" i="2"/>
  <c r="J108" i="2"/>
  <c r="BK125" i="2"/>
  <c r="F33" i="2"/>
  <c r="J125" i="2"/>
  <c r="T112" i="2" l="1"/>
  <c r="F32" i="2"/>
  <c r="BA55" i="1" s="1"/>
  <c r="BA54" i="1" s="1"/>
  <c r="W30" i="1" s="1"/>
  <c r="R112" i="2"/>
  <c r="P112" i="2"/>
  <c r="R103" i="2"/>
  <c r="R82" i="2"/>
  <c r="R81" i="2" s="1"/>
  <c r="BK103" i="2"/>
  <c r="J103" i="2" s="1"/>
  <c r="J58" i="2" s="1"/>
  <c r="T103" i="2"/>
  <c r="T82" i="2" s="1"/>
  <c r="T81" i="2" s="1"/>
  <c r="P103" i="2"/>
  <c r="P82" i="2" s="1"/>
  <c r="P81" i="2" s="1"/>
  <c r="AU55" i="1" s="1"/>
  <c r="AU54" i="1" s="1"/>
  <c r="BK113" i="2"/>
  <c r="J113" i="2" s="1"/>
  <c r="J60" i="2" s="1"/>
  <c r="BK119" i="2"/>
  <c r="J119" i="2"/>
  <c r="J61" i="2"/>
  <c r="BK97" i="2"/>
  <c r="J97" i="2"/>
  <c r="J57" i="2"/>
  <c r="BK124" i="2"/>
  <c r="J124" i="2"/>
  <c r="J62" i="2"/>
  <c r="BK129" i="2"/>
  <c r="J129" i="2" s="1"/>
  <c r="J63" i="2" s="1"/>
  <c r="BB55" i="1"/>
  <c r="BE104" i="2"/>
  <c r="BE108" i="2"/>
  <c r="BE114" i="2"/>
  <c r="AW55" i="1"/>
  <c r="J50" i="2"/>
  <c r="J75" i="2"/>
  <c r="BE83" i="2"/>
  <c r="BE120" i="2"/>
  <c r="F50" i="2"/>
  <c r="F51" i="2"/>
  <c r="BE87" i="2"/>
  <c r="BE93" i="2"/>
  <c r="BE98" i="2"/>
  <c r="BC55" i="1"/>
  <c r="BE130" i="2"/>
  <c r="BE125" i="2"/>
  <c r="BD55" i="1"/>
  <c r="BD54" i="1" s="1"/>
  <c r="W33" i="1" s="1"/>
  <c r="BB54" i="1"/>
  <c r="W31" i="1" s="1"/>
  <c r="BC54" i="1"/>
  <c r="AY54" i="1" s="1"/>
  <c r="BK82" i="2" l="1"/>
  <c r="J82" i="2"/>
  <c r="J56" i="2"/>
  <c r="BK112" i="2"/>
  <c r="J112" i="2"/>
  <c r="J59" i="2"/>
  <c r="J31" i="2"/>
  <c r="AV55" i="1"/>
  <c r="AT55" i="1"/>
  <c r="F31" i="2"/>
  <c r="AZ55" i="1" s="1"/>
  <c r="AZ54" i="1" s="1"/>
  <c r="W29" i="1" s="1"/>
  <c r="AX54" i="1"/>
  <c r="W32" i="1"/>
  <c r="AW54" i="1"/>
  <c r="AK30" i="1"/>
  <c r="BK81" i="2" l="1"/>
  <c r="J81" i="2" s="1"/>
  <c r="J55" i="2" s="1"/>
  <c r="AV54" i="1"/>
  <c r="AK29" i="1"/>
  <c r="J28" i="2" l="1"/>
  <c r="AG55" i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<sst xmlns="http://schemas.openxmlformats.org/spreadsheetml/2006/main" count="1115" uniqueCount="389">
  <si>
    <t>Export Komplet</t>
  </si>
  <si>
    <t>VZ</t>
  </si>
  <si>
    <t>2.0</t>
  </si>
  <si>
    <t>ZAMOK</t>
  </si>
  <si>
    <t>False</t>
  </si>
  <si>
    <t>{5992f934-5b73-4931-b27e-261091e69d25}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</si>
  <si>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</si>
  <si>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</si>
  <si>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</si>
  <si>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</si>
  <si>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</si>
  <si>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</si>
  <si>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</si>
  <si>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</si>
  <si>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</si>
  <si>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</si>
  <si>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</si>
  <si>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Lidmaň</t>
  </si>
  <si>
    <t>KSO:</t>
  </si>
  <si>
    <t/>
  </si>
  <si>
    <t>CC-CZ:</t>
  </si>
  <si>
    <t>Místo:</t>
  </si>
  <si>
    <t>k.ú. Lidmaň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</si>
  <si>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</si>
  <si>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</si>
  <si>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</si>
  <si>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</si>
  <si>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</si>
  <si>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</si>
  <si>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</si>
  <si>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</si>
  <si>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</si>
  <si>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</si>
  <si>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Státní pozemkový úřad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</si>
  <si>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</si>
  <si>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</si>
  <si>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</si>
  <si>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</si>
  <si>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</si>
  <si>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</si>
  <si>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</si>
  <si>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</si>
  <si>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</si>
  <si>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</si>
  <si>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</si>
  <si>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</si>
  <si>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</si>
  <si>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</si>
  <si>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</si>
  <si>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</si>
  <si>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</si>
  <si>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</si>
  <si>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</si>
  <si>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</si>
  <si>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</si>
  <si>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</si>
  <si>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</si>
  <si>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</si>
  <si>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</si>
  <si>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</si>
  <si>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</si>
  <si>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</si>
  <si>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</si>
  <si>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</si>
  <si>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</si>
  <si>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</si>
  <si>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</si>
  <si>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</si>
  <si>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</si>
  <si>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</si>
  <si>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</si>
  <si>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</si>
  <si>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</si>
  <si>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</si>
  <si>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</si>
  <si>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</si>
  <si>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</si>
  <si>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</si>
  <si>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</si>
  <si>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</si>
  <si>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</si>
  <si>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</si>
  <si>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</si>
  <si>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 xml:space="preserve">HSV - Práce a dodávky HSV </t>
  </si>
  <si>
    <t xml:space="preserve">    3 - Svislé a kompletní konstrukce</t>
  </si>
  <si>
    <t xml:space="preserve">    9 - Ostatní konstrukce a práce, bourání</t>
  </si>
  <si>
    <t>PSV - Práce a dodávky PSV</t>
  </si>
  <si>
    <t xml:space="preserve">    712 - Povlakové krytiny</t>
  </si>
  <si>
    <t xml:space="preserve">    767 - Konstrukce zámečnické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</si>
  <si>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</si>
  <si>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</si>
  <si>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</si>
  <si>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</si>
  <si>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</si>
  <si>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</si>
  <si>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</si>
  <si>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</si>
  <si>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</si>
  <si>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</si>
  <si>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</si>
  <si>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</si>
  <si>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</si>
  <si>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</si>
  <si>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</si>
  <si>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</si>
  <si>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HSV </t>
  </si>
  <si>
    <t>ROZPOCET</t>
  </si>
  <si>
    <t>M</t>
  </si>
  <si>
    <t>13010204</t>
  </si>
  <si>
    <t>tyč ocelová plochá jakost S235JR (11 375) 40x6mm</t>
  </si>
  <si>
    <t>t</t>
  </si>
  <si>
    <t>CS ÚRS 2025 01</t>
  </si>
  <si>
    <t>8</t>
  </si>
  <si>
    <t>4</t>
  </si>
  <si>
    <t>102295467</t>
  </si>
  <si>
    <t>PP</t>
  </si>
  <si>
    <t>P</t>
  </si>
  <si>
    <t>Poznámka k položce:_x000D_
hmotnost 1,88 kg/m_x000D_
mříž 110*110</t>
  </si>
  <si>
    <t>VV</t>
  </si>
  <si>
    <t>(((1,1*1,1)*0,00188*2+(30*1,1)*0,00188))</t>
  </si>
  <si>
    <t>13010420</t>
  </si>
  <si>
    <t>úhelník ocelový rovnostranný jakost S235JR (11 375) 50x50x5mm</t>
  </si>
  <si>
    <t>-994506342</t>
  </si>
  <si>
    <t xml:space="preserve">Poznámka k položce:_x000D_
mříž 110*110 rám 2x_x000D_
</t>
  </si>
  <si>
    <t>(2*1,10*0,00188)*2</t>
  </si>
  <si>
    <t>(2*1,1*0,00188)*2</t>
  </si>
  <si>
    <t>Součet</t>
  </si>
  <si>
    <t>3</t>
  </si>
  <si>
    <t>K</t>
  </si>
  <si>
    <t>R-062</t>
  </si>
  <si>
    <t>Ukotvení mříží do betonu pomocí ocelové kotvy</t>
  </si>
  <si>
    <t>ks</t>
  </si>
  <si>
    <t>-651592490</t>
  </si>
  <si>
    <t>Poznámka k položce:_x000D_
oučástí položky je veškerý materiál, minimální profil kotvy je 6 mm</t>
  </si>
  <si>
    <t>16+16</t>
  </si>
  <si>
    <t>Svislé a kompletní konstrukce</t>
  </si>
  <si>
    <t>10</t>
  </si>
  <si>
    <t>320360111</t>
  </si>
  <si>
    <t>Svařované nosné spoje křížení prutů D do 12 mm</t>
  </si>
  <si>
    <t>kus</t>
  </si>
  <si>
    <t>1040986763</t>
  </si>
  <si>
    <t>Svařované nosné spoje (silové) z výztužných ocelí se zaručenou nebo dobrou svařitelností v místě křížení, prutů průměru do 12 mm</t>
  </si>
  <si>
    <t>Online PSC</t>
  </si>
  <si>
    <t>https://podminky.urs.cz/item/CS_URS_2025_01/320360111</t>
  </si>
  <si>
    <t>Poznámka k položce:_x000D_
přivaření mříže ve čtyřech rozích k rámu 2x</t>
  </si>
  <si>
    <t>4+4</t>
  </si>
  <si>
    <t>9</t>
  </si>
  <si>
    <t>Ostatní konstrukce a práce, bourání</t>
  </si>
  <si>
    <t>936173113</t>
  </si>
  <si>
    <t>Osazování ocelových konstrukcí na zdi a valy hmotnosti přes 50 do 100 kg</t>
  </si>
  <si>
    <t>-1988775836</t>
  </si>
  <si>
    <t>Osazení doplňkových ocelových konstrukcí na konstrukcích zdí a valů o hmotnosti jednotlivě přes 50 do 100 kg</t>
  </si>
  <si>
    <t>https://podminky.urs.cz/item/CS_URS_2025_01/936173113</t>
  </si>
  <si>
    <t>1+1</t>
  </si>
  <si>
    <t>5</t>
  </si>
  <si>
    <t>985564113</t>
  </si>
  <si>
    <t>Kotvičky pro výztuž stříkaného betonu hl do 200 mm z oceli D přes 8 do 10 mm do cementové malty</t>
  </si>
  <si>
    <t>-2095906265</t>
  </si>
  <si>
    <t>Kotvičky pro výztuž stříkaného betonu z betonářské oceli do cementové malty, hloubky kotvení do 200 mm, průměru přes 8 do 10 mm</t>
  </si>
  <si>
    <t>https://podminky.urs.cz/item/CS_URS_2025_01/985564113</t>
  </si>
  <si>
    <t>PSV</t>
  </si>
  <si>
    <t>Práce a dodávky PSV</t>
  </si>
  <si>
    <t>712</t>
  </si>
  <si>
    <t>Povlakové krytiny</t>
  </si>
  <si>
    <t>6</t>
  </si>
  <si>
    <t>712800841</t>
  </si>
  <si>
    <t>Odstranění povlakové krytiny svislých ploch odškrabáním mechu a očištěním</t>
  </si>
  <si>
    <t>m2</t>
  </si>
  <si>
    <t>16</t>
  </si>
  <si>
    <t>-1822343641</t>
  </si>
  <si>
    <t>Ostatní práce při odstranění povlakové krytiny ze svislých ploch mechu odškrabáním a očistěním s urovnáním povrchu</t>
  </si>
  <si>
    <t>https://podminky.urs.cz/item/CS_URS_2025_01/712800841</t>
  </si>
  <si>
    <t>Poznámka k položce:_x000D_
odstranění mechu z vtokových objektů</t>
  </si>
  <si>
    <t>767</t>
  </si>
  <si>
    <t>Konstrukce zámečnické</t>
  </si>
  <si>
    <t>7</t>
  </si>
  <si>
    <t>767995115</t>
  </si>
  <si>
    <t>Montáž atypických zámečnických konstrukcí hmotnosti přes 50 do 100 kg</t>
  </si>
  <si>
    <t>kg</t>
  </si>
  <si>
    <t>-2134832810</t>
  </si>
  <si>
    <t>Montáž ostatních atypických zámečnických konstrukcí hmotnosti přes 50 do 100 kg</t>
  </si>
  <si>
    <t>https://podminky.urs.cz/item/CS_URS_2025_01/767995115</t>
  </si>
  <si>
    <t>67+16</t>
  </si>
  <si>
    <t>783</t>
  </si>
  <si>
    <t>Dokončovací práce - nátěry</t>
  </si>
  <si>
    <t>783314101</t>
  </si>
  <si>
    <t>Základní jednonásobný syntetický nátěr zámečnických konstrukcí</t>
  </si>
  <si>
    <t>1003974283</t>
  </si>
  <si>
    <t>Základní nátěr zámečnických konstrukcí jednonásobný syntetický</t>
  </si>
  <si>
    <t>https://podminky.urs.cz/item/CS_URS_2025_01/783314101</t>
  </si>
  <si>
    <t>(1,1*1,1*2)+(1,1*1,1*2)</t>
  </si>
  <si>
    <t>HZS</t>
  </si>
  <si>
    <t>Hodinové zúčtovací sazby</t>
  </si>
  <si>
    <t>HZS2132</t>
  </si>
  <si>
    <t>Hodinová zúčtovací sazba zámečník odborný</t>
  </si>
  <si>
    <t>hod</t>
  </si>
  <si>
    <t>512</t>
  </si>
  <si>
    <t>-412738822</t>
  </si>
  <si>
    <t>Hodinové zúčtovací sazby profesí PSV provádění stavebních konstrukcí zámečník odborný</t>
  </si>
  <si>
    <t>https://podminky.urs.cz/item/CS_URS_2025_01/HZS2132</t>
  </si>
  <si>
    <t>3+1,5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</si>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</sst>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985564113" TargetMode="External"/><Relationship Id="rId7" Type="http://schemas.openxmlformats.org/officeDocument/2006/relationships/hyperlink" Target="https://podminky.urs.cz/item/CS_URS_2025_01/HZS2132" TargetMode="External"/><Relationship Id="rId2" Type="http://schemas.openxmlformats.org/officeDocument/2006/relationships/hyperlink" Target="https://podminky.urs.cz/item/CS_URS_2025_01/936173113" TargetMode="External"/><Relationship Id="rId1" Type="http://schemas.openxmlformats.org/officeDocument/2006/relationships/hyperlink" Target="https://podminky.urs.cz/item/CS_URS_2025_01/320360111" TargetMode="External"/><Relationship Id="rId6" Type="http://schemas.openxmlformats.org/officeDocument/2006/relationships/hyperlink" Target="https://podminky.urs.cz/item/CS_URS_2025_01/783314101" TargetMode="External"/><Relationship Id="rId5" Type="http://schemas.openxmlformats.org/officeDocument/2006/relationships/hyperlink" Target="https://podminky.urs.cz/item/CS_URS_2025_01/767995115" TargetMode="External"/><Relationship Id="rId4" Type="http://schemas.openxmlformats.org/officeDocument/2006/relationships/hyperlink" Target="https://podminky.urs.cz/item/CS_URS_2025_01/7128008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Q11" sqref="AQ11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29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8" customHeight="1">
      <c r="B23" s="22"/>
      <c r="C23" s="23"/>
      <c r="D23" s="23"/>
      <c r="E23" s="320" t="s">
        <v>35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37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38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39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326">
        <v>0.12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326">
        <v>0.12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27" t="s">
        <v>48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49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Údržba HOZ Lidmaň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k.ú. Lidmaň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Vyplň údaj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4" t="str">
        <f>IF(E17="","",E17)</f>
        <v xml:space="preserve"> </v>
      </c>
      <c r="AN49" s="335"/>
      <c r="AO49" s="335"/>
      <c r="AP49" s="335"/>
      <c r="AQ49" s="37"/>
      <c r="AR49" s="40"/>
      <c r="AS49" s="336" t="s">
        <v>50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4" t="str">
        <f>IF(E20="","",E20)</f>
        <v>Státní pozemkový úřad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42" t="s">
        <v>51</v>
      </c>
      <c r="D52" s="343"/>
      <c r="E52" s="343"/>
      <c r="F52" s="343"/>
      <c r="G52" s="343"/>
      <c r="H52" s="67"/>
      <c r="I52" s="344" t="s">
        <v>52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53</v>
      </c>
      <c r="AH52" s="343"/>
      <c r="AI52" s="343"/>
      <c r="AJ52" s="343"/>
      <c r="AK52" s="343"/>
      <c r="AL52" s="343"/>
      <c r="AM52" s="343"/>
      <c r="AN52" s="344" t="s">
        <v>54</v>
      </c>
      <c r="AO52" s="343"/>
      <c r="AP52" s="343"/>
      <c r="AQ52" s="68" t="s">
        <v>55</v>
      </c>
      <c r="AR52" s="40"/>
      <c r="AS52" s="69" t="s">
        <v>56</v>
      </c>
      <c r="AT52" s="70" t="s">
        <v>57</v>
      </c>
      <c r="AU52" s="70" t="s">
        <v>58</v>
      </c>
      <c r="AV52" s="70" t="s">
        <v>59</v>
      </c>
      <c r="AW52" s="70" t="s">
        <v>60</v>
      </c>
      <c r="AX52" s="70" t="s">
        <v>61</v>
      </c>
      <c r="AY52" s="70" t="s">
        <v>62</v>
      </c>
      <c r="AZ52" s="70" t="s">
        <v>63</v>
      </c>
      <c r="BA52" s="70" t="s">
        <v>64</v>
      </c>
      <c r="BB52" s="70" t="s">
        <v>65</v>
      </c>
      <c r="BC52" s="70" t="s">
        <v>66</v>
      </c>
      <c r="BD52" s="71" t="s">
        <v>67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68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69</v>
      </c>
      <c r="BT54" s="85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0" s="7" customFormat="1" ht="14.45" customHeight="1">
      <c r="A55" s="86" t="s">
        <v>73</v>
      </c>
      <c r="B55" s="87"/>
      <c r="C55" s="88"/>
      <c r="D55" s="348" t="s">
        <v>14</v>
      </c>
      <c r="E55" s="348"/>
      <c r="F55" s="348"/>
      <c r="G55" s="348"/>
      <c r="H55" s="348"/>
      <c r="I55" s="89"/>
      <c r="J55" s="348" t="s">
        <v>17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'2025 - Údržba HOZ Lidmaň'!J28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0" t="s">
        <v>74</v>
      </c>
      <c r="AR55" s="91"/>
      <c r="AS55" s="92">
        <v>0</v>
      </c>
      <c r="AT55" s="93">
        <f>ROUND(SUM(AV55:AW55),2)</f>
        <v>0</v>
      </c>
      <c r="AU55" s="94">
        <f>'2025 - Údržba HOZ Lidmaň'!P81</f>
        <v>0</v>
      </c>
      <c r="AV55" s="93">
        <f>'2025 - Údržba HOZ Lidmaň'!J31</f>
        <v>0</v>
      </c>
      <c r="AW55" s="93">
        <f>'2025 - Údržba HOZ Lidmaň'!J32</f>
        <v>0</v>
      </c>
      <c r="AX55" s="93">
        <f>'2025 - Údržba HOZ Lidmaň'!J33</f>
        <v>0</v>
      </c>
      <c r="AY55" s="93">
        <f>'2025 - Údržba HOZ Lidmaň'!J34</f>
        <v>0</v>
      </c>
      <c r="AZ55" s="93">
        <f>'2025 - Údržba HOZ Lidmaň'!F31</f>
        <v>0</v>
      </c>
      <c r="BA55" s="93">
        <f>'2025 - Údržba HOZ Lidmaň'!F32</f>
        <v>0</v>
      </c>
      <c r="BB55" s="93">
        <f>'2025 - Údržba HOZ Lidmaň'!F33</f>
        <v>0</v>
      </c>
      <c r="BC55" s="93">
        <f>'2025 - Údržba HOZ Lidmaň'!F34</f>
        <v>0</v>
      </c>
      <c r="BD55" s="95">
        <f>'2025 - Údržba HOZ Lidmaň'!F35</f>
        <v>0</v>
      </c>
      <c r="BT55" s="96" t="s">
        <v>75</v>
      </c>
      <c r="BU55" s="96" t="s">
        <v>76</v>
      </c>
      <c r="BV55" s="96" t="s">
        <v>71</v>
      </c>
      <c r="BW55" s="96" t="s">
        <v>5</v>
      </c>
      <c r="BX55" s="96" t="s">
        <v>72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dxtJ0c/TaQGAE64/lCQjIeHnplCR5ue1dKdUNhh/Y/qIRslTedhF9ct/i00idxZ2QqabTqxZVbDMeKqPz/9jOg==" saltValue="THQE7Sa121DFqfaVrE5Ky/ydjHXcRxVGxwpODbGJzhsky1TFjtHtzb1iHEM69DENy/rTzratbg11uIvN0FtBa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 - Údržba HOZ Lidmaň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77</v>
      </c>
    </row>
    <row r="4" spans="1:46" s="1" customFormat="1" ht="24.95" customHeight="1">
      <c r="B4" s="21"/>
      <c r="D4" s="99" t="s">
        <v>78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33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34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56" t="s">
        <v>35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36</v>
      </c>
      <c r="E28" s="35"/>
      <c r="F28" s="35"/>
      <c r="G28" s="35"/>
      <c r="H28" s="35"/>
      <c r="I28" s="35"/>
      <c r="J28" s="110">
        <f>ROUND(J81,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38</v>
      </c>
      <c r="G30" s="35"/>
      <c r="H30" s="35"/>
      <c r="I30" s="111" t="s">
        <v>37</v>
      </c>
      <c r="J30" s="111" t="s">
        <v>39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40</v>
      </c>
      <c r="E31" s="101" t="s">
        <v>41</v>
      </c>
      <c r="F31" s="113">
        <f>ROUND((SUM(BE81:BE133)),  2)</f>
        <v>0</v>
      </c>
      <c r="G31" s="35"/>
      <c r="H31" s="35"/>
      <c r="I31" s="114">
        <v>0.21</v>
      </c>
      <c r="J31" s="113">
        <f>ROUND(((SUM(BE81:BE133))*I31),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42</v>
      </c>
      <c r="F32" s="113">
        <f>ROUND((SUM(BF81:BF133)),  2)</f>
        <v>0</v>
      </c>
      <c r="G32" s="35"/>
      <c r="H32" s="35"/>
      <c r="I32" s="114">
        <v>0.12</v>
      </c>
      <c r="J32" s="113">
        <f>ROUND(((SUM(BF81:BF133))*I32),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43</v>
      </c>
      <c r="F33" s="113">
        <f>ROUND((SUM(BG81:BG133)),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44</v>
      </c>
      <c r="F34" s="113">
        <f>ROUND((SUM(BH81:BH133)),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45</v>
      </c>
      <c r="F35" s="113">
        <f>ROUND((SUM(BI81:BI133)),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46</v>
      </c>
      <c r="E37" s="117"/>
      <c r="F37" s="117"/>
      <c r="G37" s="118" t="s">
        <v>47</v>
      </c>
      <c r="H37" s="119" t="s">
        <v>48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79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31" t="str">
        <f>E7</f>
        <v>Údržba HOZ Lidmaň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k.ú. Lidmaň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26.45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>Státní pozemkový úřad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80</v>
      </c>
      <c r="D53" s="127"/>
      <c r="E53" s="127"/>
      <c r="F53" s="127"/>
      <c r="G53" s="127"/>
      <c r="H53" s="127"/>
      <c r="I53" s="127"/>
      <c r="J53" s="128" t="s">
        <v>81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68</v>
      </c>
      <c r="D55" s="37"/>
      <c r="E55" s="37"/>
      <c r="F55" s="37"/>
      <c r="G55" s="37"/>
      <c r="H55" s="37"/>
      <c r="I55" s="37"/>
      <c r="J55" s="78">
        <f>J81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82</v>
      </c>
    </row>
    <row r="56" spans="1:47" s="9" customFormat="1" ht="24.95" customHeight="1">
      <c r="B56" s="130"/>
      <c r="C56" s="131"/>
      <c r="D56" s="132" t="s">
        <v>83</v>
      </c>
      <c r="E56" s="133"/>
      <c r="F56" s="133"/>
      <c r="G56" s="133"/>
      <c r="H56" s="133"/>
      <c r="I56" s="133"/>
      <c r="J56" s="134">
        <f>J82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84</v>
      </c>
      <c r="E57" s="139"/>
      <c r="F57" s="139"/>
      <c r="G57" s="139"/>
      <c r="H57" s="139"/>
      <c r="I57" s="139"/>
      <c r="J57" s="140">
        <f>J97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85</v>
      </c>
      <c r="E58" s="139"/>
      <c r="F58" s="139"/>
      <c r="G58" s="139"/>
      <c r="H58" s="139"/>
      <c r="I58" s="139"/>
      <c r="J58" s="140">
        <f>J103</f>
        <v>0</v>
      </c>
      <c r="K58" s="137"/>
      <c r="L58" s="141"/>
    </row>
    <row r="59" spans="1:47" s="9" customFormat="1" ht="24.95" customHeight="1">
      <c r="B59" s="130"/>
      <c r="C59" s="131"/>
      <c r="D59" s="132" t="s">
        <v>86</v>
      </c>
      <c r="E59" s="133"/>
      <c r="F59" s="133"/>
      <c r="G59" s="133"/>
      <c r="H59" s="133"/>
      <c r="I59" s="133"/>
      <c r="J59" s="134">
        <f>J112</f>
        <v>0</v>
      </c>
      <c r="K59" s="131"/>
      <c r="L59" s="135"/>
    </row>
    <row r="60" spans="1:47" s="10" customFormat="1" ht="19.899999999999999" customHeight="1">
      <c r="B60" s="136"/>
      <c r="C60" s="137"/>
      <c r="D60" s="138" t="s">
        <v>87</v>
      </c>
      <c r="E60" s="139"/>
      <c r="F60" s="139"/>
      <c r="G60" s="139"/>
      <c r="H60" s="139"/>
      <c r="I60" s="139"/>
      <c r="J60" s="140">
        <f>J113</f>
        <v>0</v>
      </c>
      <c r="K60" s="137"/>
      <c r="L60" s="141"/>
    </row>
    <row r="61" spans="1:47" s="10" customFormat="1" ht="19.899999999999999" customHeight="1">
      <c r="B61" s="136"/>
      <c r="C61" s="137"/>
      <c r="D61" s="138" t="s">
        <v>88</v>
      </c>
      <c r="E61" s="139"/>
      <c r="F61" s="139"/>
      <c r="G61" s="139"/>
      <c r="H61" s="139"/>
      <c r="I61" s="139"/>
      <c r="J61" s="140">
        <f>J119</f>
        <v>0</v>
      </c>
      <c r="K61" s="137"/>
      <c r="L61" s="141"/>
    </row>
    <row r="62" spans="1:47" s="10" customFormat="1" ht="19.899999999999999" customHeight="1">
      <c r="B62" s="136"/>
      <c r="C62" s="137"/>
      <c r="D62" s="138" t="s">
        <v>89</v>
      </c>
      <c r="E62" s="139"/>
      <c r="F62" s="139"/>
      <c r="G62" s="139"/>
      <c r="H62" s="139"/>
      <c r="I62" s="139"/>
      <c r="J62" s="140">
        <f>J124</f>
        <v>0</v>
      </c>
      <c r="K62" s="137"/>
      <c r="L62" s="141"/>
    </row>
    <row r="63" spans="1:47" s="9" customFormat="1" ht="24.95" customHeight="1">
      <c r="B63" s="130"/>
      <c r="C63" s="131"/>
      <c r="D63" s="132" t="s">
        <v>90</v>
      </c>
      <c r="E63" s="133"/>
      <c r="F63" s="133"/>
      <c r="G63" s="133"/>
      <c r="H63" s="133"/>
      <c r="I63" s="133"/>
      <c r="J63" s="134">
        <f>J129</f>
        <v>0</v>
      </c>
      <c r="K63" s="131"/>
      <c r="L63" s="135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91</v>
      </c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31" t="str">
        <f>E7</f>
        <v>Údržba HOZ Lidmaň</v>
      </c>
      <c r="F73" s="357"/>
      <c r="G73" s="357"/>
      <c r="H73" s="35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F10</f>
        <v>k.ú. Lidmaň</v>
      </c>
      <c r="G75" s="37"/>
      <c r="H75" s="37"/>
      <c r="I75" s="30" t="s">
        <v>23</v>
      </c>
      <c r="J75" s="60" t="str">
        <f>IF(J10="","",J10)</f>
        <v>Vyplň údaj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0" t="s">
        <v>24</v>
      </c>
      <c r="D77" s="37"/>
      <c r="E77" s="37"/>
      <c r="F77" s="28" t="str">
        <f>E13</f>
        <v xml:space="preserve"> </v>
      </c>
      <c r="G77" s="37"/>
      <c r="H77" s="37"/>
      <c r="I77" s="30" t="s">
        <v>30</v>
      </c>
      <c r="J77" s="33" t="str">
        <f>E19</f>
        <v xml:space="preserve"> </v>
      </c>
      <c r="K77" s="37"/>
      <c r="L77" s="10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6.45" customHeight="1">
      <c r="A78" s="35"/>
      <c r="B78" s="36"/>
      <c r="C78" s="30" t="s">
        <v>28</v>
      </c>
      <c r="D78" s="37"/>
      <c r="E78" s="37"/>
      <c r="F78" s="28" t="str">
        <f>IF(E16="","",E16)</f>
        <v>Vyplň údaj</v>
      </c>
      <c r="G78" s="37"/>
      <c r="H78" s="37"/>
      <c r="I78" s="30" t="s">
        <v>32</v>
      </c>
      <c r="J78" s="33" t="str">
        <f>E22</f>
        <v>Státní pozemkový úřad</v>
      </c>
      <c r="K78" s="37"/>
      <c r="L78" s="10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2"/>
      <c r="B80" s="143"/>
      <c r="C80" s="144" t="s">
        <v>92</v>
      </c>
      <c r="D80" s="145" t="s">
        <v>55</v>
      </c>
      <c r="E80" s="145" t="s">
        <v>51</v>
      </c>
      <c r="F80" s="145" t="s">
        <v>52</v>
      </c>
      <c r="G80" s="145" t="s">
        <v>93</v>
      </c>
      <c r="H80" s="145" t="s">
        <v>94</v>
      </c>
      <c r="I80" s="145" t="s">
        <v>95</v>
      </c>
      <c r="J80" s="145" t="s">
        <v>81</v>
      </c>
      <c r="K80" s="146" t="s">
        <v>96</v>
      </c>
      <c r="L80" s="147"/>
      <c r="M80" s="69" t="s">
        <v>19</v>
      </c>
      <c r="N80" s="70" t="s">
        <v>40</v>
      </c>
      <c r="O80" s="70" t="s">
        <v>97</v>
      </c>
      <c r="P80" s="70" t="s">
        <v>98</v>
      </c>
      <c r="Q80" s="70" t="s">
        <v>99</v>
      </c>
      <c r="R80" s="70" t="s">
        <v>100</v>
      </c>
      <c r="S80" s="70" t="s">
        <v>101</v>
      </c>
      <c r="T80" s="71" t="s">
        <v>102</v>
      </c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</row>
    <row r="81" spans="1:65" s="2" customFormat="1" ht="22.9" customHeight="1">
      <c r="A81" s="35"/>
      <c r="B81" s="36"/>
      <c r="C81" s="76" t="s">
        <v>103</v>
      </c>
      <c r="D81" s="37"/>
      <c r="E81" s="37"/>
      <c r="F81" s="37"/>
      <c r="G81" s="37"/>
      <c r="H81" s="37"/>
      <c r="I81" s="37"/>
      <c r="J81" s="148">
        <f>BK81</f>
        <v>0</v>
      </c>
      <c r="K81" s="37"/>
      <c r="L81" s="40"/>
      <c r="M81" s="72"/>
      <c r="N81" s="149"/>
      <c r="O81" s="73"/>
      <c r="P81" s="150">
        <f>P82+P112+P129</f>
        <v>0</v>
      </c>
      <c r="Q81" s="73"/>
      <c r="R81" s="150">
        <f>R82+R112+R129</f>
        <v>0.14644760000000001</v>
      </c>
      <c r="S81" s="73"/>
      <c r="T81" s="151">
        <f>T82+T112+T129</f>
        <v>0.02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69</v>
      </c>
      <c r="AU81" s="18" t="s">
        <v>82</v>
      </c>
      <c r="BK81" s="152">
        <f>BK82+BK112+BK129</f>
        <v>0</v>
      </c>
    </row>
    <row r="82" spans="1:65" s="12" customFormat="1" ht="25.9" customHeight="1">
      <c r="B82" s="153"/>
      <c r="C82" s="154"/>
      <c r="D82" s="155" t="s">
        <v>69</v>
      </c>
      <c r="E82" s="156" t="s">
        <v>104</v>
      </c>
      <c r="F82" s="156" t="s">
        <v>105</v>
      </c>
      <c r="G82" s="154"/>
      <c r="H82" s="154"/>
      <c r="I82" s="157"/>
      <c r="J82" s="158">
        <f>BK82</f>
        <v>0</v>
      </c>
      <c r="K82" s="154"/>
      <c r="L82" s="159"/>
      <c r="M82" s="160"/>
      <c r="N82" s="161"/>
      <c r="O82" s="161"/>
      <c r="P82" s="162">
        <f>P83+SUM(P84:P97)+P103</f>
        <v>0</v>
      </c>
      <c r="Q82" s="161"/>
      <c r="R82" s="162">
        <f>R83+SUM(R84:R97)+R103</f>
        <v>0.14162000000000002</v>
      </c>
      <c r="S82" s="161"/>
      <c r="T82" s="163">
        <f>T83+SUM(T84:T97)+T103</f>
        <v>0</v>
      </c>
      <c r="AR82" s="164" t="s">
        <v>75</v>
      </c>
      <c r="AT82" s="165" t="s">
        <v>69</v>
      </c>
      <c r="AU82" s="165" t="s">
        <v>70</v>
      </c>
      <c r="AY82" s="164" t="s">
        <v>106</v>
      </c>
      <c r="BK82" s="166">
        <f>BK83+SUM(BK84:BK97)+BK103</f>
        <v>0</v>
      </c>
    </row>
    <row r="83" spans="1:65" s="2" customFormat="1" ht="14.45" customHeight="1">
      <c r="A83" s="35"/>
      <c r="B83" s="36"/>
      <c r="C83" s="167" t="s">
        <v>75</v>
      </c>
      <c r="D83" s="167" t="s">
        <v>107</v>
      </c>
      <c r="E83" s="168" t="s">
        <v>108</v>
      </c>
      <c r="F83" s="169" t="s">
        <v>109</v>
      </c>
      <c r="G83" s="170" t="s">
        <v>110</v>
      </c>
      <c r="H83" s="171">
        <v>6.7000000000000004E-2</v>
      </c>
      <c r="I83" s="172"/>
      <c r="J83" s="173">
        <f>ROUND(I83*H83,2)</f>
        <v>0</v>
      </c>
      <c r="K83" s="169" t="s">
        <v>111</v>
      </c>
      <c r="L83" s="174"/>
      <c r="M83" s="175" t="s">
        <v>19</v>
      </c>
      <c r="N83" s="176" t="s">
        <v>41</v>
      </c>
      <c r="O83" s="65"/>
      <c r="P83" s="177">
        <f>O83*H83</f>
        <v>0</v>
      </c>
      <c r="Q83" s="177">
        <v>1</v>
      </c>
      <c r="R83" s="177">
        <f>Q83*H83</f>
        <v>6.7000000000000004E-2</v>
      </c>
      <c r="S83" s="177">
        <v>0</v>
      </c>
      <c r="T83" s="178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179" t="s">
        <v>112</v>
      </c>
      <c r="AT83" s="179" t="s">
        <v>107</v>
      </c>
      <c r="AU83" s="179" t="s">
        <v>75</v>
      </c>
      <c r="AY83" s="18" t="s">
        <v>106</v>
      </c>
      <c r="BE83" s="180">
        <f>IF(N83="základní",J83,0)</f>
        <v>0</v>
      </c>
      <c r="BF83" s="180">
        <f>IF(N83="snížená",J83,0)</f>
        <v>0</v>
      </c>
      <c r="BG83" s="180">
        <f>IF(N83="zákl. přenesená",J83,0)</f>
        <v>0</v>
      </c>
      <c r="BH83" s="180">
        <f>IF(N83="sníž. přenesená",J83,0)</f>
        <v>0</v>
      </c>
      <c r="BI83" s="180">
        <f>IF(N83="nulová",J83,0)</f>
        <v>0</v>
      </c>
      <c r="BJ83" s="18" t="s">
        <v>75</v>
      </c>
      <c r="BK83" s="180">
        <f>ROUND(I83*H83,2)</f>
        <v>0</v>
      </c>
      <c r="BL83" s="18" t="s">
        <v>113</v>
      </c>
      <c r="BM83" s="179" t="s">
        <v>114</v>
      </c>
    </row>
    <row r="84" spans="1:65" s="2" customFormat="1" ht="11.25">
      <c r="A84" s="35"/>
      <c r="B84" s="36"/>
      <c r="C84" s="37"/>
      <c r="D84" s="181" t="s">
        <v>115</v>
      </c>
      <c r="E84" s="37"/>
      <c r="F84" s="182" t="s">
        <v>109</v>
      </c>
      <c r="G84" s="37"/>
      <c r="H84" s="37"/>
      <c r="I84" s="183"/>
      <c r="J84" s="37"/>
      <c r="K84" s="37"/>
      <c r="L84" s="40"/>
      <c r="M84" s="184"/>
      <c r="N84" s="185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115</v>
      </c>
      <c r="AU84" s="18" t="s">
        <v>75</v>
      </c>
    </row>
    <row r="85" spans="1:65" s="2" customFormat="1" ht="29.25">
      <c r="A85" s="35"/>
      <c r="B85" s="36"/>
      <c r="C85" s="37"/>
      <c r="D85" s="181" t="s">
        <v>116</v>
      </c>
      <c r="E85" s="37"/>
      <c r="F85" s="186" t="s">
        <v>117</v>
      </c>
      <c r="G85" s="37"/>
      <c r="H85" s="37"/>
      <c r="I85" s="183"/>
      <c r="J85" s="37"/>
      <c r="K85" s="37"/>
      <c r="L85" s="40"/>
      <c r="M85" s="184"/>
      <c r="N85" s="185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116</v>
      </c>
      <c r="AU85" s="18" t="s">
        <v>75</v>
      </c>
    </row>
    <row r="86" spans="1:65" s="13" customFormat="1" ht="11.25">
      <c r="B86" s="187"/>
      <c r="C86" s="188"/>
      <c r="D86" s="181" t="s">
        <v>118</v>
      </c>
      <c r="E86" s="189" t="s">
        <v>19</v>
      </c>
      <c r="F86" s="190" t="s">
        <v>119</v>
      </c>
      <c r="G86" s="188"/>
      <c r="H86" s="191">
        <v>6.7000000000000004E-2</v>
      </c>
      <c r="I86" s="192"/>
      <c r="J86" s="188"/>
      <c r="K86" s="188"/>
      <c r="L86" s="193"/>
      <c r="M86" s="194"/>
      <c r="N86" s="195"/>
      <c r="O86" s="195"/>
      <c r="P86" s="195"/>
      <c r="Q86" s="195"/>
      <c r="R86" s="195"/>
      <c r="S86" s="195"/>
      <c r="T86" s="196"/>
      <c r="AT86" s="197" t="s">
        <v>118</v>
      </c>
      <c r="AU86" s="197" t="s">
        <v>75</v>
      </c>
      <c r="AV86" s="13" t="s">
        <v>77</v>
      </c>
      <c r="AW86" s="13" t="s">
        <v>31</v>
      </c>
      <c r="AX86" s="13" t="s">
        <v>75</v>
      </c>
      <c r="AY86" s="197" t="s">
        <v>106</v>
      </c>
    </row>
    <row r="87" spans="1:65" s="2" customFormat="1" ht="14.45" customHeight="1">
      <c r="A87" s="35"/>
      <c r="B87" s="36"/>
      <c r="C87" s="167" t="s">
        <v>77</v>
      </c>
      <c r="D87" s="167" t="s">
        <v>107</v>
      </c>
      <c r="E87" s="168" t="s">
        <v>120</v>
      </c>
      <c r="F87" s="169" t="s">
        <v>121</v>
      </c>
      <c r="G87" s="170" t="s">
        <v>110</v>
      </c>
      <c r="H87" s="171">
        <v>1.6E-2</v>
      </c>
      <c r="I87" s="172"/>
      <c r="J87" s="173">
        <f>ROUND(I87*H87,2)</f>
        <v>0</v>
      </c>
      <c r="K87" s="169" t="s">
        <v>111</v>
      </c>
      <c r="L87" s="174"/>
      <c r="M87" s="175" t="s">
        <v>19</v>
      </c>
      <c r="N87" s="176" t="s">
        <v>41</v>
      </c>
      <c r="O87" s="65"/>
      <c r="P87" s="177">
        <f>O87*H87</f>
        <v>0</v>
      </c>
      <c r="Q87" s="177">
        <v>1</v>
      </c>
      <c r="R87" s="177">
        <f>Q87*H87</f>
        <v>1.6E-2</v>
      </c>
      <c r="S87" s="177">
        <v>0</v>
      </c>
      <c r="T87" s="178">
        <f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79" t="s">
        <v>112</v>
      </c>
      <c r="AT87" s="179" t="s">
        <v>107</v>
      </c>
      <c r="AU87" s="179" t="s">
        <v>75</v>
      </c>
      <c r="AY87" s="18" t="s">
        <v>106</v>
      </c>
      <c r="BE87" s="180">
        <f>IF(N87="základní",J87,0)</f>
        <v>0</v>
      </c>
      <c r="BF87" s="180">
        <f>IF(N87="snížená",J87,0)</f>
        <v>0</v>
      </c>
      <c r="BG87" s="180">
        <f>IF(N87="zákl. přenesená",J87,0)</f>
        <v>0</v>
      </c>
      <c r="BH87" s="180">
        <f>IF(N87="sníž. přenesená",J87,0)</f>
        <v>0</v>
      </c>
      <c r="BI87" s="180">
        <f>IF(N87="nulová",J87,0)</f>
        <v>0</v>
      </c>
      <c r="BJ87" s="18" t="s">
        <v>75</v>
      </c>
      <c r="BK87" s="180">
        <f>ROUND(I87*H87,2)</f>
        <v>0</v>
      </c>
      <c r="BL87" s="18" t="s">
        <v>113</v>
      </c>
      <c r="BM87" s="179" t="s">
        <v>122</v>
      </c>
    </row>
    <row r="88" spans="1:65" s="2" customFormat="1" ht="11.25">
      <c r="A88" s="35"/>
      <c r="B88" s="36"/>
      <c r="C88" s="37"/>
      <c r="D88" s="181" t="s">
        <v>115</v>
      </c>
      <c r="E88" s="37"/>
      <c r="F88" s="182" t="s">
        <v>121</v>
      </c>
      <c r="G88" s="37"/>
      <c r="H88" s="37"/>
      <c r="I88" s="183"/>
      <c r="J88" s="37"/>
      <c r="K88" s="37"/>
      <c r="L88" s="40"/>
      <c r="M88" s="184"/>
      <c r="N88" s="185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115</v>
      </c>
      <c r="AU88" s="18" t="s">
        <v>75</v>
      </c>
    </row>
    <row r="89" spans="1:65" s="2" customFormat="1" ht="29.25">
      <c r="A89" s="35"/>
      <c r="B89" s="36"/>
      <c r="C89" s="37"/>
      <c r="D89" s="181" t="s">
        <v>116</v>
      </c>
      <c r="E89" s="37"/>
      <c r="F89" s="186" t="s">
        <v>123</v>
      </c>
      <c r="G89" s="37"/>
      <c r="H89" s="37"/>
      <c r="I89" s="183"/>
      <c r="J89" s="37"/>
      <c r="K89" s="37"/>
      <c r="L89" s="40"/>
      <c r="M89" s="184"/>
      <c r="N89" s="185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116</v>
      </c>
      <c r="AU89" s="18" t="s">
        <v>75</v>
      </c>
    </row>
    <row r="90" spans="1:65" s="13" customFormat="1" ht="11.25">
      <c r="B90" s="187"/>
      <c r="C90" s="188"/>
      <c r="D90" s="181" t="s">
        <v>118</v>
      </c>
      <c r="E90" s="189" t="s">
        <v>19</v>
      </c>
      <c r="F90" s="190" t="s">
        <v>124</v>
      </c>
      <c r="G90" s="188"/>
      <c r="H90" s="191">
        <v>8.0000000000000002E-3</v>
      </c>
      <c r="I90" s="192"/>
      <c r="J90" s="188"/>
      <c r="K90" s="188"/>
      <c r="L90" s="193"/>
      <c r="M90" s="194"/>
      <c r="N90" s="195"/>
      <c r="O90" s="195"/>
      <c r="P90" s="195"/>
      <c r="Q90" s="195"/>
      <c r="R90" s="195"/>
      <c r="S90" s="195"/>
      <c r="T90" s="196"/>
      <c r="AT90" s="197" t="s">
        <v>118</v>
      </c>
      <c r="AU90" s="197" t="s">
        <v>75</v>
      </c>
      <c r="AV90" s="13" t="s">
        <v>77</v>
      </c>
      <c r="AW90" s="13" t="s">
        <v>31</v>
      </c>
      <c r="AX90" s="13" t="s">
        <v>70</v>
      </c>
      <c r="AY90" s="197" t="s">
        <v>106</v>
      </c>
    </row>
    <row r="91" spans="1:65" s="13" customFormat="1" ht="11.25">
      <c r="B91" s="187"/>
      <c r="C91" s="188"/>
      <c r="D91" s="181" t="s">
        <v>118</v>
      </c>
      <c r="E91" s="189" t="s">
        <v>19</v>
      </c>
      <c r="F91" s="190" t="s">
        <v>125</v>
      </c>
      <c r="G91" s="188"/>
      <c r="H91" s="191">
        <v>8.0000000000000002E-3</v>
      </c>
      <c r="I91" s="192"/>
      <c r="J91" s="188"/>
      <c r="K91" s="188"/>
      <c r="L91" s="193"/>
      <c r="M91" s="194"/>
      <c r="N91" s="195"/>
      <c r="O91" s="195"/>
      <c r="P91" s="195"/>
      <c r="Q91" s="195"/>
      <c r="R91" s="195"/>
      <c r="S91" s="195"/>
      <c r="T91" s="196"/>
      <c r="AT91" s="197" t="s">
        <v>118</v>
      </c>
      <c r="AU91" s="197" t="s">
        <v>75</v>
      </c>
      <c r="AV91" s="13" t="s">
        <v>77</v>
      </c>
      <c r="AW91" s="13" t="s">
        <v>31</v>
      </c>
      <c r="AX91" s="13" t="s">
        <v>70</v>
      </c>
      <c r="AY91" s="197" t="s">
        <v>106</v>
      </c>
    </row>
    <row r="92" spans="1:65" s="14" customFormat="1" ht="11.25">
      <c r="B92" s="198"/>
      <c r="C92" s="199"/>
      <c r="D92" s="181" t="s">
        <v>118</v>
      </c>
      <c r="E92" s="200" t="s">
        <v>19</v>
      </c>
      <c r="F92" s="201" t="s">
        <v>126</v>
      </c>
      <c r="G92" s="199"/>
      <c r="H92" s="202">
        <v>1.6E-2</v>
      </c>
      <c r="I92" s="203"/>
      <c r="J92" s="199"/>
      <c r="K92" s="199"/>
      <c r="L92" s="204"/>
      <c r="M92" s="205"/>
      <c r="N92" s="206"/>
      <c r="O92" s="206"/>
      <c r="P92" s="206"/>
      <c r="Q92" s="206"/>
      <c r="R92" s="206"/>
      <c r="S92" s="206"/>
      <c r="T92" s="207"/>
      <c r="AT92" s="208" t="s">
        <v>118</v>
      </c>
      <c r="AU92" s="208" t="s">
        <v>75</v>
      </c>
      <c r="AV92" s="14" t="s">
        <v>113</v>
      </c>
      <c r="AW92" s="14" t="s">
        <v>31</v>
      </c>
      <c r="AX92" s="14" t="s">
        <v>75</v>
      </c>
      <c r="AY92" s="208" t="s">
        <v>106</v>
      </c>
    </row>
    <row r="93" spans="1:65" s="2" customFormat="1" ht="14.45" customHeight="1">
      <c r="A93" s="35"/>
      <c r="B93" s="36"/>
      <c r="C93" s="209" t="s">
        <v>127</v>
      </c>
      <c r="D93" s="209" t="s">
        <v>128</v>
      </c>
      <c r="E93" s="210" t="s">
        <v>129</v>
      </c>
      <c r="F93" s="211" t="s">
        <v>130</v>
      </c>
      <c r="G93" s="212" t="s">
        <v>131</v>
      </c>
      <c r="H93" s="213">
        <v>32</v>
      </c>
      <c r="I93" s="214"/>
      <c r="J93" s="215">
        <f>ROUND(I93*H93,2)</f>
        <v>0</v>
      </c>
      <c r="K93" s="211" t="s">
        <v>19</v>
      </c>
      <c r="L93" s="40"/>
      <c r="M93" s="216" t="s">
        <v>19</v>
      </c>
      <c r="N93" s="217" t="s">
        <v>41</v>
      </c>
      <c r="O93" s="65"/>
      <c r="P93" s="177">
        <f>O93*H93</f>
        <v>0</v>
      </c>
      <c r="Q93" s="177">
        <v>0</v>
      </c>
      <c r="R93" s="177">
        <f>Q93*H93</f>
        <v>0</v>
      </c>
      <c r="S93" s="177">
        <v>0</v>
      </c>
      <c r="T93" s="178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79" t="s">
        <v>113</v>
      </c>
      <c r="AT93" s="179" t="s">
        <v>128</v>
      </c>
      <c r="AU93" s="179" t="s">
        <v>75</v>
      </c>
      <c r="AY93" s="18" t="s">
        <v>106</v>
      </c>
      <c r="BE93" s="180">
        <f>IF(N93="základní",J93,0)</f>
        <v>0</v>
      </c>
      <c r="BF93" s="180">
        <f>IF(N93="snížená",J93,0)</f>
        <v>0</v>
      </c>
      <c r="BG93" s="180">
        <f>IF(N93="zákl. přenesená",J93,0)</f>
        <v>0</v>
      </c>
      <c r="BH93" s="180">
        <f>IF(N93="sníž. přenesená",J93,0)</f>
        <v>0</v>
      </c>
      <c r="BI93" s="180">
        <f>IF(N93="nulová",J93,0)</f>
        <v>0</v>
      </c>
      <c r="BJ93" s="18" t="s">
        <v>75</v>
      </c>
      <c r="BK93" s="180">
        <f>ROUND(I93*H93,2)</f>
        <v>0</v>
      </c>
      <c r="BL93" s="18" t="s">
        <v>113</v>
      </c>
      <c r="BM93" s="179" t="s">
        <v>132</v>
      </c>
    </row>
    <row r="94" spans="1:65" s="2" customFormat="1" ht="11.25">
      <c r="A94" s="35"/>
      <c r="B94" s="36"/>
      <c r="C94" s="37"/>
      <c r="D94" s="181" t="s">
        <v>115</v>
      </c>
      <c r="E94" s="37"/>
      <c r="F94" s="182" t="s">
        <v>130</v>
      </c>
      <c r="G94" s="37"/>
      <c r="H94" s="37"/>
      <c r="I94" s="183"/>
      <c r="J94" s="37"/>
      <c r="K94" s="37"/>
      <c r="L94" s="40"/>
      <c r="M94" s="184"/>
      <c r="N94" s="185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115</v>
      </c>
      <c r="AU94" s="18" t="s">
        <v>75</v>
      </c>
    </row>
    <row r="95" spans="1:65" s="2" customFormat="1" ht="19.5">
      <c r="A95" s="35"/>
      <c r="B95" s="36"/>
      <c r="C95" s="37"/>
      <c r="D95" s="181" t="s">
        <v>116</v>
      </c>
      <c r="E95" s="37"/>
      <c r="F95" s="186" t="s">
        <v>133</v>
      </c>
      <c r="G95" s="37"/>
      <c r="H95" s="37"/>
      <c r="I95" s="183"/>
      <c r="J95" s="37"/>
      <c r="K95" s="37"/>
      <c r="L95" s="40"/>
      <c r="M95" s="184"/>
      <c r="N95" s="185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116</v>
      </c>
      <c r="AU95" s="18" t="s">
        <v>75</v>
      </c>
    </row>
    <row r="96" spans="1:65" s="13" customFormat="1" ht="11.25">
      <c r="B96" s="187"/>
      <c r="C96" s="188"/>
      <c r="D96" s="181" t="s">
        <v>118</v>
      </c>
      <c r="E96" s="189" t="s">
        <v>19</v>
      </c>
      <c r="F96" s="190" t="s">
        <v>134</v>
      </c>
      <c r="G96" s="188"/>
      <c r="H96" s="191">
        <v>32</v>
      </c>
      <c r="I96" s="192"/>
      <c r="J96" s="188"/>
      <c r="K96" s="188"/>
      <c r="L96" s="193"/>
      <c r="M96" s="194"/>
      <c r="N96" s="195"/>
      <c r="O96" s="195"/>
      <c r="P96" s="195"/>
      <c r="Q96" s="195"/>
      <c r="R96" s="195"/>
      <c r="S96" s="195"/>
      <c r="T96" s="196"/>
      <c r="AT96" s="197" t="s">
        <v>118</v>
      </c>
      <c r="AU96" s="197" t="s">
        <v>75</v>
      </c>
      <c r="AV96" s="13" t="s">
        <v>77</v>
      </c>
      <c r="AW96" s="13" t="s">
        <v>31</v>
      </c>
      <c r="AX96" s="13" t="s">
        <v>75</v>
      </c>
      <c r="AY96" s="197" t="s">
        <v>106</v>
      </c>
    </row>
    <row r="97" spans="1:65" s="12" customFormat="1" ht="22.9" customHeight="1">
      <c r="B97" s="153"/>
      <c r="C97" s="154"/>
      <c r="D97" s="155" t="s">
        <v>69</v>
      </c>
      <c r="E97" s="218" t="s">
        <v>127</v>
      </c>
      <c r="F97" s="218" t="s">
        <v>135</v>
      </c>
      <c r="G97" s="154"/>
      <c r="H97" s="154"/>
      <c r="I97" s="157"/>
      <c r="J97" s="219">
        <f>BK97</f>
        <v>0</v>
      </c>
      <c r="K97" s="154"/>
      <c r="L97" s="159"/>
      <c r="M97" s="160"/>
      <c r="N97" s="161"/>
      <c r="O97" s="161"/>
      <c r="P97" s="162">
        <f>SUM(P98:P102)</f>
        <v>0</v>
      </c>
      <c r="Q97" s="161"/>
      <c r="R97" s="162">
        <f>SUM(R98:R102)</f>
        <v>2.4000000000000001E-4</v>
      </c>
      <c r="S97" s="161"/>
      <c r="T97" s="163">
        <f>SUM(T98:T102)</f>
        <v>0</v>
      </c>
      <c r="AR97" s="164" t="s">
        <v>75</v>
      </c>
      <c r="AT97" s="165" t="s">
        <v>69</v>
      </c>
      <c r="AU97" s="165" t="s">
        <v>75</v>
      </c>
      <c r="AY97" s="164" t="s">
        <v>106</v>
      </c>
      <c r="BK97" s="166">
        <f>SUM(BK98:BK102)</f>
        <v>0</v>
      </c>
    </row>
    <row r="98" spans="1:65" s="2" customFormat="1" ht="14.45" customHeight="1">
      <c r="A98" s="35"/>
      <c r="B98" s="36"/>
      <c r="C98" s="209" t="s">
        <v>136</v>
      </c>
      <c r="D98" s="209" t="s">
        <v>128</v>
      </c>
      <c r="E98" s="210" t="s">
        <v>137</v>
      </c>
      <c r="F98" s="211" t="s">
        <v>138</v>
      </c>
      <c r="G98" s="212" t="s">
        <v>139</v>
      </c>
      <c r="H98" s="213">
        <v>8</v>
      </c>
      <c r="I98" s="214"/>
      <c r="J98" s="215">
        <f>ROUND(I98*H98,2)</f>
        <v>0</v>
      </c>
      <c r="K98" s="211" t="s">
        <v>111</v>
      </c>
      <c r="L98" s="40"/>
      <c r="M98" s="216" t="s">
        <v>19</v>
      </c>
      <c r="N98" s="217" t="s">
        <v>41</v>
      </c>
      <c r="O98" s="65"/>
      <c r="P98" s="177">
        <f>O98*H98</f>
        <v>0</v>
      </c>
      <c r="Q98" s="177">
        <v>3.0000000000000001E-5</v>
      </c>
      <c r="R98" s="177">
        <f>Q98*H98</f>
        <v>2.4000000000000001E-4</v>
      </c>
      <c r="S98" s="177">
        <v>0</v>
      </c>
      <c r="T98" s="178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79" t="s">
        <v>113</v>
      </c>
      <c r="AT98" s="179" t="s">
        <v>128</v>
      </c>
      <c r="AU98" s="179" t="s">
        <v>77</v>
      </c>
      <c r="AY98" s="18" t="s">
        <v>106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18" t="s">
        <v>75</v>
      </c>
      <c r="BK98" s="180">
        <f>ROUND(I98*H98,2)</f>
        <v>0</v>
      </c>
      <c r="BL98" s="18" t="s">
        <v>113</v>
      </c>
      <c r="BM98" s="179" t="s">
        <v>140</v>
      </c>
    </row>
    <row r="99" spans="1:65" s="2" customFormat="1" ht="11.25">
      <c r="A99" s="35"/>
      <c r="B99" s="36"/>
      <c r="C99" s="37"/>
      <c r="D99" s="181" t="s">
        <v>115</v>
      </c>
      <c r="E99" s="37"/>
      <c r="F99" s="182" t="s">
        <v>141</v>
      </c>
      <c r="G99" s="37"/>
      <c r="H99" s="37"/>
      <c r="I99" s="183"/>
      <c r="J99" s="37"/>
      <c r="K99" s="37"/>
      <c r="L99" s="40"/>
      <c r="M99" s="184"/>
      <c r="N99" s="185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115</v>
      </c>
      <c r="AU99" s="18" t="s">
        <v>77</v>
      </c>
    </row>
    <row r="100" spans="1:65" s="2" customFormat="1" ht="11.25">
      <c r="A100" s="35"/>
      <c r="B100" s="36"/>
      <c r="C100" s="37"/>
      <c r="D100" s="220" t="s">
        <v>142</v>
      </c>
      <c r="E100" s="37"/>
      <c r="F100" s="221" t="s">
        <v>143</v>
      </c>
      <c r="G100" s="37"/>
      <c r="H100" s="37"/>
      <c r="I100" s="183"/>
      <c r="J100" s="37"/>
      <c r="K100" s="37"/>
      <c r="L100" s="40"/>
      <c r="M100" s="184"/>
      <c r="N100" s="185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142</v>
      </c>
      <c r="AU100" s="18" t="s">
        <v>77</v>
      </c>
    </row>
    <row r="101" spans="1:65" s="2" customFormat="1" ht="19.5">
      <c r="A101" s="35"/>
      <c r="B101" s="36"/>
      <c r="C101" s="37"/>
      <c r="D101" s="181" t="s">
        <v>116</v>
      </c>
      <c r="E101" s="37"/>
      <c r="F101" s="186" t="s">
        <v>144</v>
      </c>
      <c r="G101" s="37"/>
      <c r="H101" s="37"/>
      <c r="I101" s="183"/>
      <c r="J101" s="37"/>
      <c r="K101" s="37"/>
      <c r="L101" s="40"/>
      <c r="M101" s="184"/>
      <c r="N101" s="185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116</v>
      </c>
      <c r="AU101" s="18" t="s">
        <v>77</v>
      </c>
    </row>
    <row r="102" spans="1:65" s="13" customFormat="1" ht="11.25">
      <c r="B102" s="187"/>
      <c r="C102" s="188"/>
      <c r="D102" s="181" t="s">
        <v>118</v>
      </c>
      <c r="E102" s="189" t="s">
        <v>19</v>
      </c>
      <c r="F102" s="190" t="s">
        <v>145</v>
      </c>
      <c r="G102" s="188"/>
      <c r="H102" s="191">
        <v>8</v>
      </c>
      <c r="I102" s="192"/>
      <c r="J102" s="188"/>
      <c r="K102" s="188"/>
      <c r="L102" s="193"/>
      <c r="M102" s="194"/>
      <c r="N102" s="195"/>
      <c r="O102" s="195"/>
      <c r="P102" s="195"/>
      <c r="Q102" s="195"/>
      <c r="R102" s="195"/>
      <c r="S102" s="195"/>
      <c r="T102" s="196"/>
      <c r="AT102" s="197" t="s">
        <v>118</v>
      </c>
      <c r="AU102" s="197" t="s">
        <v>77</v>
      </c>
      <c r="AV102" s="13" t="s">
        <v>77</v>
      </c>
      <c r="AW102" s="13" t="s">
        <v>31</v>
      </c>
      <c r="AX102" s="13" t="s">
        <v>75</v>
      </c>
      <c r="AY102" s="197" t="s">
        <v>106</v>
      </c>
    </row>
    <row r="103" spans="1:65" s="12" customFormat="1" ht="22.9" customHeight="1">
      <c r="B103" s="153"/>
      <c r="C103" s="154"/>
      <c r="D103" s="155" t="s">
        <v>69</v>
      </c>
      <c r="E103" s="218" t="s">
        <v>146</v>
      </c>
      <c r="F103" s="218" t="s">
        <v>147</v>
      </c>
      <c r="G103" s="154"/>
      <c r="H103" s="154"/>
      <c r="I103" s="157"/>
      <c r="J103" s="219">
        <f>BK103</f>
        <v>0</v>
      </c>
      <c r="K103" s="154"/>
      <c r="L103" s="159"/>
      <c r="M103" s="160"/>
      <c r="N103" s="161"/>
      <c r="O103" s="161"/>
      <c r="P103" s="162">
        <f>SUM(P104:P111)</f>
        <v>0</v>
      </c>
      <c r="Q103" s="161"/>
      <c r="R103" s="162">
        <f>SUM(R104:R111)</f>
        <v>5.8380000000000001E-2</v>
      </c>
      <c r="S103" s="161"/>
      <c r="T103" s="163">
        <f>SUM(T104:T111)</f>
        <v>0</v>
      </c>
      <c r="AR103" s="164" t="s">
        <v>75</v>
      </c>
      <c r="AT103" s="165" t="s">
        <v>69</v>
      </c>
      <c r="AU103" s="165" t="s">
        <v>75</v>
      </c>
      <c r="AY103" s="164" t="s">
        <v>106</v>
      </c>
      <c r="BK103" s="166">
        <f>SUM(BK104:BK111)</f>
        <v>0</v>
      </c>
    </row>
    <row r="104" spans="1:65" s="2" customFormat="1" ht="14.45" customHeight="1">
      <c r="A104" s="35"/>
      <c r="B104" s="36"/>
      <c r="C104" s="209" t="s">
        <v>113</v>
      </c>
      <c r="D104" s="209" t="s">
        <v>128</v>
      </c>
      <c r="E104" s="210" t="s">
        <v>148</v>
      </c>
      <c r="F104" s="211" t="s">
        <v>149</v>
      </c>
      <c r="G104" s="212" t="s">
        <v>139</v>
      </c>
      <c r="H104" s="213">
        <v>2</v>
      </c>
      <c r="I104" s="214"/>
      <c r="J104" s="215">
        <f>ROUND(I104*H104,2)</f>
        <v>0</v>
      </c>
      <c r="K104" s="211" t="s">
        <v>111</v>
      </c>
      <c r="L104" s="40"/>
      <c r="M104" s="216" t="s">
        <v>19</v>
      </c>
      <c r="N104" s="217" t="s">
        <v>41</v>
      </c>
      <c r="O104" s="65"/>
      <c r="P104" s="177">
        <f>O104*H104</f>
        <v>0</v>
      </c>
      <c r="Q104" s="177">
        <v>9.5099999999999994E-3</v>
      </c>
      <c r="R104" s="177">
        <f>Q104*H104</f>
        <v>1.9019999999999999E-2</v>
      </c>
      <c r="S104" s="177">
        <v>0</v>
      </c>
      <c r="T104" s="178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79" t="s">
        <v>113</v>
      </c>
      <c r="AT104" s="179" t="s">
        <v>128</v>
      </c>
      <c r="AU104" s="179" t="s">
        <v>77</v>
      </c>
      <c r="AY104" s="18" t="s">
        <v>106</v>
      </c>
      <c r="BE104" s="180">
        <f>IF(N104="základní",J104,0)</f>
        <v>0</v>
      </c>
      <c r="BF104" s="180">
        <f>IF(N104="snížená",J104,0)</f>
        <v>0</v>
      </c>
      <c r="BG104" s="180">
        <f>IF(N104="zákl. přenesená",J104,0)</f>
        <v>0</v>
      </c>
      <c r="BH104" s="180">
        <f>IF(N104="sníž. přenesená",J104,0)</f>
        <v>0</v>
      </c>
      <c r="BI104" s="180">
        <f>IF(N104="nulová",J104,0)</f>
        <v>0</v>
      </c>
      <c r="BJ104" s="18" t="s">
        <v>75</v>
      </c>
      <c r="BK104" s="180">
        <f>ROUND(I104*H104,2)</f>
        <v>0</v>
      </c>
      <c r="BL104" s="18" t="s">
        <v>113</v>
      </c>
      <c r="BM104" s="179" t="s">
        <v>150</v>
      </c>
    </row>
    <row r="105" spans="1:65" s="2" customFormat="1" ht="11.25">
      <c r="A105" s="35"/>
      <c r="B105" s="36"/>
      <c r="C105" s="37"/>
      <c r="D105" s="181" t="s">
        <v>115</v>
      </c>
      <c r="E105" s="37"/>
      <c r="F105" s="182" t="s">
        <v>151</v>
      </c>
      <c r="G105" s="37"/>
      <c r="H105" s="37"/>
      <c r="I105" s="183"/>
      <c r="J105" s="37"/>
      <c r="K105" s="37"/>
      <c r="L105" s="40"/>
      <c r="M105" s="184"/>
      <c r="N105" s="185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115</v>
      </c>
      <c r="AU105" s="18" t="s">
        <v>77</v>
      </c>
    </row>
    <row r="106" spans="1:65" s="2" customFormat="1" ht="11.25">
      <c r="A106" s="35"/>
      <c r="B106" s="36"/>
      <c r="C106" s="37"/>
      <c r="D106" s="220" t="s">
        <v>142</v>
      </c>
      <c r="E106" s="37"/>
      <c r="F106" s="221" t="s">
        <v>152</v>
      </c>
      <c r="G106" s="37"/>
      <c r="H106" s="37"/>
      <c r="I106" s="183"/>
      <c r="J106" s="37"/>
      <c r="K106" s="37"/>
      <c r="L106" s="40"/>
      <c r="M106" s="184"/>
      <c r="N106" s="185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142</v>
      </c>
      <c r="AU106" s="18" t="s">
        <v>77</v>
      </c>
    </row>
    <row r="107" spans="1:65" s="13" customFormat="1" ht="11.25">
      <c r="B107" s="187"/>
      <c r="C107" s="188"/>
      <c r="D107" s="181" t="s">
        <v>118</v>
      </c>
      <c r="E107" s="189" t="s">
        <v>19</v>
      </c>
      <c r="F107" s="190" t="s">
        <v>153</v>
      </c>
      <c r="G107" s="188"/>
      <c r="H107" s="191">
        <v>2</v>
      </c>
      <c r="I107" s="192"/>
      <c r="J107" s="188"/>
      <c r="K107" s="188"/>
      <c r="L107" s="193"/>
      <c r="M107" s="194"/>
      <c r="N107" s="195"/>
      <c r="O107" s="195"/>
      <c r="P107" s="195"/>
      <c r="Q107" s="195"/>
      <c r="R107" s="195"/>
      <c r="S107" s="195"/>
      <c r="T107" s="196"/>
      <c r="AT107" s="197" t="s">
        <v>118</v>
      </c>
      <c r="AU107" s="197" t="s">
        <v>77</v>
      </c>
      <c r="AV107" s="13" t="s">
        <v>77</v>
      </c>
      <c r="AW107" s="13" t="s">
        <v>31</v>
      </c>
      <c r="AX107" s="13" t="s">
        <v>75</v>
      </c>
      <c r="AY107" s="197" t="s">
        <v>106</v>
      </c>
    </row>
    <row r="108" spans="1:65" s="2" customFormat="1" ht="19.899999999999999" customHeight="1">
      <c r="A108" s="35"/>
      <c r="B108" s="36"/>
      <c r="C108" s="209" t="s">
        <v>154</v>
      </c>
      <c r="D108" s="209" t="s">
        <v>128</v>
      </c>
      <c r="E108" s="210" t="s">
        <v>155</v>
      </c>
      <c r="F108" s="211" t="s">
        <v>156</v>
      </c>
      <c r="G108" s="212" t="s">
        <v>139</v>
      </c>
      <c r="H108" s="213">
        <v>32</v>
      </c>
      <c r="I108" s="214"/>
      <c r="J108" s="215">
        <f>ROUND(I108*H108,2)</f>
        <v>0</v>
      </c>
      <c r="K108" s="211" t="s">
        <v>111</v>
      </c>
      <c r="L108" s="40"/>
      <c r="M108" s="216" t="s">
        <v>19</v>
      </c>
      <c r="N108" s="217" t="s">
        <v>41</v>
      </c>
      <c r="O108" s="65"/>
      <c r="P108" s="177">
        <f>O108*H108</f>
        <v>0</v>
      </c>
      <c r="Q108" s="177">
        <v>1.23E-3</v>
      </c>
      <c r="R108" s="177">
        <f>Q108*H108</f>
        <v>3.9359999999999999E-2</v>
      </c>
      <c r="S108" s="177">
        <v>0</v>
      </c>
      <c r="T108" s="178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79" t="s">
        <v>113</v>
      </c>
      <c r="AT108" s="179" t="s">
        <v>128</v>
      </c>
      <c r="AU108" s="179" t="s">
        <v>77</v>
      </c>
      <c r="AY108" s="18" t="s">
        <v>106</v>
      </c>
      <c r="BE108" s="180">
        <f>IF(N108="základní",J108,0)</f>
        <v>0</v>
      </c>
      <c r="BF108" s="180">
        <f>IF(N108="snížená",J108,0)</f>
        <v>0</v>
      </c>
      <c r="BG108" s="180">
        <f>IF(N108="zákl. přenesená",J108,0)</f>
        <v>0</v>
      </c>
      <c r="BH108" s="180">
        <f>IF(N108="sníž. přenesená",J108,0)</f>
        <v>0</v>
      </c>
      <c r="BI108" s="180">
        <f>IF(N108="nulová",J108,0)</f>
        <v>0</v>
      </c>
      <c r="BJ108" s="18" t="s">
        <v>75</v>
      </c>
      <c r="BK108" s="180">
        <f>ROUND(I108*H108,2)</f>
        <v>0</v>
      </c>
      <c r="BL108" s="18" t="s">
        <v>113</v>
      </c>
      <c r="BM108" s="179" t="s">
        <v>157</v>
      </c>
    </row>
    <row r="109" spans="1:65" s="2" customFormat="1" ht="11.25">
      <c r="A109" s="35"/>
      <c r="B109" s="36"/>
      <c r="C109" s="37"/>
      <c r="D109" s="181" t="s">
        <v>115</v>
      </c>
      <c r="E109" s="37"/>
      <c r="F109" s="182" t="s">
        <v>158</v>
      </c>
      <c r="G109" s="37"/>
      <c r="H109" s="37"/>
      <c r="I109" s="183"/>
      <c r="J109" s="37"/>
      <c r="K109" s="37"/>
      <c r="L109" s="40"/>
      <c r="M109" s="184"/>
      <c r="N109" s="185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115</v>
      </c>
      <c r="AU109" s="18" t="s">
        <v>77</v>
      </c>
    </row>
    <row r="110" spans="1:65" s="2" customFormat="1" ht="11.25">
      <c r="A110" s="35"/>
      <c r="B110" s="36"/>
      <c r="C110" s="37"/>
      <c r="D110" s="220" t="s">
        <v>142</v>
      </c>
      <c r="E110" s="37"/>
      <c r="F110" s="221" t="s">
        <v>159</v>
      </c>
      <c r="G110" s="37"/>
      <c r="H110" s="37"/>
      <c r="I110" s="183"/>
      <c r="J110" s="37"/>
      <c r="K110" s="37"/>
      <c r="L110" s="40"/>
      <c r="M110" s="184"/>
      <c r="N110" s="185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142</v>
      </c>
      <c r="AU110" s="18" t="s">
        <v>77</v>
      </c>
    </row>
    <row r="111" spans="1:65" s="13" customFormat="1" ht="11.25">
      <c r="B111" s="187"/>
      <c r="C111" s="188"/>
      <c r="D111" s="181" t="s">
        <v>118</v>
      </c>
      <c r="E111" s="189" t="s">
        <v>19</v>
      </c>
      <c r="F111" s="190" t="s">
        <v>134</v>
      </c>
      <c r="G111" s="188"/>
      <c r="H111" s="191">
        <v>32</v>
      </c>
      <c r="I111" s="192"/>
      <c r="J111" s="188"/>
      <c r="K111" s="188"/>
      <c r="L111" s="193"/>
      <c r="M111" s="194"/>
      <c r="N111" s="195"/>
      <c r="O111" s="195"/>
      <c r="P111" s="195"/>
      <c r="Q111" s="195"/>
      <c r="R111" s="195"/>
      <c r="S111" s="195"/>
      <c r="T111" s="196"/>
      <c r="AT111" s="197" t="s">
        <v>118</v>
      </c>
      <c r="AU111" s="197" t="s">
        <v>77</v>
      </c>
      <c r="AV111" s="13" t="s">
        <v>77</v>
      </c>
      <c r="AW111" s="13" t="s">
        <v>31</v>
      </c>
      <c r="AX111" s="13" t="s">
        <v>75</v>
      </c>
      <c r="AY111" s="197" t="s">
        <v>106</v>
      </c>
    </row>
    <row r="112" spans="1:65" s="12" customFormat="1" ht="25.9" customHeight="1">
      <c r="B112" s="153"/>
      <c r="C112" s="154"/>
      <c r="D112" s="155" t="s">
        <v>69</v>
      </c>
      <c r="E112" s="156" t="s">
        <v>160</v>
      </c>
      <c r="F112" s="156" t="s">
        <v>161</v>
      </c>
      <c r="G112" s="154"/>
      <c r="H112" s="154"/>
      <c r="I112" s="157"/>
      <c r="J112" s="158">
        <f>BK112</f>
        <v>0</v>
      </c>
      <c r="K112" s="154"/>
      <c r="L112" s="159"/>
      <c r="M112" s="160"/>
      <c r="N112" s="161"/>
      <c r="O112" s="161"/>
      <c r="P112" s="162">
        <f>P113+P119+P124</f>
        <v>0</v>
      </c>
      <c r="Q112" s="161"/>
      <c r="R112" s="162">
        <f>R113+R119+R124</f>
        <v>4.8275999999999996E-3</v>
      </c>
      <c r="S112" s="161"/>
      <c r="T112" s="163">
        <f>T113+T119+T124</f>
        <v>0.02</v>
      </c>
      <c r="AR112" s="164" t="s">
        <v>77</v>
      </c>
      <c r="AT112" s="165" t="s">
        <v>69</v>
      </c>
      <c r="AU112" s="165" t="s">
        <v>70</v>
      </c>
      <c r="AY112" s="164" t="s">
        <v>106</v>
      </c>
      <c r="BK112" s="166">
        <f>BK113+BK119+BK124</f>
        <v>0</v>
      </c>
    </row>
    <row r="113" spans="1:65" s="12" customFormat="1" ht="22.9" customHeight="1">
      <c r="B113" s="153"/>
      <c r="C113" s="154"/>
      <c r="D113" s="155" t="s">
        <v>69</v>
      </c>
      <c r="E113" s="218" t="s">
        <v>162</v>
      </c>
      <c r="F113" s="218" t="s">
        <v>163</v>
      </c>
      <c r="G113" s="154"/>
      <c r="H113" s="154"/>
      <c r="I113" s="157"/>
      <c r="J113" s="219">
        <f>BK113</f>
        <v>0</v>
      </c>
      <c r="K113" s="154"/>
      <c r="L113" s="159"/>
      <c r="M113" s="160"/>
      <c r="N113" s="161"/>
      <c r="O113" s="161"/>
      <c r="P113" s="162">
        <f>SUM(P114:P118)</f>
        <v>0</v>
      </c>
      <c r="Q113" s="161"/>
      <c r="R113" s="162">
        <f>SUM(R114:R118)</f>
        <v>0</v>
      </c>
      <c r="S113" s="161"/>
      <c r="T113" s="163">
        <f>SUM(T114:T118)</f>
        <v>0.02</v>
      </c>
      <c r="AR113" s="164" t="s">
        <v>77</v>
      </c>
      <c r="AT113" s="165" t="s">
        <v>69</v>
      </c>
      <c r="AU113" s="165" t="s">
        <v>75</v>
      </c>
      <c r="AY113" s="164" t="s">
        <v>106</v>
      </c>
      <c r="BK113" s="166">
        <f>SUM(BK114:BK118)</f>
        <v>0</v>
      </c>
    </row>
    <row r="114" spans="1:65" s="2" customFormat="1" ht="14.45" customHeight="1">
      <c r="A114" s="35"/>
      <c r="B114" s="36"/>
      <c r="C114" s="209" t="s">
        <v>164</v>
      </c>
      <c r="D114" s="209" t="s">
        <v>128</v>
      </c>
      <c r="E114" s="210" t="s">
        <v>165</v>
      </c>
      <c r="F114" s="211" t="s">
        <v>166</v>
      </c>
      <c r="G114" s="212" t="s">
        <v>167</v>
      </c>
      <c r="H114" s="213">
        <v>10</v>
      </c>
      <c r="I114" s="214"/>
      <c r="J114" s="215">
        <f>ROUND(I114*H114,2)</f>
        <v>0</v>
      </c>
      <c r="K114" s="211" t="s">
        <v>111</v>
      </c>
      <c r="L114" s="40"/>
      <c r="M114" s="216" t="s">
        <v>19</v>
      </c>
      <c r="N114" s="217" t="s">
        <v>41</v>
      </c>
      <c r="O114" s="65"/>
      <c r="P114" s="177">
        <f>O114*H114</f>
        <v>0</v>
      </c>
      <c r="Q114" s="177">
        <v>0</v>
      </c>
      <c r="R114" s="177">
        <f>Q114*H114</f>
        <v>0</v>
      </c>
      <c r="S114" s="177">
        <v>2E-3</v>
      </c>
      <c r="T114" s="178">
        <f>S114*H114</f>
        <v>0.02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79" t="s">
        <v>168</v>
      </c>
      <c r="AT114" s="179" t="s">
        <v>128</v>
      </c>
      <c r="AU114" s="179" t="s">
        <v>77</v>
      </c>
      <c r="AY114" s="18" t="s">
        <v>106</v>
      </c>
      <c r="BE114" s="180">
        <f>IF(N114="základní",J114,0)</f>
        <v>0</v>
      </c>
      <c r="BF114" s="180">
        <f>IF(N114="snížená",J114,0)</f>
        <v>0</v>
      </c>
      <c r="BG114" s="180">
        <f>IF(N114="zákl. přenesená",J114,0)</f>
        <v>0</v>
      </c>
      <c r="BH114" s="180">
        <f>IF(N114="sníž. přenesená",J114,0)</f>
        <v>0</v>
      </c>
      <c r="BI114" s="180">
        <f>IF(N114="nulová",J114,0)</f>
        <v>0</v>
      </c>
      <c r="BJ114" s="18" t="s">
        <v>75</v>
      </c>
      <c r="BK114" s="180">
        <f>ROUND(I114*H114,2)</f>
        <v>0</v>
      </c>
      <c r="BL114" s="18" t="s">
        <v>168</v>
      </c>
      <c r="BM114" s="179" t="s">
        <v>169</v>
      </c>
    </row>
    <row r="115" spans="1:65" s="2" customFormat="1" ht="11.25">
      <c r="A115" s="35"/>
      <c r="B115" s="36"/>
      <c r="C115" s="37"/>
      <c r="D115" s="181" t="s">
        <v>115</v>
      </c>
      <c r="E115" s="37"/>
      <c r="F115" s="182" t="s">
        <v>170</v>
      </c>
      <c r="G115" s="37"/>
      <c r="H115" s="37"/>
      <c r="I115" s="183"/>
      <c r="J115" s="37"/>
      <c r="K115" s="37"/>
      <c r="L115" s="40"/>
      <c r="M115" s="184"/>
      <c r="N115" s="185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115</v>
      </c>
      <c r="AU115" s="18" t="s">
        <v>77</v>
      </c>
    </row>
    <row r="116" spans="1:65" s="2" customFormat="1" ht="11.25">
      <c r="A116" s="35"/>
      <c r="B116" s="36"/>
      <c r="C116" s="37"/>
      <c r="D116" s="220" t="s">
        <v>142</v>
      </c>
      <c r="E116" s="37"/>
      <c r="F116" s="221" t="s">
        <v>171</v>
      </c>
      <c r="G116" s="37"/>
      <c r="H116" s="37"/>
      <c r="I116" s="183"/>
      <c r="J116" s="37"/>
      <c r="K116" s="37"/>
      <c r="L116" s="40"/>
      <c r="M116" s="184"/>
      <c r="N116" s="185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142</v>
      </c>
      <c r="AU116" s="18" t="s">
        <v>77</v>
      </c>
    </row>
    <row r="117" spans="1:65" s="2" customFormat="1" ht="19.5">
      <c r="A117" s="35"/>
      <c r="B117" s="36"/>
      <c r="C117" s="37"/>
      <c r="D117" s="181" t="s">
        <v>116</v>
      </c>
      <c r="E117" s="37"/>
      <c r="F117" s="186" t="s">
        <v>172</v>
      </c>
      <c r="G117" s="37"/>
      <c r="H117" s="37"/>
      <c r="I117" s="183"/>
      <c r="J117" s="37"/>
      <c r="K117" s="37"/>
      <c r="L117" s="40"/>
      <c r="M117" s="184"/>
      <c r="N117" s="185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116</v>
      </c>
      <c r="AU117" s="18" t="s">
        <v>77</v>
      </c>
    </row>
    <row r="118" spans="1:65" s="13" customFormat="1" ht="11.25">
      <c r="B118" s="187"/>
      <c r="C118" s="188"/>
      <c r="D118" s="181" t="s">
        <v>118</v>
      </c>
      <c r="E118" s="189" t="s">
        <v>19</v>
      </c>
      <c r="F118" s="190" t="s">
        <v>136</v>
      </c>
      <c r="G118" s="188"/>
      <c r="H118" s="191">
        <v>10</v>
      </c>
      <c r="I118" s="192"/>
      <c r="J118" s="188"/>
      <c r="K118" s="188"/>
      <c r="L118" s="193"/>
      <c r="M118" s="194"/>
      <c r="N118" s="195"/>
      <c r="O118" s="195"/>
      <c r="P118" s="195"/>
      <c r="Q118" s="195"/>
      <c r="R118" s="195"/>
      <c r="S118" s="195"/>
      <c r="T118" s="196"/>
      <c r="AT118" s="197" t="s">
        <v>118</v>
      </c>
      <c r="AU118" s="197" t="s">
        <v>77</v>
      </c>
      <c r="AV118" s="13" t="s">
        <v>77</v>
      </c>
      <c r="AW118" s="13" t="s">
        <v>31</v>
      </c>
      <c r="AX118" s="13" t="s">
        <v>75</v>
      </c>
      <c r="AY118" s="197" t="s">
        <v>106</v>
      </c>
    </row>
    <row r="119" spans="1:65" s="12" customFormat="1" ht="22.9" customHeight="1">
      <c r="B119" s="153"/>
      <c r="C119" s="154"/>
      <c r="D119" s="155" t="s">
        <v>69</v>
      </c>
      <c r="E119" s="218" t="s">
        <v>173</v>
      </c>
      <c r="F119" s="218" t="s">
        <v>174</v>
      </c>
      <c r="G119" s="154"/>
      <c r="H119" s="154"/>
      <c r="I119" s="157"/>
      <c r="J119" s="219">
        <f>BK119</f>
        <v>0</v>
      </c>
      <c r="K119" s="154"/>
      <c r="L119" s="159"/>
      <c r="M119" s="160"/>
      <c r="N119" s="161"/>
      <c r="O119" s="161"/>
      <c r="P119" s="162">
        <f>SUM(P120:P123)</f>
        <v>0</v>
      </c>
      <c r="Q119" s="161"/>
      <c r="R119" s="162">
        <f>SUM(R120:R123)</f>
        <v>4.15E-3</v>
      </c>
      <c r="S119" s="161"/>
      <c r="T119" s="163">
        <f>SUM(T120:T123)</f>
        <v>0</v>
      </c>
      <c r="AR119" s="164" t="s">
        <v>77</v>
      </c>
      <c r="AT119" s="165" t="s">
        <v>69</v>
      </c>
      <c r="AU119" s="165" t="s">
        <v>75</v>
      </c>
      <c r="AY119" s="164" t="s">
        <v>106</v>
      </c>
      <c r="BK119" s="166">
        <f>SUM(BK120:BK123)</f>
        <v>0</v>
      </c>
    </row>
    <row r="120" spans="1:65" s="2" customFormat="1" ht="14.45" customHeight="1">
      <c r="A120" s="35"/>
      <c r="B120" s="36"/>
      <c r="C120" s="209" t="s">
        <v>175</v>
      </c>
      <c r="D120" s="209" t="s">
        <v>128</v>
      </c>
      <c r="E120" s="210" t="s">
        <v>176</v>
      </c>
      <c r="F120" s="211" t="s">
        <v>177</v>
      </c>
      <c r="G120" s="212" t="s">
        <v>178</v>
      </c>
      <c r="H120" s="213">
        <v>83</v>
      </c>
      <c r="I120" s="214"/>
      <c r="J120" s="215">
        <f>ROUND(I120*H120,2)</f>
        <v>0</v>
      </c>
      <c r="K120" s="211" t="s">
        <v>111</v>
      </c>
      <c r="L120" s="40"/>
      <c r="M120" s="216" t="s">
        <v>19</v>
      </c>
      <c r="N120" s="217" t="s">
        <v>41</v>
      </c>
      <c r="O120" s="65"/>
      <c r="P120" s="177">
        <f>O120*H120</f>
        <v>0</v>
      </c>
      <c r="Q120" s="177">
        <v>5.0000000000000002E-5</v>
      </c>
      <c r="R120" s="177">
        <f>Q120*H120</f>
        <v>4.15E-3</v>
      </c>
      <c r="S120" s="177">
        <v>0</v>
      </c>
      <c r="T120" s="178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79" t="s">
        <v>168</v>
      </c>
      <c r="AT120" s="179" t="s">
        <v>128</v>
      </c>
      <c r="AU120" s="179" t="s">
        <v>77</v>
      </c>
      <c r="AY120" s="18" t="s">
        <v>106</v>
      </c>
      <c r="BE120" s="180">
        <f>IF(N120="základní",J120,0)</f>
        <v>0</v>
      </c>
      <c r="BF120" s="180">
        <f>IF(N120="snížená",J120,0)</f>
        <v>0</v>
      </c>
      <c r="BG120" s="180">
        <f>IF(N120="zákl. přenesená",J120,0)</f>
        <v>0</v>
      </c>
      <c r="BH120" s="180">
        <f>IF(N120="sníž. přenesená",J120,0)</f>
        <v>0</v>
      </c>
      <c r="BI120" s="180">
        <f>IF(N120="nulová",J120,0)</f>
        <v>0</v>
      </c>
      <c r="BJ120" s="18" t="s">
        <v>75</v>
      </c>
      <c r="BK120" s="180">
        <f>ROUND(I120*H120,2)</f>
        <v>0</v>
      </c>
      <c r="BL120" s="18" t="s">
        <v>168</v>
      </c>
      <c r="BM120" s="179" t="s">
        <v>179</v>
      </c>
    </row>
    <row r="121" spans="1:65" s="2" customFormat="1" ht="11.25">
      <c r="A121" s="35"/>
      <c r="B121" s="36"/>
      <c r="C121" s="37"/>
      <c r="D121" s="181" t="s">
        <v>115</v>
      </c>
      <c r="E121" s="37"/>
      <c r="F121" s="182" t="s">
        <v>180</v>
      </c>
      <c r="G121" s="37"/>
      <c r="H121" s="37"/>
      <c r="I121" s="183"/>
      <c r="J121" s="37"/>
      <c r="K121" s="37"/>
      <c r="L121" s="40"/>
      <c r="M121" s="184"/>
      <c r="N121" s="185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115</v>
      </c>
      <c r="AU121" s="18" t="s">
        <v>77</v>
      </c>
    </row>
    <row r="122" spans="1:65" s="2" customFormat="1" ht="11.25">
      <c r="A122" s="35"/>
      <c r="B122" s="36"/>
      <c r="C122" s="37"/>
      <c r="D122" s="220" t="s">
        <v>142</v>
      </c>
      <c r="E122" s="37"/>
      <c r="F122" s="221" t="s">
        <v>181</v>
      </c>
      <c r="G122" s="37"/>
      <c r="H122" s="37"/>
      <c r="I122" s="183"/>
      <c r="J122" s="37"/>
      <c r="K122" s="37"/>
      <c r="L122" s="40"/>
      <c r="M122" s="184"/>
      <c r="N122" s="185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142</v>
      </c>
      <c r="AU122" s="18" t="s">
        <v>77</v>
      </c>
    </row>
    <row r="123" spans="1:65" s="13" customFormat="1" ht="11.25">
      <c r="B123" s="187"/>
      <c r="C123" s="188"/>
      <c r="D123" s="181" t="s">
        <v>118</v>
      </c>
      <c r="E123" s="189" t="s">
        <v>19</v>
      </c>
      <c r="F123" s="190" t="s">
        <v>182</v>
      </c>
      <c r="G123" s="188"/>
      <c r="H123" s="191">
        <v>83</v>
      </c>
      <c r="I123" s="192"/>
      <c r="J123" s="188"/>
      <c r="K123" s="188"/>
      <c r="L123" s="193"/>
      <c r="M123" s="194"/>
      <c r="N123" s="195"/>
      <c r="O123" s="195"/>
      <c r="P123" s="195"/>
      <c r="Q123" s="195"/>
      <c r="R123" s="195"/>
      <c r="S123" s="195"/>
      <c r="T123" s="196"/>
      <c r="AT123" s="197" t="s">
        <v>118</v>
      </c>
      <c r="AU123" s="197" t="s">
        <v>77</v>
      </c>
      <c r="AV123" s="13" t="s">
        <v>77</v>
      </c>
      <c r="AW123" s="13" t="s">
        <v>31</v>
      </c>
      <c r="AX123" s="13" t="s">
        <v>75</v>
      </c>
      <c r="AY123" s="197" t="s">
        <v>106</v>
      </c>
    </row>
    <row r="124" spans="1:65" s="12" customFormat="1" ht="22.9" customHeight="1">
      <c r="B124" s="153"/>
      <c r="C124" s="154"/>
      <c r="D124" s="155" t="s">
        <v>69</v>
      </c>
      <c r="E124" s="218" t="s">
        <v>183</v>
      </c>
      <c r="F124" s="218" t="s">
        <v>184</v>
      </c>
      <c r="G124" s="154"/>
      <c r="H124" s="154"/>
      <c r="I124" s="157"/>
      <c r="J124" s="219">
        <f>BK124</f>
        <v>0</v>
      </c>
      <c r="K124" s="154"/>
      <c r="L124" s="159"/>
      <c r="M124" s="160"/>
      <c r="N124" s="161"/>
      <c r="O124" s="161"/>
      <c r="P124" s="162">
        <f>SUM(P125:P128)</f>
        <v>0</v>
      </c>
      <c r="Q124" s="161"/>
      <c r="R124" s="162">
        <f>SUM(R125:R128)</f>
        <v>6.7759999999999988E-4</v>
      </c>
      <c r="S124" s="161"/>
      <c r="T124" s="163">
        <f>SUM(T125:T128)</f>
        <v>0</v>
      </c>
      <c r="AR124" s="164" t="s">
        <v>77</v>
      </c>
      <c r="AT124" s="165" t="s">
        <v>69</v>
      </c>
      <c r="AU124" s="165" t="s">
        <v>75</v>
      </c>
      <c r="AY124" s="164" t="s">
        <v>106</v>
      </c>
      <c r="BK124" s="166">
        <f>SUM(BK125:BK128)</f>
        <v>0</v>
      </c>
    </row>
    <row r="125" spans="1:65" s="2" customFormat="1" ht="14.45" customHeight="1">
      <c r="A125" s="35"/>
      <c r="B125" s="36"/>
      <c r="C125" s="209" t="s">
        <v>112</v>
      </c>
      <c r="D125" s="209" t="s">
        <v>128</v>
      </c>
      <c r="E125" s="210" t="s">
        <v>185</v>
      </c>
      <c r="F125" s="211" t="s">
        <v>186</v>
      </c>
      <c r="G125" s="212" t="s">
        <v>167</v>
      </c>
      <c r="H125" s="213">
        <v>4.84</v>
      </c>
      <c r="I125" s="214"/>
      <c r="J125" s="215">
        <f>ROUND(I125*H125,2)</f>
        <v>0</v>
      </c>
      <c r="K125" s="211" t="s">
        <v>111</v>
      </c>
      <c r="L125" s="40"/>
      <c r="M125" s="216" t="s">
        <v>19</v>
      </c>
      <c r="N125" s="217" t="s">
        <v>41</v>
      </c>
      <c r="O125" s="65"/>
      <c r="P125" s="177">
        <f>O125*H125</f>
        <v>0</v>
      </c>
      <c r="Q125" s="177">
        <v>1.3999999999999999E-4</v>
      </c>
      <c r="R125" s="177">
        <f>Q125*H125</f>
        <v>6.7759999999999988E-4</v>
      </c>
      <c r="S125" s="177">
        <v>0</v>
      </c>
      <c r="T125" s="178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79" t="s">
        <v>168</v>
      </c>
      <c r="AT125" s="179" t="s">
        <v>128</v>
      </c>
      <c r="AU125" s="179" t="s">
        <v>77</v>
      </c>
      <c r="AY125" s="18" t="s">
        <v>106</v>
      </c>
      <c r="BE125" s="180">
        <f>IF(N125="základní",J125,0)</f>
        <v>0</v>
      </c>
      <c r="BF125" s="180">
        <f>IF(N125="snížená",J125,0)</f>
        <v>0</v>
      </c>
      <c r="BG125" s="180">
        <f>IF(N125="zákl. přenesená",J125,0)</f>
        <v>0</v>
      </c>
      <c r="BH125" s="180">
        <f>IF(N125="sníž. přenesená",J125,0)</f>
        <v>0</v>
      </c>
      <c r="BI125" s="180">
        <f>IF(N125="nulová",J125,0)</f>
        <v>0</v>
      </c>
      <c r="BJ125" s="18" t="s">
        <v>75</v>
      </c>
      <c r="BK125" s="180">
        <f>ROUND(I125*H125,2)</f>
        <v>0</v>
      </c>
      <c r="BL125" s="18" t="s">
        <v>168</v>
      </c>
      <c r="BM125" s="179" t="s">
        <v>187</v>
      </c>
    </row>
    <row r="126" spans="1:65" s="2" customFormat="1" ht="11.25">
      <c r="A126" s="35"/>
      <c r="B126" s="36"/>
      <c r="C126" s="37"/>
      <c r="D126" s="181" t="s">
        <v>115</v>
      </c>
      <c r="E126" s="37"/>
      <c r="F126" s="182" t="s">
        <v>188</v>
      </c>
      <c r="G126" s="37"/>
      <c r="H126" s="37"/>
      <c r="I126" s="183"/>
      <c r="J126" s="37"/>
      <c r="K126" s="37"/>
      <c r="L126" s="40"/>
      <c r="M126" s="184"/>
      <c r="N126" s="185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115</v>
      </c>
      <c r="AU126" s="18" t="s">
        <v>77</v>
      </c>
    </row>
    <row r="127" spans="1:65" s="2" customFormat="1" ht="11.25">
      <c r="A127" s="35"/>
      <c r="B127" s="36"/>
      <c r="C127" s="37"/>
      <c r="D127" s="220" t="s">
        <v>142</v>
      </c>
      <c r="E127" s="37"/>
      <c r="F127" s="221" t="s">
        <v>189</v>
      </c>
      <c r="G127" s="37"/>
      <c r="H127" s="37"/>
      <c r="I127" s="183"/>
      <c r="J127" s="37"/>
      <c r="K127" s="37"/>
      <c r="L127" s="40"/>
      <c r="M127" s="184"/>
      <c r="N127" s="185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142</v>
      </c>
      <c r="AU127" s="18" t="s">
        <v>77</v>
      </c>
    </row>
    <row r="128" spans="1:65" s="13" customFormat="1" ht="11.25">
      <c r="B128" s="187"/>
      <c r="C128" s="188"/>
      <c r="D128" s="181" t="s">
        <v>118</v>
      </c>
      <c r="E128" s="189" t="s">
        <v>19</v>
      </c>
      <c r="F128" s="190" t="s">
        <v>190</v>
      </c>
      <c r="G128" s="188"/>
      <c r="H128" s="191">
        <v>4.84</v>
      </c>
      <c r="I128" s="192"/>
      <c r="J128" s="188"/>
      <c r="K128" s="188"/>
      <c r="L128" s="193"/>
      <c r="M128" s="194"/>
      <c r="N128" s="195"/>
      <c r="O128" s="195"/>
      <c r="P128" s="195"/>
      <c r="Q128" s="195"/>
      <c r="R128" s="195"/>
      <c r="S128" s="195"/>
      <c r="T128" s="196"/>
      <c r="AT128" s="197" t="s">
        <v>118</v>
      </c>
      <c r="AU128" s="197" t="s">
        <v>77</v>
      </c>
      <c r="AV128" s="13" t="s">
        <v>77</v>
      </c>
      <c r="AW128" s="13" t="s">
        <v>31</v>
      </c>
      <c r="AX128" s="13" t="s">
        <v>75</v>
      </c>
      <c r="AY128" s="197" t="s">
        <v>106</v>
      </c>
    </row>
    <row r="129" spans="1:65" s="12" customFormat="1" ht="25.9" customHeight="1">
      <c r="B129" s="153"/>
      <c r="C129" s="154"/>
      <c r="D129" s="155" t="s">
        <v>69</v>
      </c>
      <c r="E129" s="156" t="s">
        <v>191</v>
      </c>
      <c r="F129" s="156" t="s">
        <v>192</v>
      </c>
      <c r="G129" s="154"/>
      <c r="H129" s="154"/>
      <c r="I129" s="157"/>
      <c r="J129" s="158">
        <f>BK129</f>
        <v>0</v>
      </c>
      <c r="K129" s="154"/>
      <c r="L129" s="159"/>
      <c r="M129" s="160"/>
      <c r="N129" s="161"/>
      <c r="O129" s="161"/>
      <c r="P129" s="162">
        <f>SUM(P130:P133)</f>
        <v>0</v>
      </c>
      <c r="Q129" s="161"/>
      <c r="R129" s="162">
        <f>SUM(R130:R133)</f>
        <v>0</v>
      </c>
      <c r="S129" s="161"/>
      <c r="T129" s="163">
        <f>SUM(T130:T133)</f>
        <v>0</v>
      </c>
      <c r="AR129" s="164" t="s">
        <v>113</v>
      </c>
      <c r="AT129" s="165" t="s">
        <v>69</v>
      </c>
      <c r="AU129" s="165" t="s">
        <v>70</v>
      </c>
      <c r="AY129" s="164" t="s">
        <v>106</v>
      </c>
      <c r="BK129" s="166">
        <f>SUM(BK130:BK133)</f>
        <v>0</v>
      </c>
    </row>
    <row r="130" spans="1:65" s="2" customFormat="1" ht="14.45" customHeight="1">
      <c r="A130" s="35"/>
      <c r="B130" s="36"/>
      <c r="C130" s="209" t="s">
        <v>146</v>
      </c>
      <c r="D130" s="209" t="s">
        <v>128</v>
      </c>
      <c r="E130" s="210" t="s">
        <v>193</v>
      </c>
      <c r="F130" s="211" t="s">
        <v>194</v>
      </c>
      <c r="G130" s="212" t="s">
        <v>195</v>
      </c>
      <c r="H130" s="213">
        <v>4.5</v>
      </c>
      <c r="I130" s="214"/>
      <c r="J130" s="215">
        <f>ROUND(I130*H130,2)</f>
        <v>0</v>
      </c>
      <c r="K130" s="211" t="s">
        <v>111</v>
      </c>
      <c r="L130" s="40"/>
      <c r="M130" s="216" t="s">
        <v>19</v>
      </c>
      <c r="N130" s="217" t="s">
        <v>41</v>
      </c>
      <c r="O130" s="65"/>
      <c r="P130" s="177">
        <f>O130*H130</f>
        <v>0</v>
      </c>
      <c r="Q130" s="177">
        <v>0</v>
      </c>
      <c r="R130" s="177">
        <f>Q130*H130</f>
        <v>0</v>
      </c>
      <c r="S130" s="177">
        <v>0</v>
      </c>
      <c r="T130" s="17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9" t="s">
        <v>196</v>
      </c>
      <c r="AT130" s="179" t="s">
        <v>128</v>
      </c>
      <c r="AU130" s="179" t="s">
        <v>75</v>
      </c>
      <c r="AY130" s="18" t="s">
        <v>106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8" t="s">
        <v>75</v>
      </c>
      <c r="BK130" s="180">
        <f>ROUND(I130*H130,2)</f>
        <v>0</v>
      </c>
      <c r="BL130" s="18" t="s">
        <v>196</v>
      </c>
      <c r="BM130" s="179" t="s">
        <v>197</v>
      </c>
    </row>
    <row r="131" spans="1:65" s="2" customFormat="1" ht="11.25">
      <c r="A131" s="35"/>
      <c r="B131" s="36"/>
      <c r="C131" s="37"/>
      <c r="D131" s="181" t="s">
        <v>115</v>
      </c>
      <c r="E131" s="37"/>
      <c r="F131" s="182" t="s">
        <v>198</v>
      </c>
      <c r="G131" s="37"/>
      <c r="H131" s="37"/>
      <c r="I131" s="183"/>
      <c r="J131" s="37"/>
      <c r="K131" s="37"/>
      <c r="L131" s="40"/>
      <c r="M131" s="184"/>
      <c r="N131" s="185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115</v>
      </c>
      <c r="AU131" s="18" t="s">
        <v>75</v>
      </c>
    </row>
    <row r="132" spans="1:65" s="2" customFormat="1" ht="11.25">
      <c r="A132" s="35"/>
      <c r="B132" s="36"/>
      <c r="C132" s="37"/>
      <c r="D132" s="220" t="s">
        <v>142</v>
      </c>
      <c r="E132" s="37"/>
      <c r="F132" s="221" t="s">
        <v>199</v>
      </c>
      <c r="G132" s="37"/>
      <c r="H132" s="37"/>
      <c r="I132" s="183"/>
      <c r="J132" s="37"/>
      <c r="K132" s="37"/>
      <c r="L132" s="40"/>
      <c r="M132" s="184"/>
      <c r="N132" s="185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142</v>
      </c>
      <c r="AU132" s="18" t="s">
        <v>75</v>
      </c>
    </row>
    <row r="133" spans="1:65" s="13" customFormat="1" ht="11.25">
      <c r="B133" s="187"/>
      <c r="C133" s="188"/>
      <c r="D133" s="181" t="s">
        <v>118</v>
      </c>
      <c r="E133" s="189" t="s">
        <v>19</v>
      </c>
      <c r="F133" s="190" t="s">
        <v>200</v>
      </c>
      <c r="G133" s="188"/>
      <c r="H133" s="191">
        <v>4.5</v>
      </c>
      <c r="I133" s="192"/>
      <c r="J133" s="188"/>
      <c r="K133" s="188"/>
      <c r="L133" s="193"/>
      <c r="M133" s="222"/>
      <c r="N133" s="223"/>
      <c r="O133" s="223"/>
      <c r="P133" s="223"/>
      <c r="Q133" s="223"/>
      <c r="R133" s="223"/>
      <c r="S133" s="223"/>
      <c r="T133" s="224"/>
      <c r="AT133" s="197" t="s">
        <v>118</v>
      </c>
      <c r="AU133" s="197" t="s">
        <v>75</v>
      </c>
      <c r="AV133" s="13" t="s">
        <v>77</v>
      </c>
      <c r="AW133" s="13" t="s">
        <v>31</v>
      </c>
      <c r="AX133" s="13" t="s">
        <v>75</v>
      </c>
      <c r="AY133" s="197" t="s">
        <v>106</v>
      </c>
    </row>
    <row r="134" spans="1:65" s="2" customFormat="1" ht="6.95" customHeight="1">
      <c r="A134" s="35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0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</sheetData>
  <sheetProtection algorithmName="SHA-512" hashValue="Y8yOlbRZt+9GRlyGDRyeBwZfSlFoXXRB1yxXJKdbw+nPQm4BDGnMBfa0ynWNSsGHRvbRZqxKKPKdGorhGPVuLA==" saltValue="HoB1X5PcLoPMTH28OOi9Y+/0pZlurGYN7lPfdK53Dh/Lp0UUrWj6u+Mqw6JyY3H7cOGTMd8Bx4JfF+CaVTTsXA==" spinCount="100000" sheet="1" objects="1" scenarios="1" formatColumns="0" formatRows="0" autoFilter="0"/>
  <autoFilter ref="C80:K133" xr:uid="{00000000-0009-0000-0000-000001000000}"/>
  <mergeCells count="6">
    <mergeCell ref="L2:V2"/>
    <mergeCell ref="E7:H7"/>
    <mergeCell ref="E16:H16"/>
    <mergeCell ref="E25:H25"/>
    <mergeCell ref="E46:H46"/>
    <mergeCell ref="E73:H73"/>
  </mergeCells>
  <hyperlinks>
    <hyperlink ref="F100" r:id="rId1" xr:uid="{00000000-0004-0000-0100-000000000000}"/>
    <hyperlink ref="F106" r:id="rId2" xr:uid="{00000000-0004-0000-0100-000001000000}"/>
    <hyperlink ref="F110" r:id="rId3" xr:uid="{00000000-0004-0000-0100-000002000000}"/>
    <hyperlink ref="F116" r:id="rId4" xr:uid="{00000000-0004-0000-0100-000003000000}"/>
    <hyperlink ref="F122" r:id="rId5" xr:uid="{00000000-0004-0000-0100-000004000000}"/>
    <hyperlink ref="F127" r:id="rId6" xr:uid="{00000000-0004-0000-0100-000005000000}"/>
    <hyperlink ref="F132" r:id="rId7" xr:uid="{00000000-0004-0000-01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201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59" t="s">
        <v>202</v>
      </c>
      <c r="D4" s="359"/>
      <c r="E4" s="359"/>
      <c r="F4" s="359"/>
      <c r="G4" s="359"/>
      <c r="H4" s="359"/>
      <c r="I4" s="359"/>
      <c r="J4" s="359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58" t="s">
        <v>203</v>
      </c>
      <c r="D6" s="358"/>
      <c r="E6" s="358"/>
      <c r="F6" s="358"/>
      <c r="G6" s="358"/>
      <c r="H6" s="358"/>
      <c r="I6" s="358"/>
      <c r="J6" s="358"/>
      <c r="K6" s="232"/>
    </row>
    <row r="7" spans="2:11" s="1" customFormat="1" ht="15" customHeight="1">
      <c r="B7" s="235"/>
      <c r="C7" s="358" t="s">
        <v>204</v>
      </c>
      <c r="D7" s="358"/>
      <c r="E7" s="358"/>
      <c r="F7" s="358"/>
      <c r="G7" s="358"/>
      <c r="H7" s="358"/>
      <c r="I7" s="358"/>
      <c r="J7" s="358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58" t="s">
        <v>205</v>
      </c>
      <c r="D9" s="358"/>
      <c r="E9" s="358"/>
      <c r="F9" s="358"/>
      <c r="G9" s="358"/>
      <c r="H9" s="358"/>
      <c r="I9" s="358"/>
      <c r="J9" s="358"/>
      <c r="K9" s="232"/>
    </row>
    <row r="10" spans="2:11" s="1" customFormat="1" ht="15" customHeight="1">
      <c r="B10" s="235"/>
      <c r="C10" s="234"/>
      <c r="D10" s="358" t="s">
        <v>206</v>
      </c>
      <c r="E10" s="358"/>
      <c r="F10" s="358"/>
      <c r="G10" s="358"/>
      <c r="H10" s="358"/>
      <c r="I10" s="358"/>
      <c r="J10" s="358"/>
      <c r="K10" s="232"/>
    </row>
    <row r="11" spans="2:11" s="1" customFormat="1" ht="15" customHeight="1">
      <c r="B11" s="235"/>
      <c r="C11" s="236"/>
      <c r="D11" s="358" t="s">
        <v>207</v>
      </c>
      <c r="E11" s="358"/>
      <c r="F11" s="358"/>
      <c r="G11" s="358"/>
      <c r="H11" s="358"/>
      <c r="I11" s="358"/>
      <c r="J11" s="358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208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58" t="s">
        <v>209</v>
      </c>
      <c r="E15" s="358"/>
      <c r="F15" s="358"/>
      <c r="G15" s="358"/>
      <c r="H15" s="358"/>
      <c r="I15" s="358"/>
      <c r="J15" s="358"/>
      <c r="K15" s="232"/>
    </row>
    <row r="16" spans="2:11" s="1" customFormat="1" ht="15" customHeight="1">
      <c r="B16" s="235"/>
      <c r="C16" s="236"/>
      <c r="D16" s="358" t="s">
        <v>210</v>
      </c>
      <c r="E16" s="358"/>
      <c r="F16" s="358"/>
      <c r="G16" s="358"/>
      <c r="H16" s="358"/>
      <c r="I16" s="358"/>
      <c r="J16" s="358"/>
      <c r="K16" s="232"/>
    </row>
    <row r="17" spans="2:11" s="1" customFormat="1" ht="15" customHeight="1">
      <c r="B17" s="235"/>
      <c r="C17" s="236"/>
      <c r="D17" s="358" t="s">
        <v>211</v>
      </c>
      <c r="E17" s="358"/>
      <c r="F17" s="358"/>
      <c r="G17" s="358"/>
      <c r="H17" s="358"/>
      <c r="I17" s="358"/>
      <c r="J17" s="358"/>
      <c r="K17" s="232"/>
    </row>
    <row r="18" spans="2:11" s="1" customFormat="1" ht="15" customHeight="1">
      <c r="B18" s="235"/>
      <c r="C18" s="236"/>
      <c r="D18" s="236"/>
      <c r="E18" s="238" t="s">
        <v>74</v>
      </c>
      <c r="F18" s="358" t="s">
        <v>212</v>
      </c>
      <c r="G18" s="358"/>
      <c r="H18" s="358"/>
      <c r="I18" s="358"/>
      <c r="J18" s="358"/>
      <c r="K18" s="232"/>
    </row>
    <row r="19" spans="2:11" s="1" customFormat="1" ht="15" customHeight="1">
      <c r="B19" s="235"/>
      <c r="C19" s="236"/>
      <c r="D19" s="236"/>
      <c r="E19" s="238" t="s">
        <v>213</v>
      </c>
      <c r="F19" s="358" t="s">
        <v>214</v>
      </c>
      <c r="G19" s="358"/>
      <c r="H19" s="358"/>
      <c r="I19" s="358"/>
      <c r="J19" s="358"/>
      <c r="K19" s="232"/>
    </row>
    <row r="20" spans="2:11" s="1" customFormat="1" ht="15" customHeight="1">
      <c r="B20" s="235"/>
      <c r="C20" s="236"/>
      <c r="D20" s="236"/>
      <c r="E20" s="238" t="s">
        <v>215</v>
      </c>
      <c r="F20" s="358" t="s">
        <v>216</v>
      </c>
      <c r="G20" s="358"/>
      <c r="H20" s="358"/>
      <c r="I20" s="358"/>
      <c r="J20" s="358"/>
      <c r="K20" s="232"/>
    </row>
    <row r="21" spans="2:11" s="1" customFormat="1" ht="15" customHeight="1">
      <c r="B21" s="235"/>
      <c r="C21" s="236"/>
      <c r="D21" s="236"/>
      <c r="E21" s="238" t="s">
        <v>217</v>
      </c>
      <c r="F21" s="358" t="s">
        <v>218</v>
      </c>
      <c r="G21" s="358"/>
      <c r="H21" s="358"/>
      <c r="I21" s="358"/>
      <c r="J21" s="358"/>
      <c r="K21" s="232"/>
    </row>
    <row r="22" spans="2:11" s="1" customFormat="1" ht="15" customHeight="1">
      <c r="B22" s="235"/>
      <c r="C22" s="236"/>
      <c r="D22" s="236"/>
      <c r="E22" s="238" t="s">
        <v>219</v>
      </c>
      <c r="F22" s="358" t="s">
        <v>220</v>
      </c>
      <c r="G22" s="358"/>
      <c r="H22" s="358"/>
      <c r="I22" s="358"/>
      <c r="J22" s="358"/>
      <c r="K22" s="232"/>
    </row>
    <row r="23" spans="2:11" s="1" customFormat="1" ht="15" customHeight="1">
      <c r="B23" s="235"/>
      <c r="C23" s="236"/>
      <c r="D23" s="236"/>
      <c r="E23" s="238" t="s">
        <v>221</v>
      </c>
      <c r="F23" s="358" t="s">
        <v>222</v>
      </c>
      <c r="G23" s="358"/>
      <c r="H23" s="358"/>
      <c r="I23" s="358"/>
      <c r="J23" s="358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58" t="s">
        <v>223</v>
      </c>
      <c r="D25" s="358"/>
      <c r="E25" s="358"/>
      <c r="F25" s="358"/>
      <c r="G25" s="358"/>
      <c r="H25" s="358"/>
      <c r="I25" s="358"/>
      <c r="J25" s="358"/>
      <c r="K25" s="232"/>
    </row>
    <row r="26" spans="2:11" s="1" customFormat="1" ht="15" customHeight="1">
      <c r="B26" s="235"/>
      <c r="C26" s="358" t="s">
        <v>224</v>
      </c>
      <c r="D26" s="358"/>
      <c r="E26" s="358"/>
      <c r="F26" s="358"/>
      <c r="G26" s="358"/>
      <c r="H26" s="358"/>
      <c r="I26" s="358"/>
      <c r="J26" s="358"/>
      <c r="K26" s="232"/>
    </row>
    <row r="27" spans="2:11" s="1" customFormat="1" ht="15" customHeight="1">
      <c r="B27" s="235"/>
      <c r="C27" s="234"/>
      <c r="D27" s="358" t="s">
        <v>225</v>
      </c>
      <c r="E27" s="358"/>
      <c r="F27" s="358"/>
      <c r="G27" s="358"/>
      <c r="H27" s="358"/>
      <c r="I27" s="358"/>
      <c r="J27" s="358"/>
      <c r="K27" s="232"/>
    </row>
    <row r="28" spans="2:11" s="1" customFormat="1" ht="15" customHeight="1">
      <c r="B28" s="235"/>
      <c r="C28" s="236"/>
      <c r="D28" s="358" t="s">
        <v>226</v>
      </c>
      <c r="E28" s="358"/>
      <c r="F28" s="358"/>
      <c r="G28" s="358"/>
      <c r="H28" s="358"/>
      <c r="I28" s="358"/>
      <c r="J28" s="358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58" t="s">
        <v>227</v>
      </c>
      <c r="E30" s="358"/>
      <c r="F30" s="358"/>
      <c r="G30" s="358"/>
      <c r="H30" s="358"/>
      <c r="I30" s="358"/>
      <c r="J30" s="358"/>
      <c r="K30" s="232"/>
    </row>
    <row r="31" spans="2:11" s="1" customFormat="1" ht="15" customHeight="1">
      <c r="B31" s="235"/>
      <c r="C31" s="236"/>
      <c r="D31" s="358" t="s">
        <v>228</v>
      </c>
      <c r="E31" s="358"/>
      <c r="F31" s="358"/>
      <c r="G31" s="358"/>
      <c r="H31" s="358"/>
      <c r="I31" s="358"/>
      <c r="J31" s="358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58" t="s">
        <v>229</v>
      </c>
      <c r="E33" s="358"/>
      <c r="F33" s="358"/>
      <c r="G33" s="358"/>
      <c r="H33" s="358"/>
      <c r="I33" s="358"/>
      <c r="J33" s="358"/>
      <c r="K33" s="232"/>
    </row>
    <row r="34" spans="2:11" s="1" customFormat="1" ht="15" customHeight="1">
      <c r="B34" s="235"/>
      <c r="C34" s="236"/>
      <c r="D34" s="358" t="s">
        <v>230</v>
      </c>
      <c r="E34" s="358"/>
      <c r="F34" s="358"/>
      <c r="G34" s="358"/>
      <c r="H34" s="358"/>
      <c r="I34" s="358"/>
      <c r="J34" s="358"/>
      <c r="K34" s="232"/>
    </row>
    <row r="35" spans="2:11" s="1" customFormat="1" ht="15" customHeight="1">
      <c r="B35" s="235"/>
      <c r="C35" s="236"/>
      <c r="D35" s="358" t="s">
        <v>231</v>
      </c>
      <c r="E35" s="358"/>
      <c r="F35" s="358"/>
      <c r="G35" s="358"/>
      <c r="H35" s="358"/>
      <c r="I35" s="358"/>
      <c r="J35" s="358"/>
      <c r="K35" s="232"/>
    </row>
    <row r="36" spans="2:11" s="1" customFormat="1" ht="15" customHeight="1">
      <c r="B36" s="235"/>
      <c r="C36" s="236"/>
      <c r="D36" s="234"/>
      <c r="E36" s="237" t="s">
        <v>92</v>
      </c>
      <c r="F36" s="234"/>
      <c r="G36" s="358" t="s">
        <v>232</v>
      </c>
      <c r="H36" s="358"/>
      <c r="I36" s="358"/>
      <c r="J36" s="358"/>
      <c r="K36" s="232"/>
    </row>
    <row r="37" spans="2:11" s="1" customFormat="1" ht="30.75" customHeight="1">
      <c r="B37" s="235"/>
      <c r="C37" s="236"/>
      <c r="D37" s="234"/>
      <c r="E37" s="237" t="s">
        <v>233</v>
      </c>
      <c r="F37" s="234"/>
      <c r="G37" s="358" t="s">
        <v>234</v>
      </c>
      <c r="H37" s="358"/>
      <c r="I37" s="358"/>
      <c r="J37" s="358"/>
      <c r="K37" s="232"/>
    </row>
    <row r="38" spans="2:11" s="1" customFormat="1" ht="15" customHeight="1">
      <c r="B38" s="235"/>
      <c r="C38" s="236"/>
      <c r="D38" s="234"/>
      <c r="E38" s="237" t="s">
        <v>51</v>
      </c>
      <c r="F38" s="234"/>
      <c r="G38" s="358" t="s">
        <v>235</v>
      </c>
      <c r="H38" s="358"/>
      <c r="I38" s="358"/>
      <c r="J38" s="358"/>
      <c r="K38" s="232"/>
    </row>
    <row r="39" spans="2:11" s="1" customFormat="1" ht="15" customHeight="1">
      <c r="B39" s="235"/>
      <c r="C39" s="236"/>
      <c r="D39" s="234"/>
      <c r="E39" s="237" t="s">
        <v>52</v>
      </c>
      <c r="F39" s="234"/>
      <c r="G39" s="358" t="s">
        <v>236</v>
      </c>
      <c r="H39" s="358"/>
      <c r="I39" s="358"/>
      <c r="J39" s="358"/>
      <c r="K39" s="232"/>
    </row>
    <row r="40" spans="2:11" s="1" customFormat="1" ht="15" customHeight="1">
      <c r="B40" s="235"/>
      <c r="C40" s="236"/>
      <c r="D40" s="234"/>
      <c r="E40" s="237" t="s">
        <v>93</v>
      </c>
      <c r="F40" s="234"/>
      <c r="G40" s="358" t="s">
        <v>237</v>
      </c>
      <c r="H40" s="358"/>
      <c r="I40" s="358"/>
      <c r="J40" s="358"/>
      <c r="K40" s="232"/>
    </row>
    <row r="41" spans="2:11" s="1" customFormat="1" ht="15" customHeight="1">
      <c r="B41" s="235"/>
      <c r="C41" s="236"/>
      <c r="D41" s="234"/>
      <c r="E41" s="237" t="s">
        <v>94</v>
      </c>
      <c r="F41" s="234"/>
      <c r="G41" s="358" t="s">
        <v>238</v>
      </c>
      <c r="H41" s="358"/>
      <c r="I41" s="358"/>
      <c r="J41" s="358"/>
      <c r="K41" s="232"/>
    </row>
    <row r="42" spans="2:11" s="1" customFormat="1" ht="15" customHeight="1">
      <c r="B42" s="235"/>
      <c r="C42" s="236"/>
      <c r="D42" s="234"/>
      <c r="E42" s="237" t="s">
        <v>239</v>
      </c>
      <c r="F42" s="234"/>
      <c r="G42" s="358" t="s">
        <v>240</v>
      </c>
      <c r="H42" s="358"/>
      <c r="I42" s="358"/>
      <c r="J42" s="358"/>
      <c r="K42" s="232"/>
    </row>
    <row r="43" spans="2:11" s="1" customFormat="1" ht="15" customHeight="1">
      <c r="B43" s="235"/>
      <c r="C43" s="236"/>
      <c r="D43" s="234"/>
      <c r="E43" s="237"/>
      <c r="F43" s="234"/>
      <c r="G43" s="358" t="s">
        <v>241</v>
      </c>
      <c r="H43" s="358"/>
      <c r="I43" s="358"/>
      <c r="J43" s="358"/>
      <c r="K43" s="232"/>
    </row>
    <row r="44" spans="2:11" s="1" customFormat="1" ht="15" customHeight="1">
      <c r="B44" s="235"/>
      <c r="C44" s="236"/>
      <c r="D44" s="234"/>
      <c r="E44" s="237" t="s">
        <v>242</v>
      </c>
      <c r="F44" s="234"/>
      <c r="G44" s="358" t="s">
        <v>243</v>
      </c>
      <c r="H44" s="358"/>
      <c r="I44" s="358"/>
      <c r="J44" s="358"/>
      <c r="K44" s="232"/>
    </row>
    <row r="45" spans="2:11" s="1" customFormat="1" ht="15" customHeight="1">
      <c r="B45" s="235"/>
      <c r="C45" s="236"/>
      <c r="D45" s="234"/>
      <c r="E45" s="237" t="s">
        <v>96</v>
      </c>
      <c r="F45" s="234"/>
      <c r="G45" s="358" t="s">
        <v>244</v>
      </c>
      <c r="H45" s="358"/>
      <c r="I45" s="358"/>
      <c r="J45" s="358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58" t="s">
        <v>245</v>
      </c>
      <c r="E47" s="358"/>
      <c r="F47" s="358"/>
      <c r="G47" s="358"/>
      <c r="H47" s="358"/>
      <c r="I47" s="358"/>
      <c r="J47" s="358"/>
      <c r="K47" s="232"/>
    </row>
    <row r="48" spans="2:11" s="1" customFormat="1" ht="15" customHeight="1">
      <c r="B48" s="235"/>
      <c r="C48" s="236"/>
      <c r="D48" s="236"/>
      <c r="E48" s="358" t="s">
        <v>246</v>
      </c>
      <c r="F48" s="358"/>
      <c r="G48" s="358"/>
      <c r="H48" s="358"/>
      <c r="I48" s="358"/>
      <c r="J48" s="358"/>
      <c r="K48" s="232"/>
    </row>
    <row r="49" spans="2:11" s="1" customFormat="1" ht="15" customHeight="1">
      <c r="B49" s="235"/>
      <c r="C49" s="236"/>
      <c r="D49" s="236"/>
      <c r="E49" s="358" t="s">
        <v>247</v>
      </c>
      <c r="F49" s="358"/>
      <c r="G49" s="358"/>
      <c r="H49" s="358"/>
      <c r="I49" s="358"/>
      <c r="J49" s="358"/>
      <c r="K49" s="232"/>
    </row>
    <row r="50" spans="2:11" s="1" customFormat="1" ht="15" customHeight="1">
      <c r="B50" s="235"/>
      <c r="C50" s="236"/>
      <c r="D50" s="236"/>
      <c r="E50" s="358" t="s">
        <v>248</v>
      </c>
      <c r="F50" s="358"/>
      <c r="G50" s="358"/>
      <c r="H50" s="358"/>
      <c r="I50" s="358"/>
      <c r="J50" s="358"/>
      <c r="K50" s="232"/>
    </row>
    <row r="51" spans="2:11" s="1" customFormat="1" ht="15" customHeight="1">
      <c r="B51" s="235"/>
      <c r="C51" s="236"/>
      <c r="D51" s="358" t="s">
        <v>249</v>
      </c>
      <c r="E51" s="358"/>
      <c r="F51" s="358"/>
      <c r="G51" s="358"/>
      <c r="H51" s="358"/>
      <c r="I51" s="358"/>
      <c r="J51" s="358"/>
      <c r="K51" s="232"/>
    </row>
    <row r="52" spans="2:11" s="1" customFormat="1" ht="25.5" customHeight="1">
      <c r="B52" s="231"/>
      <c r="C52" s="359" t="s">
        <v>250</v>
      </c>
      <c r="D52" s="359"/>
      <c r="E52" s="359"/>
      <c r="F52" s="359"/>
      <c r="G52" s="359"/>
      <c r="H52" s="359"/>
      <c r="I52" s="359"/>
      <c r="J52" s="359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58" t="s">
        <v>251</v>
      </c>
      <c r="D54" s="358"/>
      <c r="E54" s="358"/>
      <c r="F54" s="358"/>
      <c r="G54" s="358"/>
      <c r="H54" s="358"/>
      <c r="I54" s="358"/>
      <c r="J54" s="358"/>
      <c r="K54" s="232"/>
    </row>
    <row r="55" spans="2:11" s="1" customFormat="1" ht="15" customHeight="1">
      <c r="B55" s="231"/>
      <c r="C55" s="358" t="s">
        <v>252</v>
      </c>
      <c r="D55" s="358"/>
      <c r="E55" s="358"/>
      <c r="F55" s="358"/>
      <c r="G55" s="358"/>
      <c r="H55" s="358"/>
      <c r="I55" s="358"/>
      <c r="J55" s="358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58" t="s">
        <v>253</v>
      </c>
      <c r="D57" s="358"/>
      <c r="E57" s="358"/>
      <c r="F57" s="358"/>
      <c r="G57" s="358"/>
      <c r="H57" s="358"/>
      <c r="I57" s="358"/>
      <c r="J57" s="358"/>
      <c r="K57" s="232"/>
    </row>
    <row r="58" spans="2:11" s="1" customFormat="1" ht="15" customHeight="1">
      <c r="B58" s="231"/>
      <c r="C58" s="236"/>
      <c r="D58" s="358" t="s">
        <v>254</v>
      </c>
      <c r="E58" s="358"/>
      <c r="F58" s="358"/>
      <c r="G58" s="358"/>
      <c r="H58" s="358"/>
      <c r="I58" s="358"/>
      <c r="J58" s="358"/>
      <c r="K58" s="232"/>
    </row>
    <row r="59" spans="2:11" s="1" customFormat="1" ht="15" customHeight="1">
      <c r="B59" s="231"/>
      <c r="C59" s="236"/>
      <c r="D59" s="358" t="s">
        <v>255</v>
      </c>
      <c r="E59" s="358"/>
      <c r="F59" s="358"/>
      <c r="G59" s="358"/>
      <c r="H59" s="358"/>
      <c r="I59" s="358"/>
      <c r="J59" s="358"/>
      <c r="K59" s="232"/>
    </row>
    <row r="60" spans="2:11" s="1" customFormat="1" ht="15" customHeight="1">
      <c r="B60" s="231"/>
      <c r="C60" s="236"/>
      <c r="D60" s="358" t="s">
        <v>256</v>
      </c>
      <c r="E60" s="358"/>
      <c r="F60" s="358"/>
      <c r="G60" s="358"/>
      <c r="H60" s="358"/>
      <c r="I60" s="358"/>
      <c r="J60" s="358"/>
      <c r="K60" s="232"/>
    </row>
    <row r="61" spans="2:11" s="1" customFormat="1" ht="15" customHeight="1">
      <c r="B61" s="231"/>
      <c r="C61" s="236"/>
      <c r="D61" s="358" t="s">
        <v>257</v>
      </c>
      <c r="E61" s="358"/>
      <c r="F61" s="358"/>
      <c r="G61" s="358"/>
      <c r="H61" s="358"/>
      <c r="I61" s="358"/>
      <c r="J61" s="358"/>
      <c r="K61" s="232"/>
    </row>
    <row r="62" spans="2:11" s="1" customFormat="1" ht="15" customHeight="1">
      <c r="B62" s="231"/>
      <c r="C62" s="236"/>
      <c r="D62" s="361" t="s">
        <v>258</v>
      </c>
      <c r="E62" s="361"/>
      <c r="F62" s="361"/>
      <c r="G62" s="361"/>
      <c r="H62" s="361"/>
      <c r="I62" s="361"/>
      <c r="J62" s="361"/>
      <c r="K62" s="232"/>
    </row>
    <row r="63" spans="2:11" s="1" customFormat="1" ht="15" customHeight="1">
      <c r="B63" s="231"/>
      <c r="C63" s="236"/>
      <c r="D63" s="358" t="s">
        <v>259</v>
      </c>
      <c r="E63" s="358"/>
      <c r="F63" s="358"/>
      <c r="G63" s="358"/>
      <c r="H63" s="358"/>
      <c r="I63" s="358"/>
      <c r="J63" s="358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58" t="s">
        <v>260</v>
      </c>
      <c r="E65" s="358"/>
      <c r="F65" s="358"/>
      <c r="G65" s="358"/>
      <c r="H65" s="358"/>
      <c r="I65" s="358"/>
      <c r="J65" s="358"/>
      <c r="K65" s="232"/>
    </row>
    <row r="66" spans="2:11" s="1" customFormat="1" ht="15" customHeight="1">
      <c r="B66" s="231"/>
      <c r="C66" s="236"/>
      <c r="D66" s="361" t="s">
        <v>261</v>
      </c>
      <c r="E66" s="361"/>
      <c r="F66" s="361"/>
      <c r="G66" s="361"/>
      <c r="H66" s="361"/>
      <c r="I66" s="361"/>
      <c r="J66" s="361"/>
      <c r="K66" s="232"/>
    </row>
    <row r="67" spans="2:11" s="1" customFormat="1" ht="15" customHeight="1">
      <c r="B67" s="231"/>
      <c r="C67" s="236"/>
      <c r="D67" s="358" t="s">
        <v>262</v>
      </c>
      <c r="E67" s="358"/>
      <c r="F67" s="358"/>
      <c r="G67" s="358"/>
      <c r="H67" s="358"/>
      <c r="I67" s="358"/>
      <c r="J67" s="358"/>
      <c r="K67" s="232"/>
    </row>
    <row r="68" spans="2:11" s="1" customFormat="1" ht="15" customHeight="1">
      <c r="B68" s="231"/>
      <c r="C68" s="236"/>
      <c r="D68" s="358" t="s">
        <v>263</v>
      </c>
      <c r="E68" s="358"/>
      <c r="F68" s="358"/>
      <c r="G68" s="358"/>
      <c r="H68" s="358"/>
      <c r="I68" s="358"/>
      <c r="J68" s="358"/>
      <c r="K68" s="232"/>
    </row>
    <row r="69" spans="2:11" s="1" customFormat="1" ht="15" customHeight="1">
      <c r="B69" s="231"/>
      <c r="C69" s="236"/>
      <c r="D69" s="358" t="s">
        <v>264</v>
      </c>
      <c r="E69" s="358"/>
      <c r="F69" s="358"/>
      <c r="G69" s="358"/>
      <c r="H69" s="358"/>
      <c r="I69" s="358"/>
      <c r="J69" s="358"/>
      <c r="K69" s="232"/>
    </row>
    <row r="70" spans="2:11" s="1" customFormat="1" ht="15" customHeight="1">
      <c r="B70" s="231"/>
      <c r="C70" s="236"/>
      <c r="D70" s="358" t="s">
        <v>265</v>
      </c>
      <c r="E70" s="358"/>
      <c r="F70" s="358"/>
      <c r="G70" s="358"/>
      <c r="H70" s="358"/>
      <c r="I70" s="358"/>
      <c r="J70" s="358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266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267</v>
      </c>
      <c r="D76" s="250"/>
      <c r="E76" s="250"/>
      <c r="F76" s="250" t="s">
        <v>268</v>
      </c>
      <c r="G76" s="251"/>
      <c r="H76" s="250" t="s">
        <v>52</v>
      </c>
      <c r="I76" s="250" t="s">
        <v>55</v>
      </c>
      <c r="J76" s="250" t="s">
        <v>269</v>
      </c>
      <c r="K76" s="249"/>
    </row>
    <row r="77" spans="2:11" s="1" customFormat="1" ht="17.25" customHeight="1">
      <c r="B77" s="248"/>
      <c r="C77" s="252" t="s">
        <v>270</v>
      </c>
      <c r="D77" s="252"/>
      <c r="E77" s="252"/>
      <c r="F77" s="253" t="s">
        <v>271</v>
      </c>
      <c r="G77" s="254"/>
      <c r="H77" s="252"/>
      <c r="I77" s="252"/>
      <c r="J77" s="252" t="s">
        <v>272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51</v>
      </c>
      <c r="D79" s="257"/>
      <c r="E79" s="257"/>
      <c r="F79" s="258" t="s">
        <v>273</v>
      </c>
      <c r="G79" s="259"/>
      <c r="H79" s="237" t="s">
        <v>274</v>
      </c>
      <c r="I79" s="237" t="s">
        <v>275</v>
      </c>
      <c r="J79" s="237">
        <v>20</v>
      </c>
      <c r="K79" s="249"/>
    </row>
    <row r="80" spans="2:11" s="1" customFormat="1" ht="15" customHeight="1">
      <c r="B80" s="248"/>
      <c r="C80" s="237" t="s">
        <v>276</v>
      </c>
      <c r="D80" s="237"/>
      <c r="E80" s="237"/>
      <c r="F80" s="258" t="s">
        <v>273</v>
      </c>
      <c r="G80" s="259"/>
      <c r="H80" s="237" t="s">
        <v>277</v>
      </c>
      <c r="I80" s="237" t="s">
        <v>275</v>
      </c>
      <c r="J80" s="237">
        <v>120</v>
      </c>
      <c r="K80" s="249"/>
    </row>
    <row r="81" spans="2:11" s="1" customFormat="1" ht="15" customHeight="1">
      <c r="B81" s="260"/>
      <c r="C81" s="237" t="s">
        <v>278</v>
      </c>
      <c r="D81" s="237"/>
      <c r="E81" s="237"/>
      <c r="F81" s="258" t="s">
        <v>279</v>
      </c>
      <c r="G81" s="259"/>
      <c r="H81" s="237" t="s">
        <v>280</v>
      </c>
      <c r="I81" s="237" t="s">
        <v>275</v>
      </c>
      <c r="J81" s="237">
        <v>50</v>
      </c>
      <c r="K81" s="249"/>
    </row>
    <row r="82" spans="2:11" s="1" customFormat="1" ht="15" customHeight="1">
      <c r="B82" s="260"/>
      <c r="C82" s="237" t="s">
        <v>281</v>
      </c>
      <c r="D82" s="237"/>
      <c r="E82" s="237"/>
      <c r="F82" s="258" t="s">
        <v>273</v>
      </c>
      <c r="G82" s="259"/>
      <c r="H82" s="237" t="s">
        <v>282</v>
      </c>
      <c r="I82" s="237" t="s">
        <v>283</v>
      </c>
      <c r="J82" s="237"/>
      <c r="K82" s="249"/>
    </row>
    <row r="83" spans="2:11" s="1" customFormat="1" ht="15" customHeight="1">
      <c r="B83" s="260"/>
      <c r="C83" s="261" t="s">
        <v>284</v>
      </c>
      <c r="D83" s="261"/>
      <c r="E83" s="261"/>
      <c r="F83" s="262" t="s">
        <v>279</v>
      </c>
      <c r="G83" s="261"/>
      <c r="H83" s="261" t="s">
        <v>285</v>
      </c>
      <c r="I83" s="261" t="s">
        <v>275</v>
      </c>
      <c r="J83" s="261">
        <v>15</v>
      </c>
      <c r="K83" s="249"/>
    </row>
    <row r="84" spans="2:11" s="1" customFormat="1" ht="15" customHeight="1">
      <c r="B84" s="260"/>
      <c r="C84" s="261" t="s">
        <v>286</v>
      </c>
      <c r="D84" s="261"/>
      <c r="E84" s="261"/>
      <c r="F84" s="262" t="s">
        <v>279</v>
      </c>
      <c r="G84" s="261"/>
      <c r="H84" s="261" t="s">
        <v>287</v>
      </c>
      <c r="I84" s="261" t="s">
        <v>275</v>
      </c>
      <c r="J84" s="261">
        <v>15</v>
      </c>
      <c r="K84" s="249"/>
    </row>
    <row r="85" spans="2:11" s="1" customFormat="1" ht="15" customHeight="1">
      <c r="B85" s="260"/>
      <c r="C85" s="261" t="s">
        <v>288</v>
      </c>
      <c r="D85" s="261"/>
      <c r="E85" s="261"/>
      <c r="F85" s="262" t="s">
        <v>279</v>
      </c>
      <c r="G85" s="261"/>
      <c r="H85" s="261" t="s">
        <v>289</v>
      </c>
      <c r="I85" s="261" t="s">
        <v>275</v>
      </c>
      <c r="J85" s="261">
        <v>20</v>
      </c>
      <c r="K85" s="249"/>
    </row>
    <row r="86" spans="2:11" s="1" customFormat="1" ht="15" customHeight="1">
      <c r="B86" s="260"/>
      <c r="C86" s="261" t="s">
        <v>290</v>
      </c>
      <c r="D86" s="261"/>
      <c r="E86" s="261"/>
      <c r="F86" s="262" t="s">
        <v>279</v>
      </c>
      <c r="G86" s="261"/>
      <c r="H86" s="261" t="s">
        <v>291</v>
      </c>
      <c r="I86" s="261" t="s">
        <v>275</v>
      </c>
      <c r="J86" s="261">
        <v>20</v>
      </c>
      <c r="K86" s="249"/>
    </row>
    <row r="87" spans="2:11" s="1" customFormat="1" ht="15" customHeight="1">
      <c r="B87" s="260"/>
      <c r="C87" s="237" t="s">
        <v>292</v>
      </c>
      <c r="D87" s="237"/>
      <c r="E87" s="237"/>
      <c r="F87" s="258" t="s">
        <v>279</v>
      </c>
      <c r="G87" s="259"/>
      <c r="H87" s="237" t="s">
        <v>293</v>
      </c>
      <c r="I87" s="237" t="s">
        <v>275</v>
      </c>
      <c r="J87" s="237">
        <v>50</v>
      </c>
      <c r="K87" s="249"/>
    </row>
    <row r="88" spans="2:11" s="1" customFormat="1" ht="15" customHeight="1">
      <c r="B88" s="260"/>
      <c r="C88" s="237" t="s">
        <v>294</v>
      </c>
      <c r="D88" s="237"/>
      <c r="E88" s="237"/>
      <c r="F88" s="258" t="s">
        <v>279</v>
      </c>
      <c r="G88" s="259"/>
      <c r="H88" s="237" t="s">
        <v>295</v>
      </c>
      <c r="I88" s="237" t="s">
        <v>275</v>
      </c>
      <c r="J88" s="237">
        <v>20</v>
      </c>
      <c r="K88" s="249"/>
    </row>
    <row r="89" spans="2:11" s="1" customFormat="1" ht="15" customHeight="1">
      <c r="B89" s="260"/>
      <c r="C89" s="237" t="s">
        <v>296</v>
      </c>
      <c r="D89" s="237"/>
      <c r="E89" s="237"/>
      <c r="F89" s="258" t="s">
        <v>279</v>
      </c>
      <c r="G89" s="259"/>
      <c r="H89" s="237" t="s">
        <v>297</v>
      </c>
      <c r="I89" s="237" t="s">
        <v>275</v>
      </c>
      <c r="J89" s="237">
        <v>20</v>
      </c>
      <c r="K89" s="249"/>
    </row>
    <row r="90" spans="2:11" s="1" customFormat="1" ht="15" customHeight="1">
      <c r="B90" s="260"/>
      <c r="C90" s="237" t="s">
        <v>298</v>
      </c>
      <c r="D90" s="237"/>
      <c r="E90" s="237"/>
      <c r="F90" s="258" t="s">
        <v>279</v>
      </c>
      <c r="G90" s="259"/>
      <c r="H90" s="237" t="s">
        <v>299</v>
      </c>
      <c r="I90" s="237" t="s">
        <v>275</v>
      </c>
      <c r="J90" s="237">
        <v>50</v>
      </c>
      <c r="K90" s="249"/>
    </row>
    <row r="91" spans="2:11" s="1" customFormat="1" ht="15" customHeight="1">
      <c r="B91" s="260"/>
      <c r="C91" s="237" t="s">
        <v>300</v>
      </c>
      <c r="D91" s="237"/>
      <c r="E91" s="237"/>
      <c r="F91" s="258" t="s">
        <v>279</v>
      </c>
      <c r="G91" s="259"/>
      <c r="H91" s="237" t="s">
        <v>300</v>
      </c>
      <c r="I91" s="237" t="s">
        <v>275</v>
      </c>
      <c r="J91" s="237">
        <v>50</v>
      </c>
      <c r="K91" s="249"/>
    </row>
    <row r="92" spans="2:11" s="1" customFormat="1" ht="15" customHeight="1">
      <c r="B92" s="260"/>
      <c r="C92" s="237" t="s">
        <v>301</v>
      </c>
      <c r="D92" s="237"/>
      <c r="E92" s="237"/>
      <c r="F92" s="258" t="s">
        <v>279</v>
      </c>
      <c r="G92" s="259"/>
      <c r="H92" s="237" t="s">
        <v>302</v>
      </c>
      <c r="I92" s="237" t="s">
        <v>275</v>
      </c>
      <c r="J92" s="237">
        <v>255</v>
      </c>
      <c r="K92" s="249"/>
    </row>
    <row r="93" spans="2:11" s="1" customFormat="1" ht="15" customHeight="1">
      <c r="B93" s="260"/>
      <c r="C93" s="237" t="s">
        <v>303</v>
      </c>
      <c r="D93" s="237"/>
      <c r="E93" s="237"/>
      <c r="F93" s="258" t="s">
        <v>273</v>
      </c>
      <c r="G93" s="259"/>
      <c r="H93" s="237" t="s">
        <v>304</v>
      </c>
      <c r="I93" s="237" t="s">
        <v>305</v>
      </c>
      <c r="J93" s="237"/>
      <c r="K93" s="249"/>
    </row>
    <row r="94" spans="2:11" s="1" customFormat="1" ht="15" customHeight="1">
      <c r="B94" s="260"/>
      <c r="C94" s="237" t="s">
        <v>306</v>
      </c>
      <c r="D94" s="237"/>
      <c r="E94" s="237"/>
      <c r="F94" s="258" t="s">
        <v>273</v>
      </c>
      <c r="G94" s="259"/>
      <c r="H94" s="237" t="s">
        <v>307</v>
      </c>
      <c r="I94" s="237" t="s">
        <v>308</v>
      </c>
      <c r="J94" s="237"/>
      <c r="K94" s="249"/>
    </row>
    <row r="95" spans="2:11" s="1" customFormat="1" ht="15" customHeight="1">
      <c r="B95" s="260"/>
      <c r="C95" s="237" t="s">
        <v>309</v>
      </c>
      <c r="D95" s="237"/>
      <c r="E95" s="237"/>
      <c r="F95" s="258" t="s">
        <v>273</v>
      </c>
      <c r="G95" s="259"/>
      <c r="H95" s="237" t="s">
        <v>309</v>
      </c>
      <c r="I95" s="237" t="s">
        <v>308</v>
      </c>
      <c r="J95" s="237"/>
      <c r="K95" s="249"/>
    </row>
    <row r="96" spans="2:11" s="1" customFormat="1" ht="15" customHeight="1">
      <c r="B96" s="260"/>
      <c r="C96" s="237" t="s">
        <v>36</v>
      </c>
      <c r="D96" s="237"/>
      <c r="E96" s="237"/>
      <c r="F96" s="258" t="s">
        <v>273</v>
      </c>
      <c r="G96" s="259"/>
      <c r="H96" s="237" t="s">
        <v>310</v>
      </c>
      <c r="I96" s="237" t="s">
        <v>308</v>
      </c>
      <c r="J96" s="237"/>
      <c r="K96" s="249"/>
    </row>
    <row r="97" spans="2:11" s="1" customFormat="1" ht="15" customHeight="1">
      <c r="B97" s="260"/>
      <c r="C97" s="237" t="s">
        <v>46</v>
      </c>
      <c r="D97" s="237"/>
      <c r="E97" s="237"/>
      <c r="F97" s="258" t="s">
        <v>273</v>
      </c>
      <c r="G97" s="259"/>
      <c r="H97" s="237" t="s">
        <v>311</v>
      </c>
      <c r="I97" s="237" t="s">
        <v>308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312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267</v>
      </c>
      <c r="D103" s="250"/>
      <c r="E103" s="250"/>
      <c r="F103" s="250" t="s">
        <v>268</v>
      </c>
      <c r="G103" s="251"/>
      <c r="H103" s="250" t="s">
        <v>52</v>
      </c>
      <c r="I103" s="250" t="s">
        <v>55</v>
      </c>
      <c r="J103" s="250" t="s">
        <v>269</v>
      </c>
      <c r="K103" s="249"/>
    </row>
    <row r="104" spans="2:11" s="1" customFormat="1" ht="17.25" customHeight="1">
      <c r="B104" s="248"/>
      <c r="C104" s="252" t="s">
        <v>270</v>
      </c>
      <c r="D104" s="252"/>
      <c r="E104" s="252"/>
      <c r="F104" s="253" t="s">
        <v>271</v>
      </c>
      <c r="G104" s="254"/>
      <c r="H104" s="252"/>
      <c r="I104" s="252"/>
      <c r="J104" s="252" t="s">
        <v>272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51</v>
      </c>
      <c r="D106" s="257"/>
      <c r="E106" s="257"/>
      <c r="F106" s="258" t="s">
        <v>273</v>
      </c>
      <c r="G106" s="237"/>
      <c r="H106" s="237" t="s">
        <v>313</v>
      </c>
      <c r="I106" s="237" t="s">
        <v>275</v>
      </c>
      <c r="J106" s="237">
        <v>20</v>
      </c>
      <c r="K106" s="249"/>
    </row>
    <row r="107" spans="2:11" s="1" customFormat="1" ht="15" customHeight="1">
      <c r="B107" s="248"/>
      <c r="C107" s="237" t="s">
        <v>276</v>
      </c>
      <c r="D107" s="237"/>
      <c r="E107" s="237"/>
      <c r="F107" s="258" t="s">
        <v>273</v>
      </c>
      <c r="G107" s="237"/>
      <c r="H107" s="237" t="s">
        <v>313</v>
      </c>
      <c r="I107" s="237" t="s">
        <v>275</v>
      </c>
      <c r="J107" s="237">
        <v>120</v>
      </c>
      <c r="K107" s="249"/>
    </row>
    <row r="108" spans="2:11" s="1" customFormat="1" ht="15" customHeight="1">
      <c r="B108" s="260"/>
      <c r="C108" s="237" t="s">
        <v>278</v>
      </c>
      <c r="D108" s="237"/>
      <c r="E108" s="237"/>
      <c r="F108" s="258" t="s">
        <v>279</v>
      </c>
      <c r="G108" s="237"/>
      <c r="H108" s="237" t="s">
        <v>313</v>
      </c>
      <c r="I108" s="237" t="s">
        <v>275</v>
      </c>
      <c r="J108" s="237">
        <v>50</v>
      </c>
      <c r="K108" s="249"/>
    </row>
    <row r="109" spans="2:11" s="1" customFormat="1" ht="15" customHeight="1">
      <c r="B109" s="260"/>
      <c r="C109" s="237" t="s">
        <v>281</v>
      </c>
      <c r="D109" s="237"/>
      <c r="E109" s="237"/>
      <c r="F109" s="258" t="s">
        <v>273</v>
      </c>
      <c r="G109" s="237"/>
      <c r="H109" s="237" t="s">
        <v>313</v>
      </c>
      <c r="I109" s="237" t="s">
        <v>283</v>
      </c>
      <c r="J109" s="237"/>
      <c r="K109" s="249"/>
    </row>
    <row r="110" spans="2:11" s="1" customFormat="1" ht="15" customHeight="1">
      <c r="B110" s="260"/>
      <c r="C110" s="237" t="s">
        <v>292</v>
      </c>
      <c r="D110" s="237"/>
      <c r="E110" s="237"/>
      <c r="F110" s="258" t="s">
        <v>279</v>
      </c>
      <c r="G110" s="237"/>
      <c r="H110" s="237" t="s">
        <v>313</v>
      </c>
      <c r="I110" s="237" t="s">
        <v>275</v>
      </c>
      <c r="J110" s="237">
        <v>50</v>
      </c>
      <c r="K110" s="249"/>
    </row>
    <row r="111" spans="2:11" s="1" customFormat="1" ht="15" customHeight="1">
      <c r="B111" s="260"/>
      <c r="C111" s="237" t="s">
        <v>300</v>
      </c>
      <c r="D111" s="237"/>
      <c r="E111" s="237"/>
      <c r="F111" s="258" t="s">
        <v>279</v>
      </c>
      <c r="G111" s="237"/>
      <c r="H111" s="237" t="s">
        <v>313</v>
      </c>
      <c r="I111" s="237" t="s">
        <v>275</v>
      </c>
      <c r="J111" s="237">
        <v>50</v>
      </c>
      <c r="K111" s="249"/>
    </row>
    <row r="112" spans="2:11" s="1" customFormat="1" ht="15" customHeight="1">
      <c r="B112" s="260"/>
      <c r="C112" s="237" t="s">
        <v>298</v>
      </c>
      <c r="D112" s="237"/>
      <c r="E112" s="237"/>
      <c r="F112" s="258" t="s">
        <v>279</v>
      </c>
      <c r="G112" s="237"/>
      <c r="H112" s="237" t="s">
        <v>313</v>
      </c>
      <c r="I112" s="237" t="s">
        <v>275</v>
      </c>
      <c r="J112" s="237">
        <v>50</v>
      </c>
      <c r="K112" s="249"/>
    </row>
    <row r="113" spans="2:11" s="1" customFormat="1" ht="15" customHeight="1">
      <c r="B113" s="260"/>
      <c r="C113" s="237" t="s">
        <v>51</v>
      </c>
      <c r="D113" s="237"/>
      <c r="E113" s="237"/>
      <c r="F113" s="258" t="s">
        <v>273</v>
      </c>
      <c r="G113" s="237"/>
      <c r="H113" s="237" t="s">
        <v>314</v>
      </c>
      <c r="I113" s="237" t="s">
        <v>275</v>
      </c>
      <c r="J113" s="237">
        <v>20</v>
      </c>
      <c r="K113" s="249"/>
    </row>
    <row r="114" spans="2:11" s="1" customFormat="1" ht="15" customHeight="1">
      <c r="B114" s="260"/>
      <c r="C114" s="237" t="s">
        <v>315</v>
      </c>
      <c r="D114" s="237"/>
      <c r="E114" s="237"/>
      <c r="F114" s="258" t="s">
        <v>273</v>
      </c>
      <c r="G114" s="237"/>
      <c r="H114" s="237" t="s">
        <v>316</v>
      </c>
      <c r="I114" s="237" t="s">
        <v>275</v>
      </c>
      <c r="J114" s="237">
        <v>120</v>
      </c>
      <c r="K114" s="249"/>
    </row>
    <row r="115" spans="2:11" s="1" customFormat="1" ht="15" customHeight="1">
      <c r="B115" s="260"/>
      <c r="C115" s="237" t="s">
        <v>36</v>
      </c>
      <c r="D115" s="237"/>
      <c r="E115" s="237"/>
      <c r="F115" s="258" t="s">
        <v>273</v>
      </c>
      <c r="G115" s="237"/>
      <c r="H115" s="237" t="s">
        <v>317</v>
      </c>
      <c r="I115" s="237" t="s">
        <v>308</v>
      </c>
      <c r="J115" s="237"/>
      <c r="K115" s="249"/>
    </row>
    <row r="116" spans="2:11" s="1" customFormat="1" ht="15" customHeight="1">
      <c r="B116" s="260"/>
      <c r="C116" s="237" t="s">
        <v>46</v>
      </c>
      <c r="D116" s="237"/>
      <c r="E116" s="237"/>
      <c r="F116" s="258" t="s">
        <v>273</v>
      </c>
      <c r="G116" s="237"/>
      <c r="H116" s="237" t="s">
        <v>318</v>
      </c>
      <c r="I116" s="237" t="s">
        <v>308</v>
      </c>
      <c r="J116" s="237"/>
      <c r="K116" s="249"/>
    </row>
    <row r="117" spans="2:11" s="1" customFormat="1" ht="15" customHeight="1">
      <c r="B117" s="260"/>
      <c r="C117" s="237" t="s">
        <v>55</v>
      </c>
      <c r="D117" s="237"/>
      <c r="E117" s="237"/>
      <c r="F117" s="258" t="s">
        <v>273</v>
      </c>
      <c r="G117" s="237"/>
      <c r="H117" s="237" t="s">
        <v>319</v>
      </c>
      <c r="I117" s="237" t="s">
        <v>320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321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267</v>
      </c>
      <c r="D123" s="250"/>
      <c r="E123" s="250"/>
      <c r="F123" s="250" t="s">
        <v>268</v>
      </c>
      <c r="G123" s="251"/>
      <c r="H123" s="250" t="s">
        <v>52</v>
      </c>
      <c r="I123" s="250" t="s">
        <v>55</v>
      </c>
      <c r="J123" s="250" t="s">
        <v>269</v>
      </c>
      <c r="K123" s="279"/>
    </row>
    <row r="124" spans="2:11" s="1" customFormat="1" ht="17.25" customHeight="1">
      <c r="B124" s="278"/>
      <c r="C124" s="252" t="s">
        <v>270</v>
      </c>
      <c r="D124" s="252"/>
      <c r="E124" s="252"/>
      <c r="F124" s="253" t="s">
        <v>271</v>
      </c>
      <c r="G124" s="254"/>
      <c r="H124" s="252"/>
      <c r="I124" s="252"/>
      <c r="J124" s="252" t="s">
        <v>272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276</v>
      </c>
      <c r="D126" s="257"/>
      <c r="E126" s="257"/>
      <c r="F126" s="258" t="s">
        <v>273</v>
      </c>
      <c r="G126" s="237"/>
      <c r="H126" s="237" t="s">
        <v>313</v>
      </c>
      <c r="I126" s="237" t="s">
        <v>275</v>
      </c>
      <c r="J126" s="237">
        <v>120</v>
      </c>
      <c r="K126" s="283"/>
    </row>
    <row r="127" spans="2:11" s="1" customFormat="1" ht="15" customHeight="1">
      <c r="B127" s="280"/>
      <c r="C127" s="237" t="s">
        <v>322</v>
      </c>
      <c r="D127" s="237"/>
      <c r="E127" s="237"/>
      <c r="F127" s="258" t="s">
        <v>273</v>
      </c>
      <c r="G127" s="237"/>
      <c r="H127" s="237" t="s">
        <v>323</v>
      </c>
      <c r="I127" s="237" t="s">
        <v>275</v>
      </c>
      <c r="J127" s="237" t="s">
        <v>324</v>
      </c>
      <c r="K127" s="283"/>
    </row>
    <row r="128" spans="2:11" s="1" customFormat="1" ht="15" customHeight="1">
      <c r="B128" s="280"/>
      <c r="C128" s="237" t="s">
        <v>221</v>
      </c>
      <c r="D128" s="237"/>
      <c r="E128" s="237"/>
      <c r="F128" s="258" t="s">
        <v>273</v>
      </c>
      <c r="G128" s="237"/>
      <c r="H128" s="237" t="s">
        <v>325</v>
      </c>
      <c r="I128" s="237" t="s">
        <v>275</v>
      </c>
      <c r="J128" s="237" t="s">
        <v>324</v>
      </c>
      <c r="K128" s="283"/>
    </row>
    <row r="129" spans="2:11" s="1" customFormat="1" ht="15" customHeight="1">
      <c r="B129" s="280"/>
      <c r="C129" s="237" t="s">
        <v>284</v>
      </c>
      <c r="D129" s="237"/>
      <c r="E129" s="237"/>
      <c r="F129" s="258" t="s">
        <v>279</v>
      </c>
      <c r="G129" s="237"/>
      <c r="H129" s="237" t="s">
        <v>285</v>
      </c>
      <c r="I129" s="237" t="s">
        <v>275</v>
      </c>
      <c r="J129" s="237">
        <v>15</v>
      </c>
      <c r="K129" s="283"/>
    </row>
    <row r="130" spans="2:11" s="1" customFormat="1" ht="15" customHeight="1">
      <c r="B130" s="280"/>
      <c r="C130" s="261" t="s">
        <v>286</v>
      </c>
      <c r="D130" s="261"/>
      <c r="E130" s="261"/>
      <c r="F130" s="262" t="s">
        <v>279</v>
      </c>
      <c r="G130" s="261"/>
      <c r="H130" s="261" t="s">
        <v>287</v>
      </c>
      <c r="I130" s="261" t="s">
        <v>275</v>
      </c>
      <c r="J130" s="261">
        <v>15</v>
      </c>
      <c r="K130" s="283"/>
    </row>
    <row r="131" spans="2:11" s="1" customFormat="1" ht="15" customHeight="1">
      <c r="B131" s="280"/>
      <c r="C131" s="261" t="s">
        <v>288</v>
      </c>
      <c r="D131" s="261"/>
      <c r="E131" s="261"/>
      <c r="F131" s="262" t="s">
        <v>279</v>
      </c>
      <c r="G131" s="261"/>
      <c r="H131" s="261" t="s">
        <v>289</v>
      </c>
      <c r="I131" s="261" t="s">
        <v>275</v>
      </c>
      <c r="J131" s="261">
        <v>20</v>
      </c>
      <c r="K131" s="283"/>
    </row>
    <row r="132" spans="2:11" s="1" customFormat="1" ht="15" customHeight="1">
      <c r="B132" s="280"/>
      <c r="C132" s="261" t="s">
        <v>290</v>
      </c>
      <c r="D132" s="261"/>
      <c r="E132" s="261"/>
      <c r="F132" s="262" t="s">
        <v>279</v>
      </c>
      <c r="G132" s="261"/>
      <c r="H132" s="261" t="s">
        <v>291</v>
      </c>
      <c r="I132" s="261" t="s">
        <v>275</v>
      </c>
      <c r="J132" s="261">
        <v>20</v>
      </c>
      <c r="K132" s="283"/>
    </row>
    <row r="133" spans="2:11" s="1" customFormat="1" ht="15" customHeight="1">
      <c r="B133" s="280"/>
      <c r="C133" s="237" t="s">
        <v>278</v>
      </c>
      <c r="D133" s="237"/>
      <c r="E133" s="237"/>
      <c r="F133" s="258" t="s">
        <v>279</v>
      </c>
      <c r="G133" s="237"/>
      <c r="H133" s="237" t="s">
        <v>313</v>
      </c>
      <c r="I133" s="237" t="s">
        <v>275</v>
      </c>
      <c r="J133" s="237">
        <v>50</v>
      </c>
      <c r="K133" s="283"/>
    </row>
    <row r="134" spans="2:11" s="1" customFormat="1" ht="15" customHeight="1">
      <c r="B134" s="280"/>
      <c r="C134" s="237" t="s">
        <v>292</v>
      </c>
      <c r="D134" s="237"/>
      <c r="E134" s="237"/>
      <c r="F134" s="258" t="s">
        <v>279</v>
      </c>
      <c r="G134" s="237"/>
      <c r="H134" s="237" t="s">
        <v>313</v>
      </c>
      <c r="I134" s="237" t="s">
        <v>275</v>
      </c>
      <c r="J134" s="237">
        <v>50</v>
      </c>
      <c r="K134" s="283"/>
    </row>
    <row r="135" spans="2:11" s="1" customFormat="1" ht="15" customHeight="1">
      <c r="B135" s="280"/>
      <c r="C135" s="237" t="s">
        <v>298</v>
      </c>
      <c r="D135" s="237"/>
      <c r="E135" s="237"/>
      <c r="F135" s="258" t="s">
        <v>279</v>
      </c>
      <c r="G135" s="237"/>
      <c r="H135" s="237" t="s">
        <v>313</v>
      </c>
      <c r="I135" s="237" t="s">
        <v>275</v>
      </c>
      <c r="J135" s="237">
        <v>50</v>
      </c>
      <c r="K135" s="283"/>
    </row>
    <row r="136" spans="2:11" s="1" customFormat="1" ht="15" customHeight="1">
      <c r="B136" s="280"/>
      <c r="C136" s="237" t="s">
        <v>300</v>
      </c>
      <c r="D136" s="237"/>
      <c r="E136" s="237"/>
      <c r="F136" s="258" t="s">
        <v>279</v>
      </c>
      <c r="G136" s="237"/>
      <c r="H136" s="237" t="s">
        <v>313</v>
      </c>
      <c r="I136" s="237" t="s">
        <v>275</v>
      </c>
      <c r="J136" s="237">
        <v>50</v>
      </c>
      <c r="K136" s="283"/>
    </row>
    <row r="137" spans="2:11" s="1" customFormat="1" ht="15" customHeight="1">
      <c r="B137" s="280"/>
      <c r="C137" s="237" t="s">
        <v>301</v>
      </c>
      <c r="D137" s="237"/>
      <c r="E137" s="237"/>
      <c r="F137" s="258" t="s">
        <v>279</v>
      </c>
      <c r="G137" s="237"/>
      <c r="H137" s="237" t="s">
        <v>326</v>
      </c>
      <c r="I137" s="237" t="s">
        <v>275</v>
      </c>
      <c r="J137" s="237">
        <v>255</v>
      </c>
      <c r="K137" s="283"/>
    </row>
    <row r="138" spans="2:11" s="1" customFormat="1" ht="15" customHeight="1">
      <c r="B138" s="280"/>
      <c r="C138" s="237" t="s">
        <v>303</v>
      </c>
      <c r="D138" s="237"/>
      <c r="E138" s="237"/>
      <c r="F138" s="258" t="s">
        <v>273</v>
      </c>
      <c r="G138" s="237"/>
      <c r="H138" s="237" t="s">
        <v>327</v>
      </c>
      <c r="I138" s="237" t="s">
        <v>305</v>
      </c>
      <c r="J138" s="237"/>
      <c r="K138" s="283"/>
    </row>
    <row r="139" spans="2:11" s="1" customFormat="1" ht="15" customHeight="1">
      <c r="B139" s="280"/>
      <c r="C139" s="237" t="s">
        <v>306</v>
      </c>
      <c r="D139" s="237"/>
      <c r="E139" s="237"/>
      <c r="F139" s="258" t="s">
        <v>273</v>
      </c>
      <c r="G139" s="237"/>
      <c r="H139" s="237" t="s">
        <v>328</v>
      </c>
      <c r="I139" s="237" t="s">
        <v>308</v>
      </c>
      <c r="J139" s="237"/>
      <c r="K139" s="283"/>
    </row>
    <row r="140" spans="2:11" s="1" customFormat="1" ht="15" customHeight="1">
      <c r="B140" s="280"/>
      <c r="C140" s="237" t="s">
        <v>309</v>
      </c>
      <c r="D140" s="237"/>
      <c r="E140" s="237"/>
      <c r="F140" s="258" t="s">
        <v>273</v>
      </c>
      <c r="G140" s="237"/>
      <c r="H140" s="237" t="s">
        <v>309</v>
      </c>
      <c r="I140" s="237" t="s">
        <v>308</v>
      </c>
      <c r="J140" s="237"/>
      <c r="K140" s="283"/>
    </row>
    <row r="141" spans="2:11" s="1" customFormat="1" ht="15" customHeight="1">
      <c r="B141" s="280"/>
      <c r="C141" s="237" t="s">
        <v>36</v>
      </c>
      <c r="D141" s="237"/>
      <c r="E141" s="237"/>
      <c r="F141" s="258" t="s">
        <v>273</v>
      </c>
      <c r="G141" s="237"/>
      <c r="H141" s="237" t="s">
        <v>329</v>
      </c>
      <c r="I141" s="237" t="s">
        <v>308</v>
      </c>
      <c r="J141" s="237"/>
      <c r="K141" s="283"/>
    </row>
    <row r="142" spans="2:11" s="1" customFormat="1" ht="15" customHeight="1">
      <c r="B142" s="280"/>
      <c r="C142" s="237" t="s">
        <v>330</v>
      </c>
      <c r="D142" s="237"/>
      <c r="E142" s="237"/>
      <c r="F142" s="258" t="s">
        <v>273</v>
      </c>
      <c r="G142" s="237"/>
      <c r="H142" s="237" t="s">
        <v>331</v>
      </c>
      <c r="I142" s="237" t="s">
        <v>308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332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267</v>
      </c>
      <c r="D148" s="250"/>
      <c r="E148" s="250"/>
      <c r="F148" s="250" t="s">
        <v>268</v>
      </c>
      <c r="G148" s="251"/>
      <c r="H148" s="250" t="s">
        <v>52</v>
      </c>
      <c r="I148" s="250" t="s">
        <v>55</v>
      </c>
      <c r="J148" s="250" t="s">
        <v>269</v>
      </c>
      <c r="K148" s="249"/>
    </row>
    <row r="149" spans="2:11" s="1" customFormat="1" ht="17.25" customHeight="1">
      <c r="B149" s="248"/>
      <c r="C149" s="252" t="s">
        <v>270</v>
      </c>
      <c r="D149" s="252"/>
      <c r="E149" s="252"/>
      <c r="F149" s="253" t="s">
        <v>271</v>
      </c>
      <c r="G149" s="254"/>
      <c r="H149" s="252"/>
      <c r="I149" s="252"/>
      <c r="J149" s="252" t="s">
        <v>272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276</v>
      </c>
      <c r="D151" s="237"/>
      <c r="E151" s="237"/>
      <c r="F151" s="288" t="s">
        <v>273</v>
      </c>
      <c r="G151" s="237"/>
      <c r="H151" s="287" t="s">
        <v>313</v>
      </c>
      <c r="I151" s="287" t="s">
        <v>275</v>
      </c>
      <c r="J151" s="287">
        <v>120</v>
      </c>
      <c r="K151" s="283"/>
    </row>
    <row r="152" spans="2:11" s="1" customFormat="1" ht="15" customHeight="1">
      <c r="B152" s="260"/>
      <c r="C152" s="287" t="s">
        <v>322</v>
      </c>
      <c r="D152" s="237"/>
      <c r="E152" s="237"/>
      <c r="F152" s="288" t="s">
        <v>273</v>
      </c>
      <c r="G152" s="237"/>
      <c r="H152" s="287" t="s">
        <v>333</v>
      </c>
      <c r="I152" s="287" t="s">
        <v>275</v>
      </c>
      <c r="J152" s="287" t="s">
        <v>324</v>
      </c>
      <c r="K152" s="283"/>
    </row>
    <row r="153" spans="2:11" s="1" customFormat="1" ht="15" customHeight="1">
      <c r="B153" s="260"/>
      <c r="C153" s="287" t="s">
        <v>221</v>
      </c>
      <c r="D153" s="237"/>
      <c r="E153" s="237"/>
      <c r="F153" s="288" t="s">
        <v>273</v>
      </c>
      <c r="G153" s="237"/>
      <c r="H153" s="287" t="s">
        <v>334</v>
      </c>
      <c r="I153" s="287" t="s">
        <v>275</v>
      </c>
      <c r="J153" s="287" t="s">
        <v>324</v>
      </c>
      <c r="K153" s="283"/>
    </row>
    <row r="154" spans="2:11" s="1" customFormat="1" ht="15" customHeight="1">
      <c r="B154" s="260"/>
      <c r="C154" s="287" t="s">
        <v>278</v>
      </c>
      <c r="D154" s="237"/>
      <c r="E154" s="237"/>
      <c r="F154" s="288" t="s">
        <v>279</v>
      </c>
      <c r="G154" s="237"/>
      <c r="H154" s="287" t="s">
        <v>313</v>
      </c>
      <c r="I154" s="287" t="s">
        <v>275</v>
      </c>
      <c r="J154" s="287">
        <v>50</v>
      </c>
      <c r="K154" s="283"/>
    </row>
    <row r="155" spans="2:11" s="1" customFormat="1" ht="15" customHeight="1">
      <c r="B155" s="260"/>
      <c r="C155" s="287" t="s">
        <v>281</v>
      </c>
      <c r="D155" s="237"/>
      <c r="E155" s="237"/>
      <c r="F155" s="288" t="s">
        <v>273</v>
      </c>
      <c r="G155" s="237"/>
      <c r="H155" s="287" t="s">
        <v>313</v>
      </c>
      <c r="I155" s="287" t="s">
        <v>283</v>
      </c>
      <c r="J155" s="287"/>
      <c r="K155" s="283"/>
    </row>
    <row r="156" spans="2:11" s="1" customFormat="1" ht="15" customHeight="1">
      <c r="B156" s="260"/>
      <c r="C156" s="287" t="s">
        <v>292</v>
      </c>
      <c r="D156" s="237"/>
      <c r="E156" s="237"/>
      <c r="F156" s="288" t="s">
        <v>279</v>
      </c>
      <c r="G156" s="237"/>
      <c r="H156" s="287" t="s">
        <v>313</v>
      </c>
      <c r="I156" s="287" t="s">
        <v>275</v>
      </c>
      <c r="J156" s="287">
        <v>50</v>
      </c>
      <c r="K156" s="283"/>
    </row>
    <row r="157" spans="2:11" s="1" customFormat="1" ht="15" customHeight="1">
      <c r="B157" s="260"/>
      <c r="C157" s="287" t="s">
        <v>300</v>
      </c>
      <c r="D157" s="237"/>
      <c r="E157" s="237"/>
      <c r="F157" s="288" t="s">
        <v>279</v>
      </c>
      <c r="G157" s="237"/>
      <c r="H157" s="287" t="s">
        <v>313</v>
      </c>
      <c r="I157" s="287" t="s">
        <v>275</v>
      </c>
      <c r="J157" s="287">
        <v>50</v>
      </c>
      <c r="K157" s="283"/>
    </row>
    <row r="158" spans="2:11" s="1" customFormat="1" ht="15" customHeight="1">
      <c r="B158" s="260"/>
      <c r="C158" s="287" t="s">
        <v>298</v>
      </c>
      <c r="D158" s="237"/>
      <c r="E158" s="237"/>
      <c r="F158" s="288" t="s">
        <v>279</v>
      </c>
      <c r="G158" s="237"/>
      <c r="H158" s="287" t="s">
        <v>313</v>
      </c>
      <c r="I158" s="287" t="s">
        <v>275</v>
      </c>
      <c r="J158" s="287">
        <v>50</v>
      </c>
      <c r="K158" s="283"/>
    </row>
    <row r="159" spans="2:11" s="1" customFormat="1" ht="15" customHeight="1">
      <c r="B159" s="260"/>
      <c r="C159" s="287" t="s">
        <v>80</v>
      </c>
      <c r="D159" s="237"/>
      <c r="E159" s="237"/>
      <c r="F159" s="288" t="s">
        <v>273</v>
      </c>
      <c r="G159" s="237"/>
      <c r="H159" s="287" t="s">
        <v>335</v>
      </c>
      <c r="I159" s="287" t="s">
        <v>275</v>
      </c>
      <c r="J159" s="287" t="s">
        <v>336</v>
      </c>
      <c r="K159" s="283"/>
    </row>
    <row r="160" spans="2:11" s="1" customFormat="1" ht="15" customHeight="1">
      <c r="B160" s="260"/>
      <c r="C160" s="287" t="s">
        <v>337</v>
      </c>
      <c r="D160" s="237"/>
      <c r="E160" s="237"/>
      <c r="F160" s="288" t="s">
        <v>273</v>
      </c>
      <c r="G160" s="237"/>
      <c r="H160" s="287" t="s">
        <v>338</v>
      </c>
      <c r="I160" s="287" t="s">
        <v>308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339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267</v>
      </c>
      <c r="D166" s="250"/>
      <c r="E166" s="250"/>
      <c r="F166" s="250" t="s">
        <v>268</v>
      </c>
      <c r="G166" s="292"/>
      <c r="H166" s="293" t="s">
        <v>52</v>
      </c>
      <c r="I166" s="293" t="s">
        <v>55</v>
      </c>
      <c r="J166" s="250" t="s">
        <v>269</v>
      </c>
      <c r="K166" s="230"/>
    </row>
    <row r="167" spans="2:11" s="1" customFormat="1" ht="17.25" customHeight="1">
      <c r="B167" s="231"/>
      <c r="C167" s="252" t="s">
        <v>270</v>
      </c>
      <c r="D167" s="252"/>
      <c r="E167" s="252"/>
      <c r="F167" s="253" t="s">
        <v>271</v>
      </c>
      <c r="G167" s="294"/>
      <c r="H167" s="295"/>
      <c r="I167" s="295"/>
      <c r="J167" s="252" t="s">
        <v>272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276</v>
      </c>
      <c r="D169" s="237"/>
      <c r="E169" s="237"/>
      <c r="F169" s="258" t="s">
        <v>273</v>
      </c>
      <c r="G169" s="237"/>
      <c r="H169" s="237" t="s">
        <v>313</v>
      </c>
      <c r="I169" s="237" t="s">
        <v>275</v>
      </c>
      <c r="J169" s="237">
        <v>120</v>
      </c>
      <c r="K169" s="283"/>
    </row>
    <row r="170" spans="2:11" s="1" customFormat="1" ht="15" customHeight="1">
      <c r="B170" s="260"/>
      <c r="C170" s="237" t="s">
        <v>322</v>
      </c>
      <c r="D170" s="237"/>
      <c r="E170" s="237"/>
      <c r="F170" s="258" t="s">
        <v>273</v>
      </c>
      <c r="G170" s="237"/>
      <c r="H170" s="237" t="s">
        <v>323</v>
      </c>
      <c r="I170" s="237" t="s">
        <v>275</v>
      </c>
      <c r="J170" s="237" t="s">
        <v>324</v>
      </c>
      <c r="K170" s="283"/>
    </row>
    <row r="171" spans="2:11" s="1" customFormat="1" ht="15" customHeight="1">
      <c r="B171" s="260"/>
      <c r="C171" s="237" t="s">
        <v>221</v>
      </c>
      <c r="D171" s="237"/>
      <c r="E171" s="237"/>
      <c r="F171" s="258" t="s">
        <v>273</v>
      </c>
      <c r="G171" s="237"/>
      <c r="H171" s="237" t="s">
        <v>340</v>
      </c>
      <c r="I171" s="237" t="s">
        <v>275</v>
      </c>
      <c r="J171" s="237" t="s">
        <v>324</v>
      </c>
      <c r="K171" s="283"/>
    </row>
    <row r="172" spans="2:11" s="1" customFormat="1" ht="15" customHeight="1">
      <c r="B172" s="260"/>
      <c r="C172" s="237" t="s">
        <v>278</v>
      </c>
      <c r="D172" s="237"/>
      <c r="E172" s="237"/>
      <c r="F172" s="258" t="s">
        <v>279</v>
      </c>
      <c r="G172" s="237"/>
      <c r="H172" s="237" t="s">
        <v>340</v>
      </c>
      <c r="I172" s="237" t="s">
        <v>275</v>
      </c>
      <c r="J172" s="237">
        <v>50</v>
      </c>
      <c r="K172" s="283"/>
    </row>
    <row r="173" spans="2:11" s="1" customFormat="1" ht="15" customHeight="1">
      <c r="B173" s="260"/>
      <c r="C173" s="237" t="s">
        <v>281</v>
      </c>
      <c r="D173" s="237"/>
      <c r="E173" s="237"/>
      <c r="F173" s="258" t="s">
        <v>273</v>
      </c>
      <c r="G173" s="237"/>
      <c r="H173" s="237" t="s">
        <v>340</v>
      </c>
      <c r="I173" s="237" t="s">
        <v>283</v>
      </c>
      <c r="J173" s="237"/>
      <c r="K173" s="283"/>
    </row>
    <row r="174" spans="2:11" s="1" customFormat="1" ht="15" customHeight="1">
      <c r="B174" s="260"/>
      <c r="C174" s="237" t="s">
        <v>292</v>
      </c>
      <c r="D174" s="237"/>
      <c r="E174" s="237"/>
      <c r="F174" s="258" t="s">
        <v>279</v>
      </c>
      <c r="G174" s="237"/>
      <c r="H174" s="237" t="s">
        <v>340</v>
      </c>
      <c r="I174" s="237" t="s">
        <v>275</v>
      </c>
      <c r="J174" s="237">
        <v>50</v>
      </c>
      <c r="K174" s="283"/>
    </row>
    <row r="175" spans="2:11" s="1" customFormat="1" ht="15" customHeight="1">
      <c r="B175" s="260"/>
      <c r="C175" s="237" t="s">
        <v>300</v>
      </c>
      <c r="D175" s="237"/>
      <c r="E175" s="237"/>
      <c r="F175" s="258" t="s">
        <v>279</v>
      </c>
      <c r="G175" s="237"/>
      <c r="H175" s="237" t="s">
        <v>340</v>
      </c>
      <c r="I175" s="237" t="s">
        <v>275</v>
      </c>
      <c r="J175" s="237">
        <v>50</v>
      </c>
      <c r="K175" s="283"/>
    </row>
    <row r="176" spans="2:11" s="1" customFormat="1" ht="15" customHeight="1">
      <c r="B176" s="260"/>
      <c r="C176" s="237" t="s">
        <v>298</v>
      </c>
      <c r="D176" s="237"/>
      <c r="E176" s="237"/>
      <c r="F176" s="258" t="s">
        <v>279</v>
      </c>
      <c r="G176" s="237"/>
      <c r="H176" s="237" t="s">
        <v>340</v>
      </c>
      <c r="I176" s="237" t="s">
        <v>275</v>
      </c>
      <c r="J176" s="237">
        <v>50</v>
      </c>
      <c r="K176" s="283"/>
    </row>
    <row r="177" spans="2:11" s="1" customFormat="1" ht="15" customHeight="1">
      <c r="B177" s="260"/>
      <c r="C177" s="237" t="s">
        <v>92</v>
      </c>
      <c r="D177" s="237"/>
      <c r="E177" s="237"/>
      <c r="F177" s="258" t="s">
        <v>273</v>
      </c>
      <c r="G177" s="237"/>
      <c r="H177" s="237" t="s">
        <v>341</v>
      </c>
      <c r="I177" s="237" t="s">
        <v>342</v>
      </c>
      <c r="J177" s="237"/>
      <c r="K177" s="283"/>
    </row>
    <row r="178" spans="2:11" s="1" customFormat="1" ht="15" customHeight="1">
      <c r="B178" s="260"/>
      <c r="C178" s="237" t="s">
        <v>55</v>
      </c>
      <c r="D178" s="237"/>
      <c r="E178" s="237"/>
      <c r="F178" s="258" t="s">
        <v>273</v>
      </c>
      <c r="G178" s="237"/>
      <c r="H178" s="237" t="s">
        <v>343</v>
      </c>
      <c r="I178" s="237" t="s">
        <v>344</v>
      </c>
      <c r="J178" s="237">
        <v>1</v>
      </c>
      <c r="K178" s="283"/>
    </row>
    <row r="179" spans="2:11" s="1" customFormat="1" ht="15" customHeight="1">
      <c r="B179" s="260"/>
      <c r="C179" s="237" t="s">
        <v>51</v>
      </c>
      <c r="D179" s="237"/>
      <c r="E179" s="237"/>
      <c r="F179" s="258" t="s">
        <v>273</v>
      </c>
      <c r="G179" s="237"/>
      <c r="H179" s="237" t="s">
        <v>345</v>
      </c>
      <c r="I179" s="237" t="s">
        <v>275</v>
      </c>
      <c r="J179" s="237">
        <v>20</v>
      </c>
      <c r="K179" s="283"/>
    </row>
    <row r="180" spans="2:11" s="1" customFormat="1" ht="15" customHeight="1">
      <c r="B180" s="260"/>
      <c r="C180" s="237" t="s">
        <v>52</v>
      </c>
      <c r="D180" s="237"/>
      <c r="E180" s="237"/>
      <c r="F180" s="258" t="s">
        <v>273</v>
      </c>
      <c r="G180" s="237"/>
      <c r="H180" s="237" t="s">
        <v>346</v>
      </c>
      <c r="I180" s="237" t="s">
        <v>275</v>
      </c>
      <c r="J180" s="237">
        <v>255</v>
      </c>
      <c r="K180" s="283"/>
    </row>
    <row r="181" spans="2:11" s="1" customFormat="1" ht="15" customHeight="1">
      <c r="B181" s="260"/>
      <c r="C181" s="237" t="s">
        <v>93</v>
      </c>
      <c r="D181" s="237"/>
      <c r="E181" s="237"/>
      <c r="F181" s="258" t="s">
        <v>273</v>
      </c>
      <c r="G181" s="237"/>
      <c r="H181" s="237" t="s">
        <v>237</v>
      </c>
      <c r="I181" s="237" t="s">
        <v>275</v>
      </c>
      <c r="J181" s="237">
        <v>10</v>
      </c>
      <c r="K181" s="283"/>
    </row>
    <row r="182" spans="2:11" s="1" customFormat="1" ht="15" customHeight="1">
      <c r="B182" s="260"/>
      <c r="C182" s="237" t="s">
        <v>94</v>
      </c>
      <c r="D182" s="237"/>
      <c r="E182" s="237"/>
      <c r="F182" s="258" t="s">
        <v>273</v>
      </c>
      <c r="G182" s="237"/>
      <c r="H182" s="237" t="s">
        <v>347</v>
      </c>
      <c r="I182" s="237" t="s">
        <v>308</v>
      </c>
      <c r="J182" s="237"/>
      <c r="K182" s="283"/>
    </row>
    <row r="183" spans="2:11" s="1" customFormat="1" ht="15" customHeight="1">
      <c r="B183" s="260"/>
      <c r="C183" s="237" t="s">
        <v>348</v>
      </c>
      <c r="D183" s="237"/>
      <c r="E183" s="237"/>
      <c r="F183" s="258" t="s">
        <v>273</v>
      </c>
      <c r="G183" s="237"/>
      <c r="H183" s="237" t="s">
        <v>349</v>
      </c>
      <c r="I183" s="237" t="s">
        <v>308</v>
      </c>
      <c r="J183" s="237"/>
      <c r="K183" s="283"/>
    </row>
    <row r="184" spans="2:11" s="1" customFormat="1" ht="15" customHeight="1">
      <c r="B184" s="260"/>
      <c r="C184" s="237" t="s">
        <v>337</v>
      </c>
      <c r="D184" s="237"/>
      <c r="E184" s="237"/>
      <c r="F184" s="258" t="s">
        <v>273</v>
      </c>
      <c r="G184" s="237"/>
      <c r="H184" s="237" t="s">
        <v>350</v>
      </c>
      <c r="I184" s="237" t="s">
        <v>308</v>
      </c>
      <c r="J184" s="237"/>
      <c r="K184" s="283"/>
    </row>
    <row r="185" spans="2:11" s="1" customFormat="1" ht="15" customHeight="1">
      <c r="B185" s="260"/>
      <c r="C185" s="237" t="s">
        <v>96</v>
      </c>
      <c r="D185" s="237"/>
      <c r="E185" s="237"/>
      <c r="F185" s="258" t="s">
        <v>279</v>
      </c>
      <c r="G185" s="237"/>
      <c r="H185" s="237" t="s">
        <v>351</v>
      </c>
      <c r="I185" s="237" t="s">
        <v>275</v>
      </c>
      <c r="J185" s="237">
        <v>50</v>
      </c>
      <c r="K185" s="283"/>
    </row>
    <row r="186" spans="2:11" s="1" customFormat="1" ht="15" customHeight="1">
      <c r="B186" s="260"/>
      <c r="C186" s="237" t="s">
        <v>352</v>
      </c>
      <c r="D186" s="237"/>
      <c r="E186" s="237"/>
      <c r="F186" s="258" t="s">
        <v>279</v>
      </c>
      <c r="G186" s="237"/>
      <c r="H186" s="237" t="s">
        <v>353</v>
      </c>
      <c r="I186" s="237" t="s">
        <v>354</v>
      </c>
      <c r="J186" s="237"/>
      <c r="K186" s="283"/>
    </row>
    <row r="187" spans="2:11" s="1" customFormat="1" ht="15" customHeight="1">
      <c r="B187" s="260"/>
      <c r="C187" s="237" t="s">
        <v>355</v>
      </c>
      <c r="D187" s="237"/>
      <c r="E187" s="237"/>
      <c r="F187" s="258" t="s">
        <v>279</v>
      </c>
      <c r="G187" s="237"/>
      <c r="H187" s="237" t="s">
        <v>356</v>
      </c>
      <c r="I187" s="237" t="s">
        <v>354</v>
      </c>
      <c r="J187" s="237"/>
      <c r="K187" s="283"/>
    </row>
    <row r="188" spans="2:11" s="1" customFormat="1" ht="15" customHeight="1">
      <c r="B188" s="260"/>
      <c r="C188" s="237" t="s">
        <v>357</v>
      </c>
      <c r="D188" s="237"/>
      <c r="E188" s="237"/>
      <c r="F188" s="258" t="s">
        <v>279</v>
      </c>
      <c r="G188" s="237"/>
      <c r="H188" s="237" t="s">
        <v>358</v>
      </c>
      <c r="I188" s="237" t="s">
        <v>354</v>
      </c>
      <c r="J188" s="237"/>
      <c r="K188" s="283"/>
    </row>
    <row r="189" spans="2:11" s="1" customFormat="1" ht="15" customHeight="1">
      <c r="B189" s="260"/>
      <c r="C189" s="296" t="s">
        <v>359</v>
      </c>
      <c r="D189" s="237"/>
      <c r="E189" s="237"/>
      <c r="F189" s="258" t="s">
        <v>279</v>
      </c>
      <c r="G189" s="237"/>
      <c r="H189" s="237" t="s">
        <v>360</v>
      </c>
      <c r="I189" s="237" t="s">
        <v>361</v>
      </c>
      <c r="J189" s="297" t="s">
        <v>362</v>
      </c>
      <c r="K189" s="283"/>
    </row>
    <row r="190" spans="2:11" s="16" customFormat="1" ht="15" customHeight="1">
      <c r="B190" s="298"/>
      <c r="C190" s="299" t="s">
        <v>363</v>
      </c>
      <c r="D190" s="300"/>
      <c r="E190" s="300"/>
      <c r="F190" s="301" t="s">
        <v>279</v>
      </c>
      <c r="G190" s="300"/>
      <c r="H190" s="300" t="s">
        <v>364</v>
      </c>
      <c r="I190" s="300" t="s">
        <v>361</v>
      </c>
      <c r="J190" s="302" t="s">
        <v>362</v>
      </c>
      <c r="K190" s="303"/>
    </row>
    <row r="191" spans="2:11" s="1" customFormat="1" ht="15" customHeight="1">
      <c r="B191" s="260"/>
      <c r="C191" s="296" t="s">
        <v>40</v>
      </c>
      <c r="D191" s="237"/>
      <c r="E191" s="237"/>
      <c r="F191" s="258" t="s">
        <v>273</v>
      </c>
      <c r="G191" s="237"/>
      <c r="H191" s="234" t="s">
        <v>365</v>
      </c>
      <c r="I191" s="237" t="s">
        <v>366</v>
      </c>
      <c r="J191" s="237"/>
      <c r="K191" s="283"/>
    </row>
    <row r="192" spans="2:11" s="1" customFormat="1" ht="15" customHeight="1">
      <c r="B192" s="260"/>
      <c r="C192" s="296" t="s">
        <v>367</v>
      </c>
      <c r="D192" s="237"/>
      <c r="E192" s="237"/>
      <c r="F192" s="258" t="s">
        <v>273</v>
      </c>
      <c r="G192" s="237"/>
      <c r="H192" s="237" t="s">
        <v>368</v>
      </c>
      <c r="I192" s="237" t="s">
        <v>308</v>
      </c>
      <c r="J192" s="237"/>
      <c r="K192" s="283"/>
    </row>
    <row r="193" spans="2:11" s="1" customFormat="1" ht="15" customHeight="1">
      <c r="B193" s="260"/>
      <c r="C193" s="296" t="s">
        <v>369</v>
      </c>
      <c r="D193" s="237"/>
      <c r="E193" s="237"/>
      <c r="F193" s="258" t="s">
        <v>273</v>
      </c>
      <c r="G193" s="237"/>
      <c r="H193" s="237" t="s">
        <v>370</v>
      </c>
      <c r="I193" s="237" t="s">
        <v>308</v>
      </c>
      <c r="J193" s="237"/>
      <c r="K193" s="283"/>
    </row>
    <row r="194" spans="2:11" s="1" customFormat="1" ht="15" customHeight="1">
      <c r="B194" s="260"/>
      <c r="C194" s="296" t="s">
        <v>371</v>
      </c>
      <c r="D194" s="237"/>
      <c r="E194" s="237"/>
      <c r="F194" s="258" t="s">
        <v>279</v>
      </c>
      <c r="G194" s="237"/>
      <c r="H194" s="237" t="s">
        <v>372</v>
      </c>
      <c r="I194" s="237" t="s">
        <v>308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373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374</v>
      </c>
      <c r="D201" s="305"/>
      <c r="E201" s="305"/>
      <c r="F201" s="305" t="s">
        <v>375</v>
      </c>
      <c r="G201" s="306"/>
      <c r="H201" s="363" t="s">
        <v>376</v>
      </c>
      <c r="I201" s="363"/>
      <c r="J201" s="363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366</v>
      </c>
      <c r="D203" s="237"/>
      <c r="E203" s="237"/>
      <c r="F203" s="258" t="s">
        <v>41</v>
      </c>
      <c r="G203" s="237"/>
      <c r="H203" s="364" t="s">
        <v>377</v>
      </c>
      <c r="I203" s="364"/>
      <c r="J203" s="364"/>
      <c r="K203" s="283"/>
    </row>
    <row r="204" spans="2:11" s="1" customFormat="1" ht="15" customHeight="1">
      <c r="B204" s="260"/>
      <c r="C204" s="237"/>
      <c r="D204" s="237"/>
      <c r="E204" s="237"/>
      <c r="F204" s="258" t="s">
        <v>42</v>
      </c>
      <c r="G204" s="237"/>
      <c r="H204" s="364" t="s">
        <v>378</v>
      </c>
      <c r="I204" s="364"/>
      <c r="J204" s="364"/>
      <c r="K204" s="283"/>
    </row>
    <row r="205" spans="2:11" s="1" customFormat="1" ht="15" customHeight="1">
      <c r="B205" s="260"/>
      <c r="C205" s="237"/>
      <c r="D205" s="237"/>
      <c r="E205" s="237"/>
      <c r="F205" s="258" t="s">
        <v>45</v>
      </c>
      <c r="G205" s="237"/>
      <c r="H205" s="364" t="s">
        <v>379</v>
      </c>
      <c r="I205" s="364"/>
      <c r="J205" s="364"/>
      <c r="K205" s="283"/>
    </row>
    <row r="206" spans="2:11" s="1" customFormat="1" ht="15" customHeight="1">
      <c r="B206" s="260"/>
      <c r="C206" s="237"/>
      <c r="D206" s="237"/>
      <c r="E206" s="237"/>
      <c r="F206" s="258" t="s">
        <v>43</v>
      </c>
      <c r="G206" s="237"/>
      <c r="H206" s="364" t="s">
        <v>380</v>
      </c>
      <c r="I206" s="364"/>
      <c r="J206" s="364"/>
      <c r="K206" s="283"/>
    </row>
    <row r="207" spans="2:11" s="1" customFormat="1" ht="15" customHeight="1">
      <c r="B207" s="260"/>
      <c r="C207" s="237"/>
      <c r="D207" s="237"/>
      <c r="E207" s="237"/>
      <c r="F207" s="258" t="s">
        <v>44</v>
      </c>
      <c r="G207" s="237"/>
      <c r="H207" s="364" t="s">
        <v>381</v>
      </c>
      <c r="I207" s="364"/>
      <c r="J207" s="364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320</v>
      </c>
      <c r="D209" s="237"/>
      <c r="E209" s="237"/>
      <c r="F209" s="258" t="s">
        <v>74</v>
      </c>
      <c r="G209" s="237"/>
      <c r="H209" s="364" t="s">
        <v>382</v>
      </c>
      <c r="I209" s="364"/>
      <c r="J209" s="364"/>
      <c r="K209" s="283"/>
    </row>
    <row r="210" spans="2:11" s="1" customFormat="1" ht="15" customHeight="1">
      <c r="B210" s="260"/>
      <c r="C210" s="237"/>
      <c r="D210" s="237"/>
      <c r="E210" s="237"/>
      <c r="F210" s="258" t="s">
        <v>215</v>
      </c>
      <c r="G210" s="237"/>
      <c r="H210" s="364" t="s">
        <v>216</v>
      </c>
      <c r="I210" s="364"/>
      <c r="J210" s="364"/>
      <c r="K210" s="283"/>
    </row>
    <row r="211" spans="2:11" s="1" customFormat="1" ht="15" customHeight="1">
      <c r="B211" s="260"/>
      <c r="C211" s="237"/>
      <c r="D211" s="237"/>
      <c r="E211" s="237"/>
      <c r="F211" s="258" t="s">
        <v>213</v>
      </c>
      <c r="G211" s="237"/>
      <c r="H211" s="364" t="s">
        <v>383</v>
      </c>
      <c r="I211" s="364"/>
      <c r="J211" s="364"/>
      <c r="K211" s="283"/>
    </row>
    <row r="212" spans="2:11" s="1" customFormat="1" ht="15" customHeight="1">
      <c r="B212" s="307"/>
      <c r="C212" s="237"/>
      <c r="D212" s="237"/>
      <c r="E212" s="237"/>
      <c r="F212" s="258" t="s">
        <v>217</v>
      </c>
      <c r="G212" s="296"/>
      <c r="H212" s="365" t="s">
        <v>218</v>
      </c>
      <c r="I212" s="365"/>
      <c r="J212" s="365"/>
      <c r="K212" s="308"/>
    </row>
    <row r="213" spans="2:11" s="1" customFormat="1" ht="15" customHeight="1">
      <c r="B213" s="307"/>
      <c r="C213" s="237"/>
      <c r="D213" s="237"/>
      <c r="E213" s="237"/>
      <c r="F213" s="258" t="s">
        <v>219</v>
      </c>
      <c r="G213" s="296"/>
      <c r="H213" s="365" t="s">
        <v>384</v>
      </c>
      <c r="I213" s="365"/>
      <c r="J213" s="365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344</v>
      </c>
      <c r="D215" s="237"/>
      <c r="E215" s="237"/>
      <c r="F215" s="258">
        <v>1</v>
      </c>
      <c r="G215" s="296"/>
      <c r="H215" s="365" t="s">
        <v>385</v>
      </c>
      <c r="I215" s="365"/>
      <c r="J215" s="365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5" t="s">
        <v>386</v>
      </c>
      <c r="I216" s="365"/>
      <c r="J216" s="365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5" t="s">
        <v>387</v>
      </c>
      <c r="I217" s="365"/>
      <c r="J217" s="365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5" t="s">
        <v>388</v>
      </c>
      <c r="I218" s="365"/>
      <c r="J218" s="365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2025 - Údržba HOZ Lidmaň</vt:lpstr>
      <vt:lpstr>Pokyny pro vyplnění</vt:lpstr>
      <vt:lpstr>'2025 - Údržba HOZ Lidmaň'!Názvy_tisku</vt:lpstr>
      <vt:lpstr>'Rekapitulace stavby'!Názvy_tisku</vt:lpstr>
      <vt:lpstr>'2025 - Údržba HOZ Lidmaň'!Oblast_tisku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Vilím Pavel Ing.</dc:creator>
  <cp:lastModifiedBy>Krytinářová Eliška Ing.</cp:lastModifiedBy>
  <dcterms:created xsi:type="dcterms:W3CDTF">2025-02-26T09:52:08Z</dcterms:created>
  <dcterms:modified xsi:type="dcterms:W3CDTF">2025-03-19T13:35:22Z</dcterms:modified>
</cp:coreProperties>
</file>