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theme/theme1.xml" ContentType="application/vnd.openxmlformats-officedocument.them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270" yWindow="585" windowWidth="20775" windowHeight="10680"/>
  </bookViews>
  <sheets>
    <sheet name="Rekapitulace stavby" sheetId="1" r:id="rId1"/>
    <sheet name="SO-101 - Cesta HPC1R k.ú...." sheetId="2" r:id="rId2"/>
    <sheet name="VON - Vedlejší a ostatní ..." sheetId="3" r:id="rId3"/>
    <sheet name="Pokyny pro vyplnění" sheetId="4" r:id="rId4"/>
  </sheets>
  <definedNames>
    <definedName name="_xlnm._FilterDatabase" localSheetId="1" hidden="1">'SO-101 - Cesta HPC1R k.ú....'!$C$89:$K$568</definedName>
    <definedName name="_xlnm._FilterDatabase" localSheetId="2" hidden="1">'VON - Vedlejší a ostatní ...'!$C$81:$K$122</definedName>
    <definedName name="_xlnm.Print_Titles" localSheetId="0">'Rekapitulace stavby'!$52:$52</definedName>
    <definedName name="_xlnm.Print_Titles" localSheetId="1">'SO-101 - Cesta HPC1R k.ú....'!$89:$89</definedName>
    <definedName name="_xlnm.Print_Titles" localSheetId="2">'VON - Vedlejší a ostatní ...'!$81:$81</definedName>
    <definedName name="_xlnm.Print_Area" localSheetId="3">'Pokyny pro vyplnění'!$B$2:$K$71,'Pokyny pro vyplnění'!$B$74:$K$118,'Pokyny pro vyplnění'!$B$121:$K$161,'Pokyny pro vyplnění'!$B$164:$K$219</definedName>
    <definedName name="_xlnm.Print_Area" localSheetId="0">'Rekapitulace stavby'!$D$4:$AO$36,'Rekapitulace stavby'!$C$42:$AQ$57</definedName>
    <definedName name="_xlnm.Print_Area" localSheetId="1">'SO-101 - Cesta HPC1R k.ú....'!$C$4:$J$39,'SO-101 - Cesta HPC1R k.ú....'!$C$45:$J$71,'SO-101 - Cesta HPC1R k.ú....'!$C$77:$K$568</definedName>
    <definedName name="_xlnm.Print_Area" localSheetId="2">'VON - Vedlejší a ostatní ...'!$C$4:$J$39,'VON - Vedlejší a ostatní ...'!$C$45:$J$63,'VON - Vedlejší a ostatní ...'!$C$69:$K$122</definedName>
  </definedNames>
  <calcPr calcId="125725"/>
</workbook>
</file>

<file path=xl/calcChain.xml><?xml version="1.0" encoding="utf-8"?>
<calcChain xmlns="http://schemas.openxmlformats.org/spreadsheetml/2006/main">
  <c r="J37" i="3"/>
  <c r="J36"/>
  <c r="AY56" i="1" s="1"/>
  <c r="J35" i="3"/>
  <c r="AX56" i="1"/>
  <c r="BI120" i="3"/>
  <c r="BH120"/>
  <c r="BG120"/>
  <c r="BF120"/>
  <c r="T120"/>
  <c r="R120"/>
  <c r="P120"/>
  <c r="BI118"/>
  <c r="BH118"/>
  <c r="BG118"/>
  <c r="BF118"/>
  <c r="T118"/>
  <c r="R118"/>
  <c r="P118"/>
  <c r="BI115"/>
  <c r="BH115"/>
  <c r="BG115"/>
  <c r="BF115"/>
  <c r="T115"/>
  <c r="R115"/>
  <c r="P115"/>
  <c r="BI112"/>
  <c r="BH112"/>
  <c r="BG112"/>
  <c r="BF112"/>
  <c r="T112"/>
  <c r="R112"/>
  <c r="P112"/>
  <c r="BI109"/>
  <c r="BH109"/>
  <c r="BG109"/>
  <c r="BF109"/>
  <c r="T109"/>
  <c r="R109"/>
  <c r="P109"/>
  <c r="BI106"/>
  <c r="BH106"/>
  <c r="BG106"/>
  <c r="BF106"/>
  <c r="T106"/>
  <c r="R106"/>
  <c r="P106"/>
  <c r="BI103"/>
  <c r="BH103"/>
  <c r="BG103"/>
  <c r="BF103"/>
  <c r="T103"/>
  <c r="R103"/>
  <c r="P103"/>
  <c r="BI100"/>
  <c r="BH100"/>
  <c r="BG100"/>
  <c r="BF100"/>
  <c r="T100"/>
  <c r="R100"/>
  <c r="P100"/>
  <c r="BI97"/>
  <c r="BH97"/>
  <c r="BG97"/>
  <c r="BF97"/>
  <c r="T97"/>
  <c r="R97"/>
  <c r="P97"/>
  <c r="BI94"/>
  <c r="BH94"/>
  <c r="BG94"/>
  <c r="BF94"/>
  <c r="T94"/>
  <c r="R94"/>
  <c r="P94"/>
  <c r="BI91"/>
  <c r="BH91"/>
  <c r="BG91"/>
  <c r="BF91"/>
  <c r="T91"/>
  <c r="R91"/>
  <c r="P91"/>
  <c r="BI88"/>
  <c r="BH88"/>
  <c r="BG88"/>
  <c r="BF88"/>
  <c r="T88"/>
  <c r="R88"/>
  <c r="P88"/>
  <c r="BI85"/>
  <c r="BH85"/>
  <c r="BG85"/>
  <c r="BF85"/>
  <c r="T85"/>
  <c r="R85"/>
  <c r="P85"/>
  <c r="J78"/>
  <c r="F78"/>
  <c r="F76"/>
  <c r="E74"/>
  <c r="J54"/>
  <c r="F54"/>
  <c r="F52"/>
  <c r="E50"/>
  <c r="J24"/>
  <c r="E24"/>
  <c r="J79" s="1"/>
  <c r="J23"/>
  <c r="J18"/>
  <c r="E18"/>
  <c r="F55" s="1"/>
  <c r="J17"/>
  <c r="J12"/>
  <c r="J52"/>
  <c r="E7"/>
  <c r="E48"/>
  <c r="J37" i="2"/>
  <c r="J36"/>
  <c r="AY55" i="1" s="1"/>
  <c r="J35" i="2"/>
  <c r="AX55" i="1"/>
  <c r="BI566" i="2"/>
  <c r="BH566"/>
  <c r="BG566"/>
  <c r="BF566"/>
  <c r="T566"/>
  <c r="R566"/>
  <c r="P566"/>
  <c r="BI563"/>
  <c r="BH563"/>
  <c r="BG563"/>
  <c r="BF563"/>
  <c r="T563"/>
  <c r="R563"/>
  <c r="P563"/>
  <c r="BI559"/>
  <c r="BH559"/>
  <c r="BG559"/>
  <c r="BF559"/>
  <c r="T559"/>
  <c r="R559"/>
  <c r="P559"/>
  <c r="BI554"/>
  <c r="BH554"/>
  <c r="BG554"/>
  <c r="BF554"/>
  <c r="T554"/>
  <c r="R554"/>
  <c r="P554"/>
  <c r="BI551"/>
  <c r="BH551"/>
  <c r="BG551"/>
  <c r="BF551"/>
  <c r="T551"/>
  <c r="R551"/>
  <c r="P551"/>
  <c r="BI546"/>
  <c r="BH546"/>
  <c r="BG546"/>
  <c r="BF546"/>
  <c r="T546"/>
  <c r="R546"/>
  <c r="P546"/>
  <c r="BI542"/>
  <c r="BH542"/>
  <c r="BG542"/>
  <c r="BF542"/>
  <c r="T542"/>
  <c r="R542"/>
  <c r="P542"/>
  <c r="BI537"/>
  <c r="BH537"/>
  <c r="BG537"/>
  <c r="BF537"/>
  <c r="T537"/>
  <c r="R537"/>
  <c r="P537"/>
  <c r="BI533"/>
  <c r="BH533"/>
  <c r="BG533"/>
  <c r="BF533"/>
  <c r="T533"/>
  <c r="R533"/>
  <c r="P533"/>
  <c r="BI529"/>
  <c r="BH529"/>
  <c r="BG529"/>
  <c r="BF529"/>
  <c r="T529"/>
  <c r="R529"/>
  <c r="P529"/>
  <c r="BI525"/>
  <c r="BH525"/>
  <c r="BG525"/>
  <c r="BF525"/>
  <c r="T525"/>
  <c r="R525"/>
  <c r="P525"/>
  <c r="BI521"/>
  <c r="BH521"/>
  <c r="BG521"/>
  <c r="BF521"/>
  <c r="T521"/>
  <c r="R521"/>
  <c r="P521"/>
  <c r="BI516"/>
  <c r="BH516"/>
  <c r="BG516"/>
  <c r="BF516"/>
  <c r="T516"/>
  <c r="R516"/>
  <c r="P516"/>
  <c r="BI512"/>
  <c r="BH512"/>
  <c r="BG512"/>
  <c r="BF512"/>
  <c r="T512"/>
  <c r="R512"/>
  <c r="P512"/>
  <c r="BI508"/>
  <c r="BH508"/>
  <c r="BG508"/>
  <c r="BF508"/>
  <c r="T508"/>
  <c r="R508"/>
  <c r="P508"/>
  <c r="BI504"/>
  <c r="BH504"/>
  <c r="BG504"/>
  <c r="BF504"/>
  <c r="T504"/>
  <c r="R504"/>
  <c r="P504"/>
  <c r="BI499"/>
  <c r="BH499"/>
  <c r="BG499"/>
  <c r="BF499"/>
  <c r="T499"/>
  <c r="R499"/>
  <c r="P499"/>
  <c r="BI495"/>
  <c r="BH495"/>
  <c r="BG495"/>
  <c r="BF495"/>
  <c r="T495"/>
  <c r="R495"/>
  <c r="P495"/>
  <c r="BI491"/>
  <c r="BH491"/>
  <c r="BG491"/>
  <c r="BF491"/>
  <c r="T491"/>
  <c r="R491"/>
  <c r="P491"/>
  <c r="BI488"/>
  <c r="BH488"/>
  <c r="BG488"/>
  <c r="BF488"/>
  <c r="T488"/>
  <c r="R488"/>
  <c r="P488"/>
  <c r="BI484"/>
  <c r="BH484"/>
  <c r="BG484"/>
  <c r="BF484"/>
  <c r="T484"/>
  <c r="R484"/>
  <c r="P484"/>
  <c r="BI480"/>
  <c r="BH480"/>
  <c r="BG480"/>
  <c r="BF480"/>
  <c r="T480"/>
  <c r="R480"/>
  <c r="P480"/>
  <c r="BI477"/>
  <c r="BH477"/>
  <c r="BG477"/>
  <c r="BF477"/>
  <c r="T477"/>
  <c r="R477"/>
  <c r="P477"/>
  <c r="BI472"/>
  <c r="BH472"/>
  <c r="BG472"/>
  <c r="BF472"/>
  <c r="T472"/>
  <c r="R472"/>
  <c r="P472"/>
  <c r="BI468"/>
  <c r="BH468"/>
  <c r="BG468"/>
  <c r="BF468"/>
  <c r="T468"/>
  <c r="R468"/>
  <c r="P468"/>
  <c r="BI463"/>
  <c r="BH463"/>
  <c r="BG463"/>
  <c r="BF463"/>
  <c r="T463"/>
  <c r="R463"/>
  <c r="P463"/>
  <c r="BI459"/>
  <c r="BH459"/>
  <c r="BG459"/>
  <c r="BF459"/>
  <c r="T459"/>
  <c r="R459"/>
  <c r="P459"/>
  <c r="BI455"/>
  <c r="BH455"/>
  <c r="BG455"/>
  <c r="BF455"/>
  <c r="T455"/>
  <c r="R455"/>
  <c r="P455"/>
  <c r="BI453"/>
  <c r="BH453"/>
  <c r="BG453"/>
  <c r="BF453"/>
  <c r="T453"/>
  <c r="R453"/>
  <c r="P453"/>
  <c r="BI449"/>
  <c r="BH449"/>
  <c r="BG449"/>
  <c r="BF449"/>
  <c r="T449"/>
  <c r="R449"/>
  <c r="P449"/>
  <c r="BI447"/>
  <c r="BH447"/>
  <c r="BG447"/>
  <c r="BF447"/>
  <c r="T447"/>
  <c r="R447"/>
  <c r="P447"/>
  <c r="BI443"/>
  <c r="BH443"/>
  <c r="BG443"/>
  <c r="BF443"/>
  <c r="T443"/>
  <c r="R443"/>
  <c r="P443"/>
  <c r="BI439"/>
  <c r="BH439"/>
  <c r="BG439"/>
  <c r="BF439"/>
  <c r="T439"/>
  <c r="R439"/>
  <c r="P439"/>
  <c r="BI436"/>
  <c r="BH436"/>
  <c r="BG436"/>
  <c r="BF436"/>
  <c r="T436"/>
  <c r="R436"/>
  <c r="P436"/>
  <c r="BI433"/>
  <c r="BH433"/>
  <c r="BG433"/>
  <c r="BF433"/>
  <c r="T433"/>
  <c r="R433"/>
  <c r="P433"/>
  <c r="BI428"/>
  <c r="BH428"/>
  <c r="BG428"/>
  <c r="BF428"/>
  <c r="T428"/>
  <c r="R428"/>
  <c r="P428"/>
  <c r="BI424"/>
  <c r="BH424"/>
  <c r="BG424"/>
  <c r="BF424"/>
  <c r="T424"/>
  <c r="R424"/>
  <c r="P424"/>
  <c r="BI419"/>
  <c r="BH419"/>
  <c r="BG419"/>
  <c r="BF419"/>
  <c r="T419"/>
  <c r="R419"/>
  <c r="P419"/>
  <c r="BI414"/>
  <c r="BH414"/>
  <c r="BG414"/>
  <c r="BF414"/>
  <c r="T414"/>
  <c r="R414"/>
  <c r="P414"/>
  <c r="BI409"/>
  <c r="BH409"/>
  <c r="BG409"/>
  <c r="BF409"/>
  <c r="T409"/>
  <c r="R409"/>
  <c r="P409"/>
  <c r="BI404"/>
  <c r="BH404"/>
  <c r="BG404"/>
  <c r="BF404"/>
  <c r="T404"/>
  <c r="R404"/>
  <c r="P404"/>
  <c r="BI399"/>
  <c r="BH399"/>
  <c r="BG399"/>
  <c r="BF399"/>
  <c r="T399"/>
  <c r="R399"/>
  <c r="P399"/>
  <c r="BI394"/>
  <c r="BH394"/>
  <c r="BG394"/>
  <c r="BF394"/>
  <c r="T394"/>
  <c r="R394"/>
  <c r="P394"/>
  <c r="BI389"/>
  <c r="BH389"/>
  <c r="BG389"/>
  <c r="BF389"/>
  <c r="T389"/>
  <c r="R389"/>
  <c r="P389"/>
  <c r="BI385"/>
  <c r="BH385"/>
  <c r="BG385"/>
  <c r="BF385"/>
  <c r="T385"/>
  <c r="R385"/>
  <c r="P385"/>
  <c r="BI382"/>
  <c r="BH382"/>
  <c r="BG382"/>
  <c r="BF382"/>
  <c r="T382"/>
  <c r="R382"/>
  <c r="P382"/>
  <c r="BI377"/>
  <c r="BH377"/>
  <c r="BG377"/>
  <c r="BF377"/>
  <c r="T377"/>
  <c r="R377"/>
  <c r="P377"/>
  <c r="BI371"/>
  <c r="BH371"/>
  <c r="BG371"/>
  <c r="BF371"/>
  <c r="T371"/>
  <c r="R371"/>
  <c r="P371"/>
  <c r="BI367"/>
  <c r="BH367"/>
  <c r="BG367"/>
  <c r="BF367"/>
  <c r="T367"/>
  <c r="R367"/>
  <c r="P367"/>
  <c r="BI363"/>
  <c r="BH363"/>
  <c r="BG363"/>
  <c r="BF363"/>
  <c r="T363"/>
  <c r="R363"/>
  <c r="P363"/>
  <c r="BI358"/>
  <c r="BH358"/>
  <c r="BG358"/>
  <c r="BF358"/>
  <c r="T358"/>
  <c r="R358"/>
  <c r="P358"/>
  <c r="BI353"/>
  <c r="BH353"/>
  <c r="BG353"/>
  <c r="BF353"/>
  <c r="T353"/>
  <c r="R353"/>
  <c r="P353"/>
  <c r="BI349"/>
  <c r="BH349"/>
  <c r="BG349"/>
  <c r="BF349"/>
  <c r="T349"/>
  <c r="R349"/>
  <c r="P349"/>
  <c r="BI344"/>
  <c r="BH344"/>
  <c r="BG344"/>
  <c r="BF344"/>
  <c r="T344"/>
  <c r="R344"/>
  <c r="P344"/>
  <c r="BI338"/>
  <c r="BH338"/>
  <c r="BG338"/>
  <c r="BF338"/>
  <c r="T338"/>
  <c r="R338"/>
  <c r="P338"/>
  <c r="BI335"/>
  <c r="BH335"/>
  <c r="BG335"/>
  <c r="BF335"/>
  <c r="T335"/>
  <c r="R335"/>
  <c r="P335"/>
  <c r="BI330"/>
  <c r="BH330"/>
  <c r="BG330"/>
  <c r="BF330"/>
  <c r="T330"/>
  <c r="R330"/>
  <c r="P330"/>
  <c r="BI325"/>
  <c r="BH325"/>
  <c r="BG325"/>
  <c r="BF325"/>
  <c r="T325"/>
  <c r="R325"/>
  <c r="P325"/>
  <c r="BI321"/>
  <c r="BH321"/>
  <c r="BG321"/>
  <c r="BF321"/>
  <c r="T321"/>
  <c r="R321"/>
  <c r="P321"/>
  <c r="BI316"/>
  <c r="BH316"/>
  <c r="BG316"/>
  <c r="BF316"/>
  <c r="T316"/>
  <c r="R316"/>
  <c r="P316"/>
  <c r="BI311"/>
  <c r="BH311"/>
  <c r="BG311"/>
  <c r="BF311"/>
  <c r="T311"/>
  <c r="R311"/>
  <c r="P311"/>
  <c r="BI307"/>
  <c r="BH307"/>
  <c r="BG307"/>
  <c r="BF307"/>
  <c r="T307"/>
  <c r="R307"/>
  <c r="P307"/>
  <c r="BI303"/>
  <c r="BH303"/>
  <c r="BG303"/>
  <c r="BF303"/>
  <c r="T303"/>
  <c r="R303"/>
  <c r="P303"/>
  <c r="BI298"/>
  <c r="BH298"/>
  <c r="BG298"/>
  <c r="BF298"/>
  <c r="T298"/>
  <c r="R298"/>
  <c r="P298"/>
  <c r="BI293"/>
  <c r="BH293"/>
  <c r="BG293"/>
  <c r="BF293"/>
  <c r="T293"/>
  <c r="R293"/>
  <c r="P293"/>
  <c r="BI289"/>
  <c r="BH289"/>
  <c r="BG289"/>
  <c r="BF289"/>
  <c r="T289"/>
  <c r="R289"/>
  <c r="P289"/>
  <c r="BI283"/>
  <c r="BH283"/>
  <c r="BG283"/>
  <c r="BF283"/>
  <c r="T283"/>
  <c r="R283"/>
  <c r="P283"/>
  <c r="BI279"/>
  <c r="BH279"/>
  <c r="BG279"/>
  <c r="BF279"/>
  <c r="T279"/>
  <c r="R279"/>
  <c r="P279"/>
  <c r="BI275"/>
  <c r="BH275"/>
  <c r="BG275"/>
  <c r="BF275"/>
  <c r="T275"/>
  <c r="R275"/>
  <c r="P275"/>
  <c r="BI270"/>
  <c r="BH270"/>
  <c r="BG270"/>
  <c r="BF270"/>
  <c r="T270"/>
  <c r="R270"/>
  <c r="P270"/>
  <c r="BI262"/>
  <c r="BH262"/>
  <c r="BG262"/>
  <c r="BF262"/>
  <c r="T262"/>
  <c r="R262"/>
  <c r="P262"/>
  <c r="BI257"/>
  <c r="BH257"/>
  <c r="BG257"/>
  <c r="BF257"/>
  <c r="T257"/>
  <c r="R257"/>
  <c r="P257"/>
  <c r="BI252"/>
  <c r="BH252"/>
  <c r="BG252"/>
  <c r="BF252"/>
  <c r="T252"/>
  <c r="R252"/>
  <c r="P252"/>
  <c r="BI248"/>
  <c r="BH248"/>
  <c r="BG248"/>
  <c r="BF248"/>
  <c r="T248"/>
  <c r="R248"/>
  <c r="P248"/>
  <c r="BI242"/>
  <c r="BH242"/>
  <c r="BG242"/>
  <c r="BF242"/>
  <c r="T242"/>
  <c r="R242"/>
  <c r="P242"/>
  <c r="BI238"/>
  <c r="BH238"/>
  <c r="BG238"/>
  <c r="BF238"/>
  <c r="T238"/>
  <c r="R238"/>
  <c r="P238"/>
  <c r="BI234"/>
  <c r="BH234"/>
  <c r="BG234"/>
  <c r="BF234"/>
  <c r="T234"/>
  <c r="R234"/>
  <c r="P234"/>
  <c r="BI229"/>
  <c r="BH229"/>
  <c r="BG229"/>
  <c r="BF229"/>
  <c r="T229"/>
  <c r="R229"/>
  <c r="P229"/>
  <c r="BI225"/>
  <c r="BH225"/>
  <c r="BG225"/>
  <c r="BF225"/>
  <c r="T225"/>
  <c r="R225"/>
  <c r="P225"/>
  <c r="BI221"/>
  <c r="BH221"/>
  <c r="BG221"/>
  <c r="BF221"/>
  <c r="T221"/>
  <c r="R221"/>
  <c r="P221"/>
  <c r="BI217"/>
  <c r="BH217"/>
  <c r="BG217"/>
  <c r="BF217"/>
  <c r="T217"/>
  <c r="R217"/>
  <c r="P217"/>
  <c r="BI214"/>
  <c r="BH214"/>
  <c r="BG214"/>
  <c r="BF214"/>
  <c r="T214"/>
  <c r="R214"/>
  <c r="P214"/>
  <c r="BI211"/>
  <c r="BH211"/>
  <c r="BG211"/>
  <c r="BF211"/>
  <c r="T211"/>
  <c r="R211"/>
  <c r="P211"/>
  <c r="BI208"/>
  <c r="BH208"/>
  <c r="BG208"/>
  <c r="BF208"/>
  <c r="T208"/>
  <c r="R208"/>
  <c r="P208"/>
  <c r="BI202"/>
  <c r="BH202"/>
  <c r="BG202"/>
  <c r="BF202"/>
  <c r="T202"/>
  <c r="R202"/>
  <c r="P202"/>
  <c r="BI197"/>
  <c r="BH197"/>
  <c r="BG197"/>
  <c r="BF197"/>
  <c r="T197"/>
  <c r="R197"/>
  <c r="P197"/>
  <c r="BI193"/>
  <c r="BH193"/>
  <c r="BG193"/>
  <c r="BF193"/>
  <c r="T193"/>
  <c r="R193"/>
  <c r="P193"/>
  <c r="BI185"/>
  <c r="BH185"/>
  <c r="BG185"/>
  <c r="BF185"/>
  <c r="T185"/>
  <c r="R185"/>
  <c r="P185"/>
  <c r="BI180"/>
  <c r="BH180"/>
  <c r="BG180"/>
  <c r="BF180"/>
  <c r="T180"/>
  <c r="R180"/>
  <c r="P180"/>
  <c r="BI176"/>
  <c r="BH176"/>
  <c r="BG176"/>
  <c r="BF176"/>
  <c r="T176"/>
  <c r="R176"/>
  <c r="P176"/>
  <c r="BI170"/>
  <c r="BH170"/>
  <c r="BG170"/>
  <c r="BF170"/>
  <c r="T170"/>
  <c r="R170"/>
  <c r="P170"/>
  <c r="BI165"/>
  <c r="BH165"/>
  <c r="BG165"/>
  <c r="BF165"/>
  <c r="T165"/>
  <c r="R165"/>
  <c r="P165"/>
  <c r="BI161"/>
  <c r="BH161"/>
  <c r="BG161"/>
  <c r="BF161"/>
  <c r="T161"/>
  <c r="R161"/>
  <c r="P161"/>
  <c r="BI157"/>
  <c r="BH157"/>
  <c r="BG157"/>
  <c r="BF157"/>
  <c r="T157"/>
  <c r="R157"/>
  <c r="P157"/>
  <c r="BI152"/>
  <c r="BH152"/>
  <c r="BG152"/>
  <c r="BF152"/>
  <c r="T152"/>
  <c r="R152"/>
  <c r="P152"/>
  <c r="BI148"/>
  <c r="BH148"/>
  <c r="BG148"/>
  <c r="BF148"/>
  <c r="T148"/>
  <c r="R148"/>
  <c r="P148"/>
  <c r="BI144"/>
  <c r="BH144"/>
  <c r="BG144"/>
  <c r="BF144"/>
  <c r="T144"/>
  <c r="R144"/>
  <c r="P144"/>
  <c r="BI140"/>
  <c r="BH140"/>
  <c r="BG140"/>
  <c r="BF140"/>
  <c r="T140"/>
  <c r="R140"/>
  <c r="P140"/>
  <c r="BI136"/>
  <c r="BH136"/>
  <c r="BG136"/>
  <c r="BF136"/>
  <c r="T136"/>
  <c r="R136"/>
  <c r="P136"/>
  <c r="BI134"/>
  <c r="BH134"/>
  <c r="BG134"/>
  <c r="BF134"/>
  <c r="T134"/>
  <c r="R134"/>
  <c r="P134"/>
  <c r="BI132"/>
  <c r="BH132"/>
  <c r="BG132"/>
  <c r="BF132"/>
  <c r="T132"/>
  <c r="R132"/>
  <c r="P132"/>
  <c r="BI130"/>
  <c r="BH130"/>
  <c r="BG130"/>
  <c r="BF130"/>
  <c r="T130"/>
  <c r="R130"/>
  <c r="P130"/>
  <c r="BI125"/>
  <c r="BH125"/>
  <c r="BG125"/>
  <c r="BF125"/>
  <c r="T125"/>
  <c r="R125"/>
  <c r="P125"/>
  <c r="BI121"/>
  <c r="BH121"/>
  <c r="BG121"/>
  <c r="BF121"/>
  <c r="T121"/>
  <c r="R121"/>
  <c r="P121"/>
  <c r="BI117"/>
  <c r="BH117"/>
  <c r="BG117"/>
  <c r="BF117"/>
  <c r="T117"/>
  <c r="R117"/>
  <c r="P117"/>
  <c r="BI113"/>
  <c r="BH113"/>
  <c r="BG113"/>
  <c r="BF113"/>
  <c r="T113"/>
  <c r="R113"/>
  <c r="P113"/>
  <c r="BI109"/>
  <c r="BH109"/>
  <c r="BG109"/>
  <c r="BF109"/>
  <c r="T109"/>
  <c r="R109"/>
  <c r="P109"/>
  <c r="BI105"/>
  <c r="BH105"/>
  <c r="BG105"/>
  <c r="BF105"/>
  <c r="T105"/>
  <c r="R105"/>
  <c r="P105"/>
  <c r="BI101"/>
  <c r="BH101"/>
  <c r="BG101"/>
  <c r="BF101"/>
  <c r="T101"/>
  <c r="R101"/>
  <c r="P101"/>
  <c r="BI97"/>
  <c r="BH97"/>
  <c r="BG97"/>
  <c r="BF97"/>
  <c r="T97"/>
  <c r="R97"/>
  <c r="P97"/>
  <c r="BI93"/>
  <c r="BH93"/>
  <c r="BG93"/>
  <c r="BF93"/>
  <c r="T93"/>
  <c r="R93"/>
  <c r="P93"/>
  <c r="J86"/>
  <c r="F86"/>
  <c r="F84"/>
  <c r="E82"/>
  <c r="J54"/>
  <c r="F54"/>
  <c r="F52"/>
  <c r="E50"/>
  <c r="J24"/>
  <c r="E24"/>
  <c r="J87" s="1"/>
  <c r="J23"/>
  <c r="J18"/>
  <c r="E18"/>
  <c r="F87" s="1"/>
  <c r="J17"/>
  <c r="J12"/>
  <c r="J84"/>
  <c r="E7"/>
  <c r="E80"/>
  <c r="L50" i="1"/>
  <c r="AM50"/>
  <c r="AM49"/>
  <c r="L49"/>
  <c r="AM47"/>
  <c r="L47"/>
  <c r="L45"/>
  <c r="L44"/>
  <c r="BK529" i="2"/>
  <c r="J443"/>
  <c r="BK275"/>
  <c r="BK144"/>
  <c r="J542"/>
  <c r="J344"/>
  <c r="J208"/>
  <c r="J525"/>
  <c r="BK480"/>
  <c r="J385"/>
  <c r="J252"/>
  <c r="BK542"/>
  <c r="BK424"/>
  <c r="BK262"/>
  <c r="J140"/>
  <c r="BK118" i="3"/>
  <c r="J112"/>
  <c r="BK525" i="2"/>
  <c r="BK394"/>
  <c r="J248"/>
  <c r="BK157"/>
  <c r="J554"/>
  <c r="J371"/>
  <c r="J279"/>
  <c r="J148"/>
  <c r="BK463"/>
  <c r="BK358"/>
  <c r="BK185"/>
  <c r="BK533"/>
  <c r="J363"/>
  <c r="J283"/>
  <c r="BK148"/>
  <c r="J109" i="3"/>
  <c r="BK504" i="2"/>
  <c r="J424"/>
  <c r="J229"/>
  <c r="J152"/>
  <c r="BK93"/>
  <c r="J298"/>
  <c r="J180"/>
  <c r="BK491"/>
  <c r="BK419"/>
  <c r="BK316"/>
  <c r="BK214"/>
  <c r="BK101"/>
  <c r="BK428"/>
  <c r="BK349"/>
  <c r="J257"/>
  <c r="J136"/>
  <c r="BK91" i="3"/>
  <c r="BK103"/>
  <c r="J521" i="2"/>
  <c r="BK433"/>
  <c r="BK257"/>
  <c r="J234"/>
  <c r="J125"/>
  <c r="BK472"/>
  <c r="BK197"/>
  <c r="J546"/>
  <c r="BK468"/>
  <c r="J399"/>
  <c r="BK279"/>
  <c r="BK105"/>
  <c r="J330"/>
  <c r="J197"/>
  <c r="J120" i="3"/>
  <c r="J491" i="2"/>
  <c r="BK385"/>
  <c r="BK193"/>
  <c r="BK97"/>
  <c r="J394"/>
  <c r="BK238"/>
  <c r="J97"/>
  <c r="J508"/>
  <c r="BK459"/>
  <c r="J307"/>
  <c r="J165"/>
  <c r="BK377"/>
  <c r="BK307"/>
  <c r="J185"/>
  <c r="BK100" i="3"/>
  <c r="J100"/>
  <c r="J499" i="2"/>
  <c r="BK436"/>
  <c r="J321"/>
  <c r="J176"/>
  <c r="BK121"/>
  <c r="J453"/>
  <c r="J303"/>
  <c r="BK125"/>
  <c r="BK521"/>
  <c r="BK449"/>
  <c r="J270"/>
  <c r="J563"/>
  <c r="J409"/>
  <c r="BK221"/>
  <c r="J106" i="3"/>
  <c r="BK566" i="2"/>
  <c r="J459"/>
  <c r="J289"/>
  <c r="BK217"/>
  <c r="J113"/>
  <c r="J449"/>
  <c r="BK283"/>
  <c r="J121"/>
  <c r="J477"/>
  <c r="BK389"/>
  <c r="J293"/>
  <c r="BK208"/>
  <c r="J529"/>
  <c r="BK414"/>
  <c r="J311"/>
  <c r="BK176"/>
  <c r="BK106" i="3"/>
  <c r="BK563" i="2"/>
  <c r="J463"/>
  <c r="BK382"/>
  <c r="BK140"/>
  <c r="BK516"/>
  <c r="J349"/>
  <c r="BK152"/>
  <c r="BK512"/>
  <c r="J455"/>
  <c r="J382"/>
  <c r="BK234"/>
  <c r="BK508"/>
  <c r="J419"/>
  <c r="BK293"/>
  <c r="J103" i="3"/>
  <c r="J468" i="2"/>
  <c r="J428"/>
  <c r="BK165"/>
  <c r="BK117"/>
  <c r="BK409"/>
  <c r="BK289"/>
  <c r="BK132"/>
  <c r="BK495"/>
  <c r="J414"/>
  <c r="J275"/>
  <c r="J109"/>
  <c r="BK455"/>
  <c r="J335"/>
  <c r="J217"/>
  <c r="BK94" i="3"/>
  <c r="J94"/>
  <c r="BK85"/>
  <c r="J447" i="2"/>
  <c r="BK270"/>
  <c r="J134"/>
  <c r="J488"/>
  <c r="BK338"/>
  <c r="BK161"/>
  <c r="BK551"/>
  <c r="BK488"/>
  <c r="BK298"/>
  <c r="BK134"/>
  <c r="BK453"/>
  <c r="BK325"/>
  <c r="J193"/>
  <c r="J85" i="3"/>
  <c r="J91"/>
  <c r="J472" i="2"/>
  <c r="BK363"/>
  <c r="J170"/>
  <c r="BK546"/>
  <c r="J353"/>
  <c r="J211"/>
  <c r="AS54" i="1"/>
  <c r="BK202" i="2"/>
  <c r="BK115" i="3"/>
  <c r="J88"/>
  <c r="BK484" i="2"/>
  <c r="J316"/>
  <c r="J161"/>
  <c r="J559"/>
  <c r="J389"/>
  <c r="BK242"/>
  <c r="J566"/>
  <c r="J436"/>
  <c r="J325"/>
  <c r="J202"/>
  <c r="BK443"/>
  <c r="BK353"/>
  <c r="BK170"/>
  <c r="BK88" i="3"/>
  <c r="BK559" i="2"/>
  <c r="BK344"/>
  <c r="J238"/>
  <c r="J130"/>
  <c r="BK477"/>
  <c r="BK311"/>
  <c r="J157"/>
  <c r="BK554"/>
  <c r="J439"/>
  <c r="BK330"/>
  <c r="BK211"/>
  <c r="J516"/>
  <c r="J358"/>
  <c r="J242"/>
  <c r="BK120" i="3"/>
  <c r="BK112"/>
  <c r="J551" i="2"/>
  <c r="J480"/>
  <c r="BK367"/>
  <c r="J221"/>
  <c r="J105"/>
  <c r="BK399"/>
  <c r="J214"/>
  <c r="J93"/>
  <c r="BK499"/>
  <c r="J433"/>
  <c r="J225"/>
  <c r="J504"/>
  <c r="J338"/>
  <c r="BK248"/>
  <c r="J101"/>
  <c r="BK97" i="3"/>
  <c r="J533" i="2"/>
  <c r="BK439"/>
  <c r="BK252"/>
  <c r="J132"/>
  <c r="J512"/>
  <c r="BK335"/>
  <c r="J144"/>
  <c r="BK447"/>
  <c r="J377"/>
  <c r="J262"/>
  <c r="BK113"/>
  <c r="J495"/>
  <c r="J367"/>
  <c r="BK229"/>
  <c r="J115" i="3"/>
  <c r="J97"/>
  <c r="J118"/>
  <c r="J537" i="2"/>
  <c r="BK404"/>
  <c r="BK180"/>
  <c r="BK109"/>
  <c r="J404"/>
  <c r="BK321"/>
  <c r="BK130"/>
  <c r="J484"/>
  <c r="BK303"/>
  <c r="BK136"/>
  <c r="BK537"/>
  <c r="BK371"/>
  <c r="BK225"/>
  <c r="J117"/>
  <c r="BK109" i="3"/>
  <c r="R92" i="2" l="1"/>
  <c r="BK315"/>
  <c r="J315"/>
  <c r="J62" s="1"/>
  <c r="T343"/>
  <c r="BK376"/>
  <c r="J376"/>
  <c r="J64" s="1"/>
  <c r="BK432"/>
  <c r="J432" s="1"/>
  <c r="J65" s="1"/>
  <c r="T432"/>
  <c r="T442"/>
  <c r="P503"/>
  <c r="BK550"/>
  <c r="J550" s="1"/>
  <c r="J68" s="1"/>
  <c r="R550"/>
  <c r="T550"/>
  <c r="T558"/>
  <c r="T557"/>
  <c r="BK96" i="3"/>
  <c r="J96"/>
  <c r="J62" s="1"/>
  <c r="P92" i="2"/>
  <c r="P315"/>
  <c r="P343"/>
  <c r="P376"/>
  <c r="P432"/>
  <c r="R432"/>
  <c r="R442"/>
  <c r="T503"/>
  <c r="BK558"/>
  <c r="BK557" s="1"/>
  <c r="J557" s="1"/>
  <c r="J69" s="1"/>
  <c r="BK84" i="3"/>
  <c r="J84"/>
  <c r="J61" s="1"/>
  <c r="R84"/>
  <c r="P96"/>
  <c r="BK92" i="2"/>
  <c r="J92" s="1"/>
  <c r="J61" s="1"/>
  <c r="R315"/>
  <c r="R343"/>
  <c r="R376"/>
  <c r="BK442"/>
  <c r="J442" s="1"/>
  <c r="J66" s="1"/>
  <c r="BK503"/>
  <c r="J503"/>
  <c r="J67" s="1"/>
  <c r="R503"/>
  <c r="P550"/>
  <c r="P558"/>
  <c r="P557" s="1"/>
  <c r="P84" i="3"/>
  <c r="P83" s="1"/>
  <c r="P82" s="1"/>
  <c r="AU56" i="1" s="1"/>
  <c r="R96" i="3"/>
  <c r="T92" i="2"/>
  <c r="T91" s="1"/>
  <c r="T90" s="1"/>
  <c r="T315"/>
  <c r="BK343"/>
  <c r="J343" s="1"/>
  <c r="J63" s="1"/>
  <c r="T376"/>
  <c r="P442"/>
  <c r="R558"/>
  <c r="R557" s="1"/>
  <c r="T84" i="3"/>
  <c r="T96"/>
  <c r="E72"/>
  <c r="F79"/>
  <c r="BE97"/>
  <c r="BE115"/>
  <c r="BE118"/>
  <c r="J76"/>
  <c r="BE85"/>
  <c r="BE94"/>
  <c r="BE100"/>
  <c r="BE120"/>
  <c r="J55"/>
  <c r="BE91"/>
  <c r="BE103"/>
  <c r="BE112"/>
  <c r="BE88"/>
  <c r="BE106"/>
  <c r="BE109"/>
  <c r="E48" i="2"/>
  <c r="BE97"/>
  <c r="BE109"/>
  <c r="BE121"/>
  <c r="BE125"/>
  <c r="BE134"/>
  <c r="BE152"/>
  <c r="BE161"/>
  <c r="BE208"/>
  <c r="BE211"/>
  <c r="BE270"/>
  <c r="BE275"/>
  <c r="BE298"/>
  <c r="BE303"/>
  <c r="BE316"/>
  <c r="BE385"/>
  <c r="BE389"/>
  <c r="BE399"/>
  <c r="BE433"/>
  <c r="BE449"/>
  <c r="BE468"/>
  <c r="BE477"/>
  <c r="BE484"/>
  <c r="BE488"/>
  <c r="BE512"/>
  <c r="BE546"/>
  <c r="BE93"/>
  <c r="BE117"/>
  <c r="BE130"/>
  <c r="BE132"/>
  <c r="BE140"/>
  <c r="BE144"/>
  <c r="BE148"/>
  <c r="BE157"/>
  <c r="BE170"/>
  <c r="BE176"/>
  <c r="BE180"/>
  <c r="BE193"/>
  <c r="BE242"/>
  <c r="BE283"/>
  <c r="BE311"/>
  <c r="BE321"/>
  <c r="BE330"/>
  <c r="BE338"/>
  <c r="BE344"/>
  <c r="BE353"/>
  <c r="BE367"/>
  <c r="BE394"/>
  <c r="BE404"/>
  <c r="BE472"/>
  <c r="BE516"/>
  <c r="BE537"/>
  <c r="BE563"/>
  <c r="J52"/>
  <c r="J55"/>
  <c r="BE105"/>
  <c r="BE113"/>
  <c r="BE136"/>
  <c r="BE165"/>
  <c r="BE185"/>
  <c r="BE217"/>
  <c r="BE221"/>
  <c r="BE225"/>
  <c r="BE229"/>
  <c r="BE248"/>
  <c r="BE252"/>
  <c r="BE257"/>
  <c r="BE262"/>
  <c r="BE358"/>
  <c r="BE363"/>
  <c r="BE377"/>
  <c r="BE382"/>
  <c r="BE419"/>
  <c r="BE424"/>
  <c r="BE436"/>
  <c r="BE439"/>
  <c r="BE443"/>
  <c r="BE455"/>
  <c r="BE459"/>
  <c r="BE463"/>
  <c r="BE480"/>
  <c r="BE491"/>
  <c r="BE499"/>
  <c r="BE504"/>
  <c r="BE521"/>
  <c r="BE525"/>
  <c r="BE529"/>
  <c r="BE533"/>
  <c r="BE559"/>
  <c r="BE566"/>
  <c r="F55"/>
  <c r="BE101"/>
  <c r="BE197"/>
  <c r="BE202"/>
  <c r="BE214"/>
  <c r="BE234"/>
  <c r="BE238"/>
  <c r="BE279"/>
  <c r="BE289"/>
  <c r="BE293"/>
  <c r="BE307"/>
  <c r="BE325"/>
  <c r="BE335"/>
  <c r="BE349"/>
  <c r="BE371"/>
  <c r="BE409"/>
  <c r="BE414"/>
  <c r="BE428"/>
  <c r="BE447"/>
  <c r="BE453"/>
  <c r="BE495"/>
  <c r="BE508"/>
  <c r="BE542"/>
  <c r="BE551"/>
  <c r="BE554"/>
  <c r="F34"/>
  <c r="BA55" i="1" s="1"/>
  <c r="F35" i="3"/>
  <c r="BB56" i="1"/>
  <c r="F36" i="3"/>
  <c r="BC56" i="1" s="1"/>
  <c r="F37" i="2"/>
  <c r="BD55" i="1"/>
  <c r="J34" i="3"/>
  <c r="AW56" i="1" s="1"/>
  <c r="F35" i="2"/>
  <c r="BB55" i="1"/>
  <c r="F34" i="3"/>
  <c r="BA56" i="1" s="1"/>
  <c r="F37" i="3"/>
  <c r="BD56" i="1"/>
  <c r="F36" i="2"/>
  <c r="BC55" i="1" s="1"/>
  <c r="J34" i="2"/>
  <c r="AW55" i="1"/>
  <c r="J558" i="2" l="1"/>
  <c r="J70" s="1"/>
  <c r="R83" i="3"/>
  <c r="R82"/>
  <c r="T83"/>
  <c r="T82"/>
  <c r="P91" i="2"/>
  <c r="P90"/>
  <c r="AU55" i="1" s="1"/>
  <c r="AU54" s="1"/>
  <c r="R91" i="2"/>
  <c r="R90" s="1"/>
  <c r="BK91"/>
  <c r="J91" s="1"/>
  <c r="J60" s="1"/>
  <c r="BK83" i="3"/>
  <c r="J83"/>
  <c r="J60" s="1"/>
  <c r="BA54" i="1"/>
  <c r="AW54" s="1"/>
  <c r="AK30" s="1"/>
  <c r="BC54"/>
  <c r="AY54"/>
  <c r="J33" i="2"/>
  <c r="AV55" i="1" s="1"/>
  <c r="AT55" s="1"/>
  <c r="F33" i="3"/>
  <c r="AZ56" i="1" s="1"/>
  <c r="BB54"/>
  <c r="AX54"/>
  <c r="BD54"/>
  <c r="W33" s="1"/>
  <c r="J33" i="3"/>
  <c r="AV56" i="1"/>
  <c r="AT56" s="1"/>
  <c r="F33" i="2"/>
  <c r="AZ55" i="1" s="1"/>
  <c r="BK90" i="2" l="1"/>
  <c r="J90" s="1"/>
  <c r="J30" s="1"/>
  <c r="AG55" i="1" s="1"/>
  <c r="BK82" i="3"/>
  <c r="J82" s="1"/>
  <c r="J59" s="1"/>
  <c r="AN55" i="1"/>
  <c r="AZ54"/>
  <c r="W29" s="1"/>
  <c r="W31"/>
  <c r="W32"/>
  <c r="W30"/>
  <c r="J59" i="2" l="1"/>
  <c r="J39"/>
  <c r="J30" i="3"/>
  <c r="AG56" i="1" s="1"/>
  <c r="AV54"/>
  <c r="AK29" s="1"/>
  <c r="J39" i="3" l="1"/>
  <c r="AN56" i="1"/>
  <c r="AG54"/>
  <c r="AK26" s="1"/>
  <c r="AK35" s="1"/>
  <c r="AT54"/>
  <c r="AN54" l="1"/>
</calcChain>
</file>

<file path=xl/sharedStrings.xml><?xml version="1.0" encoding="utf-8"?>
<sst xmlns="http://schemas.openxmlformats.org/spreadsheetml/2006/main" count="4977" uniqueCount="1151">
  <si>
    <t>Export Komplet</t>
  </si>
  <si>
    <t>VZ</t>
  </si>
  <si>
    <t>2.0</t>
  </si>
  <si>
    <t>ZAMOK</t>
  </si>
  <si>
    <t>False</t>
  </si>
  <si>
    <t>{f024aeef-51bd-4454-a163-597446d15ff1}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</si>
  <si>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</si>
  <si>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</si>
  <si>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</si>
  <si>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</si>
  <si>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</si>
  <si>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</si>
  <si>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</si>
  <si>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</si>
  <si>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HRD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</si>
  <si>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</si>
  <si>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</si>
  <si>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Starohorská cesta - SO-101</t>
  </si>
  <si>
    <t>KSO:</t>
  </si>
  <si>
    <t/>
  </si>
  <si>
    <t>CC-CZ:</t>
  </si>
  <si>
    <t>Místo:</t>
  </si>
  <si>
    <t xml:space="preserve"> </t>
  </si>
  <si>
    <t>Datum:</t>
  </si>
  <si>
    <t>17. 5. 2023</t>
  </si>
  <si>
    <t>Zadavatel:</t>
  </si>
  <si>
    <t>IČ:</t>
  </si>
  <si>
    <t>ČR-SPÚ, Pobočka Tábor</t>
  </si>
  <si>
    <t>DIČ:</t>
  </si>
  <si>
    <t>Uchazeč:</t>
  </si>
  <si>
    <t>Vyplň údaj</t>
  </si>
  <si>
    <t>Projektant:</t>
  </si>
  <si>
    <t>Agroprojekce Litomyšl, s.r.o.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</si>
  <si>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</si>
  <si>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</si>
  <si>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</si>
  <si>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</si>
  <si>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</si>
  <si>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</si>
  <si>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</si>
  <si>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</si>
  <si>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</si>
  <si>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</si>
  <si>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</si>
  <si>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</si>
  <si>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</si>
  <si>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</si>
  <si>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</si>
  <si>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</si>
  <si>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</si>
  <si>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</si>
  <si>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</si>
  <si>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</si>
  <si>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</si>
  <si>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</si>
  <si>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</si>
  <si>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</si>
  <si>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</si>
  <si>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</si>
  <si>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</si>
  <si>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</si>
  <si>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</si>
  <si>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</si>
  <si>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</si>
  <si>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</si>
  <si>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</si>
  <si>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</si>
  <si>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</si>
  <si>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</si>
  <si>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</si>
  <si>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</si>
  <si>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</si>
  <si>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</si>
  <si>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</si>
  <si>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</si>
  <si>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</si>
  <si>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SO-101</t>
  </si>
  <si>
    <t>Cesta HPC1R k.ú. Podolí u Ratibořských Hor</t>
  </si>
  <si>
    <t>STA</t>
  </si>
  <si>
    <t>1</t>
  </si>
  <si>
    <t>{e434f5d0-91a7-43d2-865b-fe10e86e9721}</t>
  </si>
  <si>
    <t>822 2</t>
  </si>
  <si>
    <t>2</t>
  </si>
  <si>
    <t>VON</t>
  </si>
  <si>
    <t>Vedlejší a ostatní náklady</t>
  </si>
  <si>
    <t>{3c5e9bb7-a661-49ad-98ee-70bff3d2dee6}</t>
  </si>
  <si>
    <t>KRYCÍ LIST SOUPISU PRACÍ</t>
  </si>
  <si>
    <t>Objekt:</t>
  </si>
  <si>
    <t>SO-101 - Cesta HPC1R k.ú. Podolí u Ratibořských Hor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</si>
  <si>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</si>
  <si>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</si>
  <si>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</si>
  <si>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</si>
  <si>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</si>
  <si>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</si>
  <si>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2 - Zakládání</t>
  </si>
  <si>
    <t xml:space="preserve">    4 - Vodorovné konstrukce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</si>
  <si>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</si>
  <si>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</si>
  <si>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</si>
  <si>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</si>
  <si>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</si>
  <si>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</si>
  <si>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767 - Konstrukce zámečnické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</si>
  <si>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</si>
  <si>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</si>
  <si>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</si>
  <si>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</si>
  <si>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</si>
  <si>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</si>
  <si>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</si>
  <si>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</si>
  <si>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</si>
  <si>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</si>
  <si>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</si>
  <si>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</si>
  <si>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</si>
  <si>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</si>
  <si>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</si>
  <si>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</si>
  <si>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</si>
  <si>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</si>
  <si>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111251102</t>
  </si>
  <si>
    <t>Odstranění křovin a stromů průměru kmene do 100 mm i s kořeny sklonu terénu do 1:5 z celkové plochy přes 100 do 500 m2 strojně</t>
  </si>
  <si>
    <t>m2</t>
  </si>
  <si>
    <t>CS ÚRS 2022 02</t>
  </si>
  <si>
    <t>4</t>
  </si>
  <si>
    <t>-1829202914</t>
  </si>
  <si>
    <t>PP</t>
  </si>
  <si>
    <t>Odstranění křovin a stromů s odstraněním kořenů strojně průměru kmene do 100 mm v rovině nebo ve svahu sklonu terénu do 1:5, při celkové ploše přes 100 do 500 m2</t>
  </si>
  <si>
    <t>Online PSC</t>
  </si>
  <si>
    <t>https://podminky.urs.cz/item/CS_URS_2022_02/111251102</t>
  </si>
  <si>
    <t>VV</t>
  </si>
  <si>
    <t>"viz. TZ D.1.1.1." 228,0</t>
  </si>
  <si>
    <t>112101101</t>
  </si>
  <si>
    <t>Odstranění stromů listnatých průměru kmene přes 100 do 300 mm</t>
  </si>
  <si>
    <t>kus</t>
  </si>
  <si>
    <t>-194439403</t>
  </si>
  <si>
    <t>Odstranění stromů s odřezáním kmene a s odvětvením listnatých, průměru kmene přes 100 do 300 mm</t>
  </si>
  <si>
    <t>https://podminky.urs.cz/item/CS_URS_2022_02/112101101</t>
  </si>
  <si>
    <t>"viz. TZ D.1.1.1." 10</t>
  </si>
  <si>
    <t>3</t>
  </si>
  <si>
    <t>112101102</t>
  </si>
  <si>
    <t>Odstranění stromů listnatých průměru kmene přes 300 do 500 mm</t>
  </si>
  <si>
    <t>2134496048</t>
  </si>
  <si>
    <t>Odstranění stromů s odřezáním kmene a s odvětvením listnatých, průměru kmene přes 300 do 500 mm</t>
  </si>
  <si>
    <t>https://podminky.urs.cz/item/CS_URS_2022_02/112101102</t>
  </si>
  <si>
    <t>"viz. TZ D.1.1.1." 7</t>
  </si>
  <si>
    <t>112101103</t>
  </si>
  <si>
    <t>Odstranění stromů listnatých průměru kmene přes 500 do 700 mm</t>
  </si>
  <si>
    <t>810105879</t>
  </si>
  <si>
    <t>Odstranění stromů s odřezáním kmene a s odvětvením listnatých, průměru kmene přes 500 do 700 mm</t>
  </si>
  <si>
    <t>https://podminky.urs.cz/item/CS_URS_2022_02/112101103</t>
  </si>
  <si>
    <t>"viz. TZ D.1.1.1." 1</t>
  </si>
  <si>
    <t>5</t>
  </si>
  <si>
    <t>112155215</t>
  </si>
  <si>
    <t>Štěpkování solitérních stromků a větví průměru kmene do 300 mm s naložením</t>
  </si>
  <si>
    <t>390511875</t>
  </si>
  <si>
    <t>Štěpkování s naložením na dopravní prostředek a odvozem do 20 km stromků a větví solitérů, průměru kmene do 300 mm</t>
  </si>
  <si>
    <t>https://podminky.urs.cz/item/CS_URS_2022_02/112155215</t>
  </si>
  <si>
    <t>P</t>
  </si>
  <si>
    <t>Poznámka k položce:_x000D_
- odvoz 2 km na pozemky obce</t>
  </si>
  <si>
    <t>6</t>
  </si>
  <si>
    <t>112155221</t>
  </si>
  <si>
    <t>Štěpkování solitérních stromků a větví průměru kmene přes 300 do 500 mm s naložením</t>
  </si>
  <si>
    <t>1985115213</t>
  </si>
  <si>
    <t>Štěpkování s naložením na dopravní prostředek a odvozem do 20 km stromků a větví solitérů, průměru kmene přes 300 do 500 mm</t>
  </si>
  <si>
    <t>https://podminky.urs.cz/item/CS_URS_2022_02/112155221</t>
  </si>
  <si>
    <t>7</t>
  </si>
  <si>
    <t>112155225</t>
  </si>
  <si>
    <t>Štěpkování solitérních stromků a větví průměru kmene přes 500 do 700 mm s naložením</t>
  </si>
  <si>
    <t>-559823611</t>
  </si>
  <si>
    <t>Štěpkování s naložením na dopravní prostředek a odvozem do 20 km stromků a větví solitérů, průměru kmene přes 500 do 700 mm</t>
  </si>
  <si>
    <t>https://podminky.urs.cz/item/CS_URS_2022_02/112155225</t>
  </si>
  <si>
    <t>8</t>
  </si>
  <si>
    <t>112155311</t>
  </si>
  <si>
    <t>Štěpkování keřového porostu středně hustého s naložením</t>
  </si>
  <si>
    <t>-1119367784</t>
  </si>
  <si>
    <t>Štěpkování s naložením na dopravní prostředek a odvozem do 20 km keřového porostu středně hustého</t>
  </si>
  <si>
    <t>https://podminky.urs.cz/item/CS_URS_2022_02/112155311</t>
  </si>
  <si>
    <t>9</t>
  </si>
  <si>
    <t>112251221</t>
  </si>
  <si>
    <t>Odstranění pařezů rovině nebo na svahu do 1:5 odfrézováním hl přes 0,2 do 0,5 m</t>
  </si>
  <si>
    <t>1836745857</t>
  </si>
  <si>
    <t>Odstranění pařezu odfrézováním nebo odvrtáním hloubky přes 200 do 500 mm v rovině nebo na svahu do 1:5</t>
  </si>
  <si>
    <t>https://podminky.urs.cz/item/CS_URS_2022_02/112251221</t>
  </si>
  <si>
    <t>"od stromů" 10*0,1+7*0,2+1*0,4</t>
  </si>
  <si>
    <t>"samostatné pařezy" 2*0,4</t>
  </si>
  <si>
    <t>10</t>
  </si>
  <si>
    <t>112999001-R</t>
  </si>
  <si>
    <t>Rozřezání kmene stromu D do 300 mm na díly dl. 1,0 m</t>
  </si>
  <si>
    <t>1813619874</t>
  </si>
  <si>
    <t>11</t>
  </si>
  <si>
    <t>112999010-R</t>
  </si>
  <si>
    <t>Rozřezání kmene stromu D do 500 mm na díly dl. 1,0 m</t>
  </si>
  <si>
    <t>1969969737</t>
  </si>
  <si>
    <t>12</t>
  </si>
  <si>
    <t>112999011-R</t>
  </si>
  <si>
    <t>Rozřezání kmene stromu D do 700 mm na díly dl. 1,0 m</t>
  </si>
  <si>
    <t>-1177001201</t>
  </si>
  <si>
    <t>13</t>
  </si>
  <si>
    <t>113107163</t>
  </si>
  <si>
    <t>Odstranění podkladu z kameniva drceného tl přes 200 do 300 mm strojně pl přes 50 do 200 m2</t>
  </si>
  <si>
    <t>1878390333</t>
  </si>
  <si>
    <t>Odstranění podkladů nebo krytů strojně plochy jednotlivě přes 50 m2 do 200 m2 s přemístěním hmot na skládku na vzdálenost do 20 m nebo s naložením na dopravní prostředek z kameniva hrubého drceného, o tl. vrstvy přes 200 do 300 mm</t>
  </si>
  <si>
    <t>https://podminky.urs.cz/item/CS_URS_2022_02/113107163</t>
  </si>
  <si>
    <t>"navážka v km 0,726-0,775 - viz. Tabulka kubatur D.1.1.2.19." 48,6/0,3</t>
  </si>
  <si>
    <t>14</t>
  </si>
  <si>
    <t>113107342</t>
  </si>
  <si>
    <t>Odstranění podkladu živičného tl přes 50 do 100 mm strojně pl do 50 m2</t>
  </si>
  <si>
    <t>265318670</t>
  </si>
  <si>
    <t>Odstranění podkladů nebo krytů strojně plochy jednotlivě do 50 m2 s přemístěním hmot na skládku na vzdálenost do 3 m nebo s naložením na dopravní prostředek živičných, o tl. vrstvy přes 50 do 100 mm</t>
  </si>
  <si>
    <t>https://podminky.urs.cz/item/CS_URS_2022_02/113107342</t>
  </si>
  <si>
    <t>"na ZÚ - viz. Tabulka kubatur D.1.1.2.19." 23,0</t>
  </si>
  <si>
    <t>114203101</t>
  </si>
  <si>
    <t>Rozebrání dlažeb z lomového kamene nebo betonových tvárnic na sucho</t>
  </si>
  <si>
    <t>m3</t>
  </si>
  <si>
    <t>1574400644</t>
  </si>
  <si>
    <t>Rozebrání dlažeb nebo záhozů s naložením na dopravní prostředek dlažeb z lomového kamene nebo betonových tvárnic na sucho nebo se spárami vyplněnými pískem nebo drnem</t>
  </si>
  <si>
    <t>https://podminky.urs.cz/item/CS_URS_2022_02/114203101</t>
  </si>
  <si>
    <t>"předpolí TP km 0,737 - viz. D.1.1.2.1.a+b" 30,0</t>
  </si>
  <si>
    <t>16</t>
  </si>
  <si>
    <t>115001104</t>
  </si>
  <si>
    <t>Převedení vody potrubím DN přes 250 do 300</t>
  </si>
  <si>
    <t>m</t>
  </si>
  <si>
    <t>-1522068137</t>
  </si>
  <si>
    <t>Převedení vody potrubím průměru DN přes 250 do 300</t>
  </si>
  <si>
    <t>https://podminky.urs.cz/item/CS_URS_2022_02/115001104</t>
  </si>
  <si>
    <t>"TP km 0,737 (nad 20 m)" 27,0</t>
  </si>
  <si>
    <t>17</t>
  </si>
  <si>
    <t>115101201</t>
  </si>
  <si>
    <t>Čerpání vody na dopravní výšku do 10 m průměrný přítok do 500 l/min</t>
  </si>
  <si>
    <t>hod</t>
  </si>
  <si>
    <t>-1361216074</t>
  </si>
  <si>
    <t>Čerpání vody na dopravní výšku do 10 m s uvažovaným průměrným přítokem do 500 l/min</t>
  </si>
  <si>
    <t>https://podminky.urs.cz/item/CS_URS_2022_02/115101201</t>
  </si>
  <si>
    <t>Poznámka k položce:_x000D_
 V cenách jsou započteny i náklady na montáž a demontáž potrubí nebo hadice v délce do 20 m.</t>
  </si>
  <si>
    <t>"TP km 0,737" 50,0</t>
  </si>
  <si>
    <t>18</t>
  </si>
  <si>
    <t>121151123</t>
  </si>
  <si>
    <t>Sejmutí ornice plochy přes 500 m2 tl vrstvy do 200 mm strojně</t>
  </si>
  <si>
    <t>-1224402131</t>
  </si>
  <si>
    <t>Sejmutí ornice strojně při souvislé ploše přes 500 m2, tl. vrstvy do 200 mm</t>
  </si>
  <si>
    <t>https://podminky.urs.cz/item/CS_URS_2022_02/121151123</t>
  </si>
  <si>
    <t>"viz. Tabulka kubatur D.1.1.2.19." 1019,6/0,2</t>
  </si>
  <si>
    <t>19</t>
  </si>
  <si>
    <t>122251101</t>
  </si>
  <si>
    <t>Odkopávky a prokopávky nezapažené v hornině třídy těžitelnosti I skupiny 3 objem do 20 m3 strojně</t>
  </si>
  <si>
    <t>2107402737</t>
  </si>
  <si>
    <t>Odkopávky a prokopávky nezapažené strojně v hornině třídy těžitelnosti I skupiny 3 do 20 m3</t>
  </si>
  <si>
    <t>https://podminky.urs.cz/item/CS_URS_2022_02/122251101</t>
  </si>
  <si>
    <t>"zrušení zajímkování TP km 0,737" 9,0</t>
  </si>
  <si>
    <t>20</t>
  </si>
  <si>
    <t>122252205</t>
  </si>
  <si>
    <t>Odkopávky a prokopávky nezapažené pro silnice a dálnice v hornině třídy těžitelnosti I objem do 1000 m3 strojně</t>
  </si>
  <si>
    <t>178961522</t>
  </si>
  <si>
    <t>Odkopávky a prokopávky nezapažené pro silnice a dálnice strojně v hornině třídy těžitelnosti I přes 500 do 1 000 m3</t>
  </si>
  <si>
    <t>https://podminky.urs.cz/item/CS_URS_2022_02/122252205</t>
  </si>
  <si>
    <t>"viz. Tabulka kubatur D.1.1.2.19." 639,8</t>
  </si>
  <si>
    <t>"příkop/napojení od cesty k TP km 0,737 - viz. D.1.1.2.5." 5,0*0,3*0,3</t>
  </si>
  <si>
    <t>122911121</t>
  </si>
  <si>
    <t>Odstranění vyfrézované dřevní hmoty hl přes 0,2 do 0,5 m v rovině nebo na svahu do 1:5</t>
  </si>
  <si>
    <t>-2064821841</t>
  </si>
  <si>
    <t>Odstranění vyfrézované dřevní hmoty hloubky přes 200 do 500 mm v rovině nebo na svahu do 1:5</t>
  </si>
  <si>
    <t>https://podminky.urs.cz/item/CS_URS_2022_02/122911121</t>
  </si>
  <si>
    <t>Poznámka k položce:_x000D_
V cenách jsou započteny i náklady na naložení dřevní drti promíchané se zeminou na dopravní prostředek, odvoz na vzdálenost do 2 km na pozemky obce a její složení.</t>
  </si>
  <si>
    <t>22</t>
  </si>
  <si>
    <t>129253101</t>
  </si>
  <si>
    <t>Čištění otevřených koryt vodotečí šíře dna do 5 m hl do 2,5 m v hornině třídy těžitelnosti I skupiny 3 strojně</t>
  </si>
  <si>
    <t>-1416653760</t>
  </si>
  <si>
    <t>Čištění otevřených koryt vodotečí strojně s přehozením rozpojeného nánosu do 3 m nebo s naložením na dopravní prostředek při šířce původního dna do 5 m a hloubce koryta do 2,5 m v hornině třídy těžitelnosti I skupiny 3</t>
  </si>
  <si>
    <t>https://podminky.urs.cz/item/CS_URS_2022_02/129253101</t>
  </si>
  <si>
    <t>"5m na každou stranu od výtoku z drenáže - viz. D.1.1.2.1.b" 10,0*0,5</t>
  </si>
  <si>
    <t>23</t>
  </si>
  <si>
    <t>131213701</t>
  </si>
  <si>
    <t>Hloubení nezapažených jam v soudržných horninách třídy těžitelnosti I skupiny 3 ručně</t>
  </si>
  <si>
    <t>1526384688</t>
  </si>
  <si>
    <t>Hloubení nezapažených jam ručně s urovnáním dna do předepsaného profilu a spádu v hornině třídy těžitelnosti I skupiny 3 soudržných</t>
  </si>
  <si>
    <t>https://podminky.urs.cz/item/CS_URS_2022_02/131213701</t>
  </si>
  <si>
    <t>"předpolí TP km 0,002 (0,5 m od stávaj. čela) - viz. D.1.1.2.4." 3,3*0,5*0,35</t>
  </si>
  <si>
    <t>"předpolí/napojení stáv. potrubí do TP km 0,737 - viz. D.1.1.2.5." 1,2*1,2*1,0</t>
  </si>
  <si>
    <t>24</t>
  </si>
  <si>
    <t>131251104</t>
  </si>
  <si>
    <t>Hloubení jam nezapažených v hornině třídy těžitelnosti I skupiny 3 objem do 500 m3 strojně</t>
  </si>
  <si>
    <t>2106132486</t>
  </si>
  <si>
    <t>Hloubení nezapažených jam a zářezů strojně s urovnáním dna do předepsaného profilu a spádu v hornině třídy těžitelnosti I skupiny 3 přes 100 do 500 m3</t>
  </si>
  <si>
    <t>https://podminky.urs.cz/item/CS_URS_2022_02/131251104</t>
  </si>
  <si>
    <t>"opevnění výtoku z drenáže - viz. D.1.1.2.1.b + Tabulka kubatur D.1.1.2.19." 10,0*0,4</t>
  </si>
  <si>
    <t>"předpolí TP km 0,002 - viz. D.1.1.2.4." 3,3*2,5*0,35+3,4*3,6*0,35</t>
  </si>
  <si>
    <t>"předpolí TP km 0,737 - viz. D.1.1.2.5. (odpočet ručního výkopu kolem stáv. trubky)" 16,1*4,0*2,2+3,5*3,5*2,3-1,44</t>
  </si>
  <si>
    <t>"trubka TP km 0,737 - viz. D.1.1.2.5." 19,4*3,0*2,6</t>
  </si>
  <si>
    <t>"odpočet bourání TP v km 0,737" -(28,0*3,14*0,37*0,37+4,3*0,7*2,6)</t>
  </si>
  <si>
    <t>25</t>
  </si>
  <si>
    <t>132212331</t>
  </si>
  <si>
    <t>Hloubení nezapažených rýh šířky do 2000 mm v soudržných horninách třídy těžitelnosti I skupiny 3 ručně</t>
  </si>
  <si>
    <t>-291946357</t>
  </si>
  <si>
    <t>Hloubení nezapažených rýh šířky přes 800 do 2 000 mm ručně s urovnáním dna do předepsaného profilu a spádu v hornině třídy těžitelnosti I skupiny 3 soudržných</t>
  </si>
  <si>
    <t>https://podminky.urs.cz/item/CS_URS_2022_02/132212331</t>
  </si>
  <si>
    <t>"prahy TP km 0,002 (0,5 m od stávaj. čela) - viz. D.1.1.2.4." 0,5*0,9*0,25*2</t>
  </si>
  <si>
    <t>26</t>
  </si>
  <si>
    <t>132251104</t>
  </si>
  <si>
    <t>Hloubení rýh nezapažených š do 800 mm v hornině třídy těžitelnosti I skupiny 3 objem přes 100 m3 strojně</t>
  </si>
  <si>
    <t>-1564046613</t>
  </si>
  <si>
    <t>Hloubení nezapažených rýh šířky do 800 mm strojně s urovnáním dna do předepsaného profilu a spádu v hornině třídy těžitelnosti I skupiny 3 přes 100 m3</t>
  </si>
  <si>
    <t>https://podminky.urs.cz/item/CS_URS_2022_02/132251104</t>
  </si>
  <si>
    <t>"drenáž - viz. Tabulka kubatur D.1.1.2.19." 156,1</t>
  </si>
  <si>
    <t>"napojení svodného žlabu do předpolí TP (žlabovky) - viz. D.1.1.2.18." 6,0*0,72*0,25</t>
  </si>
  <si>
    <t>27</t>
  </si>
  <si>
    <t>132251252</t>
  </si>
  <si>
    <t>Hloubení rýh nezapažených š do 2000 mm v hornině třídy těžitelnosti I skupiny 3 objem do 50 m3 strojně</t>
  </si>
  <si>
    <t>-1272677010</t>
  </si>
  <si>
    <t>Hloubení nezapažených rýh šířky přes 800 do 2 000 mm strojně s urovnáním dna do předepsaného profilu a spádu v hornině třídy těžitelnosti I skupiny 3 přes 20 do 50 m3</t>
  </si>
  <si>
    <t>https://podminky.urs.cz/item/CS_URS_2022_02/132251252</t>
  </si>
  <si>
    <t>"prahy TP km 0,002 - viz. D.1.1.2.4." (2,5+3,6)*0,9*0,25*2</t>
  </si>
  <si>
    <t>"trubka TP km 0,002 - viz. D.1.1.2.4. (odpočet bourání)" (2,1*0,55+7,5*0,98+5,3*0,55)*1,57-7,5*3,14*0,37*0,37</t>
  </si>
  <si>
    <t>"prahy TP km 0,737 - viz. D.1.1.2.5." (7,1+6,8+6,6*2)*0,9*0,25+0,5*0,9*0,6*2*4</t>
  </si>
  <si>
    <t>28</t>
  </si>
  <si>
    <t>162201411</t>
  </si>
  <si>
    <t>Vodorovné přemístění kmenů stromů listnatých do 1 km D kmene přes 100 do 300 mm</t>
  </si>
  <si>
    <t>-1052361033</t>
  </si>
  <si>
    <t>Vodorovné přemístění větví, kmenů nebo pařezů s naložením, složením a dopravou do 1000 m kmenů stromů listnatých, průměru přes 100 do 300 mm</t>
  </si>
  <si>
    <t>https://podminky.urs.cz/item/CS_URS_2022_02/162201411</t>
  </si>
  <si>
    <t>29</t>
  </si>
  <si>
    <t>162201412</t>
  </si>
  <si>
    <t>Vodorovné přemístění kmenů stromů listnatých do 1 km D kmene přes 300 do 500 mm</t>
  </si>
  <si>
    <t>1238747832</t>
  </si>
  <si>
    <t>Vodorovné přemístění větví, kmenů nebo pařezů s naložením, složením a dopravou do 1000 m kmenů stromů listnatých, průměru přes 300 do 500 mm</t>
  </si>
  <si>
    <t>https://podminky.urs.cz/item/CS_URS_2022_02/162201412</t>
  </si>
  <si>
    <t>30</t>
  </si>
  <si>
    <t>162201413</t>
  </si>
  <si>
    <t>Vodorovné přemístění kmenů stromů listnatých do 1 km D kmene přes 500 do 700 mm</t>
  </si>
  <si>
    <t>-618054757</t>
  </si>
  <si>
    <t>Vodorovné přemístění větví, kmenů nebo pařezů s naložením, složením a dopravou do 1000 m kmenů stromů listnatých, průměru přes 500 do 700 mm</t>
  </si>
  <si>
    <t>https://podminky.urs.cz/item/CS_URS_2022_02/162201413</t>
  </si>
  <si>
    <t>31</t>
  </si>
  <si>
    <t>162301951</t>
  </si>
  <si>
    <t>Příplatek k vodorovnému přemístění kmenů stromů listnatých D kmene přes 100 do 300 mm ZKD 1 km</t>
  </si>
  <si>
    <t>2104817333</t>
  </si>
  <si>
    <t>Vodorovné přemístění větví, kmenů nebo pařezů s naložením, složením a dopravou Příplatek k cenám za každých dalších i započatých 1000 m přes 1000 m kmenů stromů listnatých, o průměru přes 100 do 300 mm</t>
  </si>
  <si>
    <t>https://podminky.urs.cz/item/CS_URS_2022_02/162301951</t>
  </si>
  <si>
    <t>32</t>
  </si>
  <si>
    <t>162301952</t>
  </si>
  <si>
    <t>Příplatek k vodorovnému přemístění kmenů stromů listnatých D kmene přes 300 do 500 mm ZKD 1 km</t>
  </si>
  <si>
    <t>996276239</t>
  </si>
  <si>
    <t>Vodorovné přemístění větví, kmenů nebo pařezů s naložením, složením a dopravou Příplatek k cenám za každých dalších i započatých 1000 m přes 1000 m kmenů stromů listnatých, o průměru přes 300 do 500 mm</t>
  </si>
  <si>
    <t>https://podminky.urs.cz/item/CS_URS_2022_02/162301952</t>
  </si>
  <si>
    <t>33</t>
  </si>
  <si>
    <t>162301953</t>
  </si>
  <si>
    <t>Příplatek k vodorovnému přemístění kmenů stromů listnatých D kmene přes 500 do 700 mm ZKD 1 km</t>
  </si>
  <si>
    <t>-811098412</t>
  </si>
  <si>
    <t>Vodorovné přemístění větví, kmenů nebo pařezů s naložením, složením a dopravou Příplatek k cenám za každých dalších i započatých 1000 m přes 1000 m kmenů stromů listnatých, o průměru přes 500 do 700 mm</t>
  </si>
  <si>
    <t>https://podminky.urs.cz/item/CS_URS_2022_02/162301953</t>
  </si>
  <si>
    <t>34</t>
  </si>
  <si>
    <t>162751117</t>
  </si>
  <si>
    <t>Vodorovné přemístění přes 9 000 do 10000 m výkopku/sypaniny z horniny třídy těžitelnosti I skupiny 1 až 3</t>
  </si>
  <si>
    <t>-382158534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</si>
  <si>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</si>
  <si>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https://podminky.urs.cz/item/CS_URS_2022_02/162751117</t>
  </si>
  <si>
    <t>"přebytečná zemina" 640,3+2,0+311,0+0,2+157,2+25,7-(615,5+3,4+8,4)</t>
  </si>
  <si>
    <t>"nános z koryta toku" 5,0</t>
  </si>
  <si>
    <t>35</t>
  </si>
  <si>
    <t>162751119</t>
  </si>
  <si>
    <t>Příplatek k vodorovnému přemístění výkopku/sypaniny z horniny třídy těžitelnosti I skupiny 1 až 3 ZKD 1000 m přes 10000 m</t>
  </si>
  <si>
    <t>1599630094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</si>
  <si>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</si>
  <si>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https://podminky.urs.cz/item/CS_URS_2022_02/162751119</t>
  </si>
  <si>
    <t>13*514,1</t>
  </si>
  <si>
    <t>36</t>
  </si>
  <si>
    <t>167151101</t>
  </si>
  <si>
    <t>Nakládání výkopku z hornin třídy těžitelnosti I skupiny 1 až 3 do 100 m3</t>
  </si>
  <si>
    <t>-640660244</t>
  </si>
  <si>
    <t>Nakládání, skládání a překládání neulehlého výkopku nebo sypaniny strojně nakládání, množství do 100 m3, z horniny třídy těžitelnosti I, skupiny 1 až 3</t>
  </si>
  <si>
    <t>https://podminky.urs.cz/item/CS_URS_2022_02/167151101</t>
  </si>
  <si>
    <t>"přebytečná zemina" 2,0+311,0+0,2+25,7-(3,4+8,4)</t>
  </si>
  <si>
    <t>37</t>
  </si>
  <si>
    <t>171151131</t>
  </si>
  <si>
    <t>Uložení sypaniny z hornin nesoudržných a soudržných střídavě do násypů zhutněných strojně</t>
  </si>
  <si>
    <t>1111389062</t>
  </si>
  <si>
    <t>Uložení sypanin do násypů strojně s rozprostřením sypaniny ve vrstvách a s hrubým urovnáním zhutněných z hornin nesoudržných a soudržných střídavě ukládaných</t>
  </si>
  <si>
    <t>https://podminky.urs.cz/item/CS_URS_2022_02/171151131</t>
  </si>
  <si>
    <t>"zemina - viz. Tabulka kubatur D.1.1.2.19." 615,5</t>
  </si>
  <si>
    <t>"ornice - viz. Tabulka kubatur D.1.1.2.19." 266,5</t>
  </si>
  <si>
    <t>"ornice u TP km 0,002 - viz. D.1.1.2.4." 1,0*0,56*2,5+0,7*0,41*2,7</t>
  </si>
  <si>
    <t>38</t>
  </si>
  <si>
    <t>171153101</t>
  </si>
  <si>
    <t>Zemní hrázky melioračních kanálů z horniny třídy těžitelnosti I a II skupiny 1 až 4</t>
  </si>
  <si>
    <t>1241631134</t>
  </si>
  <si>
    <t>Zemní hrázky přívodních a odpadních melioračních kanálů zhutňované po vrstvách tloušťky 200 mm s přemístěním sypaniny do 20 m nebo s jejím přehozením do 3 m z hornin třídy těžitelnosti I a II, skupiny 1 až 4</t>
  </si>
  <si>
    <t>https://podminky.urs.cz/item/CS_URS_2022_02/171153101</t>
  </si>
  <si>
    <t>"zajímkování TP km 0,737 - viz. B.8.b) + D.1.1.2.5." (2,5+2,0)*2,0*1,0</t>
  </si>
  <si>
    <t>39</t>
  </si>
  <si>
    <t>171201231</t>
  </si>
  <si>
    <t>Poplatek za uložení zeminy a kamení na recyklační skládce (skládkovné) kód odpadu 17 05 04</t>
  </si>
  <si>
    <t>t</t>
  </si>
  <si>
    <t>-1650898680</t>
  </si>
  <si>
    <t>Poplatek za uložení stavebního odpadu na recyklační skládce (skládkovné) zeminy a kamení zatříděného do Katalogu odpadů pod kódem 17 05 04</t>
  </si>
  <si>
    <t>https://podminky.urs.cz/item/CS_URS_2022_02/171201231</t>
  </si>
  <si>
    <t>"přebytečná zemina" 509,1*1,8</t>
  </si>
  <si>
    <t>"nános z koryta toku" 5,0*1,8</t>
  </si>
  <si>
    <t>40</t>
  </si>
  <si>
    <t>171251201</t>
  </si>
  <si>
    <t>Uložení sypaniny na skládky nebo meziskládky</t>
  </si>
  <si>
    <t>206181373</t>
  </si>
  <si>
    <t>Uložení sypaniny na skládky nebo meziskládky bez hutnění s upravením uložené sypaniny do předepsaného tvaru</t>
  </si>
  <si>
    <t>https://podminky.urs.cz/item/CS_URS_2022_02/171251201</t>
  </si>
  <si>
    <t>"přebytečná zemina" 509,1</t>
  </si>
  <si>
    <t>41</t>
  </si>
  <si>
    <t>174151101</t>
  </si>
  <si>
    <t>Zásyp jam, šachet rýh nebo kolem objektů sypaninou se zhutněním</t>
  </si>
  <si>
    <t>535181781</t>
  </si>
  <si>
    <t>Zásyp sypaninou z jakékoliv horniny strojně s uložením výkopku ve vrstvách se zhutněním jam, šachet, rýh nebo kolem objektů v těchto vykopávkách</t>
  </si>
  <si>
    <t>https://podminky.urs.cz/item/CS_URS_2022_02/174151101</t>
  </si>
  <si>
    <t>"prahy TP km 0,002 - viz. D.1.1.2.4. (zemina)" (3,0+3,6)*0,3*(0,25+0,6)*2</t>
  </si>
  <si>
    <t>"trubka TP km 0,002 - viz. D.1.1.2.4. (ŠD)" 14,4*(1,57*0,98-(0,92*0,54+3,14*0,44*0,44/2))</t>
  </si>
  <si>
    <t>"prahy TP km 0,737 - viz. D.1.1.2.5. (zemina)" 7,1*0,3*(0,6+0,25)+6,8*0,3*(0,25+0,6)+6,6*0,3*(0,25+0,6)*2+0,5*0,6*0,6*2*4</t>
  </si>
  <si>
    <t>"trubka TP km 0,737 - viz. D.1.1.2.5. (ŠD)" 19,4*(3,0*2,6-(1,14*0,64+3,14*0,54*0,54/2))</t>
  </si>
  <si>
    <t>"zásyp jam po pařezech (ŠD)" 8*0,5</t>
  </si>
  <si>
    <t>42</t>
  </si>
  <si>
    <t>M</t>
  </si>
  <si>
    <t>58344197</t>
  </si>
  <si>
    <t>štěrkodrť frakce 0/63</t>
  </si>
  <si>
    <t>538245956</t>
  </si>
  <si>
    <t>"trubka TP km 0,002 - viz. D.1.1.2.4." 10,63*1,7*1,01</t>
  </si>
  <si>
    <t>"trubka TP km 0,737 - viz. D.1.1.2.5." 128,28*1,7*1,01</t>
  </si>
  <si>
    <t>"zásyp jam po pařezech" 4,0*1,7</t>
  </si>
  <si>
    <t>43</t>
  </si>
  <si>
    <t>181351003</t>
  </si>
  <si>
    <t>Rozprostření ornice tl vrstvy do 200 mm pl do 100 m2 v rovině nebo ve svahu do 1:5 strojně</t>
  </si>
  <si>
    <t>-1154659703</t>
  </si>
  <si>
    <t>Rozprostření a urovnání ornice v rovině nebo ve svahu sklonu do 1:5 strojně při souvislé ploše do 100 m2, tl. vrstvy do 200 mm</t>
  </si>
  <si>
    <t>https://podminky.urs.cz/item/CS_URS_2022_02/181351003</t>
  </si>
  <si>
    <t>"TP km 0,737 - viz. D.1.1.2.5." (3,2+1,5)*5,0+2,6*4,9</t>
  </si>
  <si>
    <t>44</t>
  </si>
  <si>
    <t>181351113</t>
  </si>
  <si>
    <t>Rozprostření ornice tl vrstvy do 200 mm pl přes 500 m2 v rovině nebo ve svahu do 1:5 strojně</t>
  </si>
  <si>
    <t>2055351445</t>
  </si>
  <si>
    <t>Rozprostření a urovnání ornice v rovině nebo ve svahu sklonu do 1:5 strojně při souvislé ploše přes 500 m2, tl. vrstvy do 200 mm</t>
  </si>
  <si>
    <t>https://podminky.urs.cz/item/CS_URS_2022_02/181351113</t>
  </si>
  <si>
    <t>"přebytečná ornice" (5098,0*0,2-(266,5+2,2+36,2*0,1+448,1*0,1))/0,1</t>
  </si>
  <si>
    <t>45</t>
  </si>
  <si>
    <t>181451121</t>
  </si>
  <si>
    <t>Založení lučního trávníku výsevem pl přes 1000 m2 v rovině a ve svahu do 1:5</t>
  </si>
  <si>
    <t>-151836601</t>
  </si>
  <si>
    <t>Založení trávníku na půdě předem připravené plochy přes 1000 m2 výsevem včetně utažení lučního v rovině nebo na svahu do 1:5</t>
  </si>
  <si>
    <t>https://podminky.urs.cz/item/CS_URS_2022_02/181451121</t>
  </si>
  <si>
    <t>"dosypané plochy ornicí - viz. Tabulka kubatur D.1.1.2.19." 1313,5</t>
  </si>
  <si>
    <t>"ornice u TP km 0,002 - viz. D.1.1.2.4." 1,0*2,5+0,7*2,7</t>
  </si>
  <si>
    <t>46</t>
  </si>
  <si>
    <t>00572470</t>
  </si>
  <si>
    <t>osivo směs travní univerzál</t>
  </si>
  <si>
    <t>kg</t>
  </si>
  <si>
    <t>1207780865</t>
  </si>
  <si>
    <t>Poznámka k položce:_x000D_
20 g/m2</t>
  </si>
  <si>
    <t>(1354,13+448,1)*0,02*1,03</t>
  </si>
  <si>
    <t>47</t>
  </si>
  <si>
    <t>181951112</t>
  </si>
  <si>
    <t>Úprava pláně v hornině třídy těžitelnosti I skupiny 1 až 3 se zhutněním strojně</t>
  </si>
  <si>
    <t>330350123</t>
  </si>
  <si>
    <t>Úprava pláně vyrovnáním výškových rozdílů strojně v hornině třídy těžitelnosti I, skupiny 1 až 3 se zhutněním</t>
  </si>
  <si>
    <t>https://podminky.urs.cz/item/CS_URS_2022_02/181951112</t>
  </si>
  <si>
    <t>"viz. Tabulka kubatur D.1.1.2.19. (vč. rozšíření na ZÚ)" 4799,8</t>
  </si>
  <si>
    <t>"přípočty - viz. D.1.1.2.1.a+b" 4,6+11,2+56+59,4+9,3+7,3+10,1+52,1</t>
  </si>
  <si>
    <t>48</t>
  </si>
  <si>
    <t>182151111</t>
  </si>
  <si>
    <t>Svahování v zářezech v hornině třídy těžitelnosti I skupiny 1 až 3 strojně</t>
  </si>
  <si>
    <t>-1971707479</t>
  </si>
  <si>
    <t>Svahování trvalých svahů do projektovaných profilů strojně s potřebným přemístěním výkopku při svahování v zářezech v hornině třídy těžitelnosti I, skupiny 1 až 3</t>
  </si>
  <si>
    <t>https://podminky.urs.cz/item/CS_URS_2022_02/182151111</t>
  </si>
  <si>
    <t>"viz. Tabulka kubatur D.1.1.2.19." 653,1</t>
  </si>
  <si>
    <t>"příkop/napojení od cesty k TP km 0,737 - viz. D.1.1.2.5." 5,0*0,85</t>
  </si>
  <si>
    <t>49</t>
  </si>
  <si>
    <t>182251101</t>
  </si>
  <si>
    <t>Svahování násypů strojně</t>
  </si>
  <si>
    <t>-1707511703</t>
  </si>
  <si>
    <t>Svahování trvalých svahů do projektovaných profilů strojně s potřebným přemístěním výkopku při svahování násypů v jakékoliv hornině</t>
  </si>
  <si>
    <t>https://podminky.urs.cz/item/CS_URS_2022_02/182251101</t>
  </si>
  <si>
    <t>"viz. Tabulka kubatur D.1.1.2.19." 1738,2</t>
  </si>
  <si>
    <t>50</t>
  </si>
  <si>
    <t>182351123</t>
  </si>
  <si>
    <t>Rozprostření ornice pl přes 100 do 500 m2 ve svahu přes 1:5 tl vrstvy do 200 mm strojně</t>
  </si>
  <si>
    <t>-1341069228</t>
  </si>
  <si>
    <t>Rozprostření a urovnání ornice ve svahu sklonu přes 1:5 strojně při souvislé ploše přes 100 do 500 m2, tl. vrstvy do 200 mm</t>
  </si>
  <si>
    <t>https://podminky.urs.cz/item/CS_URS_2022_02/182351123</t>
  </si>
  <si>
    <t>"viz. Tabulka kubatur D.1.1.2.19." 448,1</t>
  </si>
  <si>
    <t>51</t>
  </si>
  <si>
    <t>183405211</t>
  </si>
  <si>
    <t>Výsev trávníku hydroosevem na ornici</t>
  </si>
  <si>
    <t>697596718</t>
  </si>
  <si>
    <t>https://podminky.urs.cz/item/CS_URS_2022_02/183405211</t>
  </si>
  <si>
    <t>Zakládání</t>
  </si>
  <si>
    <t>52</t>
  </si>
  <si>
    <t>211531111</t>
  </si>
  <si>
    <t>Výplň odvodňovacích žeber nebo trativodů kamenivem hrubým drceným frakce 16 až 63 mm</t>
  </si>
  <si>
    <t>-499337558</t>
  </si>
  <si>
    <t>Výplň kamenivem do rýh odvodňovacích žeber nebo trativodů bez zhutnění, s úpravou povrchu výplně kamenivem hrubým drceným frakce 16 až 63 mm</t>
  </si>
  <si>
    <t>https://podminky.urs.cz/item/CS_URS_2022_02/211531111</t>
  </si>
  <si>
    <t>Poznámka k položce:_x000D_
- kamenivo fr. 16-32 mm</t>
  </si>
  <si>
    <t>"drenáž - viz. Tabulka kubatur D.1.1.2.19." 176,5</t>
  </si>
  <si>
    <t>53</t>
  </si>
  <si>
    <t>212755214</t>
  </si>
  <si>
    <t>Trativody z drenážních trubek plastových flexibilních D 100 mm bez lože</t>
  </si>
  <si>
    <t>1122288012</t>
  </si>
  <si>
    <t>Trativody bez lože z drenážních trubek plastových flexibilních D 100 mm</t>
  </si>
  <si>
    <t>https://podminky.urs.cz/item/CS_URS_2022_02/212755214</t>
  </si>
  <si>
    <t>"drenáž - viz. D.1.1.2.1.a + Tabulka kubatur D.1.1.2.19." 641,8</t>
  </si>
  <si>
    <t>54</t>
  </si>
  <si>
    <t>274321511</t>
  </si>
  <si>
    <t>Základové pasy ze ŽB bez zvýšených nároků na prostředí tř. C 25/30</t>
  </si>
  <si>
    <t>-955804098</t>
  </si>
  <si>
    <t>Základy z betonu železového (bez výztuže) pasy z betonu bez zvláštních nároků na prostředí tř. C 25/30</t>
  </si>
  <si>
    <t>https://podminky.urs.cz/item/CS_URS_2022_02/274321511</t>
  </si>
  <si>
    <t>"prahy TP km 0,002 - viz. D.1.1.2.4." (3,0+3,6)*0,3*0,6*2</t>
  </si>
  <si>
    <t>"prahy TP km 0,737 - viz. D.1.1.2.5." (8,0+7,6+7,5*2)*0,3*0,6</t>
  </si>
  <si>
    <t>55</t>
  </si>
  <si>
    <t>274351121</t>
  </si>
  <si>
    <t>Zřízení bednění základových pasů rovného</t>
  </si>
  <si>
    <t>-37466607</t>
  </si>
  <si>
    <t>Bednění základů pasů rovné zřízení</t>
  </si>
  <si>
    <t>https://podminky.urs.cz/item/CS_URS_2022_02/274351121</t>
  </si>
  <si>
    <t>"prahy TP km 0,002 - viz. D.1.1.2.4." (3,0+3,6)*2*0,6*2+0,3*0,85*6</t>
  </si>
  <si>
    <t>"prahy TP km 0,737 - viz. D.1.1.2.5." (8,0+7,6+7,5*2)*2*0,6+0,3*0,6*8</t>
  </si>
  <si>
    <t>56</t>
  </si>
  <si>
    <t>274351122</t>
  </si>
  <si>
    <t>Odstranění bednění základových pasů rovného</t>
  </si>
  <si>
    <t>-179412997</t>
  </si>
  <si>
    <t>Bednění základů pasů rovné odstranění</t>
  </si>
  <si>
    <t>https://podminky.urs.cz/item/CS_URS_2022_02/274351122</t>
  </si>
  <si>
    <t>57</t>
  </si>
  <si>
    <t>274362021</t>
  </si>
  <si>
    <t>Výztuž základových pasů svařovanými sítěmi Kari</t>
  </si>
  <si>
    <t>16900349</t>
  </si>
  <si>
    <t>Výztuž základů pasů ze svařovaných sítí z drátů typu KARI</t>
  </si>
  <si>
    <t>https://podminky.urs.cz/item/CS_URS_2022_02/274362021</t>
  </si>
  <si>
    <t>"prahy TP km 0,002 - viz. D.1.1.2.4." 146,0*0,001</t>
  </si>
  <si>
    <t>"prahy TP km 0,737 - viz. D.1.1.2.5." 252,5*0,001</t>
  </si>
  <si>
    <t>Vodorovné konstrukce</t>
  </si>
  <si>
    <t>58</t>
  </si>
  <si>
    <t>451314212</t>
  </si>
  <si>
    <t>Podklad pod dlažbu z betonu prostého C 25/30 tl přes 100 do 150 mm</t>
  </si>
  <si>
    <t>-1408074671</t>
  </si>
  <si>
    <t>Podklad pod dlažbu z betonu prostého bez zvýšených nároků na prostředí tř. C 25/30 tl. přes 100 do 150 mm</t>
  </si>
  <si>
    <t>https://podminky.urs.cz/item/CS_URS_2022_02/451314212</t>
  </si>
  <si>
    <t>"předpolí TP km 0,002 - viz. D.1.1.2.4." 1,85*3,0+1,8*2,6+1,4*2,7+2,0*3,6</t>
  </si>
  <si>
    <t>"předpolí TP km 0,737 - viz. D.1.1.2.5." 14,2*6,8+2,6*5,0+2,6*4,9*2+1,0*6,5</t>
  </si>
  <si>
    <t>59</t>
  </si>
  <si>
    <t>451319777</t>
  </si>
  <si>
    <t>Příplatek ZKD 10 mm tl u podkladu nebo lože pod dlažbu z betonu</t>
  </si>
  <si>
    <t>962278264</t>
  </si>
  <si>
    <t>Podklad nebo lože pod dlažbu (přídlažbu) Příplatek k cenám za každých dalších i započatých 10 mm tloušťky podkladu nebo lože z betonu prostého</t>
  </si>
  <si>
    <t>https://podminky.urs.cz/item/CS_URS_2022_02/451319777</t>
  </si>
  <si>
    <t>"krajnice z kostek - viz. D.1.1.2.1.b + Tabulka kubatur D.1.1.2.19." (8,9-(65,0+38,7)*0,25*0,05)/0,15</t>
  </si>
  <si>
    <t>60</t>
  </si>
  <si>
    <t>452311121</t>
  </si>
  <si>
    <t>Podkladní desky z betonu prostého tř. C 8/10 otevřený výkop</t>
  </si>
  <si>
    <t>-102810036</t>
  </si>
  <si>
    <t>Podkladní a zajišťovací konstrukce z betonu prostého v otevřeném výkopu desky pod potrubí, stoky a drobné objekty z betonu tř. C 8/10</t>
  </si>
  <si>
    <t>https://podminky.urs.cz/item/CS_URS_2022_02/452311121</t>
  </si>
  <si>
    <t>"trubka TP km 0,002 - viz. D.1.1.2.4." 15,15*0,97*0,1</t>
  </si>
  <si>
    <t>"trubka TP km 0,737 - viz. D.1.1.2.5." 21,85*1,2*0,1</t>
  </si>
  <si>
    <t>61</t>
  </si>
  <si>
    <t>452351101</t>
  </si>
  <si>
    <t>Bednění podkladních desek nebo bloků nebo sedlového lože otevřený výkop</t>
  </si>
  <si>
    <t>-1788296032</t>
  </si>
  <si>
    <t>Bednění podkladních a zajišťovacích konstrukcí v otevřeném výkopu desek nebo sedlových loží pod potrubí, stoky a drobné objekty</t>
  </si>
  <si>
    <t>https://podminky.urs.cz/item/CS_URS_2022_02/452351101</t>
  </si>
  <si>
    <t>"trubka TP km 0,002 - viz. D.1.1.2.4." 15,15*2*0,1</t>
  </si>
  <si>
    <t>"trubka TP km 0,737 - viz. D.1.1.2.5." 21,85*2*0,1</t>
  </si>
  <si>
    <t>62</t>
  </si>
  <si>
    <t>462511270</t>
  </si>
  <si>
    <t>Zához z lomového kamene bez proštěrkování z terénu hmotnost do 200 kg</t>
  </si>
  <si>
    <t>48819716</t>
  </si>
  <si>
    <t>Zához z lomového kamene neupraveného záhozového bez proštěrkování z terénu, hmotnosti jednotlivých kamenů do 200 kg</t>
  </si>
  <si>
    <t>https://podminky.urs.cz/item/CS_URS_2022_02/462511270</t>
  </si>
  <si>
    <t>63</t>
  </si>
  <si>
    <t>462519002</t>
  </si>
  <si>
    <t>Příplatek za urovnání ploch záhozu z lomového kamene hmotnost do 200 kg</t>
  </si>
  <si>
    <t>452054104</t>
  </si>
  <si>
    <t>Zához z lomového kamene neupraveného záhozového Příplatek k cenám za urovnání viditelných ploch záhozu z kamene, hmotnosti jednotlivých kamenů do 200 kg</t>
  </si>
  <si>
    <t>https://podminky.urs.cz/item/CS_URS_2022_02/462519002</t>
  </si>
  <si>
    <t>"opevnění výtoku z drenáže - viz. D.1.1.2.1.b + Tabulka kubatur D.1.1.2.19." 10,0</t>
  </si>
  <si>
    <t>64</t>
  </si>
  <si>
    <t>465513127</t>
  </si>
  <si>
    <t>Dlažba z lomového kamene na cementovou maltu s vyspárováním tl 200 mm</t>
  </si>
  <si>
    <t>64593947</t>
  </si>
  <si>
    <t>Dlažba z lomového kamene lomařsky upraveného na cementovou maltu, s vyspárováním cementovou maltou, tl. kamene 200 mm</t>
  </si>
  <si>
    <t>https://podminky.urs.cz/item/CS_URS_2022_02/465513127</t>
  </si>
  <si>
    <t>Komunikace pozemní</t>
  </si>
  <si>
    <t>65</t>
  </si>
  <si>
    <t>561081121</t>
  </si>
  <si>
    <t>Zřízení podkladu ze zeminy upravené vápnem, cementem, směsnými pojivy tl přes 450 do 500 mm pl přes 1000 do 5000 m2</t>
  </si>
  <si>
    <t>1719332771</t>
  </si>
  <si>
    <t>Zřízení podkladu ze zeminy upravené hydraulickými pojivy vápnem, cementem nebo směsnými pojivy (materiál ve specifikaci) s rozprostřením, promísením, vlhčením, zhutněním a ošetřením vodou plochy přes 1 000 do 5 000 m2, tloušťka po zhutnění přes 450 do 500 mm</t>
  </si>
  <si>
    <t>https://podminky.urs.cz/item/CS_URS_2022_02/561081121</t>
  </si>
  <si>
    <t>"viz. Vzorový př. řez D.1.1.2.1.a + Tabulka kubatur D.1.1.2.19." 775,6*5,7</t>
  </si>
  <si>
    <t>"přípočty - viz. D.1.1.2.1.a+b" 66+4,6+11,2+56+59,4+9,3+7,3+10,1+52,1</t>
  </si>
  <si>
    <t>66</t>
  </si>
  <si>
    <t>58591002</t>
  </si>
  <si>
    <t>pojivo hydraulické pro stabilizaci zeminy 50% vápna</t>
  </si>
  <si>
    <t>-684527970</t>
  </si>
  <si>
    <t>"5%=44,2 kg/m2" 4696,92*44,2*0,001</t>
  </si>
  <si>
    <t>67</t>
  </si>
  <si>
    <t>564811113</t>
  </si>
  <si>
    <t>Podklad ze štěrkodrtě ŠD plochy přes 100 m2 tl 70 mm</t>
  </si>
  <si>
    <t>590742250</t>
  </si>
  <si>
    <t>Podklad ze štěrkodrti ŠD s rozprostřením a zhutněním plochy přes 100 m2, po zhutnění tl. 70 mm</t>
  </si>
  <si>
    <t>https://podminky.urs.cz/item/CS_URS_2022_02/564811113</t>
  </si>
  <si>
    <t>"trubka TP km 0,002 - viz. D.1.1.2.4. (doplnění ŠD pr. tl. 7,5 cm)" 11,2*1,57*0,075/0,07</t>
  </si>
  <si>
    <t>68</t>
  </si>
  <si>
    <t>564851111</t>
  </si>
  <si>
    <t>Podklad ze štěrkodrtě ŠD plochy přes 100 m2 tl 150 mm</t>
  </si>
  <si>
    <t>-1238809023</t>
  </si>
  <si>
    <t>Podklad ze štěrkodrti ŠD s rozprostřením a zhutněním plochy přes 100 m2, po zhutnění tl. 150 mm</t>
  </si>
  <si>
    <t>https://podminky.urs.cz/item/CS_URS_2022_02/564851111</t>
  </si>
  <si>
    <t>"viz. Tabulka kubatur D.1.1.2.19. (vč. rozšíření na ZÚ)" 4144,0+4485,9</t>
  </si>
  <si>
    <t>"přípočty - viz. D.1.1.2.1.a+b" (4,6+11,2+56+59,4+9,3+7,3+10,1+52,1)*2</t>
  </si>
  <si>
    <t>69</t>
  </si>
  <si>
    <t>565155121</t>
  </si>
  <si>
    <t>Asfaltový beton vrstva podkladní ACP 16+ (obalované kamenivo OKS) tl 70 mm š přes 3 m</t>
  </si>
  <si>
    <t>2135601455</t>
  </si>
  <si>
    <t>Asfaltový beton vrstva podkladní ACP 16+ (obalované kamenivo střednězrnné - OKS) s rozprostřením a zhutněním v pruhu šířky přes 3 m, po zhutnění tl. 70 mm</t>
  </si>
  <si>
    <t>https://podminky.urs.cz/item/CS_URS_2022_02/565155121</t>
  </si>
  <si>
    <t>"viz. Vzorový př. řez D.1.1.2.1.a+b" 775,6*4,23</t>
  </si>
  <si>
    <t>70</t>
  </si>
  <si>
    <t>569941131</t>
  </si>
  <si>
    <t>Zpevnění krajnic asfaltovým recyklátem tl 110 mm</t>
  </si>
  <si>
    <t>-410256102</t>
  </si>
  <si>
    <t>Zpevnění krajnic nebo komunikací pro pěší s rozprostřením a zhutněním, po zhutnění asfaltovým recyklátem tl. 110 mm</t>
  </si>
  <si>
    <t>https://podminky.urs.cz/item/CS_URS_2022_02/569941131</t>
  </si>
  <si>
    <t>"viz. Vzorový př. řez D.1.1.2.1.a+b" 775,6*0,25*2</t>
  </si>
  <si>
    <t>"odpočet krajnice z kostek - viz. Vzorový př. řez D.1.1.2.1.b" -(65,0+38,7)*0,25</t>
  </si>
  <si>
    <t>71</t>
  </si>
  <si>
    <t>573111112</t>
  </si>
  <si>
    <t>Postřik živičný infiltrační s posypem z asfaltu množství 1 kg/m2</t>
  </si>
  <si>
    <t>89612416</t>
  </si>
  <si>
    <t>Postřik infiltrační PI z asfaltu silničního s posypem kamenivem, v množství 1,00 kg/m2</t>
  </si>
  <si>
    <t>https://podminky.urs.cz/item/CS_URS_2022_02/573111112</t>
  </si>
  <si>
    <t>"viz. Vzorový př. řez D.1.1.2.1.a+b" 633,0*4,83+(111,0+31,6)*4,67</t>
  </si>
  <si>
    <t>72</t>
  </si>
  <si>
    <t>573211112</t>
  </si>
  <si>
    <t>Postřik živičný spojovací z asfaltu v množství 0,70 kg/m2</t>
  </si>
  <si>
    <t>845334578</t>
  </si>
  <si>
    <t>Postřik spojovací PS bez posypu kamenivem z asfaltu silničního, v množství 0,70 kg/m2</t>
  </si>
  <si>
    <t>https://podminky.urs.cz/item/CS_URS_2022_02/573211112</t>
  </si>
  <si>
    <t>"viz. Vzorový př. řez D.1.1.2.1.a+b" 775,6*4,12</t>
  </si>
  <si>
    <t>73</t>
  </si>
  <si>
    <t>577134221</t>
  </si>
  <si>
    <t>Asfaltový beton vrstva obrusná ACO 11 (ABS) tř. II tl 40 mm š přes 3 m z nemodifikovaného asfaltu</t>
  </si>
  <si>
    <t>1680367264</t>
  </si>
  <si>
    <t>Asfaltový beton vrstva obrusná ACO 11 (ABS) s rozprostřením a se zhutněním z nemodifikovaného asfaltu v pruhu šířky přes 3 m tř. II, po zhutnění tl. 40 mm</t>
  </si>
  <si>
    <t>https://podminky.urs.cz/item/CS_URS_2022_02/577134221</t>
  </si>
  <si>
    <t>"viz. Vzorový př. řez D.1.1.2.1.a+b" 775,6*4,06</t>
  </si>
  <si>
    <t>74</t>
  </si>
  <si>
    <t>591241111</t>
  </si>
  <si>
    <t>Kladení dlažby z kostek drobných z kamene na MC tl 50 mm</t>
  </si>
  <si>
    <t>737166855</t>
  </si>
  <si>
    <t>Kladení dlažby z kostek s provedením lože do tl. 50 mm, s vyplněním spár, s dvojím beraněním a se smetením přebytečného materiálu na krajnici drobných z kamene, do lože z cementové malty</t>
  </si>
  <si>
    <t>https://podminky.urs.cz/item/CS_URS_2022_02/591241111</t>
  </si>
  <si>
    <t>"pravostranná krajnice - viz. D.1.1.2.1.b + Tabulka kubatur D.1.1.2.19." 65,0*0,25</t>
  </si>
  <si>
    <t>"levostranná krajnice - viz. D.1.1.2.1.b + Tabulka kubatur D.1.1.2.19." 38,7*0,25</t>
  </si>
  <si>
    <t>75</t>
  </si>
  <si>
    <t>58381007</t>
  </si>
  <si>
    <t>kostka štípaná dlažební žula drobná 8/10</t>
  </si>
  <si>
    <t>-1709516047</t>
  </si>
  <si>
    <t>25,93*1,02</t>
  </si>
  <si>
    <t>26,449*1,02 'Přepočtené koeficientem množství</t>
  </si>
  <si>
    <t>76</t>
  </si>
  <si>
    <t>599142111</t>
  </si>
  <si>
    <t>Úprava zálivky dilatačních nebo pracovních spár v cementobetonovém krytu hl do 40 mm š přes 20 do 40 mm</t>
  </si>
  <si>
    <t>-1342831872</t>
  </si>
  <si>
    <t>Úprava zálivky dilatačních nebo pracovních spár v cementobetonovém krytu, hloubky do 40 mm, šířky přes 20 do 40 mm</t>
  </si>
  <si>
    <t>https://podminky.urs.cz/item/CS_URS_2022_02/599142111</t>
  </si>
  <si>
    <t>"napojení na silnici na ZÚ - viz. D.1.1.2.1.a" 21,0</t>
  </si>
  <si>
    <t>Trubní vedení</t>
  </si>
  <si>
    <t>77</t>
  </si>
  <si>
    <t>899999012-R</t>
  </si>
  <si>
    <t>Řezání trub beton. DN 600 0° - 60°</t>
  </si>
  <si>
    <t>ks</t>
  </si>
  <si>
    <t>-41679011</t>
  </si>
  <si>
    <t>"napojení stáv. potrubí do TP km 0,737 - viz. D.1.1.2.5." 1</t>
  </si>
  <si>
    <t>78</t>
  </si>
  <si>
    <t>899999016-R</t>
  </si>
  <si>
    <t>Řezání trub PP DN 600 0°- 60°</t>
  </si>
  <si>
    <t>-968663771</t>
  </si>
  <si>
    <t>"TP km 0,002 - viz. D.1.1.2.4." 2</t>
  </si>
  <si>
    <t>79</t>
  </si>
  <si>
    <t>899999031-R</t>
  </si>
  <si>
    <t>Řezání trub PP DN 800 0° - 60°</t>
  </si>
  <si>
    <t>836634070</t>
  </si>
  <si>
    <t>"TP km 0,737 - viz. D.1.1.2.5." 2</t>
  </si>
  <si>
    <t>Ostatní konstrukce a práce, bourání</t>
  </si>
  <si>
    <t>80</t>
  </si>
  <si>
    <t>912211111</t>
  </si>
  <si>
    <t>Montáž směrového sloupku silničního plastového prosté uložení bez betonového základu</t>
  </si>
  <si>
    <t>276706924</t>
  </si>
  <si>
    <t>Montáž směrového sloupku plastového s odrazkou prostým uložením bez betonového základu silničního</t>
  </si>
  <si>
    <t>https://podminky.urs.cz/item/CS_URS_2022_02/912211111</t>
  </si>
  <si>
    <t>"na ZÚ - viz. D.1.1.2.1.a" 2,0</t>
  </si>
  <si>
    <t>81</t>
  </si>
  <si>
    <t>40445158</t>
  </si>
  <si>
    <t>sloupek směrový silniční plastový 1,2m</t>
  </si>
  <si>
    <t>-527878909</t>
  </si>
  <si>
    <t>82</t>
  </si>
  <si>
    <t>916131213</t>
  </si>
  <si>
    <t>Osazení silničního obrubníku betonového stojatého s boční opěrou do lože z betonu prostého</t>
  </si>
  <si>
    <t>-1605791042</t>
  </si>
  <si>
    <t>Osazení silničního obrubníku betonového se zřízením lože, s vyplněním a zatřením spár cementovou maltou stojatého s boční opěrou z betonu prostého, do lože z betonu prostého</t>
  </si>
  <si>
    <t>https://podminky.urs.cz/item/CS_URS_2022_02/916131213</t>
  </si>
  <si>
    <t>"sjezdy - viz. D.1.1.2.1.a" 8+8+8+8+8+8+4</t>
  </si>
  <si>
    <t>83</t>
  </si>
  <si>
    <t>59217031</t>
  </si>
  <si>
    <t>obrubník betonový silniční 1000x150x250mm</t>
  </si>
  <si>
    <t>-1625644636</t>
  </si>
  <si>
    <t>84</t>
  </si>
  <si>
    <t>916921112</t>
  </si>
  <si>
    <t>Monolitické příkopy, krajníky nebo obrubníky pl přes 0,10 do 0,15 m2 v přímce nebo oblouku r přes 20 m</t>
  </si>
  <si>
    <t>2072971767</t>
  </si>
  <si>
    <t>Monolitické příkopové žlaby, rigoly, krajníky nebo obrubníky z betonové směsi pro cementobetonové vozovky a letištní plochy v přímce nebo v oblouku o poloměru přes 20 m, průřezových ploch přes 0,10 do 0,15 m2</t>
  </si>
  <si>
    <t>https://podminky.urs.cz/item/CS_URS_2022_02/916921112</t>
  </si>
  <si>
    <t>"svodný žlab - viz. D.1.1.2.18." 8,5</t>
  </si>
  <si>
    <t>85</t>
  </si>
  <si>
    <t>916991121</t>
  </si>
  <si>
    <t>Lože pod obrubníky, krajníky nebo obruby z dlažebních kostek z betonu prostého</t>
  </si>
  <si>
    <t>-1707790296</t>
  </si>
  <si>
    <t>Lože pod obrubníky, krajníky nebo obruby z dlažebních kostek z betonu prostého</t>
  </si>
  <si>
    <t>https://podminky.urs.cz/item/CS_URS_2022_02/916991121</t>
  </si>
  <si>
    <t>"lože nad 10 cm" 52,0*0,45*0,05</t>
  </si>
  <si>
    <t>86</t>
  </si>
  <si>
    <t>919551014</t>
  </si>
  <si>
    <t>Zřízení propustků z trub plastových DN 600</t>
  </si>
  <si>
    <t>1881940344</t>
  </si>
  <si>
    <t>Zřízení propustků a hospodářských přejezdů z trub plastových do DN 600</t>
  </si>
  <si>
    <t>https://podminky.urs.cz/item/CS_URS_2022_02/919551014</t>
  </si>
  <si>
    <t>Poznámka k položce:_x000D_
 V cenách jsou započteny i náklady na montáž potrubí na betonové pražce nebo silniční panely včetně dodávky podkladních prefabrikátů,
 bednění a obetonování potrubí.</t>
  </si>
  <si>
    <t>"TP km 0,002 - viz. D.1.1.2.4." 15,75</t>
  </si>
  <si>
    <t>87</t>
  </si>
  <si>
    <t>28617281</t>
  </si>
  <si>
    <t>trubka kanalizační PP korugovaná DN 600x6000mm SN16</t>
  </si>
  <si>
    <t>-1597239395</t>
  </si>
  <si>
    <t>15,75*1,02</t>
  </si>
  <si>
    <t>16,065*1,015 'Přepočtené koeficientem množství</t>
  </si>
  <si>
    <t>88</t>
  </si>
  <si>
    <t>919551016</t>
  </si>
  <si>
    <t>Zřízení propustků z trub plastových DN 800</t>
  </si>
  <si>
    <t>962881537</t>
  </si>
  <si>
    <t>Zřízení propustků a hospodářských přejezdů z trub plastových do DN 800</t>
  </si>
  <si>
    <t>https://podminky.urs.cz/item/CS_URS_2022_02/919551016</t>
  </si>
  <si>
    <t>Poznámka k položce:_x000D_
V cenách jsou započteny i náklady na montáž potrubí na betonové pražce nebo silniční panely včetně dodávky podkladních prefabrikátů,
 bednění a obetonování potrubí.</t>
  </si>
  <si>
    <t>"TP km 0,737 - viz. D.1.1.2.5." 22,45</t>
  </si>
  <si>
    <t>89</t>
  </si>
  <si>
    <t>28617282</t>
  </si>
  <si>
    <t>trubka kanalizační PP korugovaná DN 800x6000mm SN16</t>
  </si>
  <si>
    <t>-395113869</t>
  </si>
  <si>
    <t>22,45*1,02</t>
  </si>
  <si>
    <t>90</t>
  </si>
  <si>
    <t>919735111</t>
  </si>
  <si>
    <t>Řezání stávajícího živičného krytu hl do 50 mm</t>
  </si>
  <si>
    <t>-592722204</t>
  </si>
  <si>
    <t>Řezání stávajícího živičného krytu nebo podkladu hloubky do 50 mm</t>
  </si>
  <si>
    <t>https://podminky.urs.cz/item/CS_URS_2022_02/919735111</t>
  </si>
  <si>
    <t>91</t>
  </si>
  <si>
    <t>935112211</t>
  </si>
  <si>
    <t>Osazení příkopového žlabu do betonu tl 100 mm z betonových tvárnic š 800 mm</t>
  </si>
  <si>
    <t>-321395268</t>
  </si>
  <si>
    <t>Osazení betonového příkopového žlabu s vyplněním a zatřením spár cementovou maltou s ložem tl. 100 mm z betonu prostého z betonových příkopových tvárnic šířky přes 500 do 800 mm</t>
  </si>
  <si>
    <t>https://podminky.urs.cz/item/CS_URS_2022_02/935112211</t>
  </si>
  <si>
    <t>"napojení svodného žlabu do předpolí TP - viz. D.1.1.2.18." 6,0</t>
  </si>
  <si>
    <t>92</t>
  </si>
  <si>
    <t>59227029-R</t>
  </si>
  <si>
    <t>žlabovka příkopová betonová 500x720x80mm</t>
  </si>
  <si>
    <t>-1197804112</t>
  </si>
  <si>
    <t>Poznámka k položce:_x000D_
- hl. koryta 0,22 m</t>
  </si>
  <si>
    <t>93</t>
  </si>
  <si>
    <t>961055111</t>
  </si>
  <si>
    <t>Bourání základů ze ŽB</t>
  </si>
  <si>
    <t>-2048868481</t>
  </si>
  <si>
    <t>Bourání základů z betonu železového</t>
  </si>
  <si>
    <t>https://podminky.urs.cz/item/CS_URS_2022_02/961055111</t>
  </si>
  <si>
    <t>"čela propustků - viz. D.1.1.2.1.a+b" 2,0*0,5*1,8*2+4,3*0,7*2,6</t>
  </si>
  <si>
    <t>94</t>
  </si>
  <si>
    <t>966008112</t>
  </si>
  <si>
    <t>Bourání trubního propustku DN přes 300 do 500</t>
  </si>
  <si>
    <t>6197442</t>
  </si>
  <si>
    <t>Bourání trubního propustku s odklizením a uložením vybouraného materiálu na skládku na vzdálenost do 3 m nebo s naložením na dopravní prostředek z trub DN přes 300 do 500 mm</t>
  </si>
  <si>
    <t>https://podminky.urs.cz/item/CS_URS_2022_02/966008112</t>
  </si>
  <si>
    <t>"viz. D.1.1.2.1.a" 7,5</t>
  </si>
  <si>
    <t>95</t>
  </si>
  <si>
    <t>966008113</t>
  </si>
  <si>
    <t>Bourání trubního propustku DN přes 500 do 800</t>
  </si>
  <si>
    <t>-1340830107</t>
  </si>
  <si>
    <t>Bourání trubního propustku s odklizením a uložením vybouraného materiálu na skládku na vzdálenost do 3 m nebo s naložením na dopravní prostředek z trub DN přes 500 do 800 mm</t>
  </si>
  <si>
    <t>https://podminky.urs.cz/item/CS_URS_2022_02/966008113</t>
  </si>
  <si>
    <t>"viz. D.1.1.2.1.b" 28,0</t>
  </si>
  <si>
    <t>997</t>
  </si>
  <si>
    <t>Přesun sutě</t>
  </si>
  <si>
    <t>96</t>
  </si>
  <si>
    <t>997013501</t>
  </si>
  <si>
    <t>Odvoz suti a vybouraných hmot na skládku nebo meziskládku do 1 km se složením</t>
  </si>
  <si>
    <t>1359661438</t>
  </si>
  <si>
    <t>Odvoz suti a vybouraných hmot na skládku nebo meziskládku se složením, na vzdálenost do 1 km</t>
  </si>
  <si>
    <t>https://podminky.urs.cz/item/CS_URS_2022_02/997013501</t>
  </si>
  <si>
    <t>"suť z čel propustků" 27,422</t>
  </si>
  <si>
    <t>97</t>
  </si>
  <si>
    <t>997013509</t>
  </si>
  <si>
    <t>Příplatek k odvozu suti a vybouraných hmot na skládku ZKD 1 km přes 1 km</t>
  </si>
  <si>
    <t>-1918708594</t>
  </si>
  <si>
    <t>Odvoz suti a vybouraných hmot na skládku nebo meziskládku se složením, na vzdálenost Příplatek k ceně za každý další i započatý 1 km přes 1 km</t>
  </si>
  <si>
    <t>https://podminky.urs.cz/item/CS_URS_2022_02/997013509</t>
  </si>
  <si>
    <t>9*27,422</t>
  </si>
  <si>
    <t>98</t>
  </si>
  <si>
    <t>997013862</t>
  </si>
  <si>
    <t>Poplatek za uložení stavebního odpadu na recyklační skládce (skládkovné) z armovaného betonu kód odpadu 17 01 01</t>
  </si>
  <si>
    <t>921483889</t>
  </si>
  <si>
    <t>Poplatek za uložení stavebního odpadu na recyklační skládce (skládkovné) z armovaného betonu zatříděného do Katalogu odpadů pod kódem 17 01 01</t>
  </si>
  <si>
    <t>https://podminky.urs.cz/item/CS_URS_2022_02/997013862</t>
  </si>
  <si>
    <t>99</t>
  </si>
  <si>
    <t>997221551</t>
  </si>
  <si>
    <t>Vodorovná doprava suti ze sypkých materiálů do 1 km</t>
  </si>
  <si>
    <t>-206908522</t>
  </si>
  <si>
    <t>Vodorovná doprava suti bez naložení, ale se složením a s hrubým urovnáním ze sypkých materiálů, na vzdálenost do 1 km</t>
  </si>
  <si>
    <t>https://podminky.urs.cz/item/CS_URS_2022_02/997221551</t>
  </si>
  <si>
    <t>"živice" 5,060</t>
  </si>
  <si>
    <t>"navážka" 71,280</t>
  </si>
  <si>
    <t>100</t>
  </si>
  <si>
    <t>997221559</t>
  </si>
  <si>
    <t>Příplatek ZKD 1 km u vodorovné dopravy suti ze sypkých materiálů</t>
  </si>
  <si>
    <t>499373511</t>
  </si>
  <si>
    <t>Vodorovná doprava suti bez naložení, ale se složením a s hrubým urovnáním Příplatek k ceně za každý další i započatý 1 km přes 1 km</t>
  </si>
  <si>
    <t>https://podminky.urs.cz/item/CS_URS_2022_02/997221559</t>
  </si>
  <si>
    <t>9*76,340</t>
  </si>
  <si>
    <t>101</t>
  </si>
  <si>
    <t>997013869</t>
  </si>
  <si>
    <t>Poplatek za uložení stavebního odpadu na recyklační skládce (skládkovné) ze směsí betonu, cihel a keramických výrobků kód odpadu 17 01 07</t>
  </si>
  <si>
    <t>1476456356</t>
  </si>
  <si>
    <t>Poplatek za uložení stavebního odpadu na recyklační skládce (skládkovné) ze směsí nebo oddělených frakcí betonu, cihel a keramických výrobků zatříděného do Katalogu odpadů pod kódem 17 01 07</t>
  </si>
  <si>
    <t>https://podminky.urs.cz/item/CS_URS_2022_02/997013869</t>
  </si>
  <si>
    <t>102</t>
  </si>
  <si>
    <t>997221873</t>
  </si>
  <si>
    <t>-1104610539</t>
  </si>
  <si>
    <t>https://podminky.urs.cz/item/CS_URS_2022_02/997221873</t>
  </si>
  <si>
    <t>"kamenná dlažba z předpolí TP km 0,737" 54,0</t>
  </si>
  <si>
    <t>103</t>
  </si>
  <si>
    <t>997221875</t>
  </si>
  <si>
    <t>Poplatek za uložení stavebního odpadu na recyklační skládce (skládkovné) asfaltového bez obsahu dehtu zatříděného do Katalogu odpadů pod kódem 17 03 02</t>
  </si>
  <si>
    <t>579575722</t>
  </si>
  <si>
    <t>https://podminky.urs.cz/item/CS_URS_2022_02/997221875</t>
  </si>
  <si>
    <t>104</t>
  </si>
  <si>
    <t>997221571</t>
  </si>
  <si>
    <t>Vodorovná doprava vybouraných hmot do 1 km</t>
  </si>
  <si>
    <t>-1558124107</t>
  </si>
  <si>
    <t>Vodorovná doprava vybouraných hmot bez naložení, ale se složením a s hrubým urovnáním na vzdálenost do 1 km</t>
  </si>
  <si>
    <t>https://podminky.urs.cz/item/CS_URS_2022_02/997221571</t>
  </si>
  <si>
    <t>"trubky z propustků" 7,350+57,540</t>
  </si>
  <si>
    <t>105</t>
  </si>
  <si>
    <t>997221579</t>
  </si>
  <si>
    <t>Příplatek ZKD 1 km u vodorovné dopravy vybouraných hmot</t>
  </si>
  <si>
    <t>242578235</t>
  </si>
  <si>
    <t>Vodorovná doprava vybouraných hmot bez naložení, ale se složením a s hrubým urovnáním na vzdálenost Příplatek k ceně za každý další i započatý 1 km přes 1 km</t>
  </si>
  <si>
    <t>https://podminky.urs.cz/item/CS_URS_2022_02/997221579</t>
  </si>
  <si>
    <t>9*118,890</t>
  </si>
  <si>
    <t>106</t>
  </si>
  <si>
    <t>997221861</t>
  </si>
  <si>
    <t>Poplatek za uložení stavebního odpadu na recyklační skládce (skládkovné) z prostého betonu pod kódem 17 01 01</t>
  </si>
  <si>
    <t>-1453333239</t>
  </si>
  <si>
    <t>Poplatek za uložení stavebního odpadu na recyklační skládce (skládkovné) z prostého betonu zatříděného do Katalogu odpadů pod kódem 17 01 01</t>
  </si>
  <si>
    <t>https://podminky.urs.cz/item/CS_URS_2022_02/997221861</t>
  </si>
  <si>
    <t>998</t>
  </si>
  <si>
    <t>Přesun hmot</t>
  </si>
  <si>
    <t>107</t>
  </si>
  <si>
    <t>998225111</t>
  </si>
  <si>
    <t>Přesun hmot pro pozemní komunikace s krytem z kamene, monolitickým betonovým nebo živičným</t>
  </si>
  <si>
    <t>-873258648</t>
  </si>
  <si>
    <t>Přesun hmot pro komunikace s krytem z kameniva, monolitickým betonovým nebo živičným dopravní vzdálenost do 200 m jakékoliv délky objektu</t>
  </si>
  <si>
    <t>https://podminky.urs.cz/item/CS_URS_2022_02/998225111</t>
  </si>
  <si>
    <t>108</t>
  </si>
  <si>
    <t>998225191</t>
  </si>
  <si>
    <t>Příplatek k přesunu hmot pro pozemní komunikace s krytem z kamene, živičným, betonovým do 1000 m</t>
  </si>
  <si>
    <t>463893742</t>
  </si>
  <si>
    <t>Přesun hmot pro komunikace s krytem z kameniva, monolitickým betonovým nebo živičným Příplatek k ceně za zvětšený přesun přes vymezenou největší dopravní vzdálenost do 1000 m</t>
  </si>
  <si>
    <t>https://podminky.urs.cz/item/CS_URS_2022_02/998225191</t>
  </si>
  <si>
    <t>PSV</t>
  </si>
  <si>
    <t>Práce a dodávky PSV</t>
  </si>
  <si>
    <t>767</t>
  </si>
  <si>
    <t>Konstrukce zámečnické</t>
  </si>
  <si>
    <t>109</t>
  </si>
  <si>
    <t>767995117</t>
  </si>
  <si>
    <t>Montáž atypických zámečnických konstrukcí hm přes 250 do 500 kg</t>
  </si>
  <si>
    <t>1425340374</t>
  </si>
  <si>
    <t>Montáž ostatních atypických zámečnických konstrukcí hmotnosti přes 250 do 500 kg</t>
  </si>
  <si>
    <t>https://podminky.urs.cz/item/CS_URS_2022_02/767995117</t>
  </si>
  <si>
    <t>"svodný žlab - viz. D.1.1.2.18." 340,3</t>
  </si>
  <si>
    <t>110</t>
  </si>
  <si>
    <t>55399044-R</t>
  </si>
  <si>
    <t>Svodný žlab dl. 8,5 m</t>
  </si>
  <si>
    <t>891331064</t>
  </si>
  <si>
    <t>Poznámka k položce:_x000D_
Povrchová ochrana:_x000D_
1x základní nátěr epoxidový     80 um_x000D_
2x vrchní nátěr akrylový           60 um</t>
  </si>
  <si>
    <t>111</t>
  </si>
  <si>
    <t>998767101</t>
  </si>
  <si>
    <t>Přesun hmot tonážní pro zámečnické konstrukce v objektech v do 6 m</t>
  </si>
  <si>
    <t>277445445</t>
  </si>
  <si>
    <t>Přesun hmot pro zámečnické konstrukce stanovený z hmotnosti přesunovaného materiálu vodorovná dopravní vzdálenost do 50 m v objektech výšky do 6 m</t>
  </si>
  <si>
    <t>https://podminky.urs.cz/item/CS_URS_2022_02/998767101</t>
  </si>
  <si>
    <t>VON - Vedlejší a ostatní náklady</t>
  </si>
  <si>
    <t>VRN - Vedlejší rozpočtové náklady</t>
  </si>
  <si>
    <t xml:space="preserve">    VRN3 - Vedlejší náklady</t>
  </si>
  <si>
    <t xml:space="preserve">    VRN9 - Ostatní náklady</t>
  </si>
  <si>
    <t>VRN</t>
  </si>
  <si>
    <t>Vedlejší rozpočtové náklady</t>
  </si>
  <si>
    <t>VRN3</t>
  </si>
  <si>
    <t>Vedlejší náklady</t>
  </si>
  <si>
    <t>031002000</t>
  </si>
  <si>
    <t>Zařízení staveniště</t>
  </si>
  <si>
    <t>soubor</t>
  </si>
  <si>
    <t>1024</t>
  </si>
  <si>
    <t>-540986629</t>
  </si>
  <si>
    <t xml:space="preserve">Zřízení zařízení staveniště a jeho následné odstranění. </t>
  </si>
  <si>
    <t>Poznámka k položce:_x000D_
Zajištění přístupu k jednotlivým úsekům stavby za účelem provádění a uvedení do původního stavu po ukončení stavby (včetně osetí travním semenem), náhrada za dočasné zábory ploch. Zřízení a odstranění dočasných sjezdů, nájezdů, lávek přes výkopy. Zajištění výkopů zábradlím. Zřízení čistících zón před výjezdem z obvodu staveniště. Zajištění bezpečnosti práce. Ochrany životního prostředí (stromů, porostů a vegetačních ploch dle ČSN 83 9061).</t>
  </si>
  <si>
    <t>031002002</t>
  </si>
  <si>
    <t>Dopravní značení na staveništi</t>
  </si>
  <si>
    <t>-784178574</t>
  </si>
  <si>
    <t>Poznámka k položce:_x000D_
Projednání a zajištění zvláštního užívání komunikací a veřejných ploch, zajištění dopravního značení
 k dopravním omezením vč. případné světelné signalizace, jejich údržba a přemisťování a následné odstranění, a to v rozsahu nezbytném pro řádné a bezpečné provádění stavby (částečná uzavírka silnice III. tř. č. 00346)</t>
  </si>
  <si>
    <t>031004000</t>
  </si>
  <si>
    <t>Práce v ochranném pásmu</t>
  </si>
  <si>
    <t>2016342533</t>
  </si>
  <si>
    <t>Poznámka k položce:_x000D_
Práce v ochranném pásmu nadzemního vedení VN, lesa, silnice III. tř.</t>
  </si>
  <si>
    <t>031005000</t>
  </si>
  <si>
    <t>Přesunutí posedu</t>
  </si>
  <si>
    <t>-445699288</t>
  </si>
  <si>
    <t>VRN9</t>
  </si>
  <si>
    <t>Ostatní náklady</t>
  </si>
  <si>
    <t>090001000</t>
  </si>
  <si>
    <t xml:space="preserve">Geodetické vytýčení před zahájením realizace 
stavebních prací </t>
  </si>
  <si>
    <t>-166354430</t>
  </si>
  <si>
    <t>Poznámka k položce:_x000D_
cesta dl. 776 m</t>
  </si>
  <si>
    <t>091003000</t>
  </si>
  <si>
    <t>Geodetické práce po výstavbě vč. geometrického plánu (1 ks)</t>
  </si>
  <si>
    <t>-1902243394</t>
  </si>
  <si>
    <t>Poznámka k položce:_x000D_
Geodetické zaměření skutečně provedeného díla pro kolaudační řízení a zápis díla do KN pro majetkoprávní vypořádání s PVL. 3x v grafické (tištěné) podobě a 1x v digitálním vyhotovení a geometrický plán v patřičných počtech.</t>
  </si>
  <si>
    <t>091003001</t>
  </si>
  <si>
    <t>Vytýčení podzemních inženýrských sítí</t>
  </si>
  <si>
    <t>2019194010</t>
  </si>
  <si>
    <t xml:space="preserve">Poznámka k položce:_x000D_
Zajištění ochrany a vytýčení podzemních inženýrských sítí uvedených v projektové dokumentaci dle podmínek z dokladové části projektu (např. sdělovací vedení optické)._x000D_
</t>
  </si>
  <si>
    <t>091204000</t>
  </si>
  <si>
    <t>Dokumentace skutečného provedení stavby</t>
  </si>
  <si>
    <t>-955265231</t>
  </si>
  <si>
    <t xml:space="preserve">Poznámka k položce:_x000D_
Vypracování projektové dokumentace skutečného provedení díla 3x v grafické (tištěné) podobě a 1x v digitálním vyhotovení_x000D_
</t>
  </si>
  <si>
    <t>091404000</t>
  </si>
  <si>
    <t>Zkoušky, atesty a revize podle ČSN a případných jiných právních nebo technických předpisů</t>
  </si>
  <si>
    <t>318486557</t>
  </si>
  <si>
    <t>Poznámka k položce:_x000D_
Zajištění všech ostatních nezbytných zkoušek, atestů a revizí podle ČSN a případných jiných právních nebo technických předpisů platných v době provádění a předání díla, kterými bude prokázáno dosažení předepsané kvality a předepsaných technických parametrů díla._x000D_
Po vytvoření pláně dodavatel zajistí ověření únosnosti pláně a na základě výsledků zajistí u autorizované společnosti ověření vhodnosti navržené směsi pro vylepšení pláně včetně mocnosti. Výsledky budou odsouhlaseny na kontrolním dnu autorským dozorem, dozorem investora a investorem.</t>
  </si>
  <si>
    <t>091405000</t>
  </si>
  <si>
    <t xml:space="preserve">Náhrada porušených drenáží </t>
  </si>
  <si>
    <t>-1740986412</t>
  </si>
  <si>
    <t>Náhrada porušených drenáží</t>
  </si>
  <si>
    <t xml:space="preserve">Poznámka k položce:_x000D_
V ceně je zahrnuto: 19 m drenážní trubky vč. spojek, výkop, hutněný zásyp vytěženou zeminou, lože a obsyp štěrkopískem._x000D_
</t>
  </si>
  <si>
    <t>091704000</t>
  </si>
  <si>
    <t>Vypracování Plánu opatření pro případ havárie</t>
  </si>
  <si>
    <t>262144</t>
  </si>
  <si>
    <t>-1457076755</t>
  </si>
  <si>
    <t>Poznámka k položce:_x000D_
Zhotovitelem vypracovaný Plán opatření pro případ úniku závadných látek (např. ropné produkty, cementové výluhy, odpadní vody z těsnících clon,atd.)</t>
  </si>
  <si>
    <t>091804000</t>
  </si>
  <si>
    <t xml:space="preserve">Zpracování povodňového plánu stavby včetně zajištění schválení příslušnými orgány </t>
  </si>
  <si>
    <t>-693466025</t>
  </si>
  <si>
    <t>091806001</t>
  </si>
  <si>
    <t>Analýza všech druhů odpadů ukládaných na skládku</t>
  </si>
  <si>
    <t>-753366199</t>
  </si>
  <si>
    <t>Poznámka k položce:_x000D_
Před uložením odpadů na skládku je nutné doložit analýzy všech druhů odpadů dodávaných na skládku a současně vypracovat Základní popis odpadu na základě výsledků těchto zkoušek odpadu. Nedílnou součástí protokolu o zkoušce musí být také protokol o odběru vzorku a doložení akreditace příslušné laboratoře.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</si>
  <si>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</si>
  <si>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</si>
  <si>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</si>
  <si>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</si>
  <si>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</si>
  <si>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</si>
  <si>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</si>
  <si>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</si>
  <si>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</si>
  <si>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</si>
  <si>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</si>
  <si>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</si>
  <si>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</si>
  <si>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</si>
  <si>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</si>
  <si>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</si>
  <si>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OST</t>
  </si>
  <si>
    <t>Ostatní</t>
  </si>
  <si>
    <t>Soupis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</si>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</sst>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charset val="238"/>
    </font>
    <font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9" fillId="0" borderId="0" applyNumberFormat="0" applyFill="0" applyBorder="0" applyAlignment="0" applyProtection="0"/>
  </cellStyleXfs>
  <cellXfs count="36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5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4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4" borderId="8" xfId="0" applyFont="1" applyFill="1" applyBorder="1" applyAlignment="1" applyProtection="1">
      <alignment vertical="center"/>
    </xf>
    <xf numFmtId="0" fontId="19" fillId="4" borderId="9" xfId="0" applyFont="1" applyFill="1" applyBorder="1" applyAlignment="1" applyProtection="1">
      <alignment horizontal="center" vertical="center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20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7" fillId="0" borderId="15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6" fillId="0" borderId="15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166" fontId="26" fillId="0" borderId="21" xfId="0" applyNumberFormat="1" applyFont="1" applyBorder="1" applyAlignment="1" applyProtection="1">
      <alignment vertical="center"/>
    </xf>
    <xf numFmtId="4" fontId="26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29" fillId="0" borderId="13" xfId="0" applyNumberFormat="1" applyFont="1" applyBorder="1" applyAlignment="1" applyProtection="1"/>
    <xf numFmtId="166" fontId="29" fillId="0" borderId="14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3" xfId="0" applyFont="1" applyBorder="1" applyAlignment="1" applyProtection="1">
      <alignment horizontal="center" vertical="center"/>
    </xf>
    <xf numFmtId="49" fontId="19" fillId="0" borderId="23" xfId="0" applyNumberFormat="1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center" vertical="center" wrapText="1"/>
    </xf>
    <xf numFmtId="167" fontId="19" fillId="0" borderId="23" xfId="0" applyNumberFormat="1" applyFont="1" applyBorder="1" applyAlignment="1" applyProtection="1">
      <alignment vertical="center"/>
    </xf>
    <xf numFmtId="4" fontId="19" fillId="2" borderId="23" xfId="0" applyNumberFormat="1" applyFont="1" applyFill="1" applyBorder="1" applyAlignment="1" applyProtection="1">
      <alignment vertical="center"/>
      <protection locked="0"/>
    </xf>
    <xf numFmtId="4" fontId="19" fillId="0" borderId="23" xfId="0" applyNumberFormat="1" applyFont="1" applyBorder="1" applyAlignment="1" applyProtection="1">
      <alignment vertical="center"/>
    </xf>
    <xf numFmtId="0" fontId="20" fillId="2" borderId="15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6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0" xfId="0" applyFont="1" applyAlignment="1" applyProtection="1">
      <alignment horizontal="left" vertical="center"/>
    </xf>
    <xf numFmtId="0" fontId="32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1" applyFont="1" applyAlignment="1" applyProtection="1">
      <alignment vertical="center" wrapText="1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5" fillId="0" borderId="0" xfId="0" applyFont="1" applyAlignment="1" applyProtection="1">
      <alignment vertical="center" wrapText="1"/>
    </xf>
    <xf numFmtId="0" fontId="36" fillId="0" borderId="23" xfId="0" applyFont="1" applyBorder="1" applyAlignment="1" applyProtection="1">
      <alignment horizontal="center" vertical="center"/>
    </xf>
    <xf numFmtId="49" fontId="36" fillId="0" borderId="23" xfId="0" applyNumberFormat="1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center" vertical="center" wrapText="1"/>
    </xf>
    <xf numFmtId="167" fontId="36" fillId="0" borderId="23" xfId="0" applyNumberFormat="1" applyFont="1" applyBorder="1" applyAlignment="1" applyProtection="1">
      <alignment vertical="center"/>
    </xf>
    <xf numFmtId="4" fontId="36" fillId="2" borderId="23" xfId="0" applyNumberFormat="1" applyFont="1" applyFill="1" applyBorder="1" applyAlignment="1" applyProtection="1">
      <alignment vertical="center"/>
      <protection locked="0"/>
    </xf>
    <xf numFmtId="4" fontId="36" fillId="0" borderId="23" xfId="0" applyNumberFormat="1" applyFont="1" applyBorder="1" applyAlignment="1" applyProtection="1">
      <alignment vertical="center"/>
    </xf>
    <xf numFmtId="0" fontId="37" fillId="0" borderId="4" xfId="0" applyFont="1" applyBorder="1" applyAlignment="1">
      <alignment vertical="center"/>
    </xf>
    <xf numFmtId="0" fontId="36" fillId="2" borderId="15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8" fillId="0" borderId="24" xfId="0" applyFont="1" applyBorder="1" applyAlignment="1">
      <alignment vertical="center" wrapText="1"/>
    </xf>
    <xf numFmtId="0" fontId="38" fillId="0" borderId="25" xfId="0" applyFont="1" applyBorder="1" applyAlignment="1">
      <alignment vertical="center" wrapText="1"/>
    </xf>
    <xf numFmtId="0" fontId="38" fillId="0" borderId="26" xfId="0" applyFont="1" applyBorder="1" applyAlignment="1">
      <alignment vertical="center" wrapText="1"/>
    </xf>
    <xf numFmtId="0" fontId="38" fillId="0" borderId="27" xfId="0" applyFont="1" applyBorder="1" applyAlignment="1">
      <alignment horizontal="center" vertical="center" wrapText="1"/>
    </xf>
    <xf numFmtId="0" fontId="38" fillId="0" borderId="28" xfId="0" applyFont="1" applyBorder="1" applyAlignment="1">
      <alignment horizontal="center" vertical="center" wrapText="1"/>
    </xf>
    <xf numFmtId="0" fontId="38" fillId="0" borderId="27" xfId="0" applyFont="1" applyBorder="1" applyAlignment="1">
      <alignment vertical="center" wrapText="1"/>
    </xf>
    <xf numFmtId="0" fontId="38" fillId="0" borderId="28" xfId="0" applyFont="1" applyBorder="1" applyAlignment="1">
      <alignment vertical="center" wrapText="1"/>
    </xf>
    <xf numFmtId="0" fontId="40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27" xfId="0" applyFont="1" applyBorder="1" applyAlignment="1">
      <alignment vertical="center" wrapText="1"/>
    </xf>
    <xf numFmtId="0" fontId="41" fillId="0" borderId="1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vertical="center"/>
    </xf>
    <xf numFmtId="49" fontId="41" fillId="0" borderId="1" xfId="0" applyNumberFormat="1" applyFont="1" applyBorder="1" applyAlignment="1">
      <alignment vertical="center" wrapText="1"/>
    </xf>
    <xf numFmtId="0" fontId="38" fillId="0" borderId="30" xfId="0" applyFont="1" applyBorder="1" applyAlignment="1">
      <alignment vertical="center" wrapText="1"/>
    </xf>
    <xf numFmtId="0" fontId="43" fillId="0" borderId="29" xfId="0" applyFont="1" applyBorder="1" applyAlignment="1">
      <alignment vertical="center" wrapText="1"/>
    </xf>
    <xf numFmtId="0" fontId="38" fillId="0" borderId="31" xfId="0" applyFont="1" applyBorder="1" applyAlignment="1">
      <alignment vertical="center" wrapText="1"/>
    </xf>
    <xf numFmtId="0" fontId="38" fillId="0" borderId="1" xfId="0" applyFont="1" applyBorder="1" applyAlignment="1">
      <alignment vertical="top"/>
    </xf>
    <xf numFmtId="0" fontId="38" fillId="0" borderId="0" xfId="0" applyFont="1" applyAlignment="1">
      <alignment vertical="top"/>
    </xf>
    <xf numFmtId="0" fontId="38" fillId="0" borderId="24" xfId="0" applyFont="1" applyBorder="1" applyAlignment="1">
      <alignment horizontal="left" vertical="center"/>
    </xf>
    <xf numFmtId="0" fontId="38" fillId="0" borderId="25" xfId="0" applyFont="1" applyBorder="1" applyAlignment="1">
      <alignment horizontal="left" vertical="center"/>
    </xf>
    <xf numFmtId="0" fontId="38" fillId="0" borderId="26" xfId="0" applyFont="1" applyBorder="1" applyAlignment="1">
      <alignment horizontal="left" vertical="center"/>
    </xf>
    <xf numFmtId="0" fontId="38" fillId="0" borderId="27" xfId="0" applyFont="1" applyBorder="1" applyAlignment="1">
      <alignment horizontal="left" vertical="center"/>
    </xf>
    <xf numFmtId="0" fontId="38" fillId="0" borderId="28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40" fillId="0" borderId="29" xfId="0" applyFont="1" applyBorder="1" applyAlignment="1">
      <alignment horizontal="center" vertical="center"/>
    </xf>
    <xf numFmtId="0" fontId="44" fillId="0" borderId="29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2" fillId="0" borderId="0" xfId="0" applyFont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1" fillId="0" borderId="0" xfId="0" applyFont="1" applyAlignment="1">
      <alignment horizontal="left" vertical="center"/>
    </xf>
    <xf numFmtId="0" fontId="42" fillId="0" borderId="27" xfId="0" applyFont="1" applyBorder="1" applyAlignment="1">
      <alignment horizontal="left" vertical="center"/>
    </xf>
    <xf numFmtId="0" fontId="41" fillId="0" borderId="1" xfId="0" applyFont="1" applyFill="1" applyBorder="1" applyAlignment="1">
      <alignment horizontal="left" vertical="center"/>
    </xf>
    <xf numFmtId="0" fontId="41" fillId="0" borderId="1" xfId="0" applyFont="1" applyFill="1" applyBorder="1" applyAlignment="1">
      <alignment horizontal="center" vertical="center"/>
    </xf>
    <xf numFmtId="0" fontId="38" fillId="0" borderId="30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8" fillId="0" borderId="31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center" vertical="center" wrapText="1"/>
    </xf>
    <xf numFmtId="0" fontId="38" fillId="0" borderId="24" xfId="0" applyFont="1" applyBorder="1" applyAlignment="1">
      <alignment horizontal="left" vertical="center" wrapText="1"/>
    </xf>
    <xf numFmtId="0" fontId="38" fillId="0" borderId="25" xfId="0" applyFont="1" applyBorder="1" applyAlignment="1">
      <alignment horizontal="left" vertical="center" wrapText="1"/>
    </xf>
    <xf numFmtId="0" fontId="38" fillId="0" borderId="26" xfId="0" applyFont="1" applyBorder="1" applyAlignment="1">
      <alignment horizontal="left" vertical="center" wrapText="1"/>
    </xf>
    <xf numFmtId="0" fontId="38" fillId="0" borderId="27" xfId="0" applyFont="1" applyBorder="1" applyAlignment="1">
      <alignment horizontal="left" vertical="center" wrapText="1"/>
    </xf>
    <xf numFmtId="0" fontId="38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/>
    </xf>
    <xf numFmtId="0" fontId="42" fillId="0" borderId="28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/>
    </xf>
    <xf numFmtId="0" fontId="42" fillId="0" borderId="30" xfId="0" applyFont="1" applyBorder="1" applyAlignment="1">
      <alignment horizontal="left" vertical="center" wrapText="1"/>
    </xf>
    <xf numFmtId="0" fontId="42" fillId="0" borderId="29" xfId="0" applyFont="1" applyBorder="1" applyAlignment="1">
      <alignment horizontal="left" vertical="center" wrapText="1"/>
    </xf>
    <xf numFmtId="0" fontId="42" fillId="0" borderId="3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top"/>
    </xf>
    <xf numFmtId="0" fontId="41" fillId="0" borderId="1" xfId="0" applyFont="1" applyBorder="1" applyAlignment="1">
      <alignment horizontal="center" vertical="top"/>
    </xf>
    <xf numFmtId="0" fontId="42" fillId="0" borderId="30" xfId="0" applyFont="1" applyBorder="1" applyAlignment="1">
      <alignment horizontal="left" vertical="center"/>
    </xf>
    <xf numFmtId="0" fontId="42" fillId="0" borderId="3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4" fillId="0" borderId="0" xfId="0" applyFont="1" applyAlignment="1">
      <alignment vertical="center"/>
    </xf>
    <xf numFmtId="0" fontId="40" fillId="0" borderId="1" xfId="0" applyFont="1" applyBorder="1" applyAlignment="1">
      <alignment vertical="center"/>
    </xf>
    <xf numFmtId="0" fontId="44" fillId="0" borderId="29" xfId="0" applyFont="1" applyBorder="1" applyAlignment="1">
      <alignment vertical="center"/>
    </xf>
    <xf numFmtId="0" fontId="40" fillId="0" borderId="29" xfId="0" applyFont="1" applyBorder="1" applyAlignment="1">
      <alignment vertical="center"/>
    </xf>
    <xf numFmtId="0" fontId="41" fillId="0" borderId="1" xfId="0" applyFont="1" applyBorder="1" applyAlignment="1">
      <alignment vertical="top"/>
    </xf>
    <xf numFmtId="49" fontId="41" fillId="0" borderId="1" xfId="0" applyNumberFormat="1" applyFont="1" applyBorder="1" applyAlignment="1">
      <alignment horizontal="left" vertical="center"/>
    </xf>
    <xf numFmtId="0" fontId="47" fillId="0" borderId="27" xfId="0" applyFont="1" applyBorder="1" applyAlignment="1" applyProtection="1">
      <alignment horizontal="left" vertical="center"/>
    </xf>
    <xf numFmtId="0" fontId="48" fillId="0" borderId="1" xfId="0" applyFont="1" applyBorder="1" applyAlignment="1" applyProtection="1">
      <alignment vertical="top"/>
    </xf>
    <xf numFmtId="0" fontId="48" fillId="0" borderId="1" xfId="0" applyFont="1" applyBorder="1" applyAlignment="1" applyProtection="1">
      <alignment horizontal="left" vertical="center"/>
    </xf>
    <xf numFmtId="0" fontId="48" fillId="0" borderId="1" xfId="0" applyFont="1" applyBorder="1" applyAlignment="1" applyProtection="1">
      <alignment horizontal="center" vertical="center"/>
    </xf>
    <xf numFmtId="49" fontId="48" fillId="0" borderId="1" xfId="0" applyNumberFormat="1" applyFont="1" applyBorder="1" applyAlignment="1" applyProtection="1">
      <alignment horizontal="left" vertical="center"/>
    </xf>
    <xf numFmtId="0" fontId="47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0" fillId="0" borderId="29" xfId="0" applyFont="1" applyBorder="1" applyAlignment="1">
      <alignment horizontal="left"/>
    </xf>
    <xf numFmtId="0" fontId="44" fillId="0" borderId="29" xfId="0" applyFont="1" applyBorder="1" applyAlignment="1"/>
    <xf numFmtId="0" fontId="38" fillId="0" borderId="27" xfId="0" applyFont="1" applyBorder="1" applyAlignment="1">
      <alignment vertical="top"/>
    </xf>
    <xf numFmtId="0" fontId="38" fillId="0" borderId="28" xfId="0" applyFont="1" applyBorder="1" applyAlignment="1">
      <alignment vertical="top"/>
    </xf>
    <xf numFmtId="0" fontId="38" fillId="0" borderId="30" xfId="0" applyFont="1" applyBorder="1" applyAlignment="1">
      <alignment vertical="top"/>
    </xf>
    <xf numFmtId="0" fontId="38" fillId="0" borderId="29" xfId="0" applyFont="1" applyBorder="1" applyAlignment="1">
      <alignment vertical="top"/>
    </xf>
    <xf numFmtId="0" fontId="38" fillId="0" borderId="31" xfId="0" applyFont="1" applyBorder="1" applyAlignment="1">
      <alignment vertical="top"/>
    </xf>
    <xf numFmtId="0" fontId="14" fillId="0" borderId="0" xfId="0" applyFont="1" applyAlignment="1">
      <alignment horizontal="left" vertical="top" wrapText="1"/>
    </xf>
    <xf numFmtId="0" fontId="14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5" fillId="0" borderId="6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6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8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7" fillId="0" borderId="12" xfId="0" applyFont="1" applyBorder="1" applyAlignment="1">
      <alignment horizontal="center" vertical="center"/>
    </xf>
    <xf numFmtId="0" fontId="17" fillId="0" borderId="13" xfId="0" applyFont="1" applyBorder="1" applyAlignment="1">
      <alignment horizontal="left" vertical="center"/>
    </xf>
    <xf numFmtId="0" fontId="18" fillId="0" borderId="15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18" fillId="0" borderId="15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8" xfId="0" applyFont="1" applyFill="1" applyBorder="1" applyAlignment="1" applyProtection="1">
      <alignment horizontal="left" vertical="center"/>
    </xf>
    <xf numFmtId="0" fontId="19" fillId="4" borderId="8" xfId="0" applyFont="1" applyFill="1" applyBorder="1" applyAlignment="1" applyProtection="1">
      <alignment horizontal="center" vertical="center"/>
    </xf>
    <xf numFmtId="0" fontId="19" fillId="4" borderId="8" xfId="0" applyFont="1" applyFill="1" applyBorder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41" fillId="0" borderId="1" xfId="0" applyFont="1" applyBorder="1" applyAlignment="1">
      <alignment horizontal="left" vertical="center" wrapText="1"/>
    </xf>
    <xf numFmtId="0" fontId="40" fillId="0" borderId="29" xfId="0" applyFont="1" applyBorder="1" applyAlignment="1">
      <alignment horizontal="left" wrapText="1"/>
    </xf>
    <xf numFmtId="0" fontId="39" fillId="0" borderId="1" xfId="0" applyFont="1" applyBorder="1" applyAlignment="1">
      <alignment horizontal="center" vertical="center" wrapText="1"/>
    </xf>
    <xf numFmtId="49" fontId="41" fillId="0" borderId="1" xfId="0" applyNumberFormat="1" applyFont="1" applyBorder="1" applyAlignment="1">
      <alignment horizontal="left" vertical="center" wrapText="1"/>
    </xf>
    <xf numFmtId="0" fontId="39" fillId="0" borderId="1" xfId="0" applyFont="1" applyBorder="1" applyAlignment="1">
      <alignment horizontal="center" vertical="center"/>
    </xf>
    <xf numFmtId="0" fontId="40" fillId="0" borderId="29" xfId="0" applyFont="1" applyBorder="1" applyAlignment="1">
      <alignment horizontal="left"/>
    </xf>
    <xf numFmtId="0" fontId="41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top"/>
    </xf>
  </cellXfs>
  <cellStyles count="2">
    <cellStyle name="Hypertextový odkaz" xfId="1" builtinId="8"/>
    <cellStyle name="normální" xfId="0" builtinId="0" customBuiltin="1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2_02/115001104" TargetMode="External"/><Relationship Id="rId18" Type="http://schemas.openxmlformats.org/officeDocument/2006/relationships/hyperlink" Target="https://podminky.urs.cz/item/CS_URS_2022_02/122911121" TargetMode="External"/><Relationship Id="rId26" Type="http://schemas.openxmlformats.org/officeDocument/2006/relationships/hyperlink" Target="https://podminky.urs.cz/item/CS_URS_2022_02/162201412" TargetMode="External"/><Relationship Id="rId39" Type="http://schemas.openxmlformats.org/officeDocument/2006/relationships/hyperlink" Target="https://podminky.urs.cz/item/CS_URS_2022_02/181351003" TargetMode="External"/><Relationship Id="rId21" Type="http://schemas.openxmlformats.org/officeDocument/2006/relationships/hyperlink" Target="https://podminky.urs.cz/item/CS_URS_2022_02/131251104" TargetMode="External"/><Relationship Id="rId34" Type="http://schemas.openxmlformats.org/officeDocument/2006/relationships/hyperlink" Target="https://podminky.urs.cz/item/CS_URS_2022_02/171151131" TargetMode="External"/><Relationship Id="rId42" Type="http://schemas.openxmlformats.org/officeDocument/2006/relationships/hyperlink" Target="https://podminky.urs.cz/item/CS_URS_2022_02/181951112" TargetMode="External"/><Relationship Id="rId47" Type="http://schemas.openxmlformats.org/officeDocument/2006/relationships/hyperlink" Target="https://podminky.urs.cz/item/CS_URS_2022_02/211531111" TargetMode="External"/><Relationship Id="rId50" Type="http://schemas.openxmlformats.org/officeDocument/2006/relationships/hyperlink" Target="https://podminky.urs.cz/item/CS_URS_2022_02/274351121" TargetMode="External"/><Relationship Id="rId55" Type="http://schemas.openxmlformats.org/officeDocument/2006/relationships/hyperlink" Target="https://podminky.urs.cz/item/CS_URS_2022_02/452311121" TargetMode="External"/><Relationship Id="rId63" Type="http://schemas.openxmlformats.org/officeDocument/2006/relationships/hyperlink" Target="https://podminky.urs.cz/item/CS_URS_2022_02/565155121" TargetMode="External"/><Relationship Id="rId68" Type="http://schemas.openxmlformats.org/officeDocument/2006/relationships/hyperlink" Target="https://podminky.urs.cz/item/CS_URS_2022_02/591241111" TargetMode="External"/><Relationship Id="rId76" Type="http://schemas.openxmlformats.org/officeDocument/2006/relationships/hyperlink" Target="https://podminky.urs.cz/item/CS_URS_2022_02/919735111" TargetMode="External"/><Relationship Id="rId84" Type="http://schemas.openxmlformats.org/officeDocument/2006/relationships/hyperlink" Target="https://podminky.urs.cz/item/CS_URS_2022_02/997221551" TargetMode="External"/><Relationship Id="rId89" Type="http://schemas.openxmlformats.org/officeDocument/2006/relationships/hyperlink" Target="https://podminky.urs.cz/item/CS_URS_2022_02/997221571" TargetMode="External"/><Relationship Id="rId7" Type="http://schemas.openxmlformats.org/officeDocument/2006/relationships/hyperlink" Target="https://podminky.urs.cz/item/CS_URS_2022_02/112155225" TargetMode="External"/><Relationship Id="rId71" Type="http://schemas.openxmlformats.org/officeDocument/2006/relationships/hyperlink" Target="https://podminky.urs.cz/item/CS_URS_2022_02/916131213" TargetMode="External"/><Relationship Id="rId92" Type="http://schemas.openxmlformats.org/officeDocument/2006/relationships/hyperlink" Target="https://podminky.urs.cz/item/CS_URS_2022_02/998225111" TargetMode="External"/><Relationship Id="rId2" Type="http://schemas.openxmlformats.org/officeDocument/2006/relationships/hyperlink" Target="https://podminky.urs.cz/item/CS_URS_2022_02/112101101" TargetMode="External"/><Relationship Id="rId16" Type="http://schemas.openxmlformats.org/officeDocument/2006/relationships/hyperlink" Target="https://podminky.urs.cz/item/CS_URS_2022_02/122251101" TargetMode="External"/><Relationship Id="rId29" Type="http://schemas.openxmlformats.org/officeDocument/2006/relationships/hyperlink" Target="https://podminky.urs.cz/item/CS_URS_2022_02/162301952" TargetMode="External"/><Relationship Id="rId11" Type="http://schemas.openxmlformats.org/officeDocument/2006/relationships/hyperlink" Target="https://podminky.urs.cz/item/CS_URS_2022_02/113107342" TargetMode="External"/><Relationship Id="rId24" Type="http://schemas.openxmlformats.org/officeDocument/2006/relationships/hyperlink" Target="https://podminky.urs.cz/item/CS_URS_2022_02/132251252" TargetMode="External"/><Relationship Id="rId32" Type="http://schemas.openxmlformats.org/officeDocument/2006/relationships/hyperlink" Target="https://podminky.urs.cz/item/CS_URS_2022_02/162751119" TargetMode="External"/><Relationship Id="rId37" Type="http://schemas.openxmlformats.org/officeDocument/2006/relationships/hyperlink" Target="https://podminky.urs.cz/item/CS_URS_2022_02/171251201" TargetMode="External"/><Relationship Id="rId40" Type="http://schemas.openxmlformats.org/officeDocument/2006/relationships/hyperlink" Target="https://podminky.urs.cz/item/CS_URS_2022_02/181351113" TargetMode="External"/><Relationship Id="rId45" Type="http://schemas.openxmlformats.org/officeDocument/2006/relationships/hyperlink" Target="https://podminky.urs.cz/item/CS_URS_2022_02/182351123" TargetMode="External"/><Relationship Id="rId53" Type="http://schemas.openxmlformats.org/officeDocument/2006/relationships/hyperlink" Target="https://podminky.urs.cz/item/CS_URS_2022_02/451314212" TargetMode="External"/><Relationship Id="rId58" Type="http://schemas.openxmlformats.org/officeDocument/2006/relationships/hyperlink" Target="https://podminky.urs.cz/item/CS_URS_2022_02/462519002" TargetMode="External"/><Relationship Id="rId66" Type="http://schemas.openxmlformats.org/officeDocument/2006/relationships/hyperlink" Target="https://podminky.urs.cz/item/CS_URS_2022_02/573211112" TargetMode="External"/><Relationship Id="rId74" Type="http://schemas.openxmlformats.org/officeDocument/2006/relationships/hyperlink" Target="https://podminky.urs.cz/item/CS_URS_2022_02/919551014" TargetMode="External"/><Relationship Id="rId79" Type="http://schemas.openxmlformats.org/officeDocument/2006/relationships/hyperlink" Target="https://podminky.urs.cz/item/CS_URS_2022_02/966008112" TargetMode="External"/><Relationship Id="rId87" Type="http://schemas.openxmlformats.org/officeDocument/2006/relationships/hyperlink" Target="https://podminky.urs.cz/item/CS_URS_2022_02/997221873" TargetMode="External"/><Relationship Id="rId5" Type="http://schemas.openxmlformats.org/officeDocument/2006/relationships/hyperlink" Target="https://podminky.urs.cz/item/CS_URS_2022_02/112155215" TargetMode="External"/><Relationship Id="rId61" Type="http://schemas.openxmlformats.org/officeDocument/2006/relationships/hyperlink" Target="https://podminky.urs.cz/item/CS_URS_2022_02/564811113" TargetMode="External"/><Relationship Id="rId82" Type="http://schemas.openxmlformats.org/officeDocument/2006/relationships/hyperlink" Target="https://podminky.urs.cz/item/CS_URS_2022_02/997013509" TargetMode="External"/><Relationship Id="rId90" Type="http://schemas.openxmlformats.org/officeDocument/2006/relationships/hyperlink" Target="https://podminky.urs.cz/item/CS_URS_2022_02/997221579" TargetMode="External"/><Relationship Id="rId95" Type="http://schemas.openxmlformats.org/officeDocument/2006/relationships/hyperlink" Target="https://podminky.urs.cz/item/CS_URS_2022_02/998767101" TargetMode="External"/><Relationship Id="rId19" Type="http://schemas.openxmlformats.org/officeDocument/2006/relationships/hyperlink" Target="https://podminky.urs.cz/item/CS_URS_2022_02/129253101" TargetMode="External"/><Relationship Id="rId14" Type="http://schemas.openxmlformats.org/officeDocument/2006/relationships/hyperlink" Target="https://podminky.urs.cz/item/CS_URS_2022_02/115101201" TargetMode="External"/><Relationship Id="rId22" Type="http://schemas.openxmlformats.org/officeDocument/2006/relationships/hyperlink" Target="https://podminky.urs.cz/item/CS_URS_2022_02/132212331" TargetMode="External"/><Relationship Id="rId27" Type="http://schemas.openxmlformats.org/officeDocument/2006/relationships/hyperlink" Target="https://podminky.urs.cz/item/CS_URS_2022_02/162201413" TargetMode="External"/><Relationship Id="rId30" Type="http://schemas.openxmlformats.org/officeDocument/2006/relationships/hyperlink" Target="https://podminky.urs.cz/item/CS_URS_2022_02/162301953" TargetMode="External"/><Relationship Id="rId35" Type="http://schemas.openxmlformats.org/officeDocument/2006/relationships/hyperlink" Target="https://podminky.urs.cz/item/CS_URS_2022_02/171153101" TargetMode="External"/><Relationship Id="rId43" Type="http://schemas.openxmlformats.org/officeDocument/2006/relationships/hyperlink" Target="https://podminky.urs.cz/item/CS_URS_2022_02/182151111" TargetMode="External"/><Relationship Id="rId48" Type="http://schemas.openxmlformats.org/officeDocument/2006/relationships/hyperlink" Target="https://podminky.urs.cz/item/CS_URS_2022_02/212755214" TargetMode="External"/><Relationship Id="rId56" Type="http://schemas.openxmlformats.org/officeDocument/2006/relationships/hyperlink" Target="https://podminky.urs.cz/item/CS_URS_2022_02/452351101" TargetMode="External"/><Relationship Id="rId64" Type="http://schemas.openxmlformats.org/officeDocument/2006/relationships/hyperlink" Target="https://podminky.urs.cz/item/CS_URS_2022_02/569941131" TargetMode="External"/><Relationship Id="rId69" Type="http://schemas.openxmlformats.org/officeDocument/2006/relationships/hyperlink" Target="https://podminky.urs.cz/item/CS_URS_2022_02/599142111" TargetMode="External"/><Relationship Id="rId77" Type="http://schemas.openxmlformats.org/officeDocument/2006/relationships/hyperlink" Target="https://podminky.urs.cz/item/CS_URS_2022_02/935112211" TargetMode="External"/><Relationship Id="rId8" Type="http://schemas.openxmlformats.org/officeDocument/2006/relationships/hyperlink" Target="https://podminky.urs.cz/item/CS_URS_2022_02/112155311" TargetMode="External"/><Relationship Id="rId51" Type="http://schemas.openxmlformats.org/officeDocument/2006/relationships/hyperlink" Target="https://podminky.urs.cz/item/CS_URS_2022_02/274351122" TargetMode="External"/><Relationship Id="rId72" Type="http://schemas.openxmlformats.org/officeDocument/2006/relationships/hyperlink" Target="https://podminky.urs.cz/item/CS_URS_2022_02/916921112" TargetMode="External"/><Relationship Id="rId80" Type="http://schemas.openxmlformats.org/officeDocument/2006/relationships/hyperlink" Target="https://podminky.urs.cz/item/CS_URS_2022_02/966008113" TargetMode="External"/><Relationship Id="rId85" Type="http://schemas.openxmlformats.org/officeDocument/2006/relationships/hyperlink" Target="https://podminky.urs.cz/item/CS_URS_2022_02/997221559" TargetMode="External"/><Relationship Id="rId93" Type="http://schemas.openxmlformats.org/officeDocument/2006/relationships/hyperlink" Target="https://podminky.urs.cz/item/CS_URS_2022_02/998225191" TargetMode="External"/><Relationship Id="rId3" Type="http://schemas.openxmlformats.org/officeDocument/2006/relationships/hyperlink" Target="https://podminky.urs.cz/item/CS_URS_2022_02/112101102" TargetMode="External"/><Relationship Id="rId12" Type="http://schemas.openxmlformats.org/officeDocument/2006/relationships/hyperlink" Target="https://podminky.urs.cz/item/CS_URS_2022_02/114203101" TargetMode="External"/><Relationship Id="rId17" Type="http://schemas.openxmlformats.org/officeDocument/2006/relationships/hyperlink" Target="https://podminky.urs.cz/item/CS_URS_2022_02/122252205" TargetMode="External"/><Relationship Id="rId25" Type="http://schemas.openxmlformats.org/officeDocument/2006/relationships/hyperlink" Target="https://podminky.urs.cz/item/CS_URS_2022_02/162201411" TargetMode="External"/><Relationship Id="rId33" Type="http://schemas.openxmlformats.org/officeDocument/2006/relationships/hyperlink" Target="https://podminky.urs.cz/item/CS_URS_2022_02/167151101" TargetMode="External"/><Relationship Id="rId38" Type="http://schemas.openxmlformats.org/officeDocument/2006/relationships/hyperlink" Target="https://podminky.urs.cz/item/CS_URS_2022_02/174151101" TargetMode="External"/><Relationship Id="rId46" Type="http://schemas.openxmlformats.org/officeDocument/2006/relationships/hyperlink" Target="https://podminky.urs.cz/item/CS_URS_2022_02/183405211" TargetMode="External"/><Relationship Id="rId59" Type="http://schemas.openxmlformats.org/officeDocument/2006/relationships/hyperlink" Target="https://podminky.urs.cz/item/CS_URS_2022_02/465513127" TargetMode="External"/><Relationship Id="rId67" Type="http://schemas.openxmlformats.org/officeDocument/2006/relationships/hyperlink" Target="https://podminky.urs.cz/item/CS_URS_2022_02/577134221" TargetMode="External"/><Relationship Id="rId20" Type="http://schemas.openxmlformats.org/officeDocument/2006/relationships/hyperlink" Target="https://podminky.urs.cz/item/CS_URS_2022_02/131213701" TargetMode="External"/><Relationship Id="rId41" Type="http://schemas.openxmlformats.org/officeDocument/2006/relationships/hyperlink" Target="https://podminky.urs.cz/item/CS_URS_2022_02/181451121" TargetMode="External"/><Relationship Id="rId54" Type="http://schemas.openxmlformats.org/officeDocument/2006/relationships/hyperlink" Target="https://podminky.urs.cz/item/CS_URS_2022_02/451319777" TargetMode="External"/><Relationship Id="rId62" Type="http://schemas.openxmlformats.org/officeDocument/2006/relationships/hyperlink" Target="https://podminky.urs.cz/item/CS_URS_2022_02/564851111" TargetMode="External"/><Relationship Id="rId70" Type="http://schemas.openxmlformats.org/officeDocument/2006/relationships/hyperlink" Target="https://podminky.urs.cz/item/CS_URS_2022_02/912211111" TargetMode="External"/><Relationship Id="rId75" Type="http://schemas.openxmlformats.org/officeDocument/2006/relationships/hyperlink" Target="https://podminky.urs.cz/item/CS_URS_2022_02/919551016" TargetMode="External"/><Relationship Id="rId83" Type="http://schemas.openxmlformats.org/officeDocument/2006/relationships/hyperlink" Target="https://podminky.urs.cz/item/CS_URS_2022_02/997013862" TargetMode="External"/><Relationship Id="rId88" Type="http://schemas.openxmlformats.org/officeDocument/2006/relationships/hyperlink" Target="https://podminky.urs.cz/item/CS_URS_2022_02/997221875" TargetMode="External"/><Relationship Id="rId91" Type="http://schemas.openxmlformats.org/officeDocument/2006/relationships/hyperlink" Target="https://podminky.urs.cz/item/CS_URS_2022_02/997221861" TargetMode="External"/><Relationship Id="rId96" Type="http://schemas.openxmlformats.org/officeDocument/2006/relationships/drawing" Target="../drawings/drawing2.xml"/><Relationship Id="rId1" Type="http://schemas.openxmlformats.org/officeDocument/2006/relationships/hyperlink" Target="https://podminky.urs.cz/item/CS_URS_2022_02/111251102" TargetMode="External"/><Relationship Id="rId6" Type="http://schemas.openxmlformats.org/officeDocument/2006/relationships/hyperlink" Target="https://podminky.urs.cz/item/CS_URS_2022_02/112155221" TargetMode="External"/><Relationship Id="rId15" Type="http://schemas.openxmlformats.org/officeDocument/2006/relationships/hyperlink" Target="https://podminky.urs.cz/item/CS_URS_2022_02/121151123" TargetMode="External"/><Relationship Id="rId23" Type="http://schemas.openxmlformats.org/officeDocument/2006/relationships/hyperlink" Target="https://podminky.urs.cz/item/CS_URS_2022_02/132251104" TargetMode="External"/><Relationship Id="rId28" Type="http://schemas.openxmlformats.org/officeDocument/2006/relationships/hyperlink" Target="https://podminky.urs.cz/item/CS_URS_2022_02/162301951" TargetMode="External"/><Relationship Id="rId36" Type="http://schemas.openxmlformats.org/officeDocument/2006/relationships/hyperlink" Target="https://podminky.urs.cz/item/CS_URS_2022_02/171201231" TargetMode="External"/><Relationship Id="rId49" Type="http://schemas.openxmlformats.org/officeDocument/2006/relationships/hyperlink" Target="https://podminky.urs.cz/item/CS_URS_2022_02/274321511" TargetMode="External"/><Relationship Id="rId57" Type="http://schemas.openxmlformats.org/officeDocument/2006/relationships/hyperlink" Target="https://podminky.urs.cz/item/CS_URS_2022_02/462511270" TargetMode="External"/><Relationship Id="rId10" Type="http://schemas.openxmlformats.org/officeDocument/2006/relationships/hyperlink" Target="https://podminky.urs.cz/item/CS_URS_2022_02/113107163" TargetMode="External"/><Relationship Id="rId31" Type="http://schemas.openxmlformats.org/officeDocument/2006/relationships/hyperlink" Target="https://podminky.urs.cz/item/CS_URS_2022_02/162751117" TargetMode="External"/><Relationship Id="rId44" Type="http://schemas.openxmlformats.org/officeDocument/2006/relationships/hyperlink" Target="https://podminky.urs.cz/item/CS_URS_2022_02/182251101" TargetMode="External"/><Relationship Id="rId52" Type="http://schemas.openxmlformats.org/officeDocument/2006/relationships/hyperlink" Target="https://podminky.urs.cz/item/CS_URS_2022_02/274362021" TargetMode="External"/><Relationship Id="rId60" Type="http://schemas.openxmlformats.org/officeDocument/2006/relationships/hyperlink" Target="https://podminky.urs.cz/item/CS_URS_2022_02/561081121" TargetMode="External"/><Relationship Id="rId65" Type="http://schemas.openxmlformats.org/officeDocument/2006/relationships/hyperlink" Target="https://podminky.urs.cz/item/CS_URS_2022_02/573111112" TargetMode="External"/><Relationship Id="rId73" Type="http://schemas.openxmlformats.org/officeDocument/2006/relationships/hyperlink" Target="https://podminky.urs.cz/item/CS_URS_2022_02/916991121" TargetMode="External"/><Relationship Id="rId78" Type="http://schemas.openxmlformats.org/officeDocument/2006/relationships/hyperlink" Target="https://podminky.urs.cz/item/CS_URS_2022_02/961055111" TargetMode="External"/><Relationship Id="rId81" Type="http://schemas.openxmlformats.org/officeDocument/2006/relationships/hyperlink" Target="https://podminky.urs.cz/item/CS_URS_2022_02/997013501" TargetMode="External"/><Relationship Id="rId86" Type="http://schemas.openxmlformats.org/officeDocument/2006/relationships/hyperlink" Target="https://podminky.urs.cz/item/CS_URS_2022_02/997013869" TargetMode="External"/><Relationship Id="rId94" Type="http://schemas.openxmlformats.org/officeDocument/2006/relationships/hyperlink" Target="https://podminky.urs.cz/item/CS_URS_2022_02/767995117" TargetMode="External"/><Relationship Id="rId4" Type="http://schemas.openxmlformats.org/officeDocument/2006/relationships/hyperlink" Target="https://podminky.urs.cz/item/CS_URS_2022_02/112101103" TargetMode="External"/><Relationship Id="rId9" Type="http://schemas.openxmlformats.org/officeDocument/2006/relationships/hyperlink" Target="https://podminky.urs.cz/item/CS_URS_2022_02/112251221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M58"/>
  <sheetViews>
    <sheetView showGridLines="0" tabSelected="1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pans="1:74" s="1" customFormat="1" ht="36.950000000000003" customHeight="1">
      <c r="AR2" s="345"/>
      <c r="AS2" s="345"/>
      <c r="AT2" s="345"/>
      <c r="AU2" s="345"/>
      <c r="AV2" s="345"/>
      <c r="AW2" s="345"/>
      <c r="AX2" s="345"/>
      <c r="AY2" s="345"/>
      <c r="AZ2" s="345"/>
      <c r="BA2" s="345"/>
      <c r="BB2" s="345"/>
      <c r="BC2" s="345"/>
      <c r="BD2" s="345"/>
      <c r="BE2" s="345"/>
      <c r="BS2" s="17" t="s">
        <v>6</v>
      </c>
      <c r="BT2" s="17" t="s">
        <v>7</v>
      </c>
    </row>
    <row r="3" spans="1:74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s="1" customFormat="1" ht="24.95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pans="1:74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309" t="s">
        <v>14</v>
      </c>
      <c r="L5" s="310"/>
      <c r="M5" s="310"/>
      <c r="N5" s="310"/>
      <c r="O5" s="310"/>
      <c r="P5" s="310"/>
      <c r="Q5" s="310"/>
      <c r="R5" s="310"/>
      <c r="S5" s="310"/>
      <c r="T5" s="310"/>
      <c r="U5" s="310"/>
      <c r="V5" s="310"/>
      <c r="W5" s="310"/>
      <c r="X5" s="310"/>
      <c r="Y5" s="310"/>
      <c r="Z5" s="310"/>
      <c r="AA5" s="310"/>
      <c r="AB5" s="310"/>
      <c r="AC5" s="310"/>
      <c r="AD5" s="310"/>
      <c r="AE5" s="310"/>
      <c r="AF5" s="310"/>
      <c r="AG5" s="310"/>
      <c r="AH5" s="310"/>
      <c r="AI5" s="310"/>
      <c r="AJ5" s="310"/>
      <c r="AK5" s="310"/>
      <c r="AL5" s="310"/>
      <c r="AM5" s="310"/>
      <c r="AN5" s="310"/>
      <c r="AO5" s="310"/>
      <c r="AP5" s="22"/>
      <c r="AQ5" s="22"/>
      <c r="AR5" s="20"/>
      <c r="BE5" s="306" t="s">
        <v>15</v>
      </c>
      <c r="BS5" s="17" t="s">
        <v>6</v>
      </c>
    </row>
    <row r="6" spans="1:74" s="1" customFormat="1" ht="36.950000000000003" customHeight="1">
      <c r="B6" s="21"/>
      <c r="C6" s="22"/>
      <c r="D6" s="28" t="s">
        <v>16</v>
      </c>
      <c r="E6" s="22"/>
      <c r="F6" s="22"/>
      <c r="G6" s="22"/>
      <c r="H6" s="22"/>
      <c r="I6" s="22"/>
      <c r="J6" s="22"/>
      <c r="K6" s="311" t="s">
        <v>17</v>
      </c>
      <c r="L6" s="310"/>
      <c r="M6" s="310"/>
      <c r="N6" s="310"/>
      <c r="O6" s="310"/>
      <c r="P6" s="310"/>
      <c r="Q6" s="310"/>
      <c r="R6" s="310"/>
      <c r="S6" s="310"/>
      <c r="T6" s="310"/>
      <c r="U6" s="310"/>
      <c r="V6" s="310"/>
      <c r="W6" s="310"/>
      <c r="X6" s="310"/>
      <c r="Y6" s="310"/>
      <c r="Z6" s="310"/>
      <c r="AA6" s="310"/>
      <c r="AB6" s="310"/>
      <c r="AC6" s="310"/>
      <c r="AD6" s="310"/>
      <c r="AE6" s="310"/>
      <c r="AF6" s="310"/>
      <c r="AG6" s="310"/>
      <c r="AH6" s="310"/>
      <c r="AI6" s="310"/>
      <c r="AJ6" s="310"/>
      <c r="AK6" s="310"/>
      <c r="AL6" s="310"/>
      <c r="AM6" s="310"/>
      <c r="AN6" s="310"/>
      <c r="AO6" s="310"/>
      <c r="AP6" s="22"/>
      <c r="AQ6" s="22"/>
      <c r="AR6" s="20"/>
      <c r="BE6" s="307"/>
      <c r="BS6" s="17" t="s">
        <v>6</v>
      </c>
    </row>
    <row r="7" spans="1:74" s="1" customFormat="1" ht="12" customHeight="1">
      <c r="B7" s="21"/>
      <c r="C7" s="22"/>
      <c r="D7" s="29" t="s">
        <v>18</v>
      </c>
      <c r="E7" s="22"/>
      <c r="F7" s="22"/>
      <c r="G7" s="22"/>
      <c r="H7" s="22"/>
      <c r="I7" s="22"/>
      <c r="J7" s="22"/>
      <c r="K7" s="27" t="s">
        <v>19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9" t="s">
        <v>20</v>
      </c>
      <c r="AL7" s="22"/>
      <c r="AM7" s="22"/>
      <c r="AN7" s="27" t="s">
        <v>19</v>
      </c>
      <c r="AO7" s="22"/>
      <c r="AP7" s="22"/>
      <c r="AQ7" s="22"/>
      <c r="AR7" s="20"/>
      <c r="BE7" s="307"/>
      <c r="BS7" s="17" t="s">
        <v>6</v>
      </c>
    </row>
    <row r="8" spans="1:74" s="1" customFormat="1" ht="12" customHeight="1">
      <c r="B8" s="21"/>
      <c r="C8" s="22"/>
      <c r="D8" s="29" t="s">
        <v>21</v>
      </c>
      <c r="E8" s="22"/>
      <c r="F8" s="22"/>
      <c r="G8" s="22"/>
      <c r="H8" s="22"/>
      <c r="I8" s="22"/>
      <c r="J8" s="22"/>
      <c r="K8" s="27" t="s">
        <v>22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9" t="s">
        <v>23</v>
      </c>
      <c r="AL8" s="22"/>
      <c r="AM8" s="22"/>
      <c r="AN8" s="30" t="s">
        <v>24</v>
      </c>
      <c r="AO8" s="22"/>
      <c r="AP8" s="22"/>
      <c r="AQ8" s="22"/>
      <c r="AR8" s="20"/>
      <c r="BE8" s="307"/>
      <c r="BS8" s="17" t="s">
        <v>6</v>
      </c>
    </row>
    <row r="9" spans="1:74" s="1" customFormat="1" ht="14.45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07"/>
      <c r="BS9" s="17" t="s">
        <v>6</v>
      </c>
    </row>
    <row r="10" spans="1:74" s="1" customFormat="1" ht="12" customHeight="1">
      <c r="B10" s="21"/>
      <c r="C10" s="22"/>
      <c r="D10" s="29" t="s">
        <v>25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9" t="s">
        <v>26</v>
      </c>
      <c r="AL10" s="22"/>
      <c r="AM10" s="22"/>
      <c r="AN10" s="27" t="s">
        <v>19</v>
      </c>
      <c r="AO10" s="22"/>
      <c r="AP10" s="22"/>
      <c r="AQ10" s="22"/>
      <c r="AR10" s="20"/>
      <c r="BE10" s="307"/>
      <c r="BS10" s="17" t="s">
        <v>6</v>
      </c>
    </row>
    <row r="11" spans="1:74" s="1" customFormat="1" ht="18.399999999999999" customHeight="1">
      <c r="B11" s="21"/>
      <c r="C11" s="22"/>
      <c r="D11" s="22"/>
      <c r="E11" s="27" t="s">
        <v>27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29" t="s">
        <v>28</v>
      </c>
      <c r="AL11" s="22"/>
      <c r="AM11" s="22"/>
      <c r="AN11" s="27" t="s">
        <v>19</v>
      </c>
      <c r="AO11" s="22"/>
      <c r="AP11" s="22"/>
      <c r="AQ11" s="22"/>
      <c r="AR11" s="20"/>
      <c r="BE11" s="307"/>
      <c r="BS11" s="17" t="s">
        <v>6</v>
      </c>
    </row>
    <row r="12" spans="1:74" s="1" customFormat="1" ht="6.95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07"/>
      <c r="BS12" s="17" t="s">
        <v>6</v>
      </c>
    </row>
    <row r="13" spans="1:74" s="1" customFormat="1" ht="12" customHeight="1">
      <c r="B13" s="21"/>
      <c r="C13" s="22"/>
      <c r="D13" s="29" t="s">
        <v>29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29" t="s">
        <v>26</v>
      </c>
      <c r="AL13" s="22"/>
      <c r="AM13" s="22"/>
      <c r="AN13" s="31" t="s">
        <v>30</v>
      </c>
      <c r="AO13" s="22"/>
      <c r="AP13" s="22"/>
      <c r="AQ13" s="22"/>
      <c r="AR13" s="20"/>
      <c r="BE13" s="307"/>
      <c r="BS13" s="17" t="s">
        <v>6</v>
      </c>
    </row>
    <row r="14" spans="1:74" ht="12.75">
      <c r="B14" s="21"/>
      <c r="C14" s="22"/>
      <c r="D14" s="22"/>
      <c r="E14" s="312" t="s">
        <v>30</v>
      </c>
      <c r="F14" s="313"/>
      <c r="G14" s="313"/>
      <c r="H14" s="313"/>
      <c r="I14" s="313"/>
      <c r="J14" s="313"/>
      <c r="K14" s="313"/>
      <c r="L14" s="313"/>
      <c r="M14" s="313"/>
      <c r="N14" s="313"/>
      <c r="O14" s="313"/>
      <c r="P14" s="313"/>
      <c r="Q14" s="313"/>
      <c r="R14" s="313"/>
      <c r="S14" s="313"/>
      <c r="T14" s="313"/>
      <c r="U14" s="313"/>
      <c r="V14" s="313"/>
      <c r="W14" s="313"/>
      <c r="X14" s="313"/>
      <c r="Y14" s="313"/>
      <c r="Z14" s="313"/>
      <c r="AA14" s="313"/>
      <c r="AB14" s="313"/>
      <c r="AC14" s="313"/>
      <c r="AD14" s="313"/>
      <c r="AE14" s="313"/>
      <c r="AF14" s="313"/>
      <c r="AG14" s="313"/>
      <c r="AH14" s="313"/>
      <c r="AI14" s="313"/>
      <c r="AJ14" s="313"/>
      <c r="AK14" s="29" t="s">
        <v>28</v>
      </c>
      <c r="AL14" s="22"/>
      <c r="AM14" s="22"/>
      <c r="AN14" s="31" t="s">
        <v>30</v>
      </c>
      <c r="AO14" s="22"/>
      <c r="AP14" s="22"/>
      <c r="AQ14" s="22"/>
      <c r="AR14" s="20"/>
      <c r="BE14" s="307"/>
      <c r="BS14" s="17" t="s">
        <v>6</v>
      </c>
    </row>
    <row r="15" spans="1:74" s="1" customFormat="1" ht="6.95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07"/>
      <c r="BS15" s="17" t="s">
        <v>4</v>
      </c>
    </row>
    <row r="16" spans="1:74" s="1" customFormat="1" ht="12" customHeight="1">
      <c r="B16" s="21"/>
      <c r="C16" s="22"/>
      <c r="D16" s="29" t="s">
        <v>31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29" t="s">
        <v>26</v>
      </c>
      <c r="AL16" s="22"/>
      <c r="AM16" s="22"/>
      <c r="AN16" s="27" t="s">
        <v>19</v>
      </c>
      <c r="AO16" s="22"/>
      <c r="AP16" s="22"/>
      <c r="AQ16" s="22"/>
      <c r="AR16" s="20"/>
      <c r="BE16" s="307"/>
      <c r="BS16" s="17" t="s">
        <v>4</v>
      </c>
    </row>
    <row r="17" spans="1:71" s="1" customFormat="1" ht="18.399999999999999" customHeight="1">
      <c r="B17" s="21"/>
      <c r="C17" s="22"/>
      <c r="D17" s="22"/>
      <c r="E17" s="27" t="s">
        <v>32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29" t="s">
        <v>28</v>
      </c>
      <c r="AL17" s="22"/>
      <c r="AM17" s="22"/>
      <c r="AN17" s="27" t="s">
        <v>19</v>
      </c>
      <c r="AO17" s="22"/>
      <c r="AP17" s="22"/>
      <c r="AQ17" s="22"/>
      <c r="AR17" s="20"/>
      <c r="BE17" s="307"/>
      <c r="BS17" s="17" t="s">
        <v>33</v>
      </c>
    </row>
    <row r="18" spans="1:71" s="1" customFormat="1" ht="6.95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07"/>
      <c r="BS18" s="17" t="s">
        <v>6</v>
      </c>
    </row>
    <row r="19" spans="1:71" s="1" customFormat="1" ht="12" customHeight="1">
      <c r="B19" s="21"/>
      <c r="C19" s="22"/>
      <c r="D19" s="29" t="s">
        <v>34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29" t="s">
        <v>26</v>
      </c>
      <c r="AL19" s="22"/>
      <c r="AM19" s="22"/>
      <c r="AN19" s="27" t="s">
        <v>19</v>
      </c>
      <c r="AO19" s="22"/>
      <c r="AP19" s="22"/>
      <c r="AQ19" s="22"/>
      <c r="AR19" s="20"/>
      <c r="BE19" s="307"/>
      <c r="BS19" s="17" t="s">
        <v>6</v>
      </c>
    </row>
    <row r="20" spans="1:71" s="1" customFormat="1" ht="18.399999999999999" customHeight="1">
      <c r="B20" s="21"/>
      <c r="C20" s="22"/>
      <c r="D20" s="22"/>
      <c r="E20" s="27" t="s">
        <v>22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29" t="s">
        <v>28</v>
      </c>
      <c r="AL20" s="22"/>
      <c r="AM20" s="22"/>
      <c r="AN20" s="27" t="s">
        <v>19</v>
      </c>
      <c r="AO20" s="22"/>
      <c r="AP20" s="22"/>
      <c r="AQ20" s="22"/>
      <c r="AR20" s="20"/>
      <c r="BE20" s="307"/>
      <c r="BS20" s="17" t="s">
        <v>33</v>
      </c>
    </row>
    <row r="21" spans="1:71" s="1" customFormat="1" ht="6.95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07"/>
    </row>
    <row r="22" spans="1:71" s="1" customFormat="1" ht="12" customHeight="1">
      <c r="B22" s="21"/>
      <c r="C22" s="22"/>
      <c r="D22" s="29" t="s">
        <v>35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07"/>
    </row>
    <row r="23" spans="1:71" s="1" customFormat="1" ht="47.25" customHeight="1">
      <c r="B23" s="21"/>
      <c r="C23" s="22"/>
      <c r="D23" s="22"/>
      <c r="E23" s="314" t="s">
        <v>36</v>
      </c>
      <c r="F23" s="314"/>
      <c r="G23" s="314"/>
      <c r="H23" s="314"/>
      <c r="I23" s="314"/>
      <c r="J23" s="314"/>
      <c r="K23" s="314"/>
      <c r="L23" s="314"/>
      <c r="M23" s="314"/>
      <c r="N23" s="314"/>
      <c r="O23" s="314"/>
      <c r="P23" s="314"/>
      <c r="Q23" s="314"/>
      <c r="R23" s="314"/>
      <c r="S23" s="314"/>
      <c r="T23" s="314"/>
      <c r="U23" s="314"/>
      <c r="V23" s="314"/>
      <c r="W23" s="314"/>
      <c r="X23" s="314"/>
      <c r="Y23" s="314"/>
      <c r="Z23" s="314"/>
      <c r="AA23" s="314"/>
      <c r="AB23" s="314"/>
      <c r="AC23" s="314"/>
      <c r="AD23" s="314"/>
      <c r="AE23" s="314"/>
      <c r="AF23" s="314"/>
      <c r="AG23" s="314"/>
      <c r="AH23" s="314"/>
      <c r="AI23" s="314"/>
      <c r="AJ23" s="314"/>
      <c r="AK23" s="314"/>
      <c r="AL23" s="314"/>
      <c r="AM23" s="314"/>
      <c r="AN23" s="314"/>
      <c r="AO23" s="22"/>
      <c r="AP23" s="22"/>
      <c r="AQ23" s="22"/>
      <c r="AR23" s="20"/>
      <c r="BE23" s="307"/>
    </row>
    <row r="24" spans="1:71" s="1" customFormat="1" ht="6.95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07"/>
    </row>
    <row r="25" spans="1:71" s="1" customFormat="1" ht="6.95" customHeight="1">
      <c r="B25" s="21"/>
      <c r="C25" s="22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22"/>
      <c r="AQ25" s="22"/>
      <c r="AR25" s="20"/>
      <c r="BE25" s="307"/>
    </row>
    <row r="26" spans="1:71" s="2" customFormat="1" ht="25.9" customHeight="1">
      <c r="A26" s="34"/>
      <c r="B26" s="35"/>
      <c r="C26" s="36"/>
      <c r="D26" s="37" t="s">
        <v>37</v>
      </c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315">
        <f>ROUND(AG54,2)</f>
        <v>0</v>
      </c>
      <c r="AL26" s="316"/>
      <c r="AM26" s="316"/>
      <c r="AN26" s="316"/>
      <c r="AO26" s="316"/>
      <c r="AP26" s="36"/>
      <c r="AQ26" s="36"/>
      <c r="AR26" s="39"/>
      <c r="BE26" s="307"/>
    </row>
    <row r="27" spans="1:71" s="2" customFormat="1" ht="6.95" customHeight="1">
      <c r="A27" s="34"/>
      <c r="B27" s="35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39"/>
      <c r="BE27" s="307"/>
    </row>
    <row r="28" spans="1:71" s="2" customFormat="1" ht="12.75">
      <c r="A28" s="34"/>
      <c r="B28" s="35"/>
      <c r="C28" s="36"/>
      <c r="D28" s="36"/>
      <c r="E28" s="36"/>
      <c r="F28" s="36"/>
      <c r="G28" s="36"/>
      <c r="H28" s="36"/>
      <c r="I28" s="36"/>
      <c r="J28" s="36"/>
      <c r="K28" s="36"/>
      <c r="L28" s="317" t="s">
        <v>38</v>
      </c>
      <c r="M28" s="317"/>
      <c r="N28" s="317"/>
      <c r="O28" s="317"/>
      <c r="P28" s="317"/>
      <c r="Q28" s="36"/>
      <c r="R28" s="36"/>
      <c r="S28" s="36"/>
      <c r="T28" s="36"/>
      <c r="U28" s="36"/>
      <c r="V28" s="36"/>
      <c r="W28" s="317" t="s">
        <v>39</v>
      </c>
      <c r="X28" s="317"/>
      <c r="Y28" s="317"/>
      <c r="Z28" s="317"/>
      <c r="AA28" s="317"/>
      <c r="AB28" s="317"/>
      <c r="AC28" s="317"/>
      <c r="AD28" s="317"/>
      <c r="AE28" s="317"/>
      <c r="AF28" s="36"/>
      <c r="AG28" s="36"/>
      <c r="AH28" s="36"/>
      <c r="AI28" s="36"/>
      <c r="AJ28" s="36"/>
      <c r="AK28" s="317" t="s">
        <v>40</v>
      </c>
      <c r="AL28" s="317"/>
      <c r="AM28" s="317"/>
      <c r="AN28" s="317"/>
      <c r="AO28" s="317"/>
      <c r="AP28" s="36"/>
      <c r="AQ28" s="36"/>
      <c r="AR28" s="39"/>
      <c r="BE28" s="307"/>
    </row>
    <row r="29" spans="1:71" s="3" customFormat="1" ht="14.45" customHeight="1">
      <c r="B29" s="40"/>
      <c r="C29" s="41"/>
      <c r="D29" s="29" t="s">
        <v>41</v>
      </c>
      <c r="E29" s="41"/>
      <c r="F29" s="29" t="s">
        <v>42</v>
      </c>
      <c r="G29" s="41"/>
      <c r="H29" s="41"/>
      <c r="I29" s="41"/>
      <c r="J29" s="41"/>
      <c r="K29" s="41"/>
      <c r="L29" s="320">
        <v>0.21</v>
      </c>
      <c r="M29" s="319"/>
      <c r="N29" s="319"/>
      <c r="O29" s="319"/>
      <c r="P29" s="319"/>
      <c r="Q29" s="41"/>
      <c r="R29" s="41"/>
      <c r="S29" s="41"/>
      <c r="T29" s="41"/>
      <c r="U29" s="41"/>
      <c r="V29" s="41"/>
      <c r="W29" s="318">
        <f>ROUND(AZ54, 2)</f>
        <v>0</v>
      </c>
      <c r="X29" s="319"/>
      <c r="Y29" s="319"/>
      <c r="Z29" s="319"/>
      <c r="AA29" s="319"/>
      <c r="AB29" s="319"/>
      <c r="AC29" s="319"/>
      <c r="AD29" s="319"/>
      <c r="AE29" s="319"/>
      <c r="AF29" s="41"/>
      <c r="AG29" s="41"/>
      <c r="AH29" s="41"/>
      <c r="AI29" s="41"/>
      <c r="AJ29" s="41"/>
      <c r="AK29" s="318">
        <f>ROUND(AV54, 2)</f>
        <v>0</v>
      </c>
      <c r="AL29" s="319"/>
      <c r="AM29" s="319"/>
      <c r="AN29" s="319"/>
      <c r="AO29" s="319"/>
      <c r="AP29" s="41"/>
      <c r="AQ29" s="41"/>
      <c r="AR29" s="42"/>
      <c r="BE29" s="308"/>
    </row>
    <row r="30" spans="1:71" s="3" customFormat="1" ht="14.45" customHeight="1">
      <c r="B30" s="40"/>
      <c r="C30" s="41"/>
      <c r="D30" s="41"/>
      <c r="E30" s="41"/>
      <c r="F30" s="29" t="s">
        <v>43</v>
      </c>
      <c r="G30" s="41"/>
      <c r="H30" s="41"/>
      <c r="I30" s="41"/>
      <c r="J30" s="41"/>
      <c r="K30" s="41"/>
      <c r="L30" s="320">
        <v>0.15</v>
      </c>
      <c r="M30" s="319"/>
      <c r="N30" s="319"/>
      <c r="O30" s="319"/>
      <c r="P30" s="319"/>
      <c r="Q30" s="41"/>
      <c r="R30" s="41"/>
      <c r="S30" s="41"/>
      <c r="T30" s="41"/>
      <c r="U30" s="41"/>
      <c r="V30" s="41"/>
      <c r="W30" s="318">
        <f>ROUND(BA54, 2)</f>
        <v>0</v>
      </c>
      <c r="X30" s="319"/>
      <c r="Y30" s="319"/>
      <c r="Z30" s="319"/>
      <c r="AA30" s="319"/>
      <c r="AB30" s="319"/>
      <c r="AC30" s="319"/>
      <c r="AD30" s="319"/>
      <c r="AE30" s="319"/>
      <c r="AF30" s="41"/>
      <c r="AG30" s="41"/>
      <c r="AH30" s="41"/>
      <c r="AI30" s="41"/>
      <c r="AJ30" s="41"/>
      <c r="AK30" s="318">
        <f>ROUND(AW54, 2)</f>
        <v>0</v>
      </c>
      <c r="AL30" s="319"/>
      <c r="AM30" s="319"/>
      <c r="AN30" s="319"/>
      <c r="AO30" s="319"/>
      <c r="AP30" s="41"/>
      <c r="AQ30" s="41"/>
      <c r="AR30" s="42"/>
      <c r="BE30" s="308"/>
    </row>
    <row r="31" spans="1:71" s="3" customFormat="1" ht="14.45" hidden="1" customHeight="1">
      <c r="B31" s="40"/>
      <c r="C31" s="41"/>
      <c r="D31" s="41"/>
      <c r="E31" s="41"/>
      <c r="F31" s="29" t="s">
        <v>44</v>
      </c>
      <c r="G31" s="41"/>
      <c r="H31" s="41"/>
      <c r="I31" s="41"/>
      <c r="J31" s="41"/>
      <c r="K31" s="41"/>
      <c r="L31" s="320">
        <v>0.21</v>
      </c>
      <c r="M31" s="319"/>
      <c r="N31" s="319"/>
      <c r="O31" s="319"/>
      <c r="P31" s="319"/>
      <c r="Q31" s="41"/>
      <c r="R31" s="41"/>
      <c r="S31" s="41"/>
      <c r="T31" s="41"/>
      <c r="U31" s="41"/>
      <c r="V31" s="41"/>
      <c r="W31" s="318">
        <f>ROUND(BB54, 2)</f>
        <v>0</v>
      </c>
      <c r="X31" s="319"/>
      <c r="Y31" s="319"/>
      <c r="Z31" s="319"/>
      <c r="AA31" s="319"/>
      <c r="AB31" s="319"/>
      <c r="AC31" s="319"/>
      <c r="AD31" s="319"/>
      <c r="AE31" s="319"/>
      <c r="AF31" s="41"/>
      <c r="AG31" s="41"/>
      <c r="AH31" s="41"/>
      <c r="AI31" s="41"/>
      <c r="AJ31" s="41"/>
      <c r="AK31" s="318">
        <v>0</v>
      </c>
      <c r="AL31" s="319"/>
      <c r="AM31" s="319"/>
      <c r="AN31" s="319"/>
      <c r="AO31" s="319"/>
      <c r="AP31" s="41"/>
      <c r="AQ31" s="41"/>
      <c r="AR31" s="42"/>
      <c r="BE31" s="308"/>
    </row>
    <row r="32" spans="1:71" s="3" customFormat="1" ht="14.45" hidden="1" customHeight="1">
      <c r="B32" s="40"/>
      <c r="C32" s="41"/>
      <c r="D32" s="41"/>
      <c r="E32" s="41"/>
      <c r="F32" s="29" t="s">
        <v>45</v>
      </c>
      <c r="G32" s="41"/>
      <c r="H32" s="41"/>
      <c r="I32" s="41"/>
      <c r="J32" s="41"/>
      <c r="K32" s="41"/>
      <c r="L32" s="320">
        <v>0.15</v>
      </c>
      <c r="M32" s="319"/>
      <c r="N32" s="319"/>
      <c r="O32" s="319"/>
      <c r="P32" s="319"/>
      <c r="Q32" s="41"/>
      <c r="R32" s="41"/>
      <c r="S32" s="41"/>
      <c r="T32" s="41"/>
      <c r="U32" s="41"/>
      <c r="V32" s="41"/>
      <c r="W32" s="318">
        <f>ROUND(BC54, 2)</f>
        <v>0</v>
      </c>
      <c r="X32" s="319"/>
      <c r="Y32" s="319"/>
      <c r="Z32" s="319"/>
      <c r="AA32" s="319"/>
      <c r="AB32" s="319"/>
      <c r="AC32" s="319"/>
      <c r="AD32" s="319"/>
      <c r="AE32" s="319"/>
      <c r="AF32" s="41"/>
      <c r="AG32" s="41"/>
      <c r="AH32" s="41"/>
      <c r="AI32" s="41"/>
      <c r="AJ32" s="41"/>
      <c r="AK32" s="318">
        <v>0</v>
      </c>
      <c r="AL32" s="319"/>
      <c r="AM32" s="319"/>
      <c r="AN32" s="319"/>
      <c r="AO32" s="319"/>
      <c r="AP32" s="41"/>
      <c r="AQ32" s="41"/>
      <c r="AR32" s="42"/>
      <c r="BE32" s="308"/>
    </row>
    <row r="33" spans="1:57" s="3" customFormat="1" ht="14.45" hidden="1" customHeight="1">
      <c r="B33" s="40"/>
      <c r="C33" s="41"/>
      <c r="D33" s="41"/>
      <c r="E33" s="41"/>
      <c r="F33" s="29" t="s">
        <v>46</v>
      </c>
      <c r="G33" s="41"/>
      <c r="H33" s="41"/>
      <c r="I33" s="41"/>
      <c r="J33" s="41"/>
      <c r="K33" s="41"/>
      <c r="L33" s="320">
        <v>0</v>
      </c>
      <c r="M33" s="319"/>
      <c r="N33" s="319"/>
      <c r="O33" s="319"/>
      <c r="P33" s="319"/>
      <c r="Q33" s="41"/>
      <c r="R33" s="41"/>
      <c r="S33" s="41"/>
      <c r="T33" s="41"/>
      <c r="U33" s="41"/>
      <c r="V33" s="41"/>
      <c r="W33" s="318">
        <f>ROUND(BD54, 2)</f>
        <v>0</v>
      </c>
      <c r="X33" s="319"/>
      <c r="Y33" s="319"/>
      <c r="Z33" s="319"/>
      <c r="AA33" s="319"/>
      <c r="AB33" s="319"/>
      <c r="AC33" s="319"/>
      <c r="AD33" s="319"/>
      <c r="AE33" s="319"/>
      <c r="AF33" s="41"/>
      <c r="AG33" s="41"/>
      <c r="AH33" s="41"/>
      <c r="AI33" s="41"/>
      <c r="AJ33" s="41"/>
      <c r="AK33" s="318">
        <v>0</v>
      </c>
      <c r="AL33" s="319"/>
      <c r="AM33" s="319"/>
      <c r="AN33" s="319"/>
      <c r="AO33" s="319"/>
      <c r="AP33" s="41"/>
      <c r="AQ33" s="41"/>
      <c r="AR33" s="42"/>
    </row>
    <row r="34" spans="1:57" s="2" customFormat="1" ht="6.95" customHeight="1">
      <c r="A34" s="34"/>
      <c r="B34" s="35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39"/>
      <c r="BE34" s="34"/>
    </row>
    <row r="35" spans="1:57" s="2" customFormat="1" ht="25.9" customHeight="1">
      <c r="A35" s="34"/>
      <c r="B35" s="35"/>
      <c r="C35" s="43"/>
      <c r="D35" s="44" t="s">
        <v>47</v>
      </c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45"/>
      <c r="S35" s="45"/>
      <c r="T35" s="46" t="s">
        <v>48</v>
      </c>
      <c r="U35" s="45"/>
      <c r="V35" s="45"/>
      <c r="W35" s="45"/>
      <c r="X35" s="321" t="s">
        <v>49</v>
      </c>
      <c r="Y35" s="322"/>
      <c r="Z35" s="322"/>
      <c r="AA35" s="322"/>
      <c r="AB35" s="322"/>
      <c r="AC35" s="45"/>
      <c r="AD35" s="45"/>
      <c r="AE35" s="45"/>
      <c r="AF35" s="45"/>
      <c r="AG35" s="45"/>
      <c r="AH35" s="45"/>
      <c r="AI35" s="45"/>
      <c r="AJ35" s="45"/>
      <c r="AK35" s="323">
        <f>SUM(AK26:AK33)</f>
        <v>0</v>
      </c>
      <c r="AL35" s="322"/>
      <c r="AM35" s="322"/>
      <c r="AN35" s="322"/>
      <c r="AO35" s="324"/>
      <c r="AP35" s="43"/>
      <c r="AQ35" s="43"/>
      <c r="AR35" s="39"/>
      <c r="BE35" s="34"/>
    </row>
    <row r="36" spans="1:57" s="2" customFormat="1" ht="6.95" customHeight="1">
      <c r="A36" s="34"/>
      <c r="B36" s="35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39"/>
      <c r="BE36" s="34"/>
    </row>
    <row r="37" spans="1:57" s="2" customFormat="1" ht="6.95" customHeight="1">
      <c r="A37" s="34"/>
      <c r="B37" s="47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39"/>
      <c r="BE37" s="34"/>
    </row>
    <row r="41" spans="1:57" s="2" customFormat="1" ht="6.95" customHeight="1">
      <c r="A41" s="34"/>
      <c r="B41" s="49"/>
      <c r="C41" s="50"/>
      <c r="D41" s="50"/>
      <c r="E41" s="50"/>
      <c r="F41" s="50"/>
      <c r="G41" s="50"/>
      <c r="H41" s="50"/>
      <c r="I41" s="50"/>
      <c r="J41" s="50"/>
      <c r="K41" s="50"/>
      <c r="L41" s="50"/>
      <c r="M41" s="50"/>
      <c r="N41" s="50"/>
      <c r="O41" s="50"/>
      <c r="P41" s="50"/>
      <c r="Q41" s="50"/>
      <c r="R41" s="50"/>
      <c r="S41" s="50"/>
      <c r="T41" s="50"/>
      <c r="U41" s="50"/>
      <c r="V41" s="50"/>
      <c r="W41" s="50"/>
      <c r="X41" s="50"/>
      <c r="Y41" s="50"/>
      <c r="Z41" s="50"/>
      <c r="AA41" s="50"/>
      <c r="AB41" s="50"/>
      <c r="AC41" s="50"/>
      <c r="AD41" s="50"/>
      <c r="AE41" s="50"/>
      <c r="AF41" s="50"/>
      <c r="AG41" s="50"/>
      <c r="AH41" s="50"/>
      <c r="AI41" s="50"/>
      <c r="AJ41" s="50"/>
      <c r="AK41" s="50"/>
      <c r="AL41" s="50"/>
      <c r="AM41" s="50"/>
      <c r="AN41" s="50"/>
      <c r="AO41" s="50"/>
      <c r="AP41" s="50"/>
      <c r="AQ41" s="50"/>
      <c r="AR41" s="39"/>
      <c r="BE41" s="34"/>
    </row>
    <row r="42" spans="1:57" s="2" customFormat="1" ht="24.95" customHeight="1">
      <c r="A42" s="34"/>
      <c r="B42" s="35"/>
      <c r="C42" s="23" t="s">
        <v>50</v>
      </c>
      <c r="D42" s="36"/>
      <c r="E42" s="36"/>
      <c r="F42" s="36"/>
      <c r="G42" s="36"/>
      <c r="H42" s="36"/>
      <c r="I42" s="36"/>
      <c r="J42" s="36"/>
      <c r="K42" s="36"/>
      <c r="L42" s="36"/>
      <c r="M42" s="36"/>
      <c r="N42" s="36"/>
      <c r="O42" s="36"/>
      <c r="P42" s="36"/>
      <c r="Q42" s="36"/>
      <c r="R42" s="36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  <c r="AF42" s="36"/>
      <c r="AG42" s="36"/>
      <c r="AH42" s="36"/>
      <c r="AI42" s="36"/>
      <c r="AJ42" s="36"/>
      <c r="AK42" s="36"/>
      <c r="AL42" s="36"/>
      <c r="AM42" s="36"/>
      <c r="AN42" s="36"/>
      <c r="AO42" s="36"/>
      <c r="AP42" s="36"/>
      <c r="AQ42" s="36"/>
      <c r="AR42" s="39"/>
      <c r="BE42" s="34"/>
    </row>
    <row r="43" spans="1:57" s="2" customFormat="1" ht="6.95" customHeight="1">
      <c r="A43" s="34"/>
      <c r="B43" s="35"/>
      <c r="C43" s="36"/>
      <c r="D43" s="36"/>
      <c r="E43" s="36"/>
      <c r="F43" s="36"/>
      <c r="G43" s="36"/>
      <c r="H43" s="36"/>
      <c r="I43" s="36"/>
      <c r="J43" s="36"/>
      <c r="K43" s="36"/>
      <c r="L43" s="36"/>
      <c r="M43" s="36"/>
      <c r="N43" s="36"/>
      <c r="O43" s="36"/>
      <c r="P43" s="36"/>
      <c r="Q43" s="36"/>
      <c r="R43" s="36"/>
      <c r="S43" s="36"/>
      <c r="T43" s="36"/>
      <c r="U43" s="36"/>
      <c r="V43" s="36"/>
      <c r="W43" s="36"/>
      <c r="X43" s="36"/>
      <c r="Y43" s="36"/>
      <c r="Z43" s="36"/>
      <c r="AA43" s="36"/>
      <c r="AB43" s="36"/>
      <c r="AC43" s="36"/>
      <c r="AD43" s="36"/>
      <c r="AE43" s="36"/>
      <c r="AF43" s="36"/>
      <c r="AG43" s="36"/>
      <c r="AH43" s="36"/>
      <c r="AI43" s="36"/>
      <c r="AJ43" s="36"/>
      <c r="AK43" s="36"/>
      <c r="AL43" s="36"/>
      <c r="AM43" s="36"/>
      <c r="AN43" s="36"/>
      <c r="AO43" s="36"/>
      <c r="AP43" s="36"/>
      <c r="AQ43" s="36"/>
      <c r="AR43" s="39"/>
      <c r="BE43" s="34"/>
    </row>
    <row r="44" spans="1:57" s="4" customFormat="1" ht="12" customHeight="1">
      <c r="B44" s="51"/>
      <c r="C44" s="29" t="s">
        <v>13</v>
      </c>
      <c r="D44" s="52"/>
      <c r="E44" s="52"/>
      <c r="F44" s="52"/>
      <c r="G44" s="52"/>
      <c r="H44" s="52"/>
      <c r="I44" s="52"/>
      <c r="J44" s="52"/>
      <c r="K44" s="52"/>
      <c r="L44" s="52" t="str">
        <f>K5</f>
        <v>HRD</v>
      </c>
      <c r="M44" s="52"/>
      <c r="N44" s="52"/>
      <c r="O44" s="52"/>
      <c r="P44" s="52"/>
      <c r="Q44" s="52"/>
      <c r="R44" s="52"/>
      <c r="S44" s="52"/>
      <c r="T44" s="52"/>
      <c r="U44" s="52"/>
      <c r="V44" s="52"/>
      <c r="W44" s="52"/>
      <c r="X44" s="52"/>
      <c r="Y44" s="52"/>
      <c r="Z44" s="52"/>
      <c r="AA44" s="52"/>
      <c r="AB44" s="52"/>
      <c r="AC44" s="52"/>
      <c r="AD44" s="52"/>
      <c r="AE44" s="52"/>
      <c r="AF44" s="52"/>
      <c r="AG44" s="52"/>
      <c r="AH44" s="52"/>
      <c r="AI44" s="52"/>
      <c r="AJ44" s="52"/>
      <c r="AK44" s="52"/>
      <c r="AL44" s="52"/>
      <c r="AM44" s="52"/>
      <c r="AN44" s="52"/>
      <c r="AO44" s="52"/>
      <c r="AP44" s="52"/>
      <c r="AQ44" s="52"/>
      <c r="AR44" s="53"/>
    </row>
    <row r="45" spans="1:57" s="5" customFormat="1" ht="36.950000000000003" customHeight="1">
      <c r="B45" s="54"/>
      <c r="C45" s="55" t="s">
        <v>16</v>
      </c>
      <c r="D45" s="56"/>
      <c r="E45" s="56"/>
      <c r="F45" s="56"/>
      <c r="G45" s="56"/>
      <c r="H45" s="56"/>
      <c r="I45" s="56"/>
      <c r="J45" s="56"/>
      <c r="K45" s="56"/>
      <c r="L45" s="325" t="str">
        <f>K6</f>
        <v>Starohorská cesta - SO-101</v>
      </c>
      <c r="M45" s="326"/>
      <c r="N45" s="326"/>
      <c r="O45" s="326"/>
      <c r="P45" s="326"/>
      <c r="Q45" s="326"/>
      <c r="R45" s="326"/>
      <c r="S45" s="326"/>
      <c r="T45" s="326"/>
      <c r="U45" s="326"/>
      <c r="V45" s="326"/>
      <c r="W45" s="326"/>
      <c r="X45" s="326"/>
      <c r="Y45" s="326"/>
      <c r="Z45" s="326"/>
      <c r="AA45" s="326"/>
      <c r="AB45" s="326"/>
      <c r="AC45" s="326"/>
      <c r="AD45" s="326"/>
      <c r="AE45" s="326"/>
      <c r="AF45" s="326"/>
      <c r="AG45" s="326"/>
      <c r="AH45" s="326"/>
      <c r="AI45" s="326"/>
      <c r="AJ45" s="326"/>
      <c r="AK45" s="326"/>
      <c r="AL45" s="326"/>
      <c r="AM45" s="326"/>
      <c r="AN45" s="326"/>
      <c r="AO45" s="326"/>
      <c r="AP45" s="56"/>
      <c r="AQ45" s="56"/>
      <c r="AR45" s="57"/>
    </row>
    <row r="46" spans="1:57" s="2" customFormat="1" ht="6.95" customHeight="1">
      <c r="A46" s="34"/>
      <c r="B46" s="35"/>
      <c r="C46" s="36"/>
      <c r="D46" s="36"/>
      <c r="E46" s="36"/>
      <c r="F46" s="36"/>
      <c r="G46" s="36"/>
      <c r="H46" s="36"/>
      <c r="I46" s="36"/>
      <c r="J46" s="36"/>
      <c r="K46" s="36"/>
      <c r="L46" s="36"/>
      <c r="M46" s="36"/>
      <c r="N46" s="36"/>
      <c r="O46" s="36"/>
      <c r="P46" s="36"/>
      <c r="Q46" s="36"/>
      <c r="R46" s="36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  <c r="AF46" s="36"/>
      <c r="AG46" s="36"/>
      <c r="AH46" s="36"/>
      <c r="AI46" s="36"/>
      <c r="AJ46" s="36"/>
      <c r="AK46" s="36"/>
      <c r="AL46" s="36"/>
      <c r="AM46" s="36"/>
      <c r="AN46" s="36"/>
      <c r="AO46" s="36"/>
      <c r="AP46" s="36"/>
      <c r="AQ46" s="36"/>
      <c r="AR46" s="39"/>
      <c r="BE46" s="34"/>
    </row>
    <row r="47" spans="1:57" s="2" customFormat="1" ht="12" customHeight="1">
      <c r="A47" s="34"/>
      <c r="B47" s="35"/>
      <c r="C47" s="29" t="s">
        <v>21</v>
      </c>
      <c r="D47" s="36"/>
      <c r="E47" s="36"/>
      <c r="F47" s="36"/>
      <c r="G47" s="36"/>
      <c r="H47" s="36"/>
      <c r="I47" s="36"/>
      <c r="J47" s="36"/>
      <c r="K47" s="36"/>
      <c r="L47" s="58" t="str">
        <f>IF(K8="","",K8)</f>
        <v xml:space="preserve"> </v>
      </c>
      <c r="M47" s="36"/>
      <c r="N47" s="36"/>
      <c r="O47" s="36"/>
      <c r="P47" s="36"/>
      <c r="Q47" s="36"/>
      <c r="R47" s="36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  <c r="AF47" s="36"/>
      <c r="AG47" s="36"/>
      <c r="AH47" s="36"/>
      <c r="AI47" s="29" t="s">
        <v>23</v>
      </c>
      <c r="AJ47" s="36"/>
      <c r="AK47" s="36"/>
      <c r="AL47" s="36"/>
      <c r="AM47" s="327" t="str">
        <f>IF(AN8= "","",AN8)</f>
        <v>17. 5. 2023</v>
      </c>
      <c r="AN47" s="327"/>
      <c r="AO47" s="36"/>
      <c r="AP47" s="36"/>
      <c r="AQ47" s="36"/>
      <c r="AR47" s="39"/>
      <c r="BE47" s="34"/>
    </row>
    <row r="48" spans="1:57" s="2" customFormat="1" ht="6.95" customHeight="1">
      <c r="A48" s="34"/>
      <c r="B48" s="35"/>
      <c r="C48" s="36"/>
      <c r="D48" s="36"/>
      <c r="E48" s="36"/>
      <c r="F48" s="36"/>
      <c r="G48" s="36"/>
      <c r="H48" s="36"/>
      <c r="I48" s="36"/>
      <c r="J48" s="36"/>
      <c r="K48" s="36"/>
      <c r="L48" s="36"/>
      <c r="M48" s="36"/>
      <c r="N48" s="36"/>
      <c r="O48" s="36"/>
      <c r="P48" s="36"/>
      <c r="Q48" s="36"/>
      <c r="R48" s="36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  <c r="AF48" s="36"/>
      <c r="AG48" s="36"/>
      <c r="AH48" s="36"/>
      <c r="AI48" s="36"/>
      <c r="AJ48" s="36"/>
      <c r="AK48" s="36"/>
      <c r="AL48" s="36"/>
      <c r="AM48" s="36"/>
      <c r="AN48" s="36"/>
      <c r="AO48" s="36"/>
      <c r="AP48" s="36"/>
      <c r="AQ48" s="36"/>
      <c r="AR48" s="39"/>
      <c r="BE48" s="34"/>
    </row>
    <row r="49" spans="1:91" s="2" customFormat="1" ht="25.7" customHeight="1">
      <c r="A49" s="34"/>
      <c r="B49" s="35"/>
      <c r="C49" s="29" t="s">
        <v>25</v>
      </c>
      <c r="D49" s="36"/>
      <c r="E49" s="36"/>
      <c r="F49" s="36"/>
      <c r="G49" s="36"/>
      <c r="H49" s="36"/>
      <c r="I49" s="36"/>
      <c r="J49" s="36"/>
      <c r="K49" s="36"/>
      <c r="L49" s="52" t="str">
        <f>IF(E11= "","",E11)</f>
        <v>ČR-SPÚ, Pobočka Tábor</v>
      </c>
      <c r="M49" s="36"/>
      <c r="N49" s="36"/>
      <c r="O49" s="36"/>
      <c r="P49" s="36"/>
      <c r="Q49" s="36"/>
      <c r="R49" s="36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  <c r="AF49" s="36"/>
      <c r="AG49" s="36"/>
      <c r="AH49" s="36"/>
      <c r="AI49" s="29" t="s">
        <v>31</v>
      </c>
      <c r="AJ49" s="36"/>
      <c r="AK49" s="36"/>
      <c r="AL49" s="36"/>
      <c r="AM49" s="328" t="str">
        <f>IF(E17="","",E17)</f>
        <v>Agroprojekce Litomyšl, s.r.o.</v>
      </c>
      <c r="AN49" s="329"/>
      <c r="AO49" s="329"/>
      <c r="AP49" s="329"/>
      <c r="AQ49" s="36"/>
      <c r="AR49" s="39"/>
      <c r="AS49" s="330" t="s">
        <v>51</v>
      </c>
      <c r="AT49" s="331"/>
      <c r="AU49" s="60"/>
      <c r="AV49" s="60"/>
      <c r="AW49" s="60"/>
      <c r="AX49" s="60"/>
      <c r="AY49" s="60"/>
      <c r="AZ49" s="60"/>
      <c r="BA49" s="60"/>
      <c r="BB49" s="60"/>
      <c r="BC49" s="60"/>
      <c r="BD49" s="61"/>
      <c r="BE49" s="34"/>
    </row>
    <row r="50" spans="1:91" s="2" customFormat="1" ht="15.2" customHeight="1">
      <c r="A50" s="34"/>
      <c r="B50" s="35"/>
      <c r="C50" s="29" t="s">
        <v>29</v>
      </c>
      <c r="D50" s="36"/>
      <c r="E50" s="36"/>
      <c r="F50" s="36"/>
      <c r="G50" s="36"/>
      <c r="H50" s="36"/>
      <c r="I50" s="36"/>
      <c r="J50" s="36"/>
      <c r="K50" s="36"/>
      <c r="L50" s="52" t="str">
        <f>IF(E14= "Vyplň údaj","",E14)</f>
        <v/>
      </c>
      <c r="M50" s="36"/>
      <c r="N50" s="36"/>
      <c r="O50" s="36"/>
      <c r="P50" s="36"/>
      <c r="Q50" s="36"/>
      <c r="R50" s="36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  <c r="AF50" s="36"/>
      <c r="AG50" s="36"/>
      <c r="AH50" s="36"/>
      <c r="AI50" s="29" t="s">
        <v>34</v>
      </c>
      <c r="AJ50" s="36"/>
      <c r="AK50" s="36"/>
      <c r="AL50" s="36"/>
      <c r="AM50" s="328" t="str">
        <f>IF(E20="","",E20)</f>
        <v xml:space="preserve"> </v>
      </c>
      <c r="AN50" s="329"/>
      <c r="AO50" s="329"/>
      <c r="AP50" s="329"/>
      <c r="AQ50" s="36"/>
      <c r="AR50" s="39"/>
      <c r="AS50" s="332"/>
      <c r="AT50" s="333"/>
      <c r="AU50" s="62"/>
      <c r="AV50" s="62"/>
      <c r="AW50" s="62"/>
      <c r="AX50" s="62"/>
      <c r="AY50" s="62"/>
      <c r="AZ50" s="62"/>
      <c r="BA50" s="62"/>
      <c r="BB50" s="62"/>
      <c r="BC50" s="62"/>
      <c r="BD50" s="63"/>
      <c r="BE50" s="34"/>
    </row>
    <row r="51" spans="1:91" s="2" customFormat="1" ht="10.9" customHeight="1">
      <c r="A51" s="34"/>
      <c r="B51" s="35"/>
      <c r="C51" s="36"/>
      <c r="D51" s="36"/>
      <c r="E51" s="36"/>
      <c r="F51" s="36"/>
      <c r="G51" s="36"/>
      <c r="H51" s="36"/>
      <c r="I51" s="36"/>
      <c r="J51" s="36"/>
      <c r="K51" s="36"/>
      <c r="L51" s="36"/>
      <c r="M51" s="36"/>
      <c r="N51" s="36"/>
      <c r="O51" s="36"/>
      <c r="P51" s="36"/>
      <c r="Q51" s="36"/>
      <c r="R51" s="36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  <c r="AF51" s="36"/>
      <c r="AG51" s="36"/>
      <c r="AH51" s="36"/>
      <c r="AI51" s="36"/>
      <c r="AJ51" s="36"/>
      <c r="AK51" s="36"/>
      <c r="AL51" s="36"/>
      <c r="AM51" s="36"/>
      <c r="AN51" s="36"/>
      <c r="AO51" s="36"/>
      <c r="AP51" s="36"/>
      <c r="AQ51" s="36"/>
      <c r="AR51" s="39"/>
      <c r="AS51" s="334"/>
      <c r="AT51" s="335"/>
      <c r="AU51" s="64"/>
      <c r="AV51" s="64"/>
      <c r="AW51" s="64"/>
      <c r="AX51" s="64"/>
      <c r="AY51" s="64"/>
      <c r="AZ51" s="64"/>
      <c r="BA51" s="64"/>
      <c r="BB51" s="64"/>
      <c r="BC51" s="64"/>
      <c r="BD51" s="65"/>
      <c r="BE51" s="34"/>
    </row>
    <row r="52" spans="1:91" s="2" customFormat="1" ht="29.25" customHeight="1">
      <c r="A52" s="34"/>
      <c r="B52" s="35"/>
      <c r="C52" s="336" t="s">
        <v>52</v>
      </c>
      <c r="D52" s="337"/>
      <c r="E52" s="337"/>
      <c r="F52" s="337"/>
      <c r="G52" s="337"/>
      <c r="H52" s="66"/>
      <c r="I52" s="338" t="s">
        <v>53</v>
      </c>
      <c r="J52" s="337"/>
      <c r="K52" s="337"/>
      <c r="L52" s="337"/>
      <c r="M52" s="337"/>
      <c r="N52" s="337"/>
      <c r="O52" s="337"/>
      <c r="P52" s="337"/>
      <c r="Q52" s="337"/>
      <c r="R52" s="337"/>
      <c r="S52" s="337"/>
      <c r="T52" s="337"/>
      <c r="U52" s="337"/>
      <c r="V52" s="337"/>
      <c r="W52" s="337"/>
      <c r="X52" s="337"/>
      <c r="Y52" s="337"/>
      <c r="Z52" s="337"/>
      <c r="AA52" s="337"/>
      <c r="AB52" s="337"/>
      <c r="AC52" s="337"/>
      <c r="AD52" s="337"/>
      <c r="AE52" s="337"/>
      <c r="AF52" s="337"/>
      <c r="AG52" s="339" t="s">
        <v>54</v>
      </c>
      <c r="AH52" s="337"/>
      <c r="AI52" s="337"/>
      <c r="AJ52" s="337"/>
      <c r="AK52" s="337"/>
      <c r="AL52" s="337"/>
      <c r="AM52" s="337"/>
      <c r="AN52" s="338" t="s">
        <v>55</v>
      </c>
      <c r="AO52" s="337"/>
      <c r="AP52" s="337"/>
      <c r="AQ52" s="67" t="s">
        <v>56</v>
      </c>
      <c r="AR52" s="39"/>
      <c r="AS52" s="68" t="s">
        <v>57</v>
      </c>
      <c r="AT52" s="69" t="s">
        <v>58</v>
      </c>
      <c r="AU52" s="69" t="s">
        <v>59</v>
      </c>
      <c r="AV52" s="69" t="s">
        <v>60</v>
      </c>
      <c r="AW52" s="69" t="s">
        <v>61</v>
      </c>
      <c r="AX52" s="69" t="s">
        <v>62</v>
      </c>
      <c r="AY52" s="69" t="s">
        <v>63</v>
      </c>
      <c r="AZ52" s="69" t="s">
        <v>64</v>
      </c>
      <c r="BA52" s="69" t="s">
        <v>65</v>
      </c>
      <c r="BB52" s="69" t="s">
        <v>66</v>
      </c>
      <c r="BC52" s="69" t="s">
        <v>67</v>
      </c>
      <c r="BD52" s="70" t="s">
        <v>68</v>
      </c>
      <c r="BE52" s="34"/>
    </row>
    <row r="53" spans="1:91" s="2" customFormat="1" ht="10.9" customHeight="1">
      <c r="A53" s="34"/>
      <c r="B53" s="35"/>
      <c r="C53" s="36"/>
      <c r="D53" s="36"/>
      <c r="E53" s="36"/>
      <c r="F53" s="36"/>
      <c r="G53" s="36"/>
      <c r="H53" s="36"/>
      <c r="I53" s="36"/>
      <c r="J53" s="36"/>
      <c r="K53" s="36"/>
      <c r="L53" s="36"/>
      <c r="M53" s="36"/>
      <c r="N53" s="36"/>
      <c r="O53" s="36"/>
      <c r="P53" s="36"/>
      <c r="Q53" s="36"/>
      <c r="R53" s="36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  <c r="AF53" s="36"/>
      <c r="AG53" s="36"/>
      <c r="AH53" s="36"/>
      <c r="AI53" s="36"/>
      <c r="AJ53" s="36"/>
      <c r="AK53" s="36"/>
      <c r="AL53" s="36"/>
      <c r="AM53" s="36"/>
      <c r="AN53" s="36"/>
      <c r="AO53" s="36"/>
      <c r="AP53" s="36"/>
      <c r="AQ53" s="36"/>
      <c r="AR53" s="39"/>
      <c r="AS53" s="71"/>
      <c r="AT53" s="72"/>
      <c r="AU53" s="72"/>
      <c r="AV53" s="72"/>
      <c r="AW53" s="72"/>
      <c r="AX53" s="72"/>
      <c r="AY53" s="72"/>
      <c r="AZ53" s="72"/>
      <c r="BA53" s="72"/>
      <c r="BB53" s="72"/>
      <c r="BC53" s="72"/>
      <c r="BD53" s="73"/>
      <c r="BE53" s="34"/>
    </row>
    <row r="54" spans="1:91" s="6" customFormat="1" ht="32.450000000000003" customHeight="1">
      <c r="B54" s="74"/>
      <c r="C54" s="75" t="s">
        <v>69</v>
      </c>
      <c r="D54" s="76"/>
      <c r="E54" s="76"/>
      <c r="F54" s="76"/>
      <c r="G54" s="76"/>
      <c r="H54" s="76"/>
      <c r="I54" s="76"/>
      <c r="J54" s="76"/>
      <c r="K54" s="76"/>
      <c r="L54" s="76"/>
      <c r="M54" s="76"/>
      <c r="N54" s="76"/>
      <c r="O54" s="76"/>
      <c r="P54" s="76"/>
      <c r="Q54" s="76"/>
      <c r="R54" s="76"/>
      <c r="S54" s="76"/>
      <c r="T54" s="76"/>
      <c r="U54" s="76"/>
      <c r="V54" s="76"/>
      <c r="W54" s="76"/>
      <c r="X54" s="76"/>
      <c r="Y54" s="76"/>
      <c r="Z54" s="76"/>
      <c r="AA54" s="76"/>
      <c r="AB54" s="76"/>
      <c r="AC54" s="76"/>
      <c r="AD54" s="76"/>
      <c r="AE54" s="76"/>
      <c r="AF54" s="76"/>
      <c r="AG54" s="343">
        <f>ROUND(SUM(AG55:AG56),2)</f>
        <v>0</v>
      </c>
      <c r="AH54" s="343"/>
      <c r="AI54" s="343"/>
      <c r="AJ54" s="343"/>
      <c r="AK54" s="343"/>
      <c r="AL54" s="343"/>
      <c r="AM54" s="343"/>
      <c r="AN54" s="344">
        <f>SUM(AG54,AT54)</f>
        <v>0</v>
      </c>
      <c r="AO54" s="344"/>
      <c r="AP54" s="344"/>
      <c r="AQ54" s="78" t="s">
        <v>19</v>
      </c>
      <c r="AR54" s="79"/>
      <c r="AS54" s="80">
        <f>ROUND(SUM(AS55:AS56),2)</f>
        <v>0</v>
      </c>
      <c r="AT54" s="81">
        <f>ROUND(SUM(AV54:AW54),2)</f>
        <v>0</v>
      </c>
      <c r="AU54" s="82">
        <f>ROUND(SUM(AU55:AU56),5)</f>
        <v>0</v>
      </c>
      <c r="AV54" s="81">
        <f>ROUND(AZ54*L29,2)</f>
        <v>0</v>
      </c>
      <c r="AW54" s="81">
        <f>ROUND(BA54*L30,2)</f>
        <v>0</v>
      </c>
      <c r="AX54" s="81">
        <f>ROUND(BB54*L29,2)</f>
        <v>0</v>
      </c>
      <c r="AY54" s="81">
        <f>ROUND(BC54*L30,2)</f>
        <v>0</v>
      </c>
      <c r="AZ54" s="81">
        <f>ROUND(SUM(AZ55:AZ56),2)</f>
        <v>0</v>
      </c>
      <c r="BA54" s="81">
        <f>ROUND(SUM(BA55:BA56),2)</f>
        <v>0</v>
      </c>
      <c r="BB54" s="81">
        <f>ROUND(SUM(BB55:BB56),2)</f>
        <v>0</v>
      </c>
      <c r="BC54" s="81">
        <f>ROUND(SUM(BC55:BC56),2)</f>
        <v>0</v>
      </c>
      <c r="BD54" s="83">
        <f>ROUND(SUM(BD55:BD56),2)</f>
        <v>0</v>
      </c>
      <c r="BS54" s="84" t="s">
        <v>70</v>
      </c>
      <c r="BT54" s="84" t="s">
        <v>71</v>
      </c>
      <c r="BU54" s="85" t="s">
        <v>72</v>
      </c>
      <c r="BV54" s="84" t="s">
        <v>73</v>
      </c>
      <c r="BW54" s="84" t="s">
        <v>5</v>
      </c>
      <c r="BX54" s="84" t="s">
        <v>74</v>
      </c>
      <c r="CL54" s="84" t="s">
        <v>19</v>
      </c>
    </row>
    <row r="55" spans="1:91" s="7" customFormat="1" ht="24.75" customHeight="1">
      <c r="A55" s="86" t="s">
        <v>75</v>
      </c>
      <c r="B55" s="87"/>
      <c r="C55" s="88"/>
      <c r="D55" s="342" t="s">
        <v>76</v>
      </c>
      <c r="E55" s="342"/>
      <c r="F55" s="342"/>
      <c r="G55" s="342"/>
      <c r="H55" s="342"/>
      <c r="I55" s="89"/>
      <c r="J55" s="342" t="s">
        <v>77</v>
      </c>
      <c r="K55" s="342"/>
      <c r="L55" s="342"/>
      <c r="M55" s="342"/>
      <c r="N55" s="342"/>
      <c r="O55" s="342"/>
      <c r="P55" s="342"/>
      <c r="Q55" s="342"/>
      <c r="R55" s="342"/>
      <c r="S55" s="342"/>
      <c r="T55" s="342"/>
      <c r="U55" s="342"/>
      <c r="V55" s="342"/>
      <c r="W55" s="342"/>
      <c r="X55" s="342"/>
      <c r="Y55" s="342"/>
      <c r="Z55" s="342"/>
      <c r="AA55" s="342"/>
      <c r="AB55" s="342"/>
      <c r="AC55" s="342"/>
      <c r="AD55" s="342"/>
      <c r="AE55" s="342"/>
      <c r="AF55" s="342"/>
      <c r="AG55" s="340">
        <f>'SO-101 - Cesta HPC1R k.ú....'!J30</f>
        <v>0</v>
      </c>
      <c r="AH55" s="341"/>
      <c r="AI55" s="341"/>
      <c r="AJ55" s="341"/>
      <c r="AK55" s="341"/>
      <c r="AL55" s="341"/>
      <c r="AM55" s="341"/>
      <c r="AN55" s="340">
        <f>SUM(AG55,AT55)</f>
        <v>0</v>
      </c>
      <c r="AO55" s="341"/>
      <c r="AP55" s="341"/>
      <c r="AQ55" s="90" t="s">
        <v>78</v>
      </c>
      <c r="AR55" s="91"/>
      <c r="AS55" s="92">
        <v>0</v>
      </c>
      <c r="AT55" s="93">
        <f>ROUND(SUM(AV55:AW55),2)</f>
        <v>0</v>
      </c>
      <c r="AU55" s="94">
        <f>'SO-101 - Cesta HPC1R k.ú....'!P90</f>
        <v>0</v>
      </c>
      <c r="AV55" s="93">
        <f>'SO-101 - Cesta HPC1R k.ú....'!J33</f>
        <v>0</v>
      </c>
      <c r="AW55" s="93">
        <f>'SO-101 - Cesta HPC1R k.ú....'!J34</f>
        <v>0</v>
      </c>
      <c r="AX55" s="93">
        <f>'SO-101 - Cesta HPC1R k.ú....'!J35</f>
        <v>0</v>
      </c>
      <c r="AY55" s="93">
        <f>'SO-101 - Cesta HPC1R k.ú....'!J36</f>
        <v>0</v>
      </c>
      <c r="AZ55" s="93">
        <f>'SO-101 - Cesta HPC1R k.ú....'!F33</f>
        <v>0</v>
      </c>
      <c r="BA55" s="93">
        <f>'SO-101 - Cesta HPC1R k.ú....'!F34</f>
        <v>0</v>
      </c>
      <c r="BB55" s="93">
        <f>'SO-101 - Cesta HPC1R k.ú....'!F35</f>
        <v>0</v>
      </c>
      <c r="BC55" s="93">
        <f>'SO-101 - Cesta HPC1R k.ú....'!F36</f>
        <v>0</v>
      </c>
      <c r="BD55" s="95">
        <f>'SO-101 - Cesta HPC1R k.ú....'!F37</f>
        <v>0</v>
      </c>
      <c r="BT55" s="96" t="s">
        <v>79</v>
      </c>
      <c r="BV55" s="96" t="s">
        <v>73</v>
      </c>
      <c r="BW55" s="96" t="s">
        <v>80</v>
      </c>
      <c r="BX55" s="96" t="s">
        <v>5</v>
      </c>
      <c r="CL55" s="96" t="s">
        <v>81</v>
      </c>
      <c r="CM55" s="96" t="s">
        <v>82</v>
      </c>
    </row>
    <row r="56" spans="1:91" s="7" customFormat="1" ht="16.5" customHeight="1">
      <c r="A56" s="86" t="s">
        <v>75</v>
      </c>
      <c r="B56" s="87"/>
      <c r="C56" s="88"/>
      <c r="D56" s="342" t="s">
        <v>83</v>
      </c>
      <c r="E56" s="342"/>
      <c r="F56" s="342"/>
      <c r="G56" s="342"/>
      <c r="H56" s="342"/>
      <c r="I56" s="89"/>
      <c r="J56" s="342" t="s">
        <v>84</v>
      </c>
      <c r="K56" s="342"/>
      <c r="L56" s="342"/>
      <c r="M56" s="342"/>
      <c r="N56" s="342"/>
      <c r="O56" s="342"/>
      <c r="P56" s="342"/>
      <c r="Q56" s="342"/>
      <c r="R56" s="342"/>
      <c r="S56" s="342"/>
      <c r="T56" s="342"/>
      <c r="U56" s="342"/>
      <c r="V56" s="342"/>
      <c r="W56" s="342"/>
      <c r="X56" s="342"/>
      <c r="Y56" s="342"/>
      <c r="Z56" s="342"/>
      <c r="AA56" s="342"/>
      <c r="AB56" s="342"/>
      <c r="AC56" s="342"/>
      <c r="AD56" s="342"/>
      <c r="AE56" s="342"/>
      <c r="AF56" s="342"/>
      <c r="AG56" s="340">
        <f>'VON - Vedlejší a ostatní ...'!J30</f>
        <v>0</v>
      </c>
      <c r="AH56" s="341"/>
      <c r="AI56" s="341"/>
      <c r="AJ56" s="341"/>
      <c r="AK56" s="341"/>
      <c r="AL56" s="341"/>
      <c r="AM56" s="341"/>
      <c r="AN56" s="340">
        <f>SUM(AG56,AT56)</f>
        <v>0</v>
      </c>
      <c r="AO56" s="341"/>
      <c r="AP56" s="341"/>
      <c r="AQ56" s="90" t="s">
        <v>83</v>
      </c>
      <c r="AR56" s="91"/>
      <c r="AS56" s="97">
        <v>0</v>
      </c>
      <c r="AT56" s="98">
        <f>ROUND(SUM(AV56:AW56),2)</f>
        <v>0</v>
      </c>
      <c r="AU56" s="99">
        <f>'VON - Vedlejší a ostatní ...'!P82</f>
        <v>0</v>
      </c>
      <c r="AV56" s="98">
        <f>'VON - Vedlejší a ostatní ...'!J33</f>
        <v>0</v>
      </c>
      <c r="AW56" s="98">
        <f>'VON - Vedlejší a ostatní ...'!J34</f>
        <v>0</v>
      </c>
      <c r="AX56" s="98">
        <f>'VON - Vedlejší a ostatní ...'!J35</f>
        <v>0</v>
      </c>
      <c r="AY56" s="98">
        <f>'VON - Vedlejší a ostatní ...'!J36</f>
        <v>0</v>
      </c>
      <c r="AZ56" s="98">
        <f>'VON - Vedlejší a ostatní ...'!F33</f>
        <v>0</v>
      </c>
      <c r="BA56" s="98">
        <f>'VON - Vedlejší a ostatní ...'!F34</f>
        <v>0</v>
      </c>
      <c r="BB56" s="98">
        <f>'VON - Vedlejší a ostatní ...'!F35</f>
        <v>0</v>
      </c>
      <c r="BC56" s="98">
        <f>'VON - Vedlejší a ostatní ...'!F36</f>
        <v>0</v>
      </c>
      <c r="BD56" s="100">
        <f>'VON - Vedlejší a ostatní ...'!F37</f>
        <v>0</v>
      </c>
      <c r="BT56" s="96" t="s">
        <v>79</v>
      </c>
      <c r="BV56" s="96" t="s">
        <v>73</v>
      </c>
      <c r="BW56" s="96" t="s">
        <v>85</v>
      </c>
      <c r="BX56" s="96" t="s">
        <v>5</v>
      </c>
      <c r="CL56" s="96" t="s">
        <v>19</v>
      </c>
      <c r="CM56" s="96" t="s">
        <v>82</v>
      </c>
    </row>
    <row r="57" spans="1:91" s="2" customFormat="1" ht="30" customHeight="1">
      <c r="A57" s="34"/>
      <c r="B57" s="35"/>
      <c r="C57" s="36"/>
      <c r="D57" s="36"/>
      <c r="E57" s="36"/>
      <c r="F57" s="36"/>
      <c r="G57" s="36"/>
      <c r="H57" s="36"/>
      <c r="I57" s="36"/>
      <c r="J57" s="36"/>
      <c r="K57" s="36"/>
      <c r="L57" s="36"/>
      <c r="M57" s="36"/>
      <c r="N57" s="36"/>
      <c r="O57" s="36"/>
      <c r="P57" s="36"/>
      <c r="Q57" s="36"/>
      <c r="R57" s="36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  <c r="AF57" s="36"/>
      <c r="AG57" s="36"/>
      <c r="AH57" s="36"/>
      <c r="AI57" s="36"/>
      <c r="AJ57" s="36"/>
      <c r="AK57" s="36"/>
      <c r="AL57" s="36"/>
      <c r="AM57" s="36"/>
      <c r="AN57" s="36"/>
      <c r="AO57" s="36"/>
      <c r="AP57" s="36"/>
      <c r="AQ57" s="36"/>
      <c r="AR57" s="39"/>
      <c r="AS57" s="34"/>
      <c r="AT57" s="34"/>
      <c r="AU57" s="34"/>
      <c r="AV57" s="34"/>
      <c r="AW57" s="34"/>
      <c r="AX57" s="34"/>
      <c r="AY57" s="34"/>
      <c r="AZ57" s="34"/>
      <c r="BA57" s="34"/>
      <c r="BB57" s="34"/>
      <c r="BC57" s="34"/>
      <c r="BD57" s="34"/>
      <c r="BE57" s="34"/>
    </row>
    <row r="58" spans="1:91" s="2" customFormat="1" ht="6.95" customHeight="1">
      <c r="A58" s="34"/>
      <c r="B58" s="47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39"/>
      <c r="AS58" s="34"/>
      <c r="AT58" s="34"/>
      <c r="AU58" s="34"/>
      <c r="AV58" s="34"/>
      <c r="AW58" s="34"/>
      <c r="AX58" s="34"/>
      <c r="AY58" s="34"/>
      <c r="AZ58" s="34"/>
      <c r="BA58" s="34"/>
      <c r="BB58" s="34"/>
      <c r="BC58" s="34"/>
      <c r="BD58" s="34"/>
      <c r="BE58" s="34"/>
    </row>
  </sheetData>
  <sheetProtection algorithmName="SHA-512" hashValue="ffxeUGTcC7irjNqRBuR/l8JGIUXs0rEBOkXxNm25RXl7GOW3xxzeuk/n3mfZ4qf3LDermT4/OF00TxZkr9syHw==" saltValue="O/QQi23WXhSt/NLSYMivu9dHUuPNUG1pIOMDtCtBK7gSCuHBkC3tygyKGbfRUlU6L1VqEJi/aClPgskE4ImRYA==" spinCount="100000" sheet="1" objects="1" scenarios="1" formatColumns="0" formatRows="0"/>
  <mergeCells count="46">
    <mergeCell ref="AR2:BE2"/>
    <mergeCell ref="AN56:AP56"/>
    <mergeCell ref="AG56:AM56"/>
    <mergeCell ref="D56:H56"/>
    <mergeCell ref="J56:AF56"/>
    <mergeCell ref="AG54:AM54"/>
    <mergeCell ref="AN54:AP54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L45:AO45"/>
    <mergeCell ref="AM47:AN47"/>
    <mergeCell ref="AM49:AP49"/>
    <mergeCell ref="AS49:AT51"/>
    <mergeCell ref="AM50:AP5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55" location="'SO-101 - Cesta HPC1R k.ú....'!C2" display="/"/>
    <hyperlink ref="A56" location="'VON - Vedlejší a ostatní ...'!C2" display="/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569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45"/>
      <c r="M2" s="345"/>
      <c r="N2" s="345"/>
      <c r="O2" s="345"/>
      <c r="P2" s="345"/>
      <c r="Q2" s="345"/>
      <c r="R2" s="345"/>
      <c r="S2" s="345"/>
      <c r="T2" s="345"/>
      <c r="U2" s="345"/>
      <c r="V2" s="345"/>
      <c r="AT2" s="17" t="s">
        <v>80</v>
      </c>
    </row>
    <row r="3" spans="1:46" s="1" customFormat="1" ht="6.95" customHeight="1">
      <c r="B3" s="101"/>
      <c r="C3" s="102"/>
      <c r="D3" s="102"/>
      <c r="E3" s="102"/>
      <c r="F3" s="102"/>
      <c r="G3" s="102"/>
      <c r="H3" s="102"/>
      <c r="I3" s="102"/>
      <c r="J3" s="102"/>
      <c r="K3" s="102"/>
      <c r="L3" s="20"/>
      <c r="AT3" s="17" t="s">
        <v>82</v>
      </c>
    </row>
    <row r="4" spans="1:46" s="1" customFormat="1" ht="24.95" customHeight="1">
      <c r="B4" s="20"/>
      <c r="D4" s="103" t="s">
        <v>86</v>
      </c>
      <c r="L4" s="20"/>
      <c r="M4" s="104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05" t="s">
        <v>16</v>
      </c>
      <c r="L6" s="20"/>
    </row>
    <row r="7" spans="1:46" s="1" customFormat="1" ht="16.5" customHeight="1">
      <c r="B7" s="20"/>
      <c r="E7" s="346" t="str">
        <f>'Rekapitulace stavby'!K6</f>
        <v>Starohorská cesta - SO-101</v>
      </c>
      <c r="F7" s="347"/>
      <c r="G7" s="347"/>
      <c r="H7" s="347"/>
      <c r="L7" s="20"/>
    </row>
    <row r="8" spans="1:46" s="2" customFormat="1" ht="12" customHeight="1">
      <c r="A8" s="34"/>
      <c r="B8" s="39"/>
      <c r="C8" s="34"/>
      <c r="D8" s="105" t="s">
        <v>87</v>
      </c>
      <c r="E8" s="34"/>
      <c r="F8" s="34"/>
      <c r="G8" s="34"/>
      <c r="H8" s="34"/>
      <c r="I8" s="34"/>
      <c r="J8" s="34"/>
      <c r="K8" s="34"/>
      <c r="L8" s="106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348" t="s">
        <v>88</v>
      </c>
      <c r="F9" s="349"/>
      <c r="G9" s="349"/>
      <c r="H9" s="349"/>
      <c r="I9" s="34"/>
      <c r="J9" s="34"/>
      <c r="K9" s="34"/>
      <c r="L9" s="106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1.25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106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05" t="s">
        <v>18</v>
      </c>
      <c r="E11" s="34"/>
      <c r="F11" s="107" t="s">
        <v>81</v>
      </c>
      <c r="G11" s="34"/>
      <c r="H11" s="34"/>
      <c r="I11" s="105" t="s">
        <v>20</v>
      </c>
      <c r="J11" s="107" t="s">
        <v>19</v>
      </c>
      <c r="K11" s="34"/>
      <c r="L11" s="106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05" t="s">
        <v>21</v>
      </c>
      <c r="E12" s="34"/>
      <c r="F12" s="107" t="s">
        <v>22</v>
      </c>
      <c r="G12" s="34"/>
      <c r="H12" s="34"/>
      <c r="I12" s="105" t="s">
        <v>23</v>
      </c>
      <c r="J12" s="108" t="str">
        <f>'Rekapitulace stavby'!AN8</f>
        <v>17. 5. 2023</v>
      </c>
      <c r="K12" s="34"/>
      <c r="L12" s="106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106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05" t="s">
        <v>25</v>
      </c>
      <c r="E14" s="34"/>
      <c r="F14" s="34"/>
      <c r="G14" s="34"/>
      <c r="H14" s="34"/>
      <c r="I14" s="105" t="s">
        <v>26</v>
      </c>
      <c r="J14" s="107" t="s">
        <v>19</v>
      </c>
      <c r="K14" s="34"/>
      <c r="L14" s="106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07" t="s">
        <v>27</v>
      </c>
      <c r="F15" s="34"/>
      <c r="G15" s="34"/>
      <c r="H15" s="34"/>
      <c r="I15" s="105" t="s">
        <v>28</v>
      </c>
      <c r="J15" s="107" t="s">
        <v>19</v>
      </c>
      <c r="K15" s="34"/>
      <c r="L15" s="106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106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05" t="s">
        <v>29</v>
      </c>
      <c r="E17" s="34"/>
      <c r="F17" s="34"/>
      <c r="G17" s="34"/>
      <c r="H17" s="34"/>
      <c r="I17" s="105" t="s">
        <v>26</v>
      </c>
      <c r="J17" s="30" t="str">
        <f>'Rekapitulace stavby'!AN13</f>
        <v>Vyplň údaj</v>
      </c>
      <c r="K17" s="34"/>
      <c r="L17" s="106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350" t="str">
        <f>'Rekapitulace stavby'!E14</f>
        <v>Vyplň údaj</v>
      </c>
      <c r="F18" s="351"/>
      <c r="G18" s="351"/>
      <c r="H18" s="351"/>
      <c r="I18" s="105" t="s">
        <v>28</v>
      </c>
      <c r="J18" s="30" t="str">
        <f>'Rekapitulace stavby'!AN14</f>
        <v>Vyplň údaj</v>
      </c>
      <c r="K18" s="34"/>
      <c r="L18" s="106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106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05" t="s">
        <v>31</v>
      </c>
      <c r="E20" s="34"/>
      <c r="F20" s="34"/>
      <c r="G20" s="34"/>
      <c r="H20" s="34"/>
      <c r="I20" s="105" t="s">
        <v>26</v>
      </c>
      <c r="J20" s="107" t="s">
        <v>19</v>
      </c>
      <c r="K20" s="34"/>
      <c r="L20" s="106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07" t="s">
        <v>32</v>
      </c>
      <c r="F21" s="34"/>
      <c r="G21" s="34"/>
      <c r="H21" s="34"/>
      <c r="I21" s="105" t="s">
        <v>28</v>
      </c>
      <c r="J21" s="107" t="s">
        <v>19</v>
      </c>
      <c r="K21" s="34"/>
      <c r="L21" s="106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106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05" t="s">
        <v>34</v>
      </c>
      <c r="E23" s="34"/>
      <c r="F23" s="34"/>
      <c r="G23" s="34"/>
      <c r="H23" s="34"/>
      <c r="I23" s="105" t="s">
        <v>26</v>
      </c>
      <c r="J23" s="107" t="str">
        <f>IF('Rekapitulace stavby'!AN19="","",'Rekapitulace stavby'!AN19)</f>
        <v/>
      </c>
      <c r="K23" s="34"/>
      <c r="L23" s="106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07" t="str">
        <f>IF('Rekapitulace stavby'!E20="","",'Rekapitulace stavby'!E20)</f>
        <v xml:space="preserve"> </v>
      </c>
      <c r="F24" s="34"/>
      <c r="G24" s="34"/>
      <c r="H24" s="34"/>
      <c r="I24" s="105" t="s">
        <v>28</v>
      </c>
      <c r="J24" s="107" t="str">
        <f>IF('Rekapitulace stavby'!AN20="","",'Rekapitulace stavby'!AN20)</f>
        <v/>
      </c>
      <c r="K24" s="34"/>
      <c r="L24" s="106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106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05" t="s">
        <v>35</v>
      </c>
      <c r="E26" s="34"/>
      <c r="F26" s="34"/>
      <c r="G26" s="34"/>
      <c r="H26" s="34"/>
      <c r="I26" s="34"/>
      <c r="J26" s="34"/>
      <c r="K26" s="34"/>
      <c r="L26" s="106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09"/>
      <c r="B27" s="110"/>
      <c r="C27" s="109"/>
      <c r="D27" s="109"/>
      <c r="E27" s="352" t="s">
        <v>19</v>
      </c>
      <c r="F27" s="352"/>
      <c r="G27" s="352"/>
      <c r="H27" s="352"/>
      <c r="I27" s="109"/>
      <c r="J27" s="109"/>
      <c r="K27" s="109"/>
      <c r="L27" s="111"/>
      <c r="S27" s="109"/>
      <c r="T27" s="109"/>
      <c r="U27" s="109"/>
      <c r="V27" s="109"/>
      <c r="W27" s="109"/>
      <c r="X27" s="109"/>
      <c r="Y27" s="109"/>
      <c r="Z27" s="109"/>
      <c r="AA27" s="109"/>
      <c r="AB27" s="109"/>
      <c r="AC27" s="109"/>
      <c r="AD27" s="109"/>
      <c r="AE27" s="109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106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12"/>
      <c r="E29" s="112"/>
      <c r="F29" s="112"/>
      <c r="G29" s="112"/>
      <c r="H29" s="112"/>
      <c r="I29" s="112"/>
      <c r="J29" s="112"/>
      <c r="K29" s="112"/>
      <c r="L29" s="106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13" t="s">
        <v>37</v>
      </c>
      <c r="E30" s="34"/>
      <c r="F30" s="34"/>
      <c r="G30" s="34"/>
      <c r="H30" s="34"/>
      <c r="I30" s="34"/>
      <c r="J30" s="114">
        <f>ROUND(J90, 2)</f>
        <v>0</v>
      </c>
      <c r="K30" s="34"/>
      <c r="L30" s="106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12"/>
      <c r="E31" s="112"/>
      <c r="F31" s="112"/>
      <c r="G31" s="112"/>
      <c r="H31" s="112"/>
      <c r="I31" s="112"/>
      <c r="J31" s="112"/>
      <c r="K31" s="112"/>
      <c r="L31" s="106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15" t="s">
        <v>39</v>
      </c>
      <c r="G32" s="34"/>
      <c r="H32" s="34"/>
      <c r="I32" s="115" t="s">
        <v>38</v>
      </c>
      <c r="J32" s="115" t="s">
        <v>40</v>
      </c>
      <c r="K32" s="34"/>
      <c r="L32" s="106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16" t="s">
        <v>41</v>
      </c>
      <c r="E33" s="105" t="s">
        <v>42</v>
      </c>
      <c r="F33" s="117">
        <f>ROUND((SUM(BE90:BE568)),  2)</f>
        <v>0</v>
      </c>
      <c r="G33" s="34"/>
      <c r="H33" s="34"/>
      <c r="I33" s="118">
        <v>0.21</v>
      </c>
      <c r="J33" s="117">
        <f>ROUND(((SUM(BE90:BE568))*I33),  2)</f>
        <v>0</v>
      </c>
      <c r="K33" s="34"/>
      <c r="L33" s="106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05" t="s">
        <v>43</v>
      </c>
      <c r="F34" s="117">
        <f>ROUND((SUM(BF90:BF568)),  2)</f>
        <v>0</v>
      </c>
      <c r="G34" s="34"/>
      <c r="H34" s="34"/>
      <c r="I34" s="118">
        <v>0.15</v>
      </c>
      <c r="J34" s="117">
        <f>ROUND(((SUM(BF90:BF568))*I34),  2)</f>
        <v>0</v>
      </c>
      <c r="K34" s="34"/>
      <c r="L34" s="106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05" t="s">
        <v>44</v>
      </c>
      <c r="F35" s="117">
        <f>ROUND((SUM(BG90:BG568)),  2)</f>
        <v>0</v>
      </c>
      <c r="G35" s="34"/>
      <c r="H35" s="34"/>
      <c r="I35" s="118">
        <v>0.21</v>
      </c>
      <c r="J35" s="117">
        <f>0</f>
        <v>0</v>
      </c>
      <c r="K35" s="34"/>
      <c r="L35" s="106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05" t="s">
        <v>45</v>
      </c>
      <c r="F36" s="117">
        <f>ROUND((SUM(BH90:BH568)),  2)</f>
        <v>0</v>
      </c>
      <c r="G36" s="34"/>
      <c r="H36" s="34"/>
      <c r="I36" s="118">
        <v>0.15</v>
      </c>
      <c r="J36" s="117">
        <f>0</f>
        <v>0</v>
      </c>
      <c r="K36" s="34"/>
      <c r="L36" s="106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05" t="s">
        <v>46</v>
      </c>
      <c r="F37" s="117">
        <f>ROUND((SUM(BI90:BI568)),  2)</f>
        <v>0</v>
      </c>
      <c r="G37" s="34"/>
      <c r="H37" s="34"/>
      <c r="I37" s="118">
        <v>0</v>
      </c>
      <c r="J37" s="117">
        <f>0</f>
        <v>0</v>
      </c>
      <c r="K37" s="34"/>
      <c r="L37" s="106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106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19"/>
      <c r="D39" s="120" t="s">
        <v>47</v>
      </c>
      <c r="E39" s="121"/>
      <c r="F39" s="121"/>
      <c r="G39" s="122" t="s">
        <v>48</v>
      </c>
      <c r="H39" s="123" t="s">
        <v>49</v>
      </c>
      <c r="I39" s="121"/>
      <c r="J39" s="124">
        <f>SUM(J30:J37)</f>
        <v>0</v>
      </c>
      <c r="K39" s="125"/>
      <c r="L39" s="106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126"/>
      <c r="C40" s="127"/>
      <c r="D40" s="127"/>
      <c r="E40" s="127"/>
      <c r="F40" s="127"/>
      <c r="G40" s="127"/>
      <c r="H40" s="127"/>
      <c r="I40" s="127"/>
      <c r="J40" s="127"/>
      <c r="K40" s="127"/>
      <c r="L40" s="106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4" spans="1:31" s="2" customFormat="1" ht="6.95" customHeight="1">
      <c r="A44" s="34"/>
      <c r="B44" s="128"/>
      <c r="C44" s="129"/>
      <c r="D44" s="129"/>
      <c r="E44" s="129"/>
      <c r="F44" s="129"/>
      <c r="G44" s="129"/>
      <c r="H44" s="129"/>
      <c r="I44" s="129"/>
      <c r="J44" s="129"/>
      <c r="K44" s="129"/>
      <c r="L44" s="106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pans="1:31" s="2" customFormat="1" ht="24.95" customHeight="1">
      <c r="A45" s="34"/>
      <c r="B45" s="35"/>
      <c r="C45" s="23" t="s">
        <v>89</v>
      </c>
      <c r="D45" s="36"/>
      <c r="E45" s="36"/>
      <c r="F45" s="36"/>
      <c r="G45" s="36"/>
      <c r="H45" s="36"/>
      <c r="I45" s="36"/>
      <c r="J45" s="36"/>
      <c r="K45" s="36"/>
      <c r="L45" s="106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</row>
    <row r="46" spans="1:31" s="2" customFormat="1" ht="6.95" customHeight="1">
      <c r="A46" s="34"/>
      <c r="B46" s="35"/>
      <c r="C46" s="36"/>
      <c r="D46" s="36"/>
      <c r="E46" s="36"/>
      <c r="F46" s="36"/>
      <c r="G46" s="36"/>
      <c r="H46" s="36"/>
      <c r="I46" s="36"/>
      <c r="J46" s="36"/>
      <c r="K46" s="36"/>
      <c r="L46" s="106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pans="1:31" s="2" customFormat="1" ht="12" customHeight="1">
      <c r="A47" s="34"/>
      <c r="B47" s="35"/>
      <c r="C47" s="29" t="s">
        <v>16</v>
      </c>
      <c r="D47" s="36"/>
      <c r="E47" s="36"/>
      <c r="F47" s="36"/>
      <c r="G47" s="36"/>
      <c r="H47" s="36"/>
      <c r="I47" s="36"/>
      <c r="J47" s="36"/>
      <c r="K47" s="36"/>
      <c r="L47" s="106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pans="1:31" s="2" customFormat="1" ht="16.5" customHeight="1">
      <c r="A48" s="34"/>
      <c r="B48" s="35"/>
      <c r="C48" s="36"/>
      <c r="D48" s="36"/>
      <c r="E48" s="353" t="str">
        <f>E7</f>
        <v>Starohorská cesta - SO-101</v>
      </c>
      <c r="F48" s="354"/>
      <c r="G48" s="354"/>
      <c r="H48" s="354"/>
      <c r="I48" s="36"/>
      <c r="J48" s="36"/>
      <c r="K48" s="36"/>
      <c r="L48" s="106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pans="1:47" s="2" customFormat="1" ht="12" customHeight="1">
      <c r="A49" s="34"/>
      <c r="B49" s="35"/>
      <c r="C49" s="29" t="s">
        <v>87</v>
      </c>
      <c r="D49" s="36"/>
      <c r="E49" s="36"/>
      <c r="F49" s="36"/>
      <c r="G49" s="36"/>
      <c r="H49" s="36"/>
      <c r="I49" s="36"/>
      <c r="J49" s="36"/>
      <c r="K49" s="36"/>
      <c r="L49" s="106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pans="1:47" s="2" customFormat="1" ht="16.5" customHeight="1">
      <c r="A50" s="34"/>
      <c r="B50" s="35"/>
      <c r="C50" s="36"/>
      <c r="D50" s="36"/>
      <c r="E50" s="325" t="str">
        <f>E9</f>
        <v>SO-101 - Cesta HPC1R k.ú. Podolí u Ratibořských Hor</v>
      </c>
      <c r="F50" s="355"/>
      <c r="G50" s="355"/>
      <c r="H50" s="355"/>
      <c r="I50" s="36"/>
      <c r="J50" s="36"/>
      <c r="K50" s="36"/>
      <c r="L50" s="106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pans="1:47" s="2" customFormat="1" ht="6.95" customHeight="1">
      <c r="A51" s="34"/>
      <c r="B51" s="35"/>
      <c r="C51" s="36"/>
      <c r="D51" s="36"/>
      <c r="E51" s="36"/>
      <c r="F51" s="36"/>
      <c r="G51" s="36"/>
      <c r="H51" s="36"/>
      <c r="I51" s="36"/>
      <c r="J51" s="36"/>
      <c r="K51" s="36"/>
      <c r="L51" s="106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</row>
    <row r="52" spans="1:47" s="2" customFormat="1" ht="12" customHeight="1">
      <c r="A52" s="34"/>
      <c r="B52" s="35"/>
      <c r="C52" s="29" t="s">
        <v>21</v>
      </c>
      <c r="D52" s="36"/>
      <c r="E52" s="36"/>
      <c r="F52" s="27" t="str">
        <f>F12</f>
        <v xml:space="preserve"> </v>
      </c>
      <c r="G52" s="36"/>
      <c r="H52" s="36"/>
      <c r="I52" s="29" t="s">
        <v>23</v>
      </c>
      <c r="J52" s="59" t="str">
        <f>IF(J12="","",J12)</f>
        <v>17. 5. 2023</v>
      </c>
      <c r="K52" s="36"/>
      <c r="L52" s="106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pans="1:47" s="2" customFormat="1" ht="6.95" customHeight="1">
      <c r="A53" s="34"/>
      <c r="B53" s="35"/>
      <c r="C53" s="36"/>
      <c r="D53" s="36"/>
      <c r="E53" s="36"/>
      <c r="F53" s="36"/>
      <c r="G53" s="36"/>
      <c r="H53" s="36"/>
      <c r="I53" s="36"/>
      <c r="J53" s="36"/>
      <c r="K53" s="36"/>
      <c r="L53" s="106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pans="1:47" s="2" customFormat="1" ht="25.7" customHeight="1">
      <c r="A54" s="34"/>
      <c r="B54" s="35"/>
      <c r="C54" s="29" t="s">
        <v>25</v>
      </c>
      <c r="D54" s="36"/>
      <c r="E54" s="36"/>
      <c r="F54" s="27" t="str">
        <f>E15</f>
        <v>ČR-SPÚ, Pobočka Tábor</v>
      </c>
      <c r="G54" s="36"/>
      <c r="H54" s="36"/>
      <c r="I54" s="29" t="s">
        <v>31</v>
      </c>
      <c r="J54" s="32" t="str">
        <f>E21</f>
        <v>Agroprojekce Litomyšl, s.r.o.</v>
      </c>
      <c r="K54" s="36"/>
      <c r="L54" s="106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pans="1:47" s="2" customFormat="1" ht="15.2" customHeight="1">
      <c r="A55" s="34"/>
      <c r="B55" s="35"/>
      <c r="C55" s="29" t="s">
        <v>29</v>
      </c>
      <c r="D55" s="36"/>
      <c r="E55" s="36"/>
      <c r="F55" s="27" t="str">
        <f>IF(E18="","",E18)</f>
        <v>Vyplň údaj</v>
      </c>
      <c r="G55" s="36"/>
      <c r="H55" s="36"/>
      <c r="I55" s="29" t="s">
        <v>34</v>
      </c>
      <c r="J55" s="32" t="str">
        <f>E24</f>
        <v xml:space="preserve"> </v>
      </c>
      <c r="K55" s="36"/>
      <c r="L55" s="106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pans="1:47" s="2" customFormat="1" ht="10.35" customHeight="1">
      <c r="A56" s="34"/>
      <c r="B56" s="35"/>
      <c r="C56" s="36"/>
      <c r="D56" s="36"/>
      <c r="E56" s="36"/>
      <c r="F56" s="36"/>
      <c r="G56" s="36"/>
      <c r="H56" s="36"/>
      <c r="I56" s="36"/>
      <c r="J56" s="36"/>
      <c r="K56" s="36"/>
      <c r="L56" s="106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pans="1:47" s="2" customFormat="1" ht="29.25" customHeight="1">
      <c r="A57" s="34"/>
      <c r="B57" s="35"/>
      <c r="C57" s="130" t="s">
        <v>90</v>
      </c>
      <c r="D57" s="131"/>
      <c r="E57" s="131"/>
      <c r="F57" s="131"/>
      <c r="G57" s="131"/>
      <c r="H57" s="131"/>
      <c r="I57" s="131"/>
      <c r="J57" s="132" t="s">
        <v>91</v>
      </c>
      <c r="K57" s="131"/>
      <c r="L57" s="106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pans="1:47" s="2" customFormat="1" ht="10.35" customHeight="1">
      <c r="A58" s="34"/>
      <c r="B58" s="35"/>
      <c r="C58" s="36"/>
      <c r="D58" s="36"/>
      <c r="E58" s="36"/>
      <c r="F58" s="36"/>
      <c r="G58" s="36"/>
      <c r="H58" s="36"/>
      <c r="I58" s="36"/>
      <c r="J58" s="36"/>
      <c r="K58" s="36"/>
      <c r="L58" s="106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pans="1:47" s="2" customFormat="1" ht="22.9" customHeight="1">
      <c r="A59" s="34"/>
      <c r="B59" s="35"/>
      <c r="C59" s="133" t="s">
        <v>69</v>
      </c>
      <c r="D59" s="36"/>
      <c r="E59" s="36"/>
      <c r="F59" s="36"/>
      <c r="G59" s="36"/>
      <c r="H59" s="36"/>
      <c r="I59" s="36"/>
      <c r="J59" s="77">
        <f>J90</f>
        <v>0</v>
      </c>
      <c r="K59" s="36"/>
      <c r="L59" s="106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U59" s="17" t="s">
        <v>92</v>
      </c>
    </row>
    <row r="60" spans="1:47" s="9" customFormat="1" ht="24.95" customHeight="1">
      <c r="B60" s="134"/>
      <c r="C60" s="135"/>
      <c r="D60" s="136" t="s">
        <v>93</v>
      </c>
      <c r="E60" s="137"/>
      <c r="F60" s="137"/>
      <c r="G60" s="137"/>
      <c r="H60" s="137"/>
      <c r="I60" s="137"/>
      <c r="J60" s="138">
        <f>J91</f>
        <v>0</v>
      </c>
      <c r="K60" s="135"/>
      <c r="L60" s="139"/>
    </row>
    <row r="61" spans="1:47" s="10" customFormat="1" ht="19.899999999999999" customHeight="1">
      <c r="B61" s="140"/>
      <c r="C61" s="141"/>
      <c r="D61" s="142" t="s">
        <v>94</v>
      </c>
      <c r="E61" s="143"/>
      <c r="F61" s="143"/>
      <c r="G61" s="143"/>
      <c r="H61" s="143"/>
      <c r="I61" s="143"/>
      <c r="J61" s="144">
        <f>J92</f>
        <v>0</v>
      </c>
      <c r="K61" s="141"/>
      <c r="L61" s="145"/>
    </row>
    <row r="62" spans="1:47" s="10" customFormat="1" ht="19.899999999999999" customHeight="1">
      <c r="B62" s="140"/>
      <c r="C62" s="141"/>
      <c r="D62" s="142" t="s">
        <v>95</v>
      </c>
      <c r="E62" s="143"/>
      <c r="F62" s="143"/>
      <c r="G62" s="143"/>
      <c r="H62" s="143"/>
      <c r="I62" s="143"/>
      <c r="J62" s="144">
        <f>J315</f>
        <v>0</v>
      </c>
      <c r="K62" s="141"/>
      <c r="L62" s="145"/>
    </row>
    <row r="63" spans="1:47" s="10" customFormat="1" ht="19.899999999999999" customHeight="1">
      <c r="B63" s="140"/>
      <c r="C63" s="141"/>
      <c r="D63" s="142" t="s">
        <v>96</v>
      </c>
      <c r="E63" s="143"/>
      <c r="F63" s="143"/>
      <c r="G63" s="143"/>
      <c r="H63" s="143"/>
      <c r="I63" s="143"/>
      <c r="J63" s="144">
        <f>J343</f>
        <v>0</v>
      </c>
      <c r="K63" s="141"/>
      <c r="L63" s="145"/>
    </row>
    <row r="64" spans="1:47" s="10" customFormat="1" ht="19.899999999999999" customHeight="1">
      <c r="B64" s="140"/>
      <c r="C64" s="141"/>
      <c r="D64" s="142" t="s">
        <v>97</v>
      </c>
      <c r="E64" s="143"/>
      <c r="F64" s="143"/>
      <c r="G64" s="143"/>
      <c r="H64" s="143"/>
      <c r="I64" s="143"/>
      <c r="J64" s="144">
        <f>J376</f>
        <v>0</v>
      </c>
      <c r="K64" s="141"/>
      <c r="L64" s="145"/>
    </row>
    <row r="65" spans="1:31" s="10" customFormat="1" ht="19.899999999999999" customHeight="1">
      <c r="B65" s="140"/>
      <c r="C65" s="141"/>
      <c r="D65" s="142" t="s">
        <v>98</v>
      </c>
      <c r="E65" s="143"/>
      <c r="F65" s="143"/>
      <c r="G65" s="143"/>
      <c r="H65" s="143"/>
      <c r="I65" s="143"/>
      <c r="J65" s="144">
        <f>J432</f>
        <v>0</v>
      </c>
      <c r="K65" s="141"/>
      <c r="L65" s="145"/>
    </row>
    <row r="66" spans="1:31" s="10" customFormat="1" ht="19.899999999999999" customHeight="1">
      <c r="B66" s="140"/>
      <c r="C66" s="141"/>
      <c r="D66" s="142" t="s">
        <v>99</v>
      </c>
      <c r="E66" s="143"/>
      <c r="F66" s="143"/>
      <c r="G66" s="143"/>
      <c r="H66" s="143"/>
      <c r="I66" s="143"/>
      <c r="J66" s="144">
        <f>J442</f>
        <v>0</v>
      </c>
      <c r="K66" s="141"/>
      <c r="L66" s="145"/>
    </row>
    <row r="67" spans="1:31" s="10" customFormat="1" ht="19.899999999999999" customHeight="1">
      <c r="B67" s="140"/>
      <c r="C67" s="141"/>
      <c r="D67" s="142" t="s">
        <v>100</v>
      </c>
      <c r="E67" s="143"/>
      <c r="F67" s="143"/>
      <c r="G67" s="143"/>
      <c r="H67" s="143"/>
      <c r="I67" s="143"/>
      <c r="J67" s="144">
        <f>J503</f>
        <v>0</v>
      </c>
      <c r="K67" s="141"/>
      <c r="L67" s="145"/>
    </row>
    <row r="68" spans="1:31" s="10" customFormat="1" ht="19.899999999999999" customHeight="1">
      <c r="B68" s="140"/>
      <c r="C68" s="141"/>
      <c r="D68" s="142" t="s">
        <v>101</v>
      </c>
      <c r="E68" s="143"/>
      <c r="F68" s="143"/>
      <c r="G68" s="143"/>
      <c r="H68" s="143"/>
      <c r="I68" s="143"/>
      <c r="J68" s="144">
        <f>J550</f>
        <v>0</v>
      </c>
      <c r="K68" s="141"/>
      <c r="L68" s="145"/>
    </row>
    <row r="69" spans="1:31" s="9" customFormat="1" ht="24.95" customHeight="1">
      <c r="B69" s="134"/>
      <c r="C69" s="135"/>
      <c r="D69" s="136" t="s">
        <v>102</v>
      </c>
      <c r="E69" s="137"/>
      <c r="F69" s="137"/>
      <c r="G69" s="137"/>
      <c r="H69" s="137"/>
      <c r="I69" s="137"/>
      <c r="J69" s="138">
        <f>J557</f>
        <v>0</v>
      </c>
      <c r="K69" s="135"/>
      <c r="L69" s="139"/>
    </row>
    <row r="70" spans="1:31" s="10" customFormat="1" ht="19.899999999999999" customHeight="1">
      <c r="B70" s="140"/>
      <c r="C70" s="141"/>
      <c r="D70" s="142" t="s">
        <v>103</v>
      </c>
      <c r="E70" s="143"/>
      <c r="F70" s="143"/>
      <c r="G70" s="143"/>
      <c r="H70" s="143"/>
      <c r="I70" s="143"/>
      <c r="J70" s="144">
        <f>J558</f>
        <v>0</v>
      </c>
      <c r="K70" s="141"/>
      <c r="L70" s="145"/>
    </row>
    <row r="71" spans="1:31" s="2" customFormat="1" ht="21.75" customHeight="1">
      <c r="A71" s="34"/>
      <c r="B71" s="35"/>
      <c r="C71" s="36"/>
      <c r="D71" s="36"/>
      <c r="E71" s="36"/>
      <c r="F71" s="36"/>
      <c r="G71" s="36"/>
      <c r="H71" s="36"/>
      <c r="I71" s="36"/>
      <c r="J71" s="36"/>
      <c r="K71" s="36"/>
      <c r="L71" s="106"/>
      <c r="S71" s="34"/>
      <c r="T71" s="34"/>
      <c r="U71" s="34"/>
      <c r="V71" s="34"/>
      <c r="W71" s="34"/>
      <c r="X71" s="34"/>
      <c r="Y71" s="34"/>
      <c r="Z71" s="34"/>
      <c r="AA71" s="34"/>
      <c r="AB71" s="34"/>
      <c r="AC71" s="34"/>
      <c r="AD71" s="34"/>
      <c r="AE71" s="34"/>
    </row>
    <row r="72" spans="1:31" s="2" customFormat="1" ht="6.95" customHeight="1">
      <c r="A72" s="34"/>
      <c r="B72" s="47"/>
      <c r="C72" s="48"/>
      <c r="D72" s="48"/>
      <c r="E72" s="48"/>
      <c r="F72" s="48"/>
      <c r="G72" s="48"/>
      <c r="H72" s="48"/>
      <c r="I72" s="48"/>
      <c r="J72" s="48"/>
      <c r="K72" s="48"/>
      <c r="L72" s="106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</row>
    <row r="76" spans="1:31" s="2" customFormat="1" ht="6.95" customHeight="1">
      <c r="A76" s="34"/>
      <c r="B76" s="49"/>
      <c r="C76" s="50"/>
      <c r="D76" s="50"/>
      <c r="E76" s="50"/>
      <c r="F76" s="50"/>
      <c r="G76" s="50"/>
      <c r="H76" s="50"/>
      <c r="I76" s="50"/>
      <c r="J76" s="50"/>
      <c r="K76" s="50"/>
      <c r="L76" s="106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24.95" customHeight="1">
      <c r="A77" s="34"/>
      <c r="B77" s="35"/>
      <c r="C77" s="23" t="s">
        <v>104</v>
      </c>
      <c r="D77" s="36"/>
      <c r="E77" s="36"/>
      <c r="F77" s="36"/>
      <c r="G77" s="36"/>
      <c r="H77" s="36"/>
      <c r="I77" s="36"/>
      <c r="J77" s="36"/>
      <c r="K77" s="36"/>
      <c r="L77" s="106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pans="1:31" s="2" customFormat="1" ht="6.95" customHeight="1">
      <c r="A78" s="34"/>
      <c r="B78" s="35"/>
      <c r="C78" s="36"/>
      <c r="D78" s="36"/>
      <c r="E78" s="36"/>
      <c r="F78" s="36"/>
      <c r="G78" s="36"/>
      <c r="H78" s="36"/>
      <c r="I78" s="36"/>
      <c r="J78" s="36"/>
      <c r="K78" s="36"/>
      <c r="L78" s="106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</row>
    <row r="79" spans="1:31" s="2" customFormat="1" ht="12" customHeight="1">
      <c r="A79" s="34"/>
      <c r="B79" s="35"/>
      <c r="C79" s="29" t="s">
        <v>16</v>
      </c>
      <c r="D79" s="36"/>
      <c r="E79" s="36"/>
      <c r="F79" s="36"/>
      <c r="G79" s="36"/>
      <c r="H79" s="36"/>
      <c r="I79" s="36"/>
      <c r="J79" s="36"/>
      <c r="K79" s="36"/>
      <c r="L79" s="106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</row>
    <row r="80" spans="1:31" s="2" customFormat="1" ht="16.5" customHeight="1">
      <c r="A80" s="34"/>
      <c r="B80" s="35"/>
      <c r="C80" s="36"/>
      <c r="D80" s="36"/>
      <c r="E80" s="353" t="str">
        <f>E7</f>
        <v>Starohorská cesta - SO-101</v>
      </c>
      <c r="F80" s="354"/>
      <c r="G80" s="354"/>
      <c r="H80" s="354"/>
      <c r="I80" s="36"/>
      <c r="J80" s="36"/>
      <c r="K80" s="36"/>
      <c r="L80" s="106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</row>
    <row r="81" spans="1:65" s="2" customFormat="1" ht="12" customHeight="1">
      <c r="A81" s="34"/>
      <c r="B81" s="35"/>
      <c r="C81" s="29" t="s">
        <v>87</v>
      </c>
      <c r="D81" s="36"/>
      <c r="E81" s="36"/>
      <c r="F81" s="36"/>
      <c r="G81" s="36"/>
      <c r="H81" s="36"/>
      <c r="I81" s="36"/>
      <c r="J81" s="36"/>
      <c r="K81" s="36"/>
      <c r="L81" s="106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65" s="2" customFormat="1" ht="16.5" customHeight="1">
      <c r="A82" s="34"/>
      <c r="B82" s="35"/>
      <c r="C82" s="36"/>
      <c r="D82" s="36"/>
      <c r="E82" s="325" t="str">
        <f>E9</f>
        <v>SO-101 - Cesta HPC1R k.ú. Podolí u Ratibořských Hor</v>
      </c>
      <c r="F82" s="355"/>
      <c r="G82" s="355"/>
      <c r="H82" s="355"/>
      <c r="I82" s="36"/>
      <c r="J82" s="36"/>
      <c r="K82" s="36"/>
      <c r="L82" s="106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65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106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65" s="2" customFormat="1" ht="12" customHeight="1">
      <c r="A84" s="34"/>
      <c r="B84" s="35"/>
      <c r="C84" s="29" t="s">
        <v>21</v>
      </c>
      <c r="D84" s="36"/>
      <c r="E84" s="36"/>
      <c r="F84" s="27" t="str">
        <f>F12</f>
        <v xml:space="preserve"> </v>
      </c>
      <c r="G84" s="36"/>
      <c r="H84" s="36"/>
      <c r="I84" s="29" t="s">
        <v>23</v>
      </c>
      <c r="J84" s="59" t="str">
        <f>IF(J12="","",J12)</f>
        <v>17. 5. 2023</v>
      </c>
      <c r="K84" s="36"/>
      <c r="L84" s="106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65" s="2" customFormat="1" ht="6.95" customHeight="1">
      <c r="A85" s="34"/>
      <c r="B85" s="35"/>
      <c r="C85" s="36"/>
      <c r="D85" s="36"/>
      <c r="E85" s="36"/>
      <c r="F85" s="36"/>
      <c r="G85" s="36"/>
      <c r="H85" s="36"/>
      <c r="I85" s="36"/>
      <c r="J85" s="36"/>
      <c r="K85" s="36"/>
      <c r="L85" s="106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65" s="2" customFormat="1" ht="25.7" customHeight="1">
      <c r="A86" s="34"/>
      <c r="B86" s="35"/>
      <c r="C86" s="29" t="s">
        <v>25</v>
      </c>
      <c r="D86" s="36"/>
      <c r="E86" s="36"/>
      <c r="F86" s="27" t="str">
        <f>E15</f>
        <v>ČR-SPÚ, Pobočka Tábor</v>
      </c>
      <c r="G86" s="36"/>
      <c r="H86" s="36"/>
      <c r="I86" s="29" t="s">
        <v>31</v>
      </c>
      <c r="J86" s="32" t="str">
        <f>E21</f>
        <v>Agroprojekce Litomyšl, s.r.o.</v>
      </c>
      <c r="K86" s="36"/>
      <c r="L86" s="106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65" s="2" customFormat="1" ht="15.2" customHeight="1">
      <c r="A87" s="34"/>
      <c r="B87" s="35"/>
      <c r="C87" s="29" t="s">
        <v>29</v>
      </c>
      <c r="D87" s="36"/>
      <c r="E87" s="36"/>
      <c r="F87" s="27" t="str">
        <f>IF(E18="","",E18)</f>
        <v>Vyplň údaj</v>
      </c>
      <c r="G87" s="36"/>
      <c r="H87" s="36"/>
      <c r="I87" s="29" t="s">
        <v>34</v>
      </c>
      <c r="J87" s="32" t="str">
        <f>E24</f>
        <v xml:space="preserve"> </v>
      </c>
      <c r="K87" s="36"/>
      <c r="L87" s="106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65" s="2" customFormat="1" ht="10.3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106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65" s="11" customFormat="1" ht="29.25" customHeight="1">
      <c r="A89" s="146"/>
      <c r="B89" s="147"/>
      <c r="C89" s="148" t="s">
        <v>105</v>
      </c>
      <c r="D89" s="149" t="s">
        <v>56</v>
      </c>
      <c r="E89" s="149" t="s">
        <v>52</v>
      </c>
      <c r="F89" s="149" t="s">
        <v>53</v>
      </c>
      <c r="G89" s="149" t="s">
        <v>106</v>
      </c>
      <c r="H89" s="149" t="s">
        <v>107</v>
      </c>
      <c r="I89" s="149" t="s">
        <v>108</v>
      </c>
      <c r="J89" s="149" t="s">
        <v>91</v>
      </c>
      <c r="K89" s="150" t="s">
        <v>109</v>
      </c>
      <c r="L89" s="151"/>
      <c r="M89" s="68" t="s">
        <v>19</v>
      </c>
      <c r="N89" s="69" t="s">
        <v>41</v>
      </c>
      <c r="O89" s="69" t="s">
        <v>110</v>
      </c>
      <c r="P89" s="69" t="s">
        <v>111</v>
      </c>
      <c r="Q89" s="69" t="s">
        <v>112</v>
      </c>
      <c r="R89" s="69" t="s">
        <v>113</v>
      </c>
      <c r="S89" s="69" t="s">
        <v>114</v>
      </c>
      <c r="T89" s="70" t="s">
        <v>115</v>
      </c>
      <c r="U89" s="146"/>
      <c r="V89" s="146"/>
      <c r="W89" s="146"/>
      <c r="X89" s="146"/>
      <c r="Y89" s="146"/>
      <c r="Z89" s="146"/>
      <c r="AA89" s="146"/>
      <c r="AB89" s="146"/>
      <c r="AC89" s="146"/>
      <c r="AD89" s="146"/>
      <c r="AE89" s="146"/>
    </row>
    <row r="90" spans="1:65" s="2" customFormat="1" ht="22.9" customHeight="1">
      <c r="A90" s="34"/>
      <c r="B90" s="35"/>
      <c r="C90" s="75" t="s">
        <v>116</v>
      </c>
      <c r="D90" s="36"/>
      <c r="E90" s="36"/>
      <c r="F90" s="36"/>
      <c r="G90" s="36"/>
      <c r="H90" s="36"/>
      <c r="I90" s="36"/>
      <c r="J90" s="152">
        <f>BK90</f>
        <v>0</v>
      </c>
      <c r="K90" s="36"/>
      <c r="L90" s="39"/>
      <c r="M90" s="71"/>
      <c r="N90" s="153"/>
      <c r="O90" s="72"/>
      <c r="P90" s="154">
        <f>P91+P557</f>
        <v>0</v>
      </c>
      <c r="Q90" s="72"/>
      <c r="R90" s="154">
        <f>R91+R557</f>
        <v>4262.5088317899999</v>
      </c>
      <c r="S90" s="72"/>
      <c r="T90" s="155">
        <f>T91+T557</f>
        <v>222.6524</v>
      </c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T90" s="17" t="s">
        <v>70</v>
      </c>
      <c r="AU90" s="17" t="s">
        <v>92</v>
      </c>
      <c r="BK90" s="156">
        <f>BK91+BK557</f>
        <v>0</v>
      </c>
    </row>
    <row r="91" spans="1:65" s="12" customFormat="1" ht="25.9" customHeight="1">
      <c r="B91" s="157"/>
      <c r="C91" s="158"/>
      <c r="D91" s="159" t="s">
        <v>70</v>
      </c>
      <c r="E91" s="160" t="s">
        <v>117</v>
      </c>
      <c r="F91" s="160" t="s">
        <v>118</v>
      </c>
      <c r="G91" s="158"/>
      <c r="H91" s="158"/>
      <c r="I91" s="161"/>
      <c r="J91" s="162">
        <f>BK91</f>
        <v>0</v>
      </c>
      <c r="K91" s="158"/>
      <c r="L91" s="163"/>
      <c r="M91" s="164"/>
      <c r="N91" s="165"/>
      <c r="O91" s="165"/>
      <c r="P91" s="166">
        <f>P92+P315+P343+P376+P432+P442+P503+P550</f>
        <v>0</v>
      </c>
      <c r="Q91" s="165"/>
      <c r="R91" s="166">
        <f>R92+R315+R343+R376+R432+R442+R503+R550</f>
        <v>4262.1515167899997</v>
      </c>
      <c r="S91" s="165"/>
      <c r="T91" s="167">
        <f>T92+T315+T343+T376+T432+T442+T503+T550</f>
        <v>222.6524</v>
      </c>
      <c r="AR91" s="168" t="s">
        <v>79</v>
      </c>
      <c r="AT91" s="169" t="s">
        <v>70</v>
      </c>
      <c r="AU91" s="169" t="s">
        <v>71</v>
      </c>
      <c r="AY91" s="168" t="s">
        <v>119</v>
      </c>
      <c r="BK91" s="170">
        <f>BK92+BK315+BK343+BK376+BK432+BK442+BK503+BK550</f>
        <v>0</v>
      </c>
    </row>
    <row r="92" spans="1:65" s="12" customFormat="1" ht="22.9" customHeight="1">
      <c r="B92" s="157"/>
      <c r="C92" s="158"/>
      <c r="D92" s="159" t="s">
        <v>70</v>
      </c>
      <c r="E92" s="171" t="s">
        <v>79</v>
      </c>
      <c r="F92" s="171" t="s">
        <v>120</v>
      </c>
      <c r="G92" s="158"/>
      <c r="H92" s="158"/>
      <c r="I92" s="161"/>
      <c r="J92" s="172">
        <f>BK92</f>
        <v>0</v>
      </c>
      <c r="K92" s="158"/>
      <c r="L92" s="163"/>
      <c r="M92" s="164"/>
      <c r="N92" s="165"/>
      <c r="O92" s="165"/>
      <c r="P92" s="166">
        <f>SUM(P93:P314)</f>
        <v>0</v>
      </c>
      <c r="Q92" s="165"/>
      <c r="R92" s="166">
        <f>SUM(R93:R314)</f>
        <v>246.38921299999998</v>
      </c>
      <c r="S92" s="165"/>
      <c r="T92" s="167">
        <f>SUM(T93:T314)</f>
        <v>130.34</v>
      </c>
      <c r="AR92" s="168" t="s">
        <v>79</v>
      </c>
      <c r="AT92" s="169" t="s">
        <v>70</v>
      </c>
      <c r="AU92" s="169" t="s">
        <v>79</v>
      </c>
      <c r="AY92" s="168" t="s">
        <v>119</v>
      </c>
      <c r="BK92" s="170">
        <f>SUM(BK93:BK314)</f>
        <v>0</v>
      </c>
    </row>
    <row r="93" spans="1:65" s="2" customFormat="1" ht="24.2" customHeight="1">
      <c r="A93" s="34"/>
      <c r="B93" s="35"/>
      <c r="C93" s="173" t="s">
        <v>79</v>
      </c>
      <c r="D93" s="173" t="s">
        <v>121</v>
      </c>
      <c r="E93" s="174" t="s">
        <v>122</v>
      </c>
      <c r="F93" s="175" t="s">
        <v>123</v>
      </c>
      <c r="G93" s="176" t="s">
        <v>124</v>
      </c>
      <c r="H93" s="177">
        <v>228</v>
      </c>
      <c r="I93" s="178"/>
      <c r="J93" s="179">
        <f>ROUND(I93*H93,2)</f>
        <v>0</v>
      </c>
      <c r="K93" s="175" t="s">
        <v>125</v>
      </c>
      <c r="L93" s="39"/>
      <c r="M93" s="180" t="s">
        <v>19</v>
      </c>
      <c r="N93" s="181" t="s">
        <v>42</v>
      </c>
      <c r="O93" s="64"/>
      <c r="P93" s="182">
        <f>O93*H93</f>
        <v>0</v>
      </c>
      <c r="Q93" s="182">
        <v>0</v>
      </c>
      <c r="R93" s="182">
        <f>Q93*H93</f>
        <v>0</v>
      </c>
      <c r="S93" s="182">
        <v>0</v>
      </c>
      <c r="T93" s="183">
        <f>S93*H93</f>
        <v>0</v>
      </c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R93" s="184" t="s">
        <v>126</v>
      </c>
      <c r="AT93" s="184" t="s">
        <v>121</v>
      </c>
      <c r="AU93" s="184" t="s">
        <v>82</v>
      </c>
      <c r="AY93" s="17" t="s">
        <v>119</v>
      </c>
      <c r="BE93" s="185">
        <f>IF(N93="základní",J93,0)</f>
        <v>0</v>
      </c>
      <c r="BF93" s="185">
        <f>IF(N93="snížená",J93,0)</f>
        <v>0</v>
      </c>
      <c r="BG93" s="185">
        <f>IF(N93="zákl. přenesená",J93,0)</f>
        <v>0</v>
      </c>
      <c r="BH93" s="185">
        <f>IF(N93="sníž. přenesená",J93,0)</f>
        <v>0</v>
      </c>
      <c r="BI93" s="185">
        <f>IF(N93="nulová",J93,0)</f>
        <v>0</v>
      </c>
      <c r="BJ93" s="17" t="s">
        <v>79</v>
      </c>
      <c r="BK93" s="185">
        <f>ROUND(I93*H93,2)</f>
        <v>0</v>
      </c>
      <c r="BL93" s="17" t="s">
        <v>126</v>
      </c>
      <c r="BM93" s="184" t="s">
        <v>127</v>
      </c>
    </row>
    <row r="94" spans="1:65" s="2" customFormat="1" ht="19.5">
      <c r="A94" s="34"/>
      <c r="B94" s="35"/>
      <c r="C94" s="36"/>
      <c r="D94" s="186" t="s">
        <v>128</v>
      </c>
      <c r="E94" s="36"/>
      <c r="F94" s="187" t="s">
        <v>129</v>
      </c>
      <c r="G94" s="36"/>
      <c r="H94" s="36"/>
      <c r="I94" s="188"/>
      <c r="J94" s="36"/>
      <c r="K94" s="36"/>
      <c r="L94" s="39"/>
      <c r="M94" s="189"/>
      <c r="N94" s="190"/>
      <c r="O94" s="64"/>
      <c r="P94" s="64"/>
      <c r="Q94" s="64"/>
      <c r="R94" s="64"/>
      <c r="S94" s="64"/>
      <c r="T94" s="65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  <c r="AT94" s="17" t="s">
        <v>128</v>
      </c>
      <c r="AU94" s="17" t="s">
        <v>82</v>
      </c>
    </row>
    <row r="95" spans="1:65" s="2" customFormat="1" ht="11.25">
      <c r="A95" s="34"/>
      <c r="B95" s="35"/>
      <c r="C95" s="36"/>
      <c r="D95" s="191" t="s">
        <v>130</v>
      </c>
      <c r="E95" s="36"/>
      <c r="F95" s="192" t="s">
        <v>131</v>
      </c>
      <c r="G95" s="36"/>
      <c r="H95" s="36"/>
      <c r="I95" s="188"/>
      <c r="J95" s="36"/>
      <c r="K95" s="36"/>
      <c r="L95" s="39"/>
      <c r="M95" s="189"/>
      <c r="N95" s="190"/>
      <c r="O95" s="64"/>
      <c r="P95" s="64"/>
      <c r="Q95" s="64"/>
      <c r="R95" s="64"/>
      <c r="S95" s="64"/>
      <c r="T95" s="65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  <c r="AT95" s="17" t="s">
        <v>130</v>
      </c>
      <c r="AU95" s="17" t="s">
        <v>82</v>
      </c>
    </row>
    <row r="96" spans="1:65" s="13" customFormat="1" ht="11.25">
      <c r="B96" s="193"/>
      <c r="C96" s="194"/>
      <c r="D96" s="186" t="s">
        <v>132</v>
      </c>
      <c r="E96" s="195" t="s">
        <v>19</v>
      </c>
      <c r="F96" s="196" t="s">
        <v>133</v>
      </c>
      <c r="G96" s="194"/>
      <c r="H96" s="197">
        <v>228</v>
      </c>
      <c r="I96" s="198"/>
      <c r="J96" s="194"/>
      <c r="K96" s="194"/>
      <c r="L96" s="199"/>
      <c r="M96" s="200"/>
      <c r="N96" s="201"/>
      <c r="O96" s="201"/>
      <c r="P96" s="201"/>
      <c r="Q96" s="201"/>
      <c r="R96" s="201"/>
      <c r="S96" s="201"/>
      <c r="T96" s="202"/>
      <c r="AT96" s="203" t="s">
        <v>132</v>
      </c>
      <c r="AU96" s="203" t="s">
        <v>82</v>
      </c>
      <c r="AV96" s="13" t="s">
        <v>82</v>
      </c>
      <c r="AW96" s="13" t="s">
        <v>33</v>
      </c>
      <c r="AX96" s="13" t="s">
        <v>79</v>
      </c>
      <c r="AY96" s="203" t="s">
        <v>119</v>
      </c>
    </row>
    <row r="97" spans="1:65" s="2" customFormat="1" ht="16.5" customHeight="1">
      <c r="A97" s="34"/>
      <c r="B97" s="35"/>
      <c r="C97" s="173" t="s">
        <v>82</v>
      </c>
      <c r="D97" s="173" t="s">
        <v>121</v>
      </c>
      <c r="E97" s="174" t="s">
        <v>134</v>
      </c>
      <c r="F97" s="175" t="s">
        <v>135</v>
      </c>
      <c r="G97" s="176" t="s">
        <v>136</v>
      </c>
      <c r="H97" s="177">
        <v>10</v>
      </c>
      <c r="I97" s="178"/>
      <c r="J97" s="179">
        <f>ROUND(I97*H97,2)</f>
        <v>0</v>
      </c>
      <c r="K97" s="175" t="s">
        <v>125</v>
      </c>
      <c r="L97" s="39"/>
      <c r="M97" s="180" t="s">
        <v>19</v>
      </c>
      <c r="N97" s="181" t="s">
        <v>42</v>
      </c>
      <c r="O97" s="64"/>
      <c r="P97" s="182">
        <f>O97*H97</f>
        <v>0</v>
      </c>
      <c r="Q97" s="182">
        <v>0</v>
      </c>
      <c r="R97" s="182">
        <f>Q97*H97</f>
        <v>0</v>
      </c>
      <c r="S97" s="182">
        <v>0</v>
      </c>
      <c r="T97" s="183">
        <f>S97*H97</f>
        <v>0</v>
      </c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  <c r="AR97" s="184" t="s">
        <v>126</v>
      </c>
      <c r="AT97" s="184" t="s">
        <v>121</v>
      </c>
      <c r="AU97" s="184" t="s">
        <v>82</v>
      </c>
      <c r="AY97" s="17" t="s">
        <v>119</v>
      </c>
      <c r="BE97" s="185">
        <f>IF(N97="základní",J97,0)</f>
        <v>0</v>
      </c>
      <c r="BF97" s="185">
        <f>IF(N97="snížená",J97,0)</f>
        <v>0</v>
      </c>
      <c r="BG97" s="185">
        <f>IF(N97="zákl. přenesená",J97,0)</f>
        <v>0</v>
      </c>
      <c r="BH97" s="185">
        <f>IF(N97="sníž. přenesená",J97,0)</f>
        <v>0</v>
      </c>
      <c r="BI97" s="185">
        <f>IF(N97="nulová",J97,0)</f>
        <v>0</v>
      </c>
      <c r="BJ97" s="17" t="s">
        <v>79</v>
      </c>
      <c r="BK97" s="185">
        <f>ROUND(I97*H97,2)</f>
        <v>0</v>
      </c>
      <c r="BL97" s="17" t="s">
        <v>126</v>
      </c>
      <c r="BM97" s="184" t="s">
        <v>137</v>
      </c>
    </row>
    <row r="98" spans="1:65" s="2" customFormat="1" ht="11.25">
      <c r="A98" s="34"/>
      <c r="B98" s="35"/>
      <c r="C98" s="36"/>
      <c r="D98" s="186" t="s">
        <v>128</v>
      </c>
      <c r="E98" s="36"/>
      <c r="F98" s="187" t="s">
        <v>138</v>
      </c>
      <c r="G98" s="36"/>
      <c r="H98" s="36"/>
      <c r="I98" s="188"/>
      <c r="J98" s="36"/>
      <c r="K98" s="36"/>
      <c r="L98" s="39"/>
      <c r="M98" s="189"/>
      <c r="N98" s="190"/>
      <c r="O98" s="64"/>
      <c r="P98" s="64"/>
      <c r="Q98" s="64"/>
      <c r="R98" s="64"/>
      <c r="S98" s="64"/>
      <c r="T98" s="65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T98" s="17" t="s">
        <v>128</v>
      </c>
      <c r="AU98" s="17" t="s">
        <v>82</v>
      </c>
    </row>
    <row r="99" spans="1:65" s="2" customFormat="1" ht="11.25">
      <c r="A99" s="34"/>
      <c r="B99" s="35"/>
      <c r="C99" s="36"/>
      <c r="D99" s="191" t="s">
        <v>130</v>
      </c>
      <c r="E99" s="36"/>
      <c r="F99" s="192" t="s">
        <v>139</v>
      </c>
      <c r="G99" s="36"/>
      <c r="H99" s="36"/>
      <c r="I99" s="188"/>
      <c r="J99" s="36"/>
      <c r="K99" s="36"/>
      <c r="L99" s="39"/>
      <c r="M99" s="189"/>
      <c r="N99" s="190"/>
      <c r="O99" s="64"/>
      <c r="P99" s="64"/>
      <c r="Q99" s="64"/>
      <c r="R99" s="64"/>
      <c r="S99" s="64"/>
      <c r="T99" s="65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  <c r="AT99" s="17" t="s">
        <v>130</v>
      </c>
      <c r="AU99" s="17" t="s">
        <v>82</v>
      </c>
    </row>
    <row r="100" spans="1:65" s="13" customFormat="1" ht="11.25">
      <c r="B100" s="193"/>
      <c r="C100" s="194"/>
      <c r="D100" s="186" t="s">
        <v>132</v>
      </c>
      <c r="E100" s="195" t="s">
        <v>19</v>
      </c>
      <c r="F100" s="196" t="s">
        <v>140</v>
      </c>
      <c r="G100" s="194"/>
      <c r="H100" s="197">
        <v>10</v>
      </c>
      <c r="I100" s="198"/>
      <c r="J100" s="194"/>
      <c r="K100" s="194"/>
      <c r="L100" s="199"/>
      <c r="M100" s="200"/>
      <c r="N100" s="201"/>
      <c r="O100" s="201"/>
      <c r="P100" s="201"/>
      <c r="Q100" s="201"/>
      <c r="R100" s="201"/>
      <c r="S100" s="201"/>
      <c r="T100" s="202"/>
      <c r="AT100" s="203" t="s">
        <v>132</v>
      </c>
      <c r="AU100" s="203" t="s">
        <v>82</v>
      </c>
      <c r="AV100" s="13" t="s">
        <v>82</v>
      </c>
      <c r="AW100" s="13" t="s">
        <v>33</v>
      </c>
      <c r="AX100" s="13" t="s">
        <v>79</v>
      </c>
      <c r="AY100" s="203" t="s">
        <v>119</v>
      </c>
    </row>
    <row r="101" spans="1:65" s="2" customFormat="1" ht="16.5" customHeight="1">
      <c r="A101" s="34"/>
      <c r="B101" s="35"/>
      <c r="C101" s="173" t="s">
        <v>141</v>
      </c>
      <c r="D101" s="173" t="s">
        <v>121</v>
      </c>
      <c r="E101" s="174" t="s">
        <v>142</v>
      </c>
      <c r="F101" s="175" t="s">
        <v>143</v>
      </c>
      <c r="G101" s="176" t="s">
        <v>136</v>
      </c>
      <c r="H101" s="177">
        <v>7</v>
      </c>
      <c r="I101" s="178"/>
      <c r="J101" s="179">
        <f>ROUND(I101*H101,2)</f>
        <v>0</v>
      </c>
      <c r="K101" s="175" t="s">
        <v>125</v>
      </c>
      <c r="L101" s="39"/>
      <c r="M101" s="180" t="s">
        <v>19</v>
      </c>
      <c r="N101" s="181" t="s">
        <v>42</v>
      </c>
      <c r="O101" s="64"/>
      <c r="P101" s="182">
        <f>O101*H101</f>
        <v>0</v>
      </c>
      <c r="Q101" s="182">
        <v>0</v>
      </c>
      <c r="R101" s="182">
        <f>Q101*H101</f>
        <v>0</v>
      </c>
      <c r="S101" s="182">
        <v>0</v>
      </c>
      <c r="T101" s="183">
        <f>S101*H101</f>
        <v>0</v>
      </c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  <c r="AR101" s="184" t="s">
        <v>126</v>
      </c>
      <c r="AT101" s="184" t="s">
        <v>121</v>
      </c>
      <c r="AU101" s="184" t="s">
        <v>82</v>
      </c>
      <c r="AY101" s="17" t="s">
        <v>119</v>
      </c>
      <c r="BE101" s="185">
        <f>IF(N101="základní",J101,0)</f>
        <v>0</v>
      </c>
      <c r="BF101" s="185">
        <f>IF(N101="snížená",J101,0)</f>
        <v>0</v>
      </c>
      <c r="BG101" s="185">
        <f>IF(N101="zákl. přenesená",J101,0)</f>
        <v>0</v>
      </c>
      <c r="BH101" s="185">
        <f>IF(N101="sníž. přenesená",J101,0)</f>
        <v>0</v>
      </c>
      <c r="BI101" s="185">
        <f>IF(N101="nulová",J101,0)</f>
        <v>0</v>
      </c>
      <c r="BJ101" s="17" t="s">
        <v>79</v>
      </c>
      <c r="BK101" s="185">
        <f>ROUND(I101*H101,2)</f>
        <v>0</v>
      </c>
      <c r="BL101" s="17" t="s">
        <v>126</v>
      </c>
      <c r="BM101" s="184" t="s">
        <v>144</v>
      </c>
    </row>
    <row r="102" spans="1:65" s="2" customFormat="1" ht="11.25">
      <c r="A102" s="34"/>
      <c r="B102" s="35"/>
      <c r="C102" s="36"/>
      <c r="D102" s="186" t="s">
        <v>128</v>
      </c>
      <c r="E102" s="36"/>
      <c r="F102" s="187" t="s">
        <v>145</v>
      </c>
      <c r="G102" s="36"/>
      <c r="H102" s="36"/>
      <c r="I102" s="188"/>
      <c r="J102" s="36"/>
      <c r="K102" s="36"/>
      <c r="L102" s="39"/>
      <c r="M102" s="189"/>
      <c r="N102" s="190"/>
      <c r="O102" s="64"/>
      <c r="P102" s="64"/>
      <c r="Q102" s="64"/>
      <c r="R102" s="64"/>
      <c r="S102" s="64"/>
      <c r="T102" s="65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  <c r="AT102" s="17" t="s">
        <v>128</v>
      </c>
      <c r="AU102" s="17" t="s">
        <v>82</v>
      </c>
    </row>
    <row r="103" spans="1:65" s="2" customFormat="1" ht="11.25">
      <c r="A103" s="34"/>
      <c r="B103" s="35"/>
      <c r="C103" s="36"/>
      <c r="D103" s="191" t="s">
        <v>130</v>
      </c>
      <c r="E103" s="36"/>
      <c r="F103" s="192" t="s">
        <v>146</v>
      </c>
      <c r="G103" s="36"/>
      <c r="H103" s="36"/>
      <c r="I103" s="188"/>
      <c r="J103" s="36"/>
      <c r="K103" s="36"/>
      <c r="L103" s="39"/>
      <c r="M103" s="189"/>
      <c r="N103" s="190"/>
      <c r="O103" s="64"/>
      <c r="P103" s="64"/>
      <c r="Q103" s="64"/>
      <c r="R103" s="64"/>
      <c r="S103" s="64"/>
      <c r="T103" s="65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  <c r="AT103" s="17" t="s">
        <v>130</v>
      </c>
      <c r="AU103" s="17" t="s">
        <v>82</v>
      </c>
    </row>
    <row r="104" spans="1:65" s="13" customFormat="1" ht="11.25">
      <c r="B104" s="193"/>
      <c r="C104" s="194"/>
      <c r="D104" s="186" t="s">
        <v>132</v>
      </c>
      <c r="E104" s="195" t="s">
        <v>19</v>
      </c>
      <c r="F104" s="196" t="s">
        <v>147</v>
      </c>
      <c r="G104" s="194"/>
      <c r="H104" s="197">
        <v>7</v>
      </c>
      <c r="I104" s="198"/>
      <c r="J104" s="194"/>
      <c r="K104" s="194"/>
      <c r="L104" s="199"/>
      <c r="M104" s="200"/>
      <c r="N104" s="201"/>
      <c r="O104" s="201"/>
      <c r="P104" s="201"/>
      <c r="Q104" s="201"/>
      <c r="R104" s="201"/>
      <c r="S104" s="201"/>
      <c r="T104" s="202"/>
      <c r="AT104" s="203" t="s">
        <v>132</v>
      </c>
      <c r="AU104" s="203" t="s">
        <v>82</v>
      </c>
      <c r="AV104" s="13" t="s">
        <v>82</v>
      </c>
      <c r="AW104" s="13" t="s">
        <v>33</v>
      </c>
      <c r="AX104" s="13" t="s">
        <v>79</v>
      </c>
      <c r="AY104" s="203" t="s">
        <v>119</v>
      </c>
    </row>
    <row r="105" spans="1:65" s="2" customFormat="1" ht="16.5" customHeight="1">
      <c r="A105" s="34"/>
      <c r="B105" s="35"/>
      <c r="C105" s="173" t="s">
        <v>126</v>
      </c>
      <c r="D105" s="173" t="s">
        <v>121</v>
      </c>
      <c r="E105" s="174" t="s">
        <v>148</v>
      </c>
      <c r="F105" s="175" t="s">
        <v>149</v>
      </c>
      <c r="G105" s="176" t="s">
        <v>136</v>
      </c>
      <c r="H105" s="177">
        <v>1</v>
      </c>
      <c r="I105" s="178"/>
      <c r="J105" s="179">
        <f>ROUND(I105*H105,2)</f>
        <v>0</v>
      </c>
      <c r="K105" s="175" t="s">
        <v>125</v>
      </c>
      <c r="L105" s="39"/>
      <c r="M105" s="180" t="s">
        <v>19</v>
      </c>
      <c r="N105" s="181" t="s">
        <v>42</v>
      </c>
      <c r="O105" s="64"/>
      <c r="P105" s="182">
        <f>O105*H105</f>
        <v>0</v>
      </c>
      <c r="Q105" s="182">
        <v>0</v>
      </c>
      <c r="R105" s="182">
        <f>Q105*H105</f>
        <v>0</v>
      </c>
      <c r="S105" s="182">
        <v>0</v>
      </c>
      <c r="T105" s="183">
        <f>S105*H105</f>
        <v>0</v>
      </c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  <c r="AR105" s="184" t="s">
        <v>126</v>
      </c>
      <c r="AT105" s="184" t="s">
        <v>121</v>
      </c>
      <c r="AU105" s="184" t="s">
        <v>82</v>
      </c>
      <c r="AY105" s="17" t="s">
        <v>119</v>
      </c>
      <c r="BE105" s="185">
        <f>IF(N105="základní",J105,0)</f>
        <v>0</v>
      </c>
      <c r="BF105" s="185">
        <f>IF(N105="snížená",J105,0)</f>
        <v>0</v>
      </c>
      <c r="BG105" s="185">
        <f>IF(N105="zákl. přenesená",J105,0)</f>
        <v>0</v>
      </c>
      <c r="BH105" s="185">
        <f>IF(N105="sníž. přenesená",J105,0)</f>
        <v>0</v>
      </c>
      <c r="BI105" s="185">
        <f>IF(N105="nulová",J105,0)</f>
        <v>0</v>
      </c>
      <c r="BJ105" s="17" t="s">
        <v>79</v>
      </c>
      <c r="BK105" s="185">
        <f>ROUND(I105*H105,2)</f>
        <v>0</v>
      </c>
      <c r="BL105" s="17" t="s">
        <v>126</v>
      </c>
      <c r="BM105" s="184" t="s">
        <v>150</v>
      </c>
    </row>
    <row r="106" spans="1:65" s="2" customFormat="1" ht="11.25">
      <c r="A106" s="34"/>
      <c r="B106" s="35"/>
      <c r="C106" s="36"/>
      <c r="D106" s="186" t="s">
        <v>128</v>
      </c>
      <c r="E106" s="36"/>
      <c r="F106" s="187" t="s">
        <v>151</v>
      </c>
      <c r="G106" s="36"/>
      <c r="H106" s="36"/>
      <c r="I106" s="188"/>
      <c r="J106" s="36"/>
      <c r="K106" s="36"/>
      <c r="L106" s="39"/>
      <c r="M106" s="189"/>
      <c r="N106" s="190"/>
      <c r="O106" s="64"/>
      <c r="P106" s="64"/>
      <c r="Q106" s="64"/>
      <c r="R106" s="64"/>
      <c r="S106" s="64"/>
      <c r="T106" s="65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  <c r="AT106" s="17" t="s">
        <v>128</v>
      </c>
      <c r="AU106" s="17" t="s">
        <v>82</v>
      </c>
    </row>
    <row r="107" spans="1:65" s="2" customFormat="1" ht="11.25">
      <c r="A107" s="34"/>
      <c r="B107" s="35"/>
      <c r="C107" s="36"/>
      <c r="D107" s="191" t="s">
        <v>130</v>
      </c>
      <c r="E107" s="36"/>
      <c r="F107" s="192" t="s">
        <v>152</v>
      </c>
      <c r="G107" s="36"/>
      <c r="H107" s="36"/>
      <c r="I107" s="188"/>
      <c r="J107" s="36"/>
      <c r="K107" s="36"/>
      <c r="L107" s="39"/>
      <c r="M107" s="189"/>
      <c r="N107" s="190"/>
      <c r="O107" s="64"/>
      <c r="P107" s="64"/>
      <c r="Q107" s="64"/>
      <c r="R107" s="64"/>
      <c r="S107" s="64"/>
      <c r="T107" s="65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  <c r="AT107" s="17" t="s">
        <v>130</v>
      </c>
      <c r="AU107" s="17" t="s">
        <v>82</v>
      </c>
    </row>
    <row r="108" spans="1:65" s="13" customFormat="1" ht="11.25">
      <c r="B108" s="193"/>
      <c r="C108" s="194"/>
      <c r="D108" s="186" t="s">
        <v>132</v>
      </c>
      <c r="E108" s="195" t="s">
        <v>19</v>
      </c>
      <c r="F108" s="196" t="s">
        <v>153</v>
      </c>
      <c r="G108" s="194"/>
      <c r="H108" s="197">
        <v>1</v>
      </c>
      <c r="I108" s="198"/>
      <c r="J108" s="194"/>
      <c r="K108" s="194"/>
      <c r="L108" s="199"/>
      <c r="M108" s="200"/>
      <c r="N108" s="201"/>
      <c r="O108" s="201"/>
      <c r="P108" s="201"/>
      <c r="Q108" s="201"/>
      <c r="R108" s="201"/>
      <c r="S108" s="201"/>
      <c r="T108" s="202"/>
      <c r="AT108" s="203" t="s">
        <v>132</v>
      </c>
      <c r="AU108" s="203" t="s">
        <v>82</v>
      </c>
      <c r="AV108" s="13" t="s">
        <v>82</v>
      </c>
      <c r="AW108" s="13" t="s">
        <v>33</v>
      </c>
      <c r="AX108" s="13" t="s">
        <v>79</v>
      </c>
      <c r="AY108" s="203" t="s">
        <v>119</v>
      </c>
    </row>
    <row r="109" spans="1:65" s="2" customFormat="1" ht="16.5" customHeight="1">
      <c r="A109" s="34"/>
      <c r="B109" s="35"/>
      <c r="C109" s="173" t="s">
        <v>154</v>
      </c>
      <c r="D109" s="173" t="s">
        <v>121</v>
      </c>
      <c r="E109" s="174" t="s">
        <v>155</v>
      </c>
      <c r="F109" s="175" t="s">
        <v>156</v>
      </c>
      <c r="G109" s="176" t="s">
        <v>136</v>
      </c>
      <c r="H109" s="177">
        <v>10</v>
      </c>
      <c r="I109" s="178"/>
      <c r="J109" s="179">
        <f>ROUND(I109*H109,2)</f>
        <v>0</v>
      </c>
      <c r="K109" s="175" t="s">
        <v>125</v>
      </c>
      <c r="L109" s="39"/>
      <c r="M109" s="180" t="s">
        <v>19</v>
      </c>
      <c r="N109" s="181" t="s">
        <v>42</v>
      </c>
      <c r="O109" s="64"/>
      <c r="P109" s="182">
        <f>O109*H109</f>
        <v>0</v>
      </c>
      <c r="Q109" s="182">
        <v>0</v>
      </c>
      <c r="R109" s="182">
        <f>Q109*H109</f>
        <v>0</v>
      </c>
      <c r="S109" s="182">
        <v>0</v>
      </c>
      <c r="T109" s="183">
        <f>S109*H109</f>
        <v>0</v>
      </c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  <c r="AR109" s="184" t="s">
        <v>126</v>
      </c>
      <c r="AT109" s="184" t="s">
        <v>121</v>
      </c>
      <c r="AU109" s="184" t="s">
        <v>82</v>
      </c>
      <c r="AY109" s="17" t="s">
        <v>119</v>
      </c>
      <c r="BE109" s="185">
        <f>IF(N109="základní",J109,0)</f>
        <v>0</v>
      </c>
      <c r="BF109" s="185">
        <f>IF(N109="snížená",J109,0)</f>
        <v>0</v>
      </c>
      <c r="BG109" s="185">
        <f>IF(N109="zákl. přenesená",J109,0)</f>
        <v>0</v>
      </c>
      <c r="BH109" s="185">
        <f>IF(N109="sníž. přenesená",J109,0)</f>
        <v>0</v>
      </c>
      <c r="BI109" s="185">
        <f>IF(N109="nulová",J109,0)</f>
        <v>0</v>
      </c>
      <c r="BJ109" s="17" t="s">
        <v>79</v>
      </c>
      <c r="BK109" s="185">
        <f>ROUND(I109*H109,2)</f>
        <v>0</v>
      </c>
      <c r="BL109" s="17" t="s">
        <v>126</v>
      </c>
      <c r="BM109" s="184" t="s">
        <v>157</v>
      </c>
    </row>
    <row r="110" spans="1:65" s="2" customFormat="1" ht="11.25">
      <c r="A110" s="34"/>
      <c r="B110" s="35"/>
      <c r="C110" s="36"/>
      <c r="D110" s="186" t="s">
        <v>128</v>
      </c>
      <c r="E110" s="36"/>
      <c r="F110" s="187" t="s">
        <v>158</v>
      </c>
      <c r="G110" s="36"/>
      <c r="H110" s="36"/>
      <c r="I110" s="188"/>
      <c r="J110" s="36"/>
      <c r="K110" s="36"/>
      <c r="L110" s="39"/>
      <c r="M110" s="189"/>
      <c r="N110" s="190"/>
      <c r="O110" s="64"/>
      <c r="P110" s="64"/>
      <c r="Q110" s="64"/>
      <c r="R110" s="64"/>
      <c r="S110" s="64"/>
      <c r="T110" s="65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  <c r="AT110" s="17" t="s">
        <v>128</v>
      </c>
      <c r="AU110" s="17" t="s">
        <v>82</v>
      </c>
    </row>
    <row r="111" spans="1:65" s="2" customFormat="1" ht="11.25">
      <c r="A111" s="34"/>
      <c r="B111" s="35"/>
      <c r="C111" s="36"/>
      <c r="D111" s="191" t="s">
        <v>130</v>
      </c>
      <c r="E111" s="36"/>
      <c r="F111" s="192" t="s">
        <v>159</v>
      </c>
      <c r="G111" s="36"/>
      <c r="H111" s="36"/>
      <c r="I111" s="188"/>
      <c r="J111" s="36"/>
      <c r="K111" s="36"/>
      <c r="L111" s="39"/>
      <c r="M111" s="189"/>
      <c r="N111" s="190"/>
      <c r="O111" s="64"/>
      <c r="P111" s="64"/>
      <c r="Q111" s="64"/>
      <c r="R111" s="64"/>
      <c r="S111" s="64"/>
      <c r="T111" s="65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  <c r="AT111" s="17" t="s">
        <v>130</v>
      </c>
      <c r="AU111" s="17" t="s">
        <v>82</v>
      </c>
    </row>
    <row r="112" spans="1:65" s="2" customFormat="1" ht="19.5">
      <c r="A112" s="34"/>
      <c r="B112" s="35"/>
      <c r="C112" s="36"/>
      <c r="D112" s="186" t="s">
        <v>160</v>
      </c>
      <c r="E112" s="36"/>
      <c r="F112" s="204" t="s">
        <v>161</v>
      </c>
      <c r="G112" s="36"/>
      <c r="H112" s="36"/>
      <c r="I112" s="188"/>
      <c r="J112" s="36"/>
      <c r="K112" s="36"/>
      <c r="L112" s="39"/>
      <c r="M112" s="189"/>
      <c r="N112" s="190"/>
      <c r="O112" s="64"/>
      <c r="P112" s="64"/>
      <c r="Q112" s="64"/>
      <c r="R112" s="64"/>
      <c r="S112" s="64"/>
      <c r="T112" s="65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  <c r="AT112" s="17" t="s">
        <v>160</v>
      </c>
      <c r="AU112" s="17" t="s">
        <v>82</v>
      </c>
    </row>
    <row r="113" spans="1:65" s="2" customFormat="1" ht="16.5" customHeight="1">
      <c r="A113" s="34"/>
      <c r="B113" s="35"/>
      <c r="C113" s="173" t="s">
        <v>162</v>
      </c>
      <c r="D113" s="173" t="s">
        <v>121</v>
      </c>
      <c r="E113" s="174" t="s">
        <v>163</v>
      </c>
      <c r="F113" s="175" t="s">
        <v>164</v>
      </c>
      <c r="G113" s="176" t="s">
        <v>136</v>
      </c>
      <c r="H113" s="177">
        <v>7</v>
      </c>
      <c r="I113" s="178"/>
      <c r="J113" s="179">
        <f>ROUND(I113*H113,2)</f>
        <v>0</v>
      </c>
      <c r="K113" s="175" t="s">
        <v>125</v>
      </c>
      <c r="L113" s="39"/>
      <c r="M113" s="180" t="s">
        <v>19</v>
      </c>
      <c r="N113" s="181" t="s">
        <v>42</v>
      </c>
      <c r="O113" s="64"/>
      <c r="P113" s="182">
        <f>O113*H113</f>
        <v>0</v>
      </c>
      <c r="Q113" s="182">
        <v>0</v>
      </c>
      <c r="R113" s="182">
        <f>Q113*H113</f>
        <v>0</v>
      </c>
      <c r="S113" s="182">
        <v>0</v>
      </c>
      <c r="T113" s="183">
        <f>S113*H113</f>
        <v>0</v>
      </c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  <c r="AR113" s="184" t="s">
        <v>126</v>
      </c>
      <c r="AT113" s="184" t="s">
        <v>121</v>
      </c>
      <c r="AU113" s="184" t="s">
        <v>82</v>
      </c>
      <c r="AY113" s="17" t="s">
        <v>119</v>
      </c>
      <c r="BE113" s="185">
        <f>IF(N113="základní",J113,0)</f>
        <v>0</v>
      </c>
      <c r="BF113" s="185">
        <f>IF(N113="snížená",J113,0)</f>
        <v>0</v>
      </c>
      <c r="BG113" s="185">
        <f>IF(N113="zákl. přenesená",J113,0)</f>
        <v>0</v>
      </c>
      <c r="BH113" s="185">
        <f>IF(N113="sníž. přenesená",J113,0)</f>
        <v>0</v>
      </c>
      <c r="BI113" s="185">
        <f>IF(N113="nulová",J113,0)</f>
        <v>0</v>
      </c>
      <c r="BJ113" s="17" t="s">
        <v>79</v>
      </c>
      <c r="BK113" s="185">
        <f>ROUND(I113*H113,2)</f>
        <v>0</v>
      </c>
      <c r="BL113" s="17" t="s">
        <v>126</v>
      </c>
      <c r="BM113" s="184" t="s">
        <v>165</v>
      </c>
    </row>
    <row r="114" spans="1:65" s="2" customFormat="1" ht="11.25">
      <c r="A114" s="34"/>
      <c r="B114" s="35"/>
      <c r="C114" s="36"/>
      <c r="D114" s="186" t="s">
        <v>128</v>
      </c>
      <c r="E114" s="36"/>
      <c r="F114" s="187" t="s">
        <v>166</v>
      </c>
      <c r="G114" s="36"/>
      <c r="H114" s="36"/>
      <c r="I114" s="188"/>
      <c r="J114" s="36"/>
      <c r="K114" s="36"/>
      <c r="L114" s="39"/>
      <c r="M114" s="189"/>
      <c r="N114" s="190"/>
      <c r="O114" s="64"/>
      <c r="P114" s="64"/>
      <c r="Q114" s="64"/>
      <c r="R114" s="64"/>
      <c r="S114" s="64"/>
      <c r="T114" s="65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  <c r="AT114" s="17" t="s">
        <v>128</v>
      </c>
      <c r="AU114" s="17" t="s">
        <v>82</v>
      </c>
    </row>
    <row r="115" spans="1:65" s="2" customFormat="1" ht="11.25">
      <c r="A115" s="34"/>
      <c r="B115" s="35"/>
      <c r="C115" s="36"/>
      <c r="D115" s="191" t="s">
        <v>130</v>
      </c>
      <c r="E115" s="36"/>
      <c r="F115" s="192" t="s">
        <v>167</v>
      </c>
      <c r="G115" s="36"/>
      <c r="H115" s="36"/>
      <c r="I115" s="188"/>
      <c r="J115" s="36"/>
      <c r="K115" s="36"/>
      <c r="L115" s="39"/>
      <c r="M115" s="189"/>
      <c r="N115" s="190"/>
      <c r="O115" s="64"/>
      <c r="P115" s="64"/>
      <c r="Q115" s="64"/>
      <c r="R115" s="64"/>
      <c r="S115" s="64"/>
      <c r="T115" s="65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  <c r="AT115" s="17" t="s">
        <v>130</v>
      </c>
      <c r="AU115" s="17" t="s">
        <v>82</v>
      </c>
    </row>
    <row r="116" spans="1:65" s="2" customFormat="1" ht="19.5">
      <c r="A116" s="34"/>
      <c r="B116" s="35"/>
      <c r="C116" s="36"/>
      <c r="D116" s="186" t="s">
        <v>160</v>
      </c>
      <c r="E116" s="36"/>
      <c r="F116" s="204" t="s">
        <v>161</v>
      </c>
      <c r="G116" s="36"/>
      <c r="H116" s="36"/>
      <c r="I116" s="188"/>
      <c r="J116" s="36"/>
      <c r="K116" s="36"/>
      <c r="L116" s="39"/>
      <c r="M116" s="189"/>
      <c r="N116" s="190"/>
      <c r="O116" s="64"/>
      <c r="P116" s="64"/>
      <c r="Q116" s="64"/>
      <c r="R116" s="64"/>
      <c r="S116" s="64"/>
      <c r="T116" s="65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  <c r="AT116" s="17" t="s">
        <v>160</v>
      </c>
      <c r="AU116" s="17" t="s">
        <v>82</v>
      </c>
    </row>
    <row r="117" spans="1:65" s="2" customFormat="1" ht="16.5" customHeight="1">
      <c r="A117" s="34"/>
      <c r="B117" s="35"/>
      <c r="C117" s="173" t="s">
        <v>168</v>
      </c>
      <c r="D117" s="173" t="s">
        <v>121</v>
      </c>
      <c r="E117" s="174" t="s">
        <v>169</v>
      </c>
      <c r="F117" s="175" t="s">
        <v>170</v>
      </c>
      <c r="G117" s="176" t="s">
        <v>136</v>
      </c>
      <c r="H117" s="177">
        <v>1</v>
      </c>
      <c r="I117" s="178"/>
      <c r="J117" s="179">
        <f>ROUND(I117*H117,2)</f>
        <v>0</v>
      </c>
      <c r="K117" s="175" t="s">
        <v>125</v>
      </c>
      <c r="L117" s="39"/>
      <c r="M117" s="180" t="s">
        <v>19</v>
      </c>
      <c r="N117" s="181" t="s">
        <v>42</v>
      </c>
      <c r="O117" s="64"/>
      <c r="P117" s="182">
        <f>O117*H117</f>
        <v>0</v>
      </c>
      <c r="Q117" s="182">
        <v>0</v>
      </c>
      <c r="R117" s="182">
        <f>Q117*H117</f>
        <v>0</v>
      </c>
      <c r="S117" s="182">
        <v>0</v>
      </c>
      <c r="T117" s="183">
        <f>S117*H117</f>
        <v>0</v>
      </c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  <c r="AR117" s="184" t="s">
        <v>126</v>
      </c>
      <c r="AT117" s="184" t="s">
        <v>121</v>
      </c>
      <c r="AU117" s="184" t="s">
        <v>82</v>
      </c>
      <c r="AY117" s="17" t="s">
        <v>119</v>
      </c>
      <c r="BE117" s="185">
        <f>IF(N117="základní",J117,0)</f>
        <v>0</v>
      </c>
      <c r="BF117" s="185">
        <f>IF(N117="snížená",J117,0)</f>
        <v>0</v>
      </c>
      <c r="BG117" s="185">
        <f>IF(N117="zákl. přenesená",J117,0)</f>
        <v>0</v>
      </c>
      <c r="BH117" s="185">
        <f>IF(N117="sníž. přenesená",J117,0)</f>
        <v>0</v>
      </c>
      <c r="BI117" s="185">
        <f>IF(N117="nulová",J117,0)</f>
        <v>0</v>
      </c>
      <c r="BJ117" s="17" t="s">
        <v>79</v>
      </c>
      <c r="BK117" s="185">
        <f>ROUND(I117*H117,2)</f>
        <v>0</v>
      </c>
      <c r="BL117" s="17" t="s">
        <v>126</v>
      </c>
      <c r="BM117" s="184" t="s">
        <v>171</v>
      </c>
    </row>
    <row r="118" spans="1:65" s="2" customFormat="1" ht="11.25">
      <c r="A118" s="34"/>
      <c r="B118" s="35"/>
      <c r="C118" s="36"/>
      <c r="D118" s="186" t="s">
        <v>128</v>
      </c>
      <c r="E118" s="36"/>
      <c r="F118" s="187" t="s">
        <v>172</v>
      </c>
      <c r="G118" s="36"/>
      <c r="H118" s="36"/>
      <c r="I118" s="188"/>
      <c r="J118" s="36"/>
      <c r="K118" s="36"/>
      <c r="L118" s="39"/>
      <c r="M118" s="189"/>
      <c r="N118" s="190"/>
      <c r="O118" s="64"/>
      <c r="P118" s="64"/>
      <c r="Q118" s="64"/>
      <c r="R118" s="64"/>
      <c r="S118" s="64"/>
      <c r="T118" s="65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  <c r="AT118" s="17" t="s">
        <v>128</v>
      </c>
      <c r="AU118" s="17" t="s">
        <v>82</v>
      </c>
    </row>
    <row r="119" spans="1:65" s="2" customFormat="1" ht="11.25">
      <c r="A119" s="34"/>
      <c r="B119" s="35"/>
      <c r="C119" s="36"/>
      <c r="D119" s="191" t="s">
        <v>130</v>
      </c>
      <c r="E119" s="36"/>
      <c r="F119" s="192" t="s">
        <v>173</v>
      </c>
      <c r="G119" s="36"/>
      <c r="H119" s="36"/>
      <c r="I119" s="188"/>
      <c r="J119" s="36"/>
      <c r="K119" s="36"/>
      <c r="L119" s="39"/>
      <c r="M119" s="189"/>
      <c r="N119" s="190"/>
      <c r="O119" s="64"/>
      <c r="P119" s="64"/>
      <c r="Q119" s="64"/>
      <c r="R119" s="64"/>
      <c r="S119" s="64"/>
      <c r="T119" s="65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  <c r="AT119" s="17" t="s">
        <v>130</v>
      </c>
      <c r="AU119" s="17" t="s">
        <v>82</v>
      </c>
    </row>
    <row r="120" spans="1:65" s="2" customFormat="1" ht="19.5">
      <c r="A120" s="34"/>
      <c r="B120" s="35"/>
      <c r="C120" s="36"/>
      <c r="D120" s="186" t="s">
        <v>160</v>
      </c>
      <c r="E120" s="36"/>
      <c r="F120" s="204" t="s">
        <v>161</v>
      </c>
      <c r="G120" s="36"/>
      <c r="H120" s="36"/>
      <c r="I120" s="188"/>
      <c r="J120" s="36"/>
      <c r="K120" s="36"/>
      <c r="L120" s="39"/>
      <c r="M120" s="189"/>
      <c r="N120" s="190"/>
      <c r="O120" s="64"/>
      <c r="P120" s="64"/>
      <c r="Q120" s="64"/>
      <c r="R120" s="64"/>
      <c r="S120" s="64"/>
      <c r="T120" s="65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T120" s="17" t="s">
        <v>160</v>
      </c>
      <c r="AU120" s="17" t="s">
        <v>82</v>
      </c>
    </row>
    <row r="121" spans="1:65" s="2" customFormat="1" ht="16.5" customHeight="1">
      <c r="A121" s="34"/>
      <c r="B121" s="35"/>
      <c r="C121" s="173" t="s">
        <v>174</v>
      </c>
      <c r="D121" s="173" t="s">
        <v>121</v>
      </c>
      <c r="E121" s="174" t="s">
        <v>175</v>
      </c>
      <c r="F121" s="175" t="s">
        <v>176</v>
      </c>
      <c r="G121" s="176" t="s">
        <v>124</v>
      </c>
      <c r="H121" s="177">
        <v>228</v>
      </c>
      <c r="I121" s="178"/>
      <c r="J121" s="179">
        <f>ROUND(I121*H121,2)</f>
        <v>0</v>
      </c>
      <c r="K121" s="175" t="s">
        <v>125</v>
      </c>
      <c r="L121" s="39"/>
      <c r="M121" s="180" t="s">
        <v>19</v>
      </c>
      <c r="N121" s="181" t="s">
        <v>42</v>
      </c>
      <c r="O121" s="64"/>
      <c r="P121" s="182">
        <f>O121*H121</f>
        <v>0</v>
      </c>
      <c r="Q121" s="182">
        <v>0</v>
      </c>
      <c r="R121" s="182">
        <f>Q121*H121</f>
        <v>0</v>
      </c>
      <c r="S121" s="182">
        <v>0</v>
      </c>
      <c r="T121" s="183">
        <f>S121*H121</f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R121" s="184" t="s">
        <v>126</v>
      </c>
      <c r="AT121" s="184" t="s">
        <v>121</v>
      </c>
      <c r="AU121" s="184" t="s">
        <v>82</v>
      </c>
      <c r="AY121" s="17" t="s">
        <v>119</v>
      </c>
      <c r="BE121" s="185">
        <f>IF(N121="základní",J121,0)</f>
        <v>0</v>
      </c>
      <c r="BF121" s="185">
        <f>IF(N121="snížená",J121,0)</f>
        <v>0</v>
      </c>
      <c r="BG121" s="185">
        <f>IF(N121="zákl. přenesená",J121,0)</f>
        <v>0</v>
      </c>
      <c r="BH121" s="185">
        <f>IF(N121="sníž. přenesená",J121,0)</f>
        <v>0</v>
      </c>
      <c r="BI121" s="185">
        <f>IF(N121="nulová",J121,0)</f>
        <v>0</v>
      </c>
      <c r="BJ121" s="17" t="s">
        <v>79</v>
      </c>
      <c r="BK121" s="185">
        <f>ROUND(I121*H121,2)</f>
        <v>0</v>
      </c>
      <c r="BL121" s="17" t="s">
        <v>126</v>
      </c>
      <c r="BM121" s="184" t="s">
        <v>177</v>
      </c>
    </row>
    <row r="122" spans="1:65" s="2" customFormat="1" ht="11.25">
      <c r="A122" s="34"/>
      <c r="B122" s="35"/>
      <c r="C122" s="36"/>
      <c r="D122" s="186" t="s">
        <v>128</v>
      </c>
      <c r="E122" s="36"/>
      <c r="F122" s="187" t="s">
        <v>178</v>
      </c>
      <c r="G122" s="36"/>
      <c r="H122" s="36"/>
      <c r="I122" s="188"/>
      <c r="J122" s="36"/>
      <c r="K122" s="36"/>
      <c r="L122" s="39"/>
      <c r="M122" s="189"/>
      <c r="N122" s="190"/>
      <c r="O122" s="64"/>
      <c r="P122" s="64"/>
      <c r="Q122" s="64"/>
      <c r="R122" s="64"/>
      <c r="S122" s="64"/>
      <c r="T122" s="65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T122" s="17" t="s">
        <v>128</v>
      </c>
      <c r="AU122" s="17" t="s">
        <v>82</v>
      </c>
    </row>
    <row r="123" spans="1:65" s="2" customFormat="1" ht="11.25">
      <c r="A123" s="34"/>
      <c r="B123" s="35"/>
      <c r="C123" s="36"/>
      <c r="D123" s="191" t="s">
        <v>130</v>
      </c>
      <c r="E123" s="36"/>
      <c r="F123" s="192" t="s">
        <v>179</v>
      </c>
      <c r="G123" s="36"/>
      <c r="H123" s="36"/>
      <c r="I123" s="188"/>
      <c r="J123" s="36"/>
      <c r="K123" s="36"/>
      <c r="L123" s="39"/>
      <c r="M123" s="189"/>
      <c r="N123" s="190"/>
      <c r="O123" s="64"/>
      <c r="P123" s="64"/>
      <c r="Q123" s="64"/>
      <c r="R123" s="64"/>
      <c r="S123" s="64"/>
      <c r="T123" s="65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T123" s="17" t="s">
        <v>130</v>
      </c>
      <c r="AU123" s="17" t="s">
        <v>82</v>
      </c>
    </row>
    <row r="124" spans="1:65" s="2" customFormat="1" ht="19.5">
      <c r="A124" s="34"/>
      <c r="B124" s="35"/>
      <c r="C124" s="36"/>
      <c r="D124" s="186" t="s">
        <v>160</v>
      </c>
      <c r="E124" s="36"/>
      <c r="F124" s="204" t="s">
        <v>161</v>
      </c>
      <c r="G124" s="36"/>
      <c r="H124" s="36"/>
      <c r="I124" s="188"/>
      <c r="J124" s="36"/>
      <c r="K124" s="36"/>
      <c r="L124" s="39"/>
      <c r="M124" s="189"/>
      <c r="N124" s="190"/>
      <c r="O124" s="64"/>
      <c r="P124" s="64"/>
      <c r="Q124" s="64"/>
      <c r="R124" s="64"/>
      <c r="S124" s="64"/>
      <c r="T124" s="65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T124" s="17" t="s">
        <v>160</v>
      </c>
      <c r="AU124" s="17" t="s">
        <v>82</v>
      </c>
    </row>
    <row r="125" spans="1:65" s="2" customFormat="1" ht="16.5" customHeight="1">
      <c r="A125" s="34"/>
      <c r="B125" s="35"/>
      <c r="C125" s="173" t="s">
        <v>180</v>
      </c>
      <c r="D125" s="173" t="s">
        <v>121</v>
      </c>
      <c r="E125" s="174" t="s">
        <v>181</v>
      </c>
      <c r="F125" s="175" t="s">
        <v>182</v>
      </c>
      <c r="G125" s="176" t="s">
        <v>124</v>
      </c>
      <c r="H125" s="177">
        <v>3.6</v>
      </c>
      <c r="I125" s="178"/>
      <c r="J125" s="179">
        <f>ROUND(I125*H125,2)</f>
        <v>0</v>
      </c>
      <c r="K125" s="175" t="s">
        <v>125</v>
      </c>
      <c r="L125" s="39"/>
      <c r="M125" s="180" t="s">
        <v>19</v>
      </c>
      <c r="N125" s="181" t="s">
        <v>42</v>
      </c>
      <c r="O125" s="64"/>
      <c r="P125" s="182">
        <f>O125*H125</f>
        <v>0</v>
      </c>
      <c r="Q125" s="182">
        <v>0</v>
      </c>
      <c r="R125" s="182">
        <f>Q125*H125</f>
        <v>0</v>
      </c>
      <c r="S125" s="182">
        <v>0</v>
      </c>
      <c r="T125" s="183">
        <f>S125*H125</f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184" t="s">
        <v>126</v>
      </c>
      <c r="AT125" s="184" t="s">
        <v>121</v>
      </c>
      <c r="AU125" s="184" t="s">
        <v>82</v>
      </c>
      <c r="AY125" s="17" t="s">
        <v>119</v>
      </c>
      <c r="BE125" s="185">
        <f>IF(N125="základní",J125,0)</f>
        <v>0</v>
      </c>
      <c r="BF125" s="185">
        <f>IF(N125="snížená",J125,0)</f>
        <v>0</v>
      </c>
      <c r="BG125" s="185">
        <f>IF(N125="zákl. přenesená",J125,0)</f>
        <v>0</v>
      </c>
      <c r="BH125" s="185">
        <f>IF(N125="sníž. přenesená",J125,0)</f>
        <v>0</v>
      </c>
      <c r="BI125" s="185">
        <f>IF(N125="nulová",J125,0)</f>
        <v>0</v>
      </c>
      <c r="BJ125" s="17" t="s">
        <v>79</v>
      </c>
      <c r="BK125" s="185">
        <f>ROUND(I125*H125,2)</f>
        <v>0</v>
      </c>
      <c r="BL125" s="17" t="s">
        <v>126</v>
      </c>
      <c r="BM125" s="184" t="s">
        <v>183</v>
      </c>
    </row>
    <row r="126" spans="1:65" s="2" customFormat="1" ht="11.25">
      <c r="A126" s="34"/>
      <c r="B126" s="35"/>
      <c r="C126" s="36"/>
      <c r="D126" s="186" t="s">
        <v>128</v>
      </c>
      <c r="E126" s="36"/>
      <c r="F126" s="187" t="s">
        <v>184</v>
      </c>
      <c r="G126" s="36"/>
      <c r="H126" s="36"/>
      <c r="I126" s="188"/>
      <c r="J126" s="36"/>
      <c r="K126" s="36"/>
      <c r="L126" s="39"/>
      <c r="M126" s="189"/>
      <c r="N126" s="190"/>
      <c r="O126" s="64"/>
      <c r="P126" s="64"/>
      <c r="Q126" s="64"/>
      <c r="R126" s="64"/>
      <c r="S126" s="64"/>
      <c r="T126" s="65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T126" s="17" t="s">
        <v>128</v>
      </c>
      <c r="AU126" s="17" t="s">
        <v>82</v>
      </c>
    </row>
    <row r="127" spans="1:65" s="2" customFormat="1" ht="11.25">
      <c r="A127" s="34"/>
      <c r="B127" s="35"/>
      <c r="C127" s="36"/>
      <c r="D127" s="191" t="s">
        <v>130</v>
      </c>
      <c r="E127" s="36"/>
      <c r="F127" s="192" t="s">
        <v>185</v>
      </c>
      <c r="G127" s="36"/>
      <c r="H127" s="36"/>
      <c r="I127" s="188"/>
      <c r="J127" s="36"/>
      <c r="K127" s="36"/>
      <c r="L127" s="39"/>
      <c r="M127" s="189"/>
      <c r="N127" s="190"/>
      <c r="O127" s="64"/>
      <c r="P127" s="64"/>
      <c r="Q127" s="64"/>
      <c r="R127" s="64"/>
      <c r="S127" s="64"/>
      <c r="T127" s="65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T127" s="17" t="s">
        <v>130</v>
      </c>
      <c r="AU127" s="17" t="s">
        <v>82</v>
      </c>
    </row>
    <row r="128" spans="1:65" s="13" customFormat="1" ht="11.25">
      <c r="B128" s="193"/>
      <c r="C128" s="194"/>
      <c r="D128" s="186" t="s">
        <v>132</v>
      </c>
      <c r="E128" s="195" t="s">
        <v>19</v>
      </c>
      <c r="F128" s="196" t="s">
        <v>186</v>
      </c>
      <c r="G128" s="194"/>
      <c r="H128" s="197">
        <v>2.8</v>
      </c>
      <c r="I128" s="198"/>
      <c r="J128" s="194"/>
      <c r="K128" s="194"/>
      <c r="L128" s="199"/>
      <c r="M128" s="200"/>
      <c r="N128" s="201"/>
      <c r="O128" s="201"/>
      <c r="P128" s="201"/>
      <c r="Q128" s="201"/>
      <c r="R128" s="201"/>
      <c r="S128" s="201"/>
      <c r="T128" s="202"/>
      <c r="AT128" s="203" t="s">
        <v>132</v>
      </c>
      <c r="AU128" s="203" t="s">
        <v>82</v>
      </c>
      <c r="AV128" s="13" t="s">
        <v>82</v>
      </c>
      <c r="AW128" s="13" t="s">
        <v>33</v>
      </c>
      <c r="AX128" s="13" t="s">
        <v>71</v>
      </c>
      <c r="AY128" s="203" t="s">
        <v>119</v>
      </c>
    </row>
    <row r="129" spans="1:65" s="13" customFormat="1" ht="11.25">
      <c r="B129" s="193"/>
      <c r="C129" s="194"/>
      <c r="D129" s="186" t="s">
        <v>132</v>
      </c>
      <c r="E129" s="195" t="s">
        <v>19</v>
      </c>
      <c r="F129" s="196" t="s">
        <v>187</v>
      </c>
      <c r="G129" s="194"/>
      <c r="H129" s="197">
        <v>0.8</v>
      </c>
      <c r="I129" s="198"/>
      <c r="J129" s="194"/>
      <c r="K129" s="194"/>
      <c r="L129" s="199"/>
      <c r="M129" s="200"/>
      <c r="N129" s="201"/>
      <c r="O129" s="201"/>
      <c r="P129" s="201"/>
      <c r="Q129" s="201"/>
      <c r="R129" s="201"/>
      <c r="S129" s="201"/>
      <c r="T129" s="202"/>
      <c r="AT129" s="203" t="s">
        <v>132</v>
      </c>
      <c r="AU129" s="203" t="s">
        <v>82</v>
      </c>
      <c r="AV129" s="13" t="s">
        <v>82</v>
      </c>
      <c r="AW129" s="13" t="s">
        <v>33</v>
      </c>
      <c r="AX129" s="13" t="s">
        <v>71</v>
      </c>
      <c r="AY129" s="203" t="s">
        <v>119</v>
      </c>
    </row>
    <row r="130" spans="1:65" s="2" customFormat="1" ht="16.5" customHeight="1">
      <c r="A130" s="34"/>
      <c r="B130" s="35"/>
      <c r="C130" s="173" t="s">
        <v>188</v>
      </c>
      <c r="D130" s="173" t="s">
        <v>121</v>
      </c>
      <c r="E130" s="174" t="s">
        <v>189</v>
      </c>
      <c r="F130" s="175" t="s">
        <v>190</v>
      </c>
      <c r="G130" s="176" t="s">
        <v>136</v>
      </c>
      <c r="H130" s="177">
        <v>10</v>
      </c>
      <c r="I130" s="178"/>
      <c r="J130" s="179">
        <f>ROUND(I130*H130,2)</f>
        <v>0</v>
      </c>
      <c r="K130" s="175" t="s">
        <v>19</v>
      </c>
      <c r="L130" s="39"/>
      <c r="M130" s="180" t="s">
        <v>19</v>
      </c>
      <c r="N130" s="181" t="s">
        <v>42</v>
      </c>
      <c r="O130" s="64"/>
      <c r="P130" s="182">
        <f>O130*H130</f>
        <v>0</v>
      </c>
      <c r="Q130" s="182">
        <v>0</v>
      </c>
      <c r="R130" s="182">
        <f>Q130*H130</f>
        <v>0</v>
      </c>
      <c r="S130" s="182">
        <v>0</v>
      </c>
      <c r="T130" s="183">
        <f>S130*H130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184" t="s">
        <v>126</v>
      </c>
      <c r="AT130" s="184" t="s">
        <v>121</v>
      </c>
      <c r="AU130" s="184" t="s">
        <v>82</v>
      </c>
      <c r="AY130" s="17" t="s">
        <v>119</v>
      </c>
      <c r="BE130" s="185">
        <f>IF(N130="základní",J130,0)</f>
        <v>0</v>
      </c>
      <c r="BF130" s="185">
        <f>IF(N130="snížená",J130,0)</f>
        <v>0</v>
      </c>
      <c r="BG130" s="185">
        <f>IF(N130="zákl. přenesená",J130,0)</f>
        <v>0</v>
      </c>
      <c r="BH130" s="185">
        <f>IF(N130="sníž. přenesená",J130,0)</f>
        <v>0</v>
      </c>
      <c r="BI130" s="185">
        <f>IF(N130="nulová",J130,0)</f>
        <v>0</v>
      </c>
      <c r="BJ130" s="17" t="s">
        <v>79</v>
      </c>
      <c r="BK130" s="185">
        <f>ROUND(I130*H130,2)</f>
        <v>0</v>
      </c>
      <c r="BL130" s="17" t="s">
        <v>126</v>
      </c>
      <c r="BM130" s="184" t="s">
        <v>191</v>
      </c>
    </row>
    <row r="131" spans="1:65" s="2" customFormat="1" ht="11.25">
      <c r="A131" s="34"/>
      <c r="B131" s="35"/>
      <c r="C131" s="36"/>
      <c r="D131" s="186" t="s">
        <v>128</v>
      </c>
      <c r="E131" s="36"/>
      <c r="F131" s="187" t="s">
        <v>190</v>
      </c>
      <c r="G131" s="36"/>
      <c r="H131" s="36"/>
      <c r="I131" s="188"/>
      <c r="J131" s="36"/>
      <c r="K131" s="36"/>
      <c r="L131" s="39"/>
      <c r="M131" s="189"/>
      <c r="N131" s="190"/>
      <c r="O131" s="64"/>
      <c r="P131" s="64"/>
      <c r="Q131" s="64"/>
      <c r="R131" s="64"/>
      <c r="S131" s="64"/>
      <c r="T131" s="65"/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T131" s="17" t="s">
        <v>128</v>
      </c>
      <c r="AU131" s="17" t="s">
        <v>82</v>
      </c>
    </row>
    <row r="132" spans="1:65" s="2" customFormat="1" ht="16.5" customHeight="1">
      <c r="A132" s="34"/>
      <c r="B132" s="35"/>
      <c r="C132" s="173" t="s">
        <v>192</v>
      </c>
      <c r="D132" s="173" t="s">
        <v>121</v>
      </c>
      <c r="E132" s="174" t="s">
        <v>193</v>
      </c>
      <c r="F132" s="175" t="s">
        <v>194</v>
      </c>
      <c r="G132" s="176" t="s">
        <v>136</v>
      </c>
      <c r="H132" s="177">
        <v>7</v>
      </c>
      <c r="I132" s="178"/>
      <c r="J132" s="179">
        <f>ROUND(I132*H132,2)</f>
        <v>0</v>
      </c>
      <c r="K132" s="175" t="s">
        <v>19</v>
      </c>
      <c r="L132" s="39"/>
      <c r="M132" s="180" t="s">
        <v>19</v>
      </c>
      <c r="N132" s="181" t="s">
        <v>42</v>
      </c>
      <c r="O132" s="64"/>
      <c r="P132" s="182">
        <f>O132*H132</f>
        <v>0</v>
      </c>
      <c r="Q132" s="182">
        <v>0</v>
      </c>
      <c r="R132" s="182">
        <f>Q132*H132</f>
        <v>0</v>
      </c>
      <c r="S132" s="182">
        <v>0</v>
      </c>
      <c r="T132" s="183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184" t="s">
        <v>126</v>
      </c>
      <c r="AT132" s="184" t="s">
        <v>121</v>
      </c>
      <c r="AU132" s="184" t="s">
        <v>82</v>
      </c>
      <c r="AY132" s="17" t="s">
        <v>119</v>
      </c>
      <c r="BE132" s="185">
        <f>IF(N132="základní",J132,0)</f>
        <v>0</v>
      </c>
      <c r="BF132" s="185">
        <f>IF(N132="snížená",J132,0)</f>
        <v>0</v>
      </c>
      <c r="BG132" s="185">
        <f>IF(N132="zákl. přenesená",J132,0)</f>
        <v>0</v>
      </c>
      <c r="BH132" s="185">
        <f>IF(N132="sníž. přenesená",J132,0)</f>
        <v>0</v>
      </c>
      <c r="BI132" s="185">
        <f>IF(N132="nulová",J132,0)</f>
        <v>0</v>
      </c>
      <c r="BJ132" s="17" t="s">
        <v>79</v>
      </c>
      <c r="BK132" s="185">
        <f>ROUND(I132*H132,2)</f>
        <v>0</v>
      </c>
      <c r="BL132" s="17" t="s">
        <v>126</v>
      </c>
      <c r="BM132" s="184" t="s">
        <v>195</v>
      </c>
    </row>
    <row r="133" spans="1:65" s="2" customFormat="1" ht="11.25">
      <c r="A133" s="34"/>
      <c r="B133" s="35"/>
      <c r="C133" s="36"/>
      <c r="D133" s="186" t="s">
        <v>128</v>
      </c>
      <c r="E133" s="36"/>
      <c r="F133" s="187" t="s">
        <v>194</v>
      </c>
      <c r="G133" s="36"/>
      <c r="H133" s="36"/>
      <c r="I133" s="188"/>
      <c r="J133" s="36"/>
      <c r="K133" s="36"/>
      <c r="L133" s="39"/>
      <c r="M133" s="189"/>
      <c r="N133" s="190"/>
      <c r="O133" s="64"/>
      <c r="P133" s="64"/>
      <c r="Q133" s="64"/>
      <c r="R133" s="64"/>
      <c r="S133" s="64"/>
      <c r="T133" s="65"/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T133" s="17" t="s">
        <v>128</v>
      </c>
      <c r="AU133" s="17" t="s">
        <v>82</v>
      </c>
    </row>
    <row r="134" spans="1:65" s="2" customFormat="1" ht="16.5" customHeight="1">
      <c r="A134" s="34"/>
      <c r="B134" s="35"/>
      <c r="C134" s="173" t="s">
        <v>196</v>
      </c>
      <c r="D134" s="173" t="s">
        <v>121</v>
      </c>
      <c r="E134" s="174" t="s">
        <v>197</v>
      </c>
      <c r="F134" s="175" t="s">
        <v>198</v>
      </c>
      <c r="G134" s="176" t="s">
        <v>136</v>
      </c>
      <c r="H134" s="177">
        <v>1</v>
      </c>
      <c r="I134" s="178"/>
      <c r="J134" s="179">
        <f>ROUND(I134*H134,2)</f>
        <v>0</v>
      </c>
      <c r="K134" s="175" t="s">
        <v>19</v>
      </c>
      <c r="L134" s="39"/>
      <c r="M134" s="180" t="s">
        <v>19</v>
      </c>
      <c r="N134" s="181" t="s">
        <v>42</v>
      </c>
      <c r="O134" s="64"/>
      <c r="P134" s="182">
        <f>O134*H134</f>
        <v>0</v>
      </c>
      <c r="Q134" s="182">
        <v>0</v>
      </c>
      <c r="R134" s="182">
        <f>Q134*H134</f>
        <v>0</v>
      </c>
      <c r="S134" s="182">
        <v>0</v>
      </c>
      <c r="T134" s="183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184" t="s">
        <v>126</v>
      </c>
      <c r="AT134" s="184" t="s">
        <v>121</v>
      </c>
      <c r="AU134" s="184" t="s">
        <v>82</v>
      </c>
      <c r="AY134" s="17" t="s">
        <v>119</v>
      </c>
      <c r="BE134" s="185">
        <f>IF(N134="základní",J134,0)</f>
        <v>0</v>
      </c>
      <c r="BF134" s="185">
        <f>IF(N134="snížená",J134,0)</f>
        <v>0</v>
      </c>
      <c r="BG134" s="185">
        <f>IF(N134="zákl. přenesená",J134,0)</f>
        <v>0</v>
      </c>
      <c r="BH134" s="185">
        <f>IF(N134="sníž. přenesená",J134,0)</f>
        <v>0</v>
      </c>
      <c r="BI134" s="185">
        <f>IF(N134="nulová",J134,0)</f>
        <v>0</v>
      </c>
      <c r="BJ134" s="17" t="s">
        <v>79</v>
      </c>
      <c r="BK134" s="185">
        <f>ROUND(I134*H134,2)</f>
        <v>0</v>
      </c>
      <c r="BL134" s="17" t="s">
        <v>126</v>
      </c>
      <c r="BM134" s="184" t="s">
        <v>199</v>
      </c>
    </row>
    <row r="135" spans="1:65" s="2" customFormat="1" ht="11.25">
      <c r="A135" s="34"/>
      <c r="B135" s="35"/>
      <c r="C135" s="36"/>
      <c r="D135" s="186" t="s">
        <v>128</v>
      </c>
      <c r="E135" s="36"/>
      <c r="F135" s="187" t="s">
        <v>198</v>
      </c>
      <c r="G135" s="36"/>
      <c r="H135" s="36"/>
      <c r="I135" s="188"/>
      <c r="J135" s="36"/>
      <c r="K135" s="36"/>
      <c r="L135" s="39"/>
      <c r="M135" s="189"/>
      <c r="N135" s="190"/>
      <c r="O135" s="64"/>
      <c r="P135" s="64"/>
      <c r="Q135" s="64"/>
      <c r="R135" s="64"/>
      <c r="S135" s="64"/>
      <c r="T135" s="65"/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T135" s="17" t="s">
        <v>128</v>
      </c>
      <c r="AU135" s="17" t="s">
        <v>82</v>
      </c>
    </row>
    <row r="136" spans="1:65" s="2" customFormat="1" ht="21.75" customHeight="1">
      <c r="A136" s="34"/>
      <c r="B136" s="35"/>
      <c r="C136" s="173" t="s">
        <v>200</v>
      </c>
      <c r="D136" s="173" t="s">
        <v>121</v>
      </c>
      <c r="E136" s="174" t="s">
        <v>201</v>
      </c>
      <c r="F136" s="175" t="s">
        <v>202</v>
      </c>
      <c r="G136" s="176" t="s">
        <v>124</v>
      </c>
      <c r="H136" s="177">
        <v>162</v>
      </c>
      <c r="I136" s="178"/>
      <c r="J136" s="179">
        <f>ROUND(I136*H136,2)</f>
        <v>0</v>
      </c>
      <c r="K136" s="175" t="s">
        <v>125</v>
      </c>
      <c r="L136" s="39"/>
      <c r="M136" s="180" t="s">
        <v>19</v>
      </c>
      <c r="N136" s="181" t="s">
        <v>42</v>
      </c>
      <c r="O136" s="64"/>
      <c r="P136" s="182">
        <f>O136*H136</f>
        <v>0</v>
      </c>
      <c r="Q136" s="182">
        <v>0</v>
      </c>
      <c r="R136" s="182">
        <f>Q136*H136</f>
        <v>0</v>
      </c>
      <c r="S136" s="182">
        <v>0.44</v>
      </c>
      <c r="T136" s="183">
        <f>S136*H136</f>
        <v>71.28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184" t="s">
        <v>126</v>
      </c>
      <c r="AT136" s="184" t="s">
        <v>121</v>
      </c>
      <c r="AU136" s="184" t="s">
        <v>82</v>
      </c>
      <c r="AY136" s="17" t="s">
        <v>119</v>
      </c>
      <c r="BE136" s="185">
        <f>IF(N136="základní",J136,0)</f>
        <v>0</v>
      </c>
      <c r="BF136" s="185">
        <f>IF(N136="snížená",J136,0)</f>
        <v>0</v>
      </c>
      <c r="BG136" s="185">
        <f>IF(N136="zákl. přenesená",J136,0)</f>
        <v>0</v>
      </c>
      <c r="BH136" s="185">
        <f>IF(N136="sníž. přenesená",J136,0)</f>
        <v>0</v>
      </c>
      <c r="BI136" s="185">
        <f>IF(N136="nulová",J136,0)</f>
        <v>0</v>
      </c>
      <c r="BJ136" s="17" t="s">
        <v>79</v>
      </c>
      <c r="BK136" s="185">
        <f>ROUND(I136*H136,2)</f>
        <v>0</v>
      </c>
      <c r="BL136" s="17" t="s">
        <v>126</v>
      </c>
      <c r="BM136" s="184" t="s">
        <v>203</v>
      </c>
    </row>
    <row r="137" spans="1:65" s="2" customFormat="1" ht="19.5">
      <c r="A137" s="34"/>
      <c r="B137" s="35"/>
      <c r="C137" s="36"/>
      <c r="D137" s="186" t="s">
        <v>128</v>
      </c>
      <c r="E137" s="36"/>
      <c r="F137" s="187" t="s">
        <v>204</v>
      </c>
      <c r="G137" s="36"/>
      <c r="H137" s="36"/>
      <c r="I137" s="188"/>
      <c r="J137" s="36"/>
      <c r="K137" s="36"/>
      <c r="L137" s="39"/>
      <c r="M137" s="189"/>
      <c r="N137" s="190"/>
      <c r="O137" s="64"/>
      <c r="P137" s="64"/>
      <c r="Q137" s="64"/>
      <c r="R137" s="64"/>
      <c r="S137" s="64"/>
      <c r="T137" s="65"/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T137" s="17" t="s">
        <v>128</v>
      </c>
      <c r="AU137" s="17" t="s">
        <v>82</v>
      </c>
    </row>
    <row r="138" spans="1:65" s="2" customFormat="1" ht="11.25">
      <c r="A138" s="34"/>
      <c r="B138" s="35"/>
      <c r="C138" s="36"/>
      <c r="D138" s="191" t="s">
        <v>130</v>
      </c>
      <c r="E138" s="36"/>
      <c r="F138" s="192" t="s">
        <v>205</v>
      </c>
      <c r="G138" s="36"/>
      <c r="H138" s="36"/>
      <c r="I138" s="188"/>
      <c r="J138" s="36"/>
      <c r="K138" s="36"/>
      <c r="L138" s="39"/>
      <c r="M138" s="189"/>
      <c r="N138" s="190"/>
      <c r="O138" s="64"/>
      <c r="P138" s="64"/>
      <c r="Q138" s="64"/>
      <c r="R138" s="64"/>
      <c r="S138" s="64"/>
      <c r="T138" s="65"/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T138" s="17" t="s">
        <v>130</v>
      </c>
      <c r="AU138" s="17" t="s">
        <v>82</v>
      </c>
    </row>
    <row r="139" spans="1:65" s="13" customFormat="1" ht="11.25">
      <c r="B139" s="193"/>
      <c r="C139" s="194"/>
      <c r="D139" s="186" t="s">
        <v>132</v>
      </c>
      <c r="E139" s="195" t="s">
        <v>19</v>
      </c>
      <c r="F139" s="196" t="s">
        <v>206</v>
      </c>
      <c r="G139" s="194"/>
      <c r="H139" s="197">
        <v>162</v>
      </c>
      <c r="I139" s="198"/>
      <c r="J139" s="194"/>
      <c r="K139" s="194"/>
      <c r="L139" s="199"/>
      <c r="M139" s="200"/>
      <c r="N139" s="201"/>
      <c r="O139" s="201"/>
      <c r="P139" s="201"/>
      <c r="Q139" s="201"/>
      <c r="R139" s="201"/>
      <c r="S139" s="201"/>
      <c r="T139" s="202"/>
      <c r="AT139" s="203" t="s">
        <v>132</v>
      </c>
      <c r="AU139" s="203" t="s">
        <v>82</v>
      </c>
      <c r="AV139" s="13" t="s">
        <v>82</v>
      </c>
      <c r="AW139" s="13" t="s">
        <v>33</v>
      </c>
      <c r="AX139" s="13" t="s">
        <v>79</v>
      </c>
      <c r="AY139" s="203" t="s">
        <v>119</v>
      </c>
    </row>
    <row r="140" spans="1:65" s="2" customFormat="1" ht="16.5" customHeight="1">
      <c r="A140" s="34"/>
      <c r="B140" s="35"/>
      <c r="C140" s="173" t="s">
        <v>207</v>
      </c>
      <c r="D140" s="173" t="s">
        <v>121</v>
      </c>
      <c r="E140" s="174" t="s">
        <v>208</v>
      </c>
      <c r="F140" s="175" t="s">
        <v>209</v>
      </c>
      <c r="G140" s="176" t="s">
        <v>124</v>
      </c>
      <c r="H140" s="177">
        <v>23</v>
      </c>
      <c r="I140" s="178"/>
      <c r="J140" s="179">
        <f>ROUND(I140*H140,2)</f>
        <v>0</v>
      </c>
      <c r="K140" s="175" t="s">
        <v>125</v>
      </c>
      <c r="L140" s="39"/>
      <c r="M140" s="180" t="s">
        <v>19</v>
      </c>
      <c r="N140" s="181" t="s">
        <v>42</v>
      </c>
      <c r="O140" s="64"/>
      <c r="P140" s="182">
        <f>O140*H140</f>
        <v>0</v>
      </c>
      <c r="Q140" s="182">
        <v>0</v>
      </c>
      <c r="R140" s="182">
        <f>Q140*H140</f>
        <v>0</v>
      </c>
      <c r="S140" s="182">
        <v>0.22</v>
      </c>
      <c r="T140" s="183">
        <f>S140*H140</f>
        <v>5.0599999999999996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184" t="s">
        <v>126</v>
      </c>
      <c r="AT140" s="184" t="s">
        <v>121</v>
      </c>
      <c r="AU140" s="184" t="s">
        <v>82</v>
      </c>
      <c r="AY140" s="17" t="s">
        <v>119</v>
      </c>
      <c r="BE140" s="185">
        <f>IF(N140="základní",J140,0)</f>
        <v>0</v>
      </c>
      <c r="BF140" s="185">
        <f>IF(N140="snížená",J140,0)</f>
        <v>0</v>
      </c>
      <c r="BG140" s="185">
        <f>IF(N140="zákl. přenesená",J140,0)</f>
        <v>0</v>
      </c>
      <c r="BH140" s="185">
        <f>IF(N140="sníž. přenesená",J140,0)</f>
        <v>0</v>
      </c>
      <c r="BI140" s="185">
        <f>IF(N140="nulová",J140,0)</f>
        <v>0</v>
      </c>
      <c r="BJ140" s="17" t="s">
        <v>79</v>
      </c>
      <c r="BK140" s="185">
        <f>ROUND(I140*H140,2)</f>
        <v>0</v>
      </c>
      <c r="BL140" s="17" t="s">
        <v>126</v>
      </c>
      <c r="BM140" s="184" t="s">
        <v>210</v>
      </c>
    </row>
    <row r="141" spans="1:65" s="2" customFormat="1" ht="19.5">
      <c r="A141" s="34"/>
      <c r="B141" s="35"/>
      <c r="C141" s="36"/>
      <c r="D141" s="186" t="s">
        <v>128</v>
      </c>
      <c r="E141" s="36"/>
      <c r="F141" s="187" t="s">
        <v>211</v>
      </c>
      <c r="G141" s="36"/>
      <c r="H141" s="36"/>
      <c r="I141" s="188"/>
      <c r="J141" s="36"/>
      <c r="K141" s="36"/>
      <c r="L141" s="39"/>
      <c r="M141" s="189"/>
      <c r="N141" s="190"/>
      <c r="O141" s="64"/>
      <c r="P141" s="64"/>
      <c r="Q141" s="64"/>
      <c r="R141" s="64"/>
      <c r="S141" s="64"/>
      <c r="T141" s="65"/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T141" s="17" t="s">
        <v>128</v>
      </c>
      <c r="AU141" s="17" t="s">
        <v>82</v>
      </c>
    </row>
    <row r="142" spans="1:65" s="2" customFormat="1" ht="11.25">
      <c r="A142" s="34"/>
      <c r="B142" s="35"/>
      <c r="C142" s="36"/>
      <c r="D142" s="191" t="s">
        <v>130</v>
      </c>
      <c r="E142" s="36"/>
      <c r="F142" s="192" t="s">
        <v>212</v>
      </c>
      <c r="G142" s="36"/>
      <c r="H142" s="36"/>
      <c r="I142" s="188"/>
      <c r="J142" s="36"/>
      <c r="K142" s="36"/>
      <c r="L142" s="39"/>
      <c r="M142" s="189"/>
      <c r="N142" s="190"/>
      <c r="O142" s="64"/>
      <c r="P142" s="64"/>
      <c r="Q142" s="64"/>
      <c r="R142" s="64"/>
      <c r="S142" s="64"/>
      <c r="T142" s="65"/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T142" s="17" t="s">
        <v>130</v>
      </c>
      <c r="AU142" s="17" t="s">
        <v>82</v>
      </c>
    </row>
    <row r="143" spans="1:65" s="13" customFormat="1" ht="11.25">
      <c r="B143" s="193"/>
      <c r="C143" s="194"/>
      <c r="D143" s="186" t="s">
        <v>132</v>
      </c>
      <c r="E143" s="195" t="s">
        <v>19</v>
      </c>
      <c r="F143" s="196" t="s">
        <v>213</v>
      </c>
      <c r="G143" s="194"/>
      <c r="H143" s="197">
        <v>23</v>
      </c>
      <c r="I143" s="198"/>
      <c r="J143" s="194"/>
      <c r="K143" s="194"/>
      <c r="L143" s="199"/>
      <c r="M143" s="200"/>
      <c r="N143" s="201"/>
      <c r="O143" s="201"/>
      <c r="P143" s="201"/>
      <c r="Q143" s="201"/>
      <c r="R143" s="201"/>
      <c r="S143" s="201"/>
      <c r="T143" s="202"/>
      <c r="AT143" s="203" t="s">
        <v>132</v>
      </c>
      <c r="AU143" s="203" t="s">
        <v>82</v>
      </c>
      <c r="AV143" s="13" t="s">
        <v>82</v>
      </c>
      <c r="AW143" s="13" t="s">
        <v>33</v>
      </c>
      <c r="AX143" s="13" t="s">
        <v>79</v>
      </c>
      <c r="AY143" s="203" t="s">
        <v>119</v>
      </c>
    </row>
    <row r="144" spans="1:65" s="2" customFormat="1" ht="16.5" customHeight="1">
      <c r="A144" s="34"/>
      <c r="B144" s="35"/>
      <c r="C144" s="173" t="s">
        <v>8</v>
      </c>
      <c r="D144" s="173" t="s">
        <v>121</v>
      </c>
      <c r="E144" s="174" t="s">
        <v>214</v>
      </c>
      <c r="F144" s="175" t="s">
        <v>215</v>
      </c>
      <c r="G144" s="176" t="s">
        <v>216</v>
      </c>
      <c r="H144" s="177">
        <v>30</v>
      </c>
      <c r="I144" s="178"/>
      <c r="J144" s="179">
        <f>ROUND(I144*H144,2)</f>
        <v>0</v>
      </c>
      <c r="K144" s="175" t="s">
        <v>125</v>
      </c>
      <c r="L144" s="39"/>
      <c r="M144" s="180" t="s">
        <v>19</v>
      </c>
      <c r="N144" s="181" t="s">
        <v>42</v>
      </c>
      <c r="O144" s="64"/>
      <c r="P144" s="182">
        <f>O144*H144</f>
        <v>0</v>
      </c>
      <c r="Q144" s="182">
        <v>0</v>
      </c>
      <c r="R144" s="182">
        <f>Q144*H144</f>
        <v>0</v>
      </c>
      <c r="S144" s="182">
        <v>1.8</v>
      </c>
      <c r="T144" s="183">
        <f>S144*H144</f>
        <v>54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184" t="s">
        <v>126</v>
      </c>
      <c r="AT144" s="184" t="s">
        <v>121</v>
      </c>
      <c r="AU144" s="184" t="s">
        <v>82</v>
      </c>
      <c r="AY144" s="17" t="s">
        <v>119</v>
      </c>
      <c r="BE144" s="185">
        <f>IF(N144="základní",J144,0)</f>
        <v>0</v>
      </c>
      <c r="BF144" s="185">
        <f>IF(N144="snížená",J144,0)</f>
        <v>0</v>
      </c>
      <c r="BG144" s="185">
        <f>IF(N144="zákl. přenesená",J144,0)</f>
        <v>0</v>
      </c>
      <c r="BH144" s="185">
        <f>IF(N144="sníž. přenesená",J144,0)</f>
        <v>0</v>
      </c>
      <c r="BI144" s="185">
        <f>IF(N144="nulová",J144,0)</f>
        <v>0</v>
      </c>
      <c r="BJ144" s="17" t="s">
        <v>79</v>
      </c>
      <c r="BK144" s="185">
        <f>ROUND(I144*H144,2)</f>
        <v>0</v>
      </c>
      <c r="BL144" s="17" t="s">
        <v>126</v>
      </c>
      <c r="BM144" s="184" t="s">
        <v>217</v>
      </c>
    </row>
    <row r="145" spans="1:65" s="2" customFormat="1" ht="19.5">
      <c r="A145" s="34"/>
      <c r="B145" s="35"/>
      <c r="C145" s="36"/>
      <c r="D145" s="186" t="s">
        <v>128</v>
      </c>
      <c r="E145" s="36"/>
      <c r="F145" s="187" t="s">
        <v>218</v>
      </c>
      <c r="G145" s="36"/>
      <c r="H145" s="36"/>
      <c r="I145" s="188"/>
      <c r="J145" s="36"/>
      <c r="K145" s="36"/>
      <c r="L145" s="39"/>
      <c r="M145" s="189"/>
      <c r="N145" s="190"/>
      <c r="O145" s="64"/>
      <c r="P145" s="64"/>
      <c r="Q145" s="64"/>
      <c r="R145" s="64"/>
      <c r="S145" s="64"/>
      <c r="T145" s="65"/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T145" s="17" t="s">
        <v>128</v>
      </c>
      <c r="AU145" s="17" t="s">
        <v>82</v>
      </c>
    </row>
    <row r="146" spans="1:65" s="2" customFormat="1" ht="11.25">
      <c r="A146" s="34"/>
      <c r="B146" s="35"/>
      <c r="C146" s="36"/>
      <c r="D146" s="191" t="s">
        <v>130</v>
      </c>
      <c r="E146" s="36"/>
      <c r="F146" s="192" t="s">
        <v>219</v>
      </c>
      <c r="G146" s="36"/>
      <c r="H146" s="36"/>
      <c r="I146" s="188"/>
      <c r="J146" s="36"/>
      <c r="K146" s="36"/>
      <c r="L146" s="39"/>
      <c r="M146" s="189"/>
      <c r="N146" s="190"/>
      <c r="O146" s="64"/>
      <c r="P146" s="64"/>
      <c r="Q146" s="64"/>
      <c r="R146" s="64"/>
      <c r="S146" s="64"/>
      <c r="T146" s="65"/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T146" s="17" t="s">
        <v>130</v>
      </c>
      <c r="AU146" s="17" t="s">
        <v>82</v>
      </c>
    </row>
    <row r="147" spans="1:65" s="13" customFormat="1" ht="11.25">
      <c r="B147" s="193"/>
      <c r="C147" s="194"/>
      <c r="D147" s="186" t="s">
        <v>132</v>
      </c>
      <c r="E147" s="195" t="s">
        <v>19</v>
      </c>
      <c r="F147" s="196" t="s">
        <v>220</v>
      </c>
      <c r="G147" s="194"/>
      <c r="H147" s="197">
        <v>30</v>
      </c>
      <c r="I147" s="198"/>
      <c r="J147" s="194"/>
      <c r="K147" s="194"/>
      <c r="L147" s="199"/>
      <c r="M147" s="200"/>
      <c r="N147" s="201"/>
      <c r="O147" s="201"/>
      <c r="P147" s="201"/>
      <c r="Q147" s="201"/>
      <c r="R147" s="201"/>
      <c r="S147" s="201"/>
      <c r="T147" s="202"/>
      <c r="AT147" s="203" t="s">
        <v>132</v>
      </c>
      <c r="AU147" s="203" t="s">
        <v>82</v>
      </c>
      <c r="AV147" s="13" t="s">
        <v>82</v>
      </c>
      <c r="AW147" s="13" t="s">
        <v>33</v>
      </c>
      <c r="AX147" s="13" t="s">
        <v>79</v>
      </c>
      <c r="AY147" s="203" t="s">
        <v>119</v>
      </c>
    </row>
    <row r="148" spans="1:65" s="2" customFormat="1" ht="16.5" customHeight="1">
      <c r="A148" s="34"/>
      <c r="B148" s="35"/>
      <c r="C148" s="173" t="s">
        <v>221</v>
      </c>
      <c r="D148" s="173" t="s">
        <v>121</v>
      </c>
      <c r="E148" s="174" t="s">
        <v>222</v>
      </c>
      <c r="F148" s="175" t="s">
        <v>223</v>
      </c>
      <c r="G148" s="176" t="s">
        <v>224</v>
      </c>
      <c r="H148" s="177">
        <v>27</v>
      </c>
      <c r="I148" s="178"/>
      <c r="J148" s="179">
        <f>ROUND(I148*H148,2)</f>
        <v>0</v>
      </c>
      <c r="K148" s="175" t="s">
        <v>125</v>
      </c>
      <c r="L148" s="39"/>
      <c r="M148" s="180" t="s">
        <v>19</v>
      </c>
      <c r="N148" s="181" t="s">
        <v>42</v>
      </c>
      <c r="O148" s="64"/>
      <c r="P148" s="182">
        <f>O148*H148</f>
        <v>0</v>
      </c>
      <c r="Q148" s="182">
        <v>1.7500000000000002E-2</v>
      </c>
      <c r="R148" s="182">
        <f>Q148*H148</f>
        <v>0.47250000000000003</v>
      </c>
      <c r="S148" s="182">
        <v>0</v>
      </c>
      <c r="T148" s="183">
        <f>S148*H148</f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184" t="s">
        <v>126</v>
      </c>
      <c r="AT148" s="184" t="s">
        <v>121</v>
      </c>
      <c r="AU148" s="184" t="s">
        <v>82</v>
      </c>
      <c r="AY148" s="17" t="s">
        <v>119</v>
      </c>
      <c r="BE148" s="185">
        <f>IF(N148="základní",J148,0)</f>
        <v>0</v>
      </c>
      <c r="BF148" s="185">
        <f>IF(N148="snížená",J148,0)</f>
        <v>0</v>
      </c>
      <c r="BG148" s="185">
        <f>IF(N148="zákl. přenesená",J148,0)</f>
        <v>0</v>
      </c>
      <c r="BH148" s="185">
        <f>IF(N148="sníž. přenesená",J148,0)</f>
        <v>0</v>
      </c>
      <c r="BI148" s="185">
        <f>IF(N148="nulová",J148,0)</f>
        <v>0</v>
      </c>
      <c r="BJ148" s="17" t="s">
        <v>79</v>
      </c>
      <c r="BK148" s="185">
        <f>ROUND(I148*H148,2)</f>
        <v>0</v>
      </c>
      <c r="BL148" s="17" t="s">
        <v>126</v>
      </c>
      <c r="BM148" s="184" t="s">
        <v>225</v>
      </c>
    </row>
    <row r="149" spans="1:65" s="2" customFormat="1" ht="11.25">
      <c r="A149" s="34"/>
      <c r="B149" s="35"/>
      <c r="C149" s="36"/>
      <c r="D149" s="186" t="s">
        <v>128</v>
      </c>
      <c r="E149" s="36"/>
      <c r="F149" s="187" t="s">
        <v>226</v>
      </c>
      <c r="G149" s="36"/>
      <c r="H149" s="36"/>
      <c r="I149" s="188"/>
      <c r="J149" s="36"/>
      <c r="K149" s="36"/>
      <c r="L149" s="39"/>
      <c r="M149" s="189"/>
      <c r="N149" s="190"/>
      <c r="O149" s="64"/>
      <c r="P149" s="64"/>
      <c r="Q149" s="64"/>
      <c r="R149" s="64"/>
      <c r="S149" s="64"/>
      <c r="T149" s="65"/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T149" s="17" t="s">
        <v>128</v>
      </c>
      <c r="AU149" s="17" t="s">
        <v>82</v>
      </c>
    </row>
    <row r="150" spans="1:65" s="2" customFormat="1" ht="11.25">
      <c r="A150" s="34"/>
      <c r="B150" s="35"/>
      <c r="C150" s="36"/>
      <c r="D150" s="191" t="s">
        <v>130</v>
      </c>
      <c r="E150" s="36"/>
      <c r="F150" s="192" t="s">
        <v>227</v>
      </c>
      <c r="G150" s="36"/>
      <c r="H150" s="36"/>
      <c r="I150" s="188"/>
      <c r="J150" s="36"/>
      <c r="K150" s="36"/>
      <c r="L150" s="39"/>
      <c r="M150" s="189"/>
      <c r="N150" s="190"/>
      <c r="O150" s="64"/>
      <c r="P150" s="64"/>
      <c r="Q150" s="64"/>
      <c r="R150" s="64"/>
      <c r="S150" s="64"/>
      <c r="T150" s="65"/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T150" s="17" t="s">
        <v>130</v>
      </c>
      <c r="AU150" s="17" t="s">
        <v>82</v>
      </c>
    </row>
    <row r="151" spans="1:65" s="13" customFormat="1" ht="11.25">
      <c r="B151" s="193"/>
      <c r="C151" s="194"/>
      <c r="D151" s="186" t="s">
        <v>132</v>
      </c>
      <c r="E151" s="195" t="s">
        <v>19</v>
      </c>
      <c r="F151" s="196" t="s">
        <v>228</v>
      </c>
      <c r="G151" s="194"/>
      <c r="H151" s="197">
        <v>27</v>
      </c>
      <c r="I151" s="198"/>
      <c r="J151" s="194"/>
      <c r="K151" s="194"/>
      <c r="L151" s="199"/>
      <c r="M151" s="200"/>
      <c r="N151" s="201"/>
      <c r="O151" s="201"/>
      <c r="P151" s="201"/>
      <c r="Q151" s="201"/>
      <c r="R151" s="201"/>
      <c r="S151" s="201"/>
      <c r="T151" s="202"/>
      <c r="AT151" s="203" t="s">
        <v>132</v>
      </c>
      <c r="AU151" s="203" t="s">
        <v>82</v>
      </c>
      <c r="AV151" s="13" t="s">
        <v>82</v>
      </c>
      <c r="AW151" s="13" t="s">
        <v>33</v>
      </c>
      <c r="AX151" s="13" t="s">
        <v>79</v>
      </c>
      <c r="AY151" s="203" t="s">
        <v>119</v>
      </c>
    </row>
    <row r="152" spans="1:65" s="2" customFormat="1" ht="16.5" customHeight="1">
      <c r="A152" s="34"/>
      <c r="B152" s="35"/>
      <c r="C152" s="173" t="s">
        <v>229</v>
      </c>
      <c r="D152" s="173" t="s">
        <v>121</v>
      </c>
      <c r="E152" s="174" t="s">
        <v>230</v>
      </c>
      <c r="F152" s="175" t="s">
        <v>231</v>
      </c>
      <c r="G152" s="176" t="s">
        <v>232</v>
      </c>
      <c r="H152" s="177">
        <v>50</v>
      </c>
      <c r="I152" s="178"/>
      <c r="J152" s="179">
        <f>ROUND(I152*H152,2)</f>
        <v>0</v>
      </c>
      <c r="K152" s="175" t="s">
        <v>125</v>
      </c>
      <c r="L152" s="39"/>
      <c r="M152" s="180" t="s">
        <v>19</v>
      </c>
      <c r="N152" s="181" t="s">
        <v>42</v>
      </c>
      <c r="O152" s="64"/>
      <c r="P152" s="182">
        <f>O152*H152</f>
        <v>0</v>
      </c>
      <c r="Q152" s="182">
        <v>3.0000000000000001E-5</v>
      </c>
      <c r="R152" s="182">
        <f>Q152*H152</f>
        <v>1.5E-3</v>
      </c>
      <c r="S152" s="182">
        <v>0</v>
      </c>
      <c r="T152" s="183">
        <f>S152*H152</f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184" t="s">
        <v>126</v>
      </c>
      <c r="AT152" s="184" t="s">
        <v>121</v>
      </c>
      <c r="AU152" s="184" t="s">
        <v>82</v>
      </c>
      <c r="AY152" s="17" t="s">
        <v>119</v>
      </c>
      <c r="BE152" s="185">
        <f>IF(N152="základní",J152,0)</f>
        <v>0</v>
      </c>
      <c r="BF152" s="185">
        <f>IF(N152="snížená",J152,0)</f>
        <v>0</v>
      </c>
      <c r="BG152" s="185">
        <f>IF(N152="zákl. přenesená",J152,0)</f>
        <v>0</v>
      </c>
      <c r="BH152" s="185">
        <f>IF(N152="sníž. přenesená",J152,0)</f>
        <v>0</v>
      </c>
      <c r="BI152" s="185">
        <f>IF(N152="nulová",J152,0)</f>
        <v>0</v>
      </c>
      <c r="BJ152" s="17" t="s">
        <v>79</v>
      </c>
      <c r="BK152" s="185">
        <f>ROUND(I152*H152,2)</f>
        <v>0</v>
      </c>
      <c r="BL152" s="17" t="s">
        <v>126</v>
      </c>
      <c r="BM152" s="184" t="s">
        <v>233</v>
      </c>
    </row>
    <row r="153" spans="1:65" s="2" customFormat="1" ht="11.25">
      <c r="A153" s="34"/>
      <c r="B153" s="35"/>
      <c r="C153" s="36"/>
      <c r="D153" s="186" t="s">
        <v>128</v>
      </c>
      <c r="E153" s="36"/>
      <c r="F153" s="187" t="s">
        <v>234</v>
      </c>
      <c r="G153" s="36"/>
      <c r="H153" s="36"/>
      <c r="I153" s="188"/>
      <c r="J153" s="36"/>
      <c r="K153" s="36"/>
      <c r="L153" s="39"/>
      <c r="M153" s="189"/>
      <c r="N153" s="190"/>
      <c r="O153" s="64"/>
      <c r="P153" s="64"/>
      <c r="Q153" s="64"/>
      <c r="R153" s="64"/>
      <c r="S153" s="64"/>
      <c r="T153" s="65"/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T153" s="17" t="s">
        <v>128</v>
      </c>
      <c r="AU153" s="17" t="s">
        <v>82</v>
      </c>
    </row>
    <row r="154" spans="1:65" s="2" customFormat="1" ht="11.25">
      <c r="A154" s="34"/>
      <c r="B154" s="35"/>
      <c r="C154" s="36"/>
      <c r="D154" s="191" t="s">
        <v>130</v>
      </c>
      <c r="E154" s="36"/>
      <c r="F154" s="192" t="s">
        <v>235</v>
      </c>
      <c r="G154" s="36"/>
      <c r="H154" s="36"/>
      <c r="I154" s="188"/>
      <c r="J154" s="36"/>
      <c r="K154" s="36"/>
      <c r="L154" s="39"/>
      <c r="M154" s="189"/>
      <c r="N154" s="190"/>
      <c r="O154" s="64"/>
      <c r="P154" s="64"/>
      <c r="Q154" s="64"/>
      <c r="R154" s="64"/>
      <c r="S154" s="64"/>
      <c r="T154" s="65"/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T154" s="17" t="s">
        <v>130</v>
      </c>
      <c r="AU154" s="17" t="s">
        <v>82</v>
      </c>
    </row>
    <row r="155" spans="1:65" s="2" customFormat="1" ht="19.5">
      <c r="A155" s="34"/>
      <c r="B155" s="35"/>
      <c r="C155" s="36"/>
      <c r="D155" s="186" t="s">
        <v>160</v>
      </c>
      <c r="E155" s="36"/>
      <c r="F155" s="204" t="s">
        <v>236</v>
      </c>
      <c r="G155" s="36"/>
      <c r="H155" s="36"/>
      <c r="I155" s="188"/>
      <c r="J155" s="36"/>
      <c r="K155" s="36"/>
      <c r="L155" s="39"/>
      <c r="M155" s="189"/>
      <c r="N155" s="190"/>
      <c r="O155" s="64"/>
      <c r="P155" s="64"/>
      <c r="Q155" s="64"/>
      <c r="R155" s="64"/>
      <c r="S155" s="64"/>
      <c r="T155" s="65"/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T155" s="17" t="s">
        <v>160</v>
      </c>
      <c r="AU155" s="17" t="s">
        <v>82</v>
      </c>
    </row>
    <row r="156" spans="1:65" s="13" customFormat="1" ht="11.25">
      <c r="B156" s="193"/>
      <c r="C156" s="194"/>
      <c r="D156" s="186" t="s">
        <v>132</v>
      </c>
      <c r="E156" s="195" t="s">
        <v>19</v>
      </c>
      <c r="F156" s="196" t="s">
        <v>237</v>
      </c>
      <c r="G156" s="194"/>
      <c r="H156" s="197">
        <v>50</v>
      </c>
      <c r="I156" s="198"/>
      <c r="J156" s="194"/>
      <c r="K156" s="194"/>
      <c r="L156" s="199"/>
      <c r="M156" s="200"/>
      <c r="N156" s="201"/>
      <c r="O156" s="201"/>
      <c r="P156" s="201"/>
      <c r="Q156" s="201"/>
      <c r="R156" s="201"/>
      <c r="S156" s="201"/>
      <c r="T156" s="202"/>
      <c r="AT156" s="203" t="s">
        <v>132</v>
      </c>
      <c r="AU156" s="203" t="s">
        <v>82</v>
      </c>
      <c r="AV156" s="13" t="s">
        <v>82</v>
      </c>
      <c r="AW156" s="13" t="s">
        <v>33</v>
      </c>
      <c r="AX156" s="13" t="s">
        <v>79</v>
      </c>
      <c r="AY156" s="203" t="s">
        <v>119</v>
      </c>
    </row>
    <row r="157" spans="1:65" s="2" customFormat="1" ht="16.5" customHeight="1">
      <c r="A157" s="34"/>
      <c r="B157" s="35"/>
      <c r="C157" s="173" t="s">
        <v>238</v>
      </c>
      <c r="D157" s="173" t="s">
        <v>121</v>
      </c>
      <c r="E157" s="174" t="s">
        <v>239</v>
      </c>
      <c r="F157" s="175" t="s">
        <v>240</v>
      </c>
      <c r="G157" s="176" t="s">
        <v>124</v>
      </c>
      <c r="H157" s="177">
        <v>5098</v>
      </c>
      <c r="I157" s="178"/>
      <c r="J157" s="179">
        <f>ROUND(I157*H157,2)</f>
        <v>0</v>
      </c>
      <c r="K157" s="175" t="s">
        <v>125</v>
      </c>
      <c r="L157" s="39"/>
      <c r="M157" s="180" t="s">
        <v>19</v>
      </c>
      <c r="N157" s="181" t="s">
        <v>42</v>
      </c>
      <c r="O157" s="64"/>
      <c r="P157" s="182">
        <f>O157*H157</f>
        <v>0</v>
      </c>
      <c r="Q157" s="182">
        <v>0</v>
      </c>
      <c r="R157" s="182">
        <f>Q157*H157</f>
        <v>0</v>
      </c>
      <c r="S157" s="182">
        <v>0</v>
      </c>
      <c r="T157" s="183">
        <f>S157*H157</f>
        <v>0</v>
      </c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184" t="s">
        <v>126</v>
      </c>
      <c r="AT157" s="184" t="s">
        <v>121</v>
      </c>
      <c r="AU157" s="184" t="s">
        <v>82</v>
      </c>
      <c r="AY157" s="17" t="s">
        <v>119</v>
      </c>
      <c r="BE157" s="185">
        <f>IF(N157="základní",J157,0)</f>
        <v>0</v>
      </c>
      <c r="BF157" s="185">
        <f>IF(N157="snížená",J157,0)</f>
        <v>0</v>
      </c>
      <c r="BG157" s="185">
        <f>IF(N157="zákl. přenesená",J157,0)</f>
        <v>0</v>
      </c>
      <c r="BH157" s="185">
        <f>IF(N157="sníž. přenesená",J157,0)</f>
        <v>0</v>
      </c>
      <c r="BI157" s="185">
        <f>IF(N157="nulová",J157,0)</f>
        <v>0</v>
      </c>
      <c r="BJ157" s="17" t="s">
        <v>79</v>
      </c>
      <c r="BK157" s="185">
        <f>ROUND(I157*H157,2)</f>
        <v>0</v>
      </c>
      <c r="BL157" s="17" t="s">
        <v>126</v>
      </c>
      <c r="BM157" s="184" t="s">
        <v>241</v>
      </c>
    </row>
    <row r="158" spans="1:65" s="2" customFormat="1" ht="11.25">
      <c r="A158" s="34"/>
      <c r="B158" s="35"/>
      <c r="C158" s="36"/>
      <c r="D158" s="186" t="s">
        <v>128</v>
      </c>
      <c r="E158" s="36"/>
      <c r="F158" s="187" t="s">
        <v>242</v>
      </c>
      <c r="G158" s="36"/>
      <c r="H158" s="36"/>
      <c r="I158" s="188"/>
      <c r="J158" s="36"/>
      <c r="K158" s="36"/>
      <c r="L158" s="39"/>
      <c r="M158" s="189"/>
      <c r="N158" s="190"/>
      <c r="O158" s="64"/>
      <c r="P158" s="64"/>
      <c r="Q158" s="64"/>
      <c r="R158" s="64"/>
      <c r="S158" s="64"/>
      <c r="T158" s="65"/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T158" s="17" t="s">
        <v>128</v>
      </c>
      <c r="AU158" s="17" t="s">
        <v>82</v>
      </c>
    </row>
    <row r="159" spans="1:65" s="2" customFormat="1" ht="11.25">
      <c r="A159" s="34"/>
      <c r="B159" s="35"/>
      <c r="C159" s="36"/>
      <c r="D159" s="191" t="s">
        <v>130</v>
      </c>
      <c r="E159" s="36"/>
      <c r="F159" s="192" t="s">
        <v>243</v>
      </c>
      <c r="G159" s="36"/>
      <c r="H159" s="36"/>
      <c r="I159" s="188"/>
      <c r="J159" s="36"/>
      <c r="K159" s="36"/>
      <c r="L159" s="39"/>
      <c r="M159" s="189"/>
      <c r="N159" s="190"/>
      <c r="O159" s="64"/>
      <c r="P159" s="64"/>
      <c r="Q159" s="64"/>
      <c r="R159" s="64"/>
      <c r="S159" s="64"/>
      <c r="T159" s="65"/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T159" s="17" t="s">
        <v>130</v>
      </c>
      <c r="AU159" s="17" t="s">
        <v>82</v>
      </c>
    </row>
    <row r="160" spans="1:65" s="13" customFormat="1" ht="11.25">
      <c r="B160" s="193"/>
      <c r="C160" s="194"/>
      <c r="D160" s="186" t="s">
        <v>132</v>
      </c>
      <c r="E160" s="195" t="s">
        <v>19</v>
      </c>
      <c r="F160" s="196" t="s">
        <v>244</v>
      </c>
      <c r="G160" s="194"/>
      <c r="H160" s="197">
        <v>5098</v>
      </c>
      <c r="I160" s="198"/>
      <c r="J160" s="194"/>
      <c r="K160" s="194"/>
      <c r="L160" s="199"/>
      <c r="M160" s="200"/>
      <c r="N160" s="201"/>
      <c r="O160" s="201"/>
      <c r="P160" s="201"/>
      <c r="Q160" s="201"/>
      <c r="R160" s="201"/>
      <c r="S160" s="201"/>
      <c r="T160" s="202"/>
      <c r="AT160" s="203" t="s">
        <v>132</v>
      </c>
      <c r="AU160" s="203" t="s">
        <v>82</v>
      </c>
      <c r="AV160" s="13" t="s">
        <v>82</v>
      </c>
      <c r="AW160" s="13" t="s">
        <v>33</v>
      </c>
      <c r="AX160" s="13" t="s">
        <v>79</v>
      </c>
      <c r="AY160" s="203" t="s">
        <v>119</v>
      </c>
    </row>
    <row r="161" spans="1:65" s="2" customFormat="1" ht="21.75" customHeight="1">
      <c r="A161" s="34"/>
      <c r="B161" s="35"/>
      <c r="C161" s="173" t="s">
        <v>245</v>
      </c>
      <c r="D161" s="173" t="s">
        <v>121</v>
      </c>
      <c r="E161" s="174" t="s">
        <v>246</v>
      </c>
      <c r="F161" s="175" t="s">
        <v>247</v>
      </c>
      <c r="G161" s="176" t="s">
        <v>216</v>
      </c>
      <c r="H161" s="177">
        <v>9</v>
      </c>
      <c r="I161" s="178"/>
      <c r="J161" s="179">
        <f>ROUND(I161*H161,2)</f>
        <v>0</v>
      </c>
      <c r="K161" s="175" t="s">
        <v>125</v>
      </c>
      <c r="L161" s="39"/>
      <c r="M161" s="180" t="s">
        <v>19</v>
      </c>
      <c r="N161" s="181" t="s">
        <v>42</v>
      </c>
      <c r="O161" s="64"/>
      <c r="P161" s="182">
        <f>O161*H161</f>
        <v>0</v>
      </c>
      <c r="Q161" s="182">
        <v>0</v>
      </c>
      <c r="R161" s="182">
        <f>Q161*H161</f>
        <v>0</v>
      </c>
      <c r="S161" s="182">
        <v>0</v>
      </c>
      <c r="T161" s="183">
        <f>S161*H161</f>
        <v>0</v>
      </c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R161" s="184" t="s">
        <v>126</v>
      </c>
      <c r="AT161" s="184" t="s">
        <v>121</v>
      </c>
      <c r="AU161" s="184" t="s">
        <v>82</v>
      </c>
      <c r="AY161" s="17" t="s">
        <v>119</v>
      </c>
      <c r="BE161" s="185">
        <f>IF(N161="základní",J161,0)</f>
        <v>0</v>
      </c>
      <c r="BF161" s="185">
        <f>IF(N161="snížená",J161,0)</f>
        <v>0</v>
      </c>
      <c r="BG161" s="185">
        <f>IF(N161="zákl. přenesená",J161,0)</f>
        <v>0</v>
      </c>
      <c r="BH161" s="185">
        <f>IF(N161="sníž. přenesená",J161,0)</f>
        <v>0</v>
      </c>
      <c r="BI161" s="185">
        <f>IF(N161="nulová",J161,0)</f>
        <v>0</v>
      </c>
      <c r="BJ161" s="17" t="s">
        <v>79</v>
      </c>
      <c r="BK161" s="185">
        <f>ROUND(I161*H161,2)</f>
        <v>0</v>
      </c>
      <c r="BL161" s="17" t="s">
        <v>126</v>
      </c>
      <c r="BM161" s="184" t="s">
        <v>248</v>
      </c>
    </row>
    <row r="162" spans="1:65" s="2" customFormat="1" ht="11.25">
      <c r="A162" s="34"/>
      <c r="B162" s="35"/>
      <c r="C162" s="36"/>
      <c r="D162" s="186" t="s">
        <v>128</v>
      </c>
      <c r="E162" s="36"/>
      <c r="F162" s="187" t="s">
        <v>249</v>
      </c>
      <c r="G162" s="36"/>
      <c r="H162" s="36"/>
      <c r="I162" s="188"/>
      <c r="J162" s="36"/>
      <c r="K162" s="36"/>
      <c r="L162" s="39"/>
      <c r="M162" s="189"/>
      <c r="N162" s="190"/>
      <c r="O162" s="64"/>
      <c r="P162" s="64"/>
      <c r="Q162" s="64"/>
      <c r="R162" s="64"/>
      <c r="S162" s="64"/>
      <c r="T162" s="65"/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T162" s="17" t="s">
        <v>128</v>
      </c>
      <c r="AU162" s="17" t="s">
        <v>82</v>
      </c>
    </row>
    <row r="163" spans="1:65" s="2" customFormat="1" ht="11.25">
      <c r="A163" s="34"/>
      <c r="B163" s="35"/>
      <c r="C163" s="36"/>
      <c r="D163" s="191" t="s">
        <v>130</v>
      </c>
      <c r="E163" s="36"/>
      <c r="F163" s="192" t="s">
        <v>250</v>
      </c>
      <c r="G163" s="36"/>
      <c r="H163" s="36"/>
      <c r="I163" s="188"/>
      <c r="J163" s="36"/>
      <c r="K163" s="36"/>
      <c r="L163" s="39"/>
      <c r="M163" s="189"/>
      <c r="N163" s="190"/>
      <c r="O163" s="64"/>
      <c r="P163" s="64"/>
      <c r="Q163" s="64"/>
      <c r="R163" s="64"/>
      <c r="S163" s="64"/>
      <c r="T163" s="65"/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T163" s="17" t="s">
        <v>130</v>
      </c>
      <c r="AU163" s="17" t="s">
        <v>82</v>
      </c>
    </row>
    <row r="164" spans="1:65" s="13" customFormat="1" ht="11.25">
      <c r="B164" s="193"/>
      <c r="C164" s="194"/>
      <c r="D164" s="186" t="s">
        <v>132</v>
      </c>
      <c r="E164" s="195" t="s">
        <v>19</v>
      </c>
      <c r="F164" s="196" t="s">
        <v>251</v>
      </c>
      <c r="G164" s="194"/>
      <c r="H164" s="197">
        <v>9</v>
      </c>
      <c r="I164" s="198"/>
      <c r="J164" s="194"/>
      <c r="K164" s="194"/>
      <c r="L164" s="199"/>
      <c r="M164" s="200"/>
      <c r="N164" s="201"/>
      <c r="O164" s="201"/>
      <c r="P164" s="201"/>
      <c r="Q164" s="201"/>
      <c r="R164" s="201"/>
      <c r="S164" s="201"/>
      <c r="T164" s="202"/>
      <c r="AT164" s="203" t="s">
        <v>132</v>
      </c>
      <c r="AU164" s="203" t="s">
        <v>82</v>
      </c>
      <c r="AV164" s="13" t="s">
        <v>82</v>
      </c>
      <c r="AW164" s="13" t="s">
        <v>33</v>
      </c>
      <c r="AX164" s="13" t="s">
        <v>79</v>
      </c>
      <c r="AY164" s="203" t="s">
        <v>119</v>
      </c>
    </row>
    <row r="165" spans="1:65" s="2" customFormat="1" ht="24.2" customHeight="1">
      <c r="A165" s="34"/>
      <c r="B165" s="35"/>
      <c r="C165" s="173" t="s">
        <v>252</v>
      </c>
      <c r="D165" s="173" t="s">
        <v>121</v>
      </c>
      <c r="E165" s="174" t="s">
        <v>253</v>
      </c>
      <c r="F165" s="175" t="s">
        <v>254</v>
      </c>
      <c r="G165" s="176" t="s">
        <v>216</v>
      </c>
      <c r="H165" s="177">
        <v>640.25</v>
      </c>
      <c r="I165" s="178"/>
      <c r="J165" s="179">
        <f>ROUND(I165*H165,2)</f>
        <v>0</v>
      </c>
      <c r="K165" s="175" t="s">
        <v>125</v>
      </c>
      <c r="L165" s="39"/>
      <c r="M165" s="180" t="s">
        <v>19</v>
      </c>
      <c r="N165" s="181" t="s">
        <v>42</v>
      </c>
      <c r="O165" s="64"/>
      <c r="P165" s="182">
        <f>O165*H165</f>
        <v>0</v>
      </c>
      <c r="Q165" s="182">
        <v>0</v>
      </c>
      <c r="R165" s="182">
        <f>Q165*H165</f>
        <v>0</v>
      </c>
      <c r="S165" s="182">
        <v>0</v>
      </c>
      <c r="T165" s="183">
        <f>S165*H165</f>
        <v>0</v>
      </c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R165" s="184" t="s">
        <v>126</v>
      </c>
      <c r="AT165" s="184" t="s">
        <v>121</v>
      </c>
      <c r="AU165" s="184" t="s">
        <v>82</v>
      </c>
      <c r="AY165" s="17" t="s">
        <v>119</v>
      </c>
      <c r="BE165" s="185">
        <f>IF(N165="základní",J165,0)</f>
        <v>0</v>
      </c>
      <c r="BF165" s="185">
        <f>IF(N165="snížená",J165,0)</f>
        <v>0</v>
      </c>
      <c r="BG165" s="185">
        <f>IF(N165="zákl. přenesená",J165,0)</f>
        <v>0</v>
      </c>
      <c r="BH165" s="185">
        <f>IF(N165="sníž. přenesená",J165,0)</f>
        <v>0</v>
      </c>
      <c r="BI165" s="185">
        <f>IF(N165="nulová",J165,0)</f>
        <v>0</v>
      </c>
      <c r="BJ165" s="17" t="s">
        <v>79</v>
      </c>
      <c r="BK165" s="185">
        <f>ROUND(I165*H165,2)</f>
        <v>0</v>
      </c>
      <c r="BL165" s="17" t="s">
        <v>126</v>
      </c>
      <c r="BM165" s="184" t="s">
        <v>255</v>
      </c>
    </row>
    <row r="166" spans="1:65" s="2" customFormat="1" ht="11.25">
      <c r="A166" s="34"/>
      <c r="B166" s="35"/>
      <c r="C166" s="36"/>
      <c r="D166" s="186" t="s">
        <v>128</v>
      </c>
      <c r="E166" s="36"/>
      <c r="F166" s="187" t="s">
        <v>256</v>
      </c>
      <c r="G166" s="36"/>
      <c r="H166" s="36"/>
      <c r="I166" s="188"/>
      <c r="J166" s="36"/>
      <c r="K166" s="36"/>
      <c r="L166" s="39"/>
      <c r="M166" s="189"/>
      <c r="N166" s="190"/>
      <c r="O166" s="64"/>
      <c r="P166" s="64"/>
      <c r="Q166" s="64"/>
      <c r="R166" s="64"/>
      <c r="S166" s="64"/>
      <c r="T166" s="65"/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T166" s="17" t="s">
        <v>128</v>
      </c>
      <c r="AU166" s="17" t="s">
        <v>82</v>
      </c>
    </row>
    <row r="167" spans="1:65" s="2" customFormat="1" ht="11.25">
      <c r="A167" s="34"/>
      <c r="B167" s="35"/>
      <c r="C167" s="36"/>
      <c r="D167" s="191" t="s">
        <v>130</v>
      </c>
      <c r="E167" s="36"/>
      <c r="F167" s="192" t="s">
        <v>257</v>
      </c>
      <c r="G167" s="36"/>
      <c r="H167" s="36"/>
      <c r="I167" s="188"/>
      <c r="J167" s="36"/>
      <c r="K167" s="36"/>
      <c r="L167" s="39"/>
      <c r="M167" s="189"/>
      <c r="N167" s="190"/>
      <c r="O167" s="64"/>
      <c r="P167" s="64"/>
      <c r="Q167" s="64"/>
      <c r="R167" s="64"/>
      <c r="S167" s="64"/>
      <c r="T167" s="65"/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T167" s="17" t="s">
        <v>130</v>
      </c>
      <c r="AU167" s="17" t="s">
        <v>82</v>
      </c>
    </row>
    <row r="168" spans="1:65" s="13" customFormat="1" ht="11.25">
      <c r="B168" s="193"/>
      <c r="C168" s="194"/>
      <c r="D168" s="186" t="s">
        <v>132</v>
      </c>
      <c r="E168" s="195" t="s">
        <v>19</v>
      </c>
      <c r="F168" s="196" t="s">
        <v>258</v>
      </c>
      <c r="G168" s="194"/>
      <c r="H168" s="197">
        <v>639.79999999999995</v>
      </c>
      <c r="I168" s="198"/>
      <c r="J168" s="194"/>
      <c r="K168" s="194"/>
      <c r="L168" s="199"/>
      <c r="M168" s="200"/>
      <c r="N168" s="201"/>
      <c r="O168" s="201"/>
      <c r="P168" s="201"/>
      <c r="Q168" s="201"/>
      <c r="R168" s="201"/>
      <c r="S168" s="201"/>
      <c r="T168" s="202"/>
      <c r="AT168" s="203" t="s">
        <v>132</v>
      </c>
      <c r="AU168" s="203" t="s">
        <v>82</v>
      </c>
      <c r="AV168" s="13" t="s">
        <v>82</v>
      </c>
      <c r="AW168" s="13" t="s">
        <v>33</v>
      </c>
      <c r="AX168" s="13" t="s">
        <v>71</v>
      </c>
      <c r="AY168" s="203" t="s">
        <v>119</v>
      </c>
    </row>
    <row r="169" spans="1:65" s="13" customFormat="1" ht="11.25">
      <c r="B169" s="193"/>
      <c r="C169" s="194"/>
      <c r="D169" s="186" t="s">
        <v>132</v>
      </c>
      <c r="E169" s="195" t="s">
        <v>19</v>
      </c>
      <c r="F169" s="196" t="s">
        <v>259</v>
      </c>
      <c r="G169" s="194"/>
      <c r="H169" s="197">
        <v>0.45</v>
      </c>
      <c r="I169" s="198"/>
      <c r="J169" s="194"/>
      <c r="K169" s="194"/>
      <c r="L169" s="199"/>
      <c r="M169" s="200"/>
      <c r="N169" s="201"/>
      <c r="O169" s="201"/>
      <c r="P169" s="201"/>
      <c r="Q169" s="201"/>
      <c r="R169" s="201"/>
      <c r="S169" s="201"/>
      <c r="T169" s="202"/>
      <c r="AT169" s="203" t="s">
        <v>132</v>
      </c>
      <c r="AU169" s="203" t="s">
        <v>82</v>
      </c>
      <c r="AV169" s="13" t="s">
        <v>82</v>
      </c>
      <c r="AW169" s="13" t="s">
        <v>33</v>
      </c>
      <c r="AX169" s="13" t="s">
        <v>71</v>
      </c>
      <c r="AY169" s="203" t="s">
        <v>119</v>
      </c>
    </row>
    <row r="170" spans="1:65" s="2" customFormat="1" ht="16.5" customHeight="1">
      <c r="A170" s="34"/>
      <c r="B170" s="35"/>
      <c r="C170" s="173" t="s">
        <v>7</v>
      </c>
      <c r="D170" s="173" t="s">
        <v>121</v>
      </c>
      <c r="E170" s="174" t="s">
        <v>260</v>
      </c>
      <c r="F170" s="175" t="s">
        <v>261</v>
      </c>
      <c r="G170" s="176" t="s">
        <v>124</v>
      </c>
      <c r="H170" s="177">
        <v>3.6</v>
      </c>
      <c r="I170" s="178"/>
      <c r="J170" s="179">
        <f>ROUND(I170*H170,2)</f>
        <v>0</v>
      </c>
      <c r="K170" s="175" t="s">
        <v>125</v>
      </c>
      <c r="L170" s="39"/>
      <c r="M170" s="180" t="s">
        <v>19</v>
      </c>
      <c r="N170" s="181" t="s">
        <v>42</v>
      </c>
      <c r="O170" s="64"/>
      <c r="P170" s="182">
        <f>O170*H170</f>
        <v>0</v>
      </c>
      <c r="Q170" s="182">
        <v>0</v>
      </c>
      <c r="R170" s="182">
        <f>Q170*H170</f>
        <v>0</v>
      </c>
      <c r="S170" s="182">
        <v>0</v>
      </c>
      <c r="T170" s="183">
        <f>S170*H170</f>
        <v>0</v>
      </c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R170" s="184" t="s">
        <v>126</v>
      </c>
      <c r="AT170" s="184" t="s">
        <v>121</v>
      </c>
      <c r="AU170" s="184" t="s">
        <v>82</v>
      </c>
      <c r="AY170" s="17" t="s">
        <v>119</v>
      </c>
      <c r="BE170" s="185">
        <f>IF(N170="základní",J170,0)</f>
        <v>0</v>
      </c>
      <c r="BF170" s="185">
        <f>IF(N170="snížená",J170,0)</f>
        <v>0</v>
      </c>
      <c r="BG170" s="185">
        <f>IF(N170="zákl. přenesená",J170,0)</f>
        <v>0</v>
      </c>
      <c r="BH170" s="185">
        <f>IF(N170="sníž. přenesená",J170,0)</f>
        <v>0</v>
      </c>
      <c r="BI170" s="185">
        <f>IF(N170="nulová",J170,0)</f>
        <v>0</v>
      </c>
      <c r="BJ170" s="17" t="s">
        <v>79</v>
      </c>
      <c r="BK170" s="185">
        <f>ROUND(I170*H170,2)</f>
        <v>0</v>
      </c>
      <c r="BL170" s="17" t="s">
        <v>126</v>
      </c>
      <c r="BM170" s="184" t="s">
        <v>262</v>
      </c>
    </row>
    <row r="171" spans="1:65" s="2" customFormat="1" ht="11.25">
      <c r="A171" s="34"/>
      <c r="B171" s="35"/>
      <c r="C171" s="36"/>
      <c r="D171" s="186" t="s">
        <v>128</v>
      </c>
      <c r="E171" s="36"/>
      <c r="F171" s="187" t="s">
        <v>263</v>
      </c>
      <c r="G171" s="36"/>
      <c r="H171" s="36"/>
      <c r="I171" s="188"/>
      <c r="J171" s="36"/>
      <c r="K171" s="36"/>
      <c r="L171" s="39"/>
      <c r="M171" s="189"/>
      <c r="N171" s="190"/>
      <c r="O171" s="64"/>
      <c r="P171" s="64"/>
      <c r="Q171" s="64"/>
      <c r="R171" s="64"/>
      <c r="S171" s="64"/>
      <c r="T171" s="65"/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T171" s="17" t="s">
        <v>128</v>
      </c>
      <c r="AU171" s="17" t="s">
        <v>82</v>
      </c>
    </row>
    <row r="172" spans="1:65" s="2" customFormat="1" ht="11.25">
      <c r="A172" s="34"/>
      <c r="B172" s="35"/>
      <c r="C172" s="36"/>
      <c r="D172" s="191" t="s">
        <v>130</v>
      </c>
      <c r="E172" s="36"/>
      <c r="F172" s="192" t="s">
        <v>264</v>
      </c>
      <c r="G172" s="36"/>
      <c r="H172" s="36"/>
      <c r="I172" s="188"/>
      <c r="J172" s="36"/>
      <c r="K172" s="36"/>
      <c r="L172" s="39"/>
      <c r="M172" s="189"/>
      <c r="N172" s="190"/>
      <c r="O172" s="64"/>
      <c r="P172" s="64"/>
      <c r="Q172" s="64"/>
      <c r="R172" s="64"/>
      <c r="S172" s="64"/>
      <c r="T172" s="65"/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T172" s="17" t="s">
        <v>130</v>
      </c>
      <c r="AU172" s="17" t="s">
        <v>82</v>
      </c>
    </row>
    <row r="173" spans="1:65" s="2" customFormat="1" ht="29.25">
      <c r="A173" s="34"/>
      <c r="B173" s="35"/>
      <c r="C173" s="36"/>
      <c r="D173" s="186" t="s">
        <v>160</v>
      </c>
      <c r="E173" s="36"/>
      <c r="F173" s="204" t="s">
        <v>265</v>
      </c>
      <c r="G173" s="36"/>
      <c r="H173" s="36"/>
      <c r="I173" s="188"/>
      <c r="J173" s="36"/>
      <c r="K173" s="36"/>
      <c r="L173" s="39"/>
      <c r="M173" s="189"/>
      <c r="N173" s="190"/>
      <c r="O173" s="64"/>
      <c r="P173" s="64"/>
      <c r="Q173" s="64"/>
      <c r="R173" s="64"/>
      <c r="S173" s="64"/>
      <c r="T173" s="65"/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T173" s="17" t="s">
        <v>160</v>
      </c>
      <c r="AU173" s="17" t="s">
        <v>82</v>
      </c>
    </row>
    <row r="174" spans="1:65" s="13" customFormat="1" ht="11.25">
      <c r="B174" s="193"/>
      <c r="C174" s="194"/>
      <c r="D174" s="186" t="s">
        <v>132</v>
      </c>
      <c r="E174" s="195" t="s">
        <v>19</v>
      </c>
      <c r="F174" s="196" t="s">
        <v>186</v>
      </c>
      <c r="G174" s="194"/>
      <c r="H174" s="197">
        <v>2.8</v>
      </c>
      <c r="I174" s="198"/>
      <c r="J174" s="194"/>
      <c r="K174" s="194"/>
      <c r="L174" s="199"/>
      <c r="M174" s="200"/>
      <c r="N174" s="201"/>
      <c r="O174" s="201"/>
      <c r="P174" s="201"/>
      <c r="Q174" s="201"/>
      <c r="R174" s="201"/>
      <c r="S174" s="201"/>
      <c r="T174" s="202"/>
      <c r="AT174" s="203" t="s">
        <v>132</v>
      </c>
      <c r="AU174" s="203" t="s">
        <v>82</v>
      </c>
      <c r="AV174" s="13" t="s">
        <v>82</v>
      </c>
      <c r="AW174" s="13" t="s">
        <v>33</v>
      </c>
      <c r="AX174" s="13" t="s">
        <v>71</v>
      </c>
      <c r="AY174" s="203" t="s">
        <v>119</v>
      </c>
    </row>
    <row r="175" spans="1:65" s="13" customFormat="1" ht="11.25">
      <c r="B175" s="193"/>
      <c r="C175" s="194"/>
      <c r="D175" s="186" t="s">
        <v>132</v>
      </c>
      <c r="E175" s="195" t="s">
        <v>19</v>
      </c>
      <c r="F175" s="196" t="s">
        <v>187</v>
      </c>
      <c r="G175" s="194"/>
      <c r="H175" s="197">
        <v>0.8</v>
      </c>
      <c r="I175" s="198"/>
      <c r="J175" s="194"/>
      <c r="K175" s="194"/>
      <c r="L175" s="199"/>
      <c r="M175" s="200"/>
      <c r="N175" s="201"/>
      <c r="O175" s="201"/>
      <c r="P175" s="201"/>
      <c r="Q175" s="201"/>
      <c r="R175" s="201"/>
      <c r="S175" s="201"/>
      <c r="T175" s="202"/>
      <c r="AT175" s="203" t="s">
        <v>132</v>
      </c>
      <c r="AU175" s="203" t="s">
        <v>82</v>
      </c>
      <c r="AV175" s="13" t="s">
        <v>82</v>
      </c>
      <c r="AW175" s="13" t="s">
        <v>33</v>
      </c>
      <c r="AX175" s="13" t="s">
        <v>71</v>
      </c>
      <c r="AY175" s="203" t="s">
        <v>119</v>
      </c>
    </row>
    <row r="176" spans="1:65" s="2" customFormat="1" ht="21.75" customHeight="1">
      <c r="A176" s="34"/>
      <c r="B176" s="35"/>
      <c r="C176" s="173" t="s">
        <v>266</v>
      </c>
      <c r="D176" s="173" t="s">
        <v>121</v>
      </c>
      <c r="E176" s="174" t="s">
        <v>267</v>
      </c>
      <c r="F176" s="175" t="s">
        <v>268</v>
      </c>
      <c r="G176" s="176" t="s">
        <v>216</v>
      </c>
      <c r="H176" s="177">
        <v>5</v>
      </c>
      <c r="I176" s="178"/>
      <c r="J176" s="179">
        <f>ROUND(I176*H176,2)</f>
        <v>0</v>
      </c>
      <c r="K176" s="175" t="s">
        <v>125</v>
      </c>
      <c r="L176" s="39"/>
      <c r="M176" s="180" t="s">
        <v>19</v>
      </c>
      <c r="N176" s="181" t="s">
        <v>42</v>
      </c>
      <c r="O176" s="64"/>
      <c r="P176" s="182">
        <f>O176*H176</f>
        <v>0</v>
      </c>
      <c r="Q176" s="182">
        <v>0</v>
      </c>
      <c r="R176" s="182">
        <f>Q176*H176</f>
        <v>0</v>
      </c>
      <c r="S176" s="182">
        <v>0</v>
      </c>
      <c r="T176" s="183">
        <f>S176*H176</f>
        <v>0</v>
      </c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R176" s="184" t="s">
        <v>126</v>
      </c>
      <c r="AT176" s="184" t="s">
        <v>121</v>
      </c>
      <c r="AU176" s="184" t="s">
        <v>82</v>
      </c>
      <c r="AY176" s="17" t="s">
        <v>119</v>
      </c>
      <c r="BE176" s="185">
        <f>IF(N176="základní",J176,0)</f>
        <v>0</v>
      </c>
      <c r="BF176" s="185">
        <f>IF(N176="snížená",J176,0)</f>
        <v>0</v>
      </c>
      <c r="BG176" s="185">
        <f>IF(N176="zákl. přenesená",J176,0)</f>
        <v>0</v>
      </c>
      <c r="BH176" s="185">
        <f>IF(N176="sníž. přenesená",J176,0)</f>
        <v>0</v>
      </c>
      <c r="BI176" s="185">
        <f>IF(N176="nulová",J176,0)</f>
        <v>0</v>
      </c>
      <c r="BJ176" s="17" t="s">
        <v>79</v>
      </c>
      <c r="BK176" s="185">
        <f>ROUND(I176*H176,2)</f>
        <v>0</v>
      </c>
      <c r="BL176" s="17" t="s">
        <v>126</v>
      </c>
      <c r="BM176" s="184" t="s">
        <v>269</v>
      </c>
    </row>
    <row r="177" spans="1:65" s="2" customFormat="1" ht="19.5">
      <c r="A177" s="34"/>
      <c r="B177" s="35"/>
      <c r="C177" s="36"/>
      <c r="D177" s="186" t="s">
        <v>128</v>
      </c>
      <c r="E177" s="36"/>
      <c r="F177" s="187" t="s">
        <v>270</v>
      </c>
      <c r="G177" s="36"/>
      <c r="H177" s="36"/>
      <c r="I177" s="188"/>
      <c r="J177" s="36"/>
      <c r="K177" s="36"/>
      <c r="L177" s="39"/>
      <c r="M177" s="189"/>
      <c r="N177" s="190"/>
      <c r="O177" s="64"/>
      <c r="P177" s="64"/>
      <c r="Q177" s="64"/>
      <c r="R177" s="64"/>
      <c r="S177" s="64"/>
      <c r="T177" s="65"/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T177" s="17" t="s">
        <v>128</v>
      </c>
      <c r="AU177" s="17" t="s">
        <v>82</v>
      </c>
    </row>
    <row r="178" spans="1:65" s="2" customFormat="1" ht="11.25">
      <c r="A178" s="34"/>
      <c r="B178" s="35"/>
      <c r="C178" s="36"/>
      <c r="D178" s="191" t="s">
        <v>130</v>
      </c>
      <c r="E178" s="36"/>
      <c r="F178" s="192" t="s">
        <v>271</v>
      </c>
      <c r="G178" s="36"/>
      <c r="H178" s="36"/>
      <c r="I178" s="188"/>
      <c r="J178" s="36"/>
      <c r="K178" s="36"/>
      <c r="L178" s="39"/>
      <c r="M178" s="189"/>
      <c r="N178" s="190"/>
      <c r="O178" s="64"/>
      <c r="P178" s="64"/>
      <c r="Q178" s="64"/>
      <c r="R178" s="64"/>
      <c r="S178" s="64"/>
      <c r="T178" s="65"/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T178" s="17" t="s">
        <v>130</v>
      </c>
      <c r="AU178" s="17" t="s">
        <v>82</v>
      </c>
    </row>
    <row r="179" spans="1:65" s="13" customFormat="1" ht="11.25">
      <c r="B179" s="193"/>
      <c r="C179" s="194"/>
      <c r="D179" s="186" t="s">
        <v>132</v>
      </c>
      <c r="E179" s="195" t="s">
        <v>19</v>
      </c>
      <c r="F179" s="196" t="s">
        <v>272</v>
      </c>
      <c r="G179" s="194"/>
      <c r="H179" s="197">
        <v>5</v>
      </c>
      <c r="I179" s="198"/>
      <c r="J179" s="194"/>
      <c r="K179" s="194"/>
      <c r="L179" s="199"/>
      <c r="M179" s="200"/>
      <c r="N179" s="201"/>
      <c r="O179" s="201"/>
      <c r="P179" s="201"/>
      <c r="Q179" s="201"/>
      <c r="R179" s="201"/>
      <c r="S179" s="201"/>
      <c r="T179" s="202"/>
      <c r="AT179" s="203" t="s">
        <v>132</v>
      </c>
      <c r="AU179" s="203" t="s">
        <v>82</v>
      </c>
      <c r="AV179" s="13" t="s">
        <v>82</v>
      </c>
      <c r="AW179" s="13" t="s">
        <v>33</v>
      </c>
      <c r="AX179" s="13" t="s">
        <v>79</v>
      </c>
      <c r="AY179" s="203" t="s">
        <v>119</v>
      </c>
    </row>
    <row r="180" spans="1:65" s="2" customFormat="1" ht="16.5" customHeight="1">
      <c r="A180" s="34"/>
      <c r="B180" s="35"/>
      <c r="C180" s="173" t="s">
        <v>273</v>
      </c>
      <c r="D180" s="173" t="s">
        <v>121</v>
      </c>
      <c r="E180" s="174" t="s">
        <v>274</v>
      </c>
      <c r="F180" s="175" t="s">
        <v>275</v>
      </c>
      <c r="G180" s="176" t="s">
        <v>216</v>
      </c>
      <c r="H180" s="177">
        <v>2.0179999999999998</v>
      </c>
      <c r="I180" s="178"/>
      <c r="J180" s="179">
        <f>ROUND(I180*H180,2)</f>
        <v>0</v>
      </c>
      <c r="K180" s="175" t="s">
        <v>125</v>
      </c>
      <c r="L180" s="39"/>
      <c r="M180" s="180" t="s">
        <v>19</v>
      </c>
      <c r="N180" s="181" t="s">
        <v>42</v>
      </c>
      <c r="O180" s="64"/>
      <c r="P180" s="182">
        <f>O180*H180</f>
        <v>0</v>
      </c>
      <c r="Q180" s="182">
        <v>0</v>
      </c>
      <c r="R180" s="182">
        <f>Q180*H180</f>
        <v>0</v>
      </c>
      <c r="S180" s="182">
        <v>0</v>
      </c>
      <c r="T180" s="183">
        <f>S180*H180</f>
        <v>0</v>
      </c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R180" s="184" t="s">
        <v>126</v>
      </c>
      <c r="AT180" s="184" t="s">
        <v>121</v>
      </c>
      <c r="AU180" s="184" t="s">
        <v>82</v>
      </c>
      <c r="AY180" s="17" t="s">
        <v>119</v>
      </c>
      <c r="BE180" s="185">
        <f>IF(N180="základní",J180,0)</f>
        <v>0</v>
      </c>
      <c r="BF180" s="185">
        <f>IF(N180="snížená",J180,0)</f>
        <v>0</v>
      </c>
      <c r="BG180" s="185">
        <f>IF(N180="zákl. přenesená",J180,0)</f>
        <v>0</v>
      </c>
      <c r="BH180" s="185">
        <f>IF(N180="sníž. přenesená",J180,0)</f>
        <v>0</v>
      </c>
      <c r="BI180" s="185">
        <f>IF(N180="nulová",J180,0)</f>
        <v>0</v>
      </c>
      <c r="BJ180" s="17" t="s">
        <v>79</v>
      </c>
      <c r="BK180" s="185">
        <f>ROUND(I180*H180,2)</f>
        <v>0</v>
      </c>
      <c r="BL180" s="17" t="s">
        <v>126</v>
      </c>
      <c r="BM180" s="184" t="s">
        <v>276</v>
      </c>
    </row>
    <row r="181" spans="1:65" s="2" customFormat="1" ht="11.25">
      <c r="A181" s="34"/>
      <c r="B181" s="35"/>
      <c r="C181" s="36"/>
      <c r="D181" s="186" t="s">
        <v>128</v>
      </c>
      <c r="E181" s="36"/>
      <c r="F181" s="187" t="s">
        <v>277</v>
      </c>
      <c r="G181" s="36"/>
      <c r="H181" s="36"/>
      <c r="I181" s="188"/>
      <c r="J181" s="36"/>
      <c r="K181" s="36"/>
      <c r="L181" s="39"/>
      <c r="M181" s="189"/>
      <c r="N181" s="190"/>
      <c r="O181" s="64"/>
      <c r="P181" s="64"/>
      <c r="Q181" s="64"/>
      <c r="R181" s="64"/>
      <c r="S181" s="64"/>
      <c r="T181" s="65"/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T181" s="17" t="s">
        <v>128</v>
      </c>
      <c r="AU181" s="17" t="s">
        <v>82</v>
      </c>
    </row>
    <row r="182" spans="1:65" s="2" customFormat="1" ht="11.25">
      <c r="A182" s="34"/>
      <c r="B182" s="35"/>
      <c r="C182" s="36"/>
      <c r="D182" s="191" t="s">
        <v>130</v>
      </c>
      <c r="E182" s="36"/>
      <c r="F182" s="192" t="s">
        <v>278</v>
      </c>
      <c r="G182" s="36"/>
      <c r="H182" s="36"/>
      <c r="I182" s="188"/>
      <c r="J182" s="36"/>
      <c r="K182" s="36"/>
      <c r="L182" s="39"/>
      <c r="M182" s="189"/>
      <c r="N182" s="190"/>
      <c r="O182" s="64"/>
      <c r="P182" s="64"/>
      <c r="Q182" s="64"/>
      <c r="R182" s="64"/>
      <c r="S182" s="64"/>
      <c r="T182" s="65"/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T182" s="17" t="s">
        <v>130</v>
      </c>
      <c r="AU182" s="17" t="s">
        <v>82</v>
      </c>
    </row>
    <row r="183" spans="1:65" s="13" customFormat="1" ht="11.25">
      <c r="B183" s="193"/>
      <c r="C183" s="194"/>
      <c r="D183" s="186" t="s">
        <v>132</v>
      </c>
      <c r="E183" s="195" t="s">
        <v>19</v>
      </c>
      <c r="F183" s="196" t="s">
        <v>279</v>
      </c>
      <c r="G183" s="194"/>
      <c r="H183" s="197">
        <v>0.57799999999999996</v>
      </c>
      <c r="I183" s="198"/>
      <c r="J183" s="194"/>
      <c r="K183" s="194"/>
      <c r="L183" s="199"/>
      <c r="M183" s="200"/>
      <c r="N183" s="201"/>
      <c r="O183" s="201"/>
      <c r="P183" s="201"/>
      <c r="Q183" s="201"/>
      <c r="R183" s="201"/>
      <c r="S183" s="201"/>
      <c r="T183" s="202"/>
      <c r="AT183" s="203" t="s">
        <v>132</v>
      </c>
      <c r="AU183" s="203" t="s">
        <v>82</v>
      </c>
      <c r="AV183" s="13" t="s">
        <v>82</v>
      </c>
      <c r="AW183" s="13" t="s">
        <v>33</v>
      </c>
      <c r="AX183" s="13" t="s">
        <v>71</v>
      </c>
      <c r="AY183" s="203" t="s">
        <v>119</v>
      </c>
    </row>
    <row r="184" spans="1:65" s="13" customFormat="1" ht="11.25">
      <c r="B184" s="193"/>
      <c r="C184" s="194"/>
      <c r="D184" s="186" t="s">
        <v>132</v>
      </c>
      <c r="E184" s="195" t="s">
        <v>19</v>
      </c>
      <c r="F184" s="196" t="s">
        <v>280</v>
      </c>
      <c r="G184" s="194"/>
      <c r="H184" s="197">
        <v>1.44</v>
      </c>
      <c r="I184" s="198"/>
      <c r="J184" s="194"/>
      <c r="K184" s="194"/>
      <c r="L184" s="199"/>
      <c r="M184" s="200"/>
      <c r="N184" s="201"/>
      <c r="O184" s="201"/>
      <c r="P184" s="201"/>
      <c r="Q184" s="201"/>
      <c r="R184" s="201"/>
      <c r="S184" s="201"/>
      <c r="T184" s="202"/>
      <c r="AT184" s="203" t="s">
        <v>132</v>
      </c>
      <c r="AU184" s="203" t="s">
        <v>82</v>
      </c>
      <c r="AV184" s="13" t="s">
        <v>82</v>
      </c>
      <c r="AW184" s="13" t="s">
        <v>33</v>
      </c>
      <c r="AX184" s="13" t="s">
        <v>71</v>
      </c>
      <c r="AY184" s="203" t="s">
        <v>119</v>
      </c>
    </row>
    <row r="185" spans="1:65" s="2" customFormat="1" ht="16.5" customHeight="1">
      <c r="A185" s="34"/>
      <c r="B185" s="35"/>
      <c r="C185" s="173" t="s">
        <v>281</v>
      </c>
      <c r="D185" s="173" t="s">
        <v>121</v>
      </c>
      <c r="E185" s="174" t="s">
        <v>282</v>
      </c>
      <c r="F185" s="175" t="s">
        <v>283</v>
      </c>
      <c r="G185" s="176" t="s">
        <v>216</v>
      </c>
      <c r="H185" s="177">
        <v>311.04500000000002</v>
      </c>
      <c r="I185" s="178"/>
      <c r="J185" s="179">
        <f>ROUND(I185*H185,2)</f>
        <v>0</v>
      </c>
      <c r="K185" s="175" t="s">
        <v>125</v>
      </c>
      <c r="L185" s="39"/>
      <c r="M185" s="180" t="s">
        <v>19</v>
      </c>
      <c r="N185" s="181" t="s">
        <v>42</v>
      </c>
      <c r="O185" s="64"/>
      <c r="P185" s="182">
        <f>O185*H185</f>
        <v>0</v>
      </c>
      <c r="Q185" s="182">
        <v>0</v>
      </c>
      <c r="R185" s="182">
        <f>Q185*H185</f>
        <v>0</v>
      </c>
      <c r="S185" s="182">
        <v>0</v>
      </c>
      <c r="T185" s="183">
        <f>S185*H185</f>
        <v>0</v>
      </c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R185" s="184" t="s">
        <v>126</v>
      </c>
      <c r="AT185" s="184" t="s">
        <v>121</v>
      </c>
      <c r="AU185" s="184" t="s">
        <v>82</v>
      </c>
      <c r="AY185" s="17" t="s">
        <v>119</v>
      </c>
      <c r="BE185" s="185">
        <f>IF(N185="základní",J185,0)</f>
        <v>0</v>
      </c>
      <c r="BF185" s="185">
        <f>IF(N185="snížená",J185,0)</f>
        <v>0</v>
      </c>
      <c r="BG185" s="185">
        <f>IF(N185="zákl. přenesená",J185,0)</f>
        <v>0</v>
      </c>
      <c r="BH185" s="185">
        <f>IF(N185="sníž. přenesená",J185,0)</f>
        <v>0</v>
      </c>
      <c r="BI185" s="185">
        <f>IF(N185="nulová",J185,0)</f>
        <v>0</v>
      </c>
      <c r="BJ185" s="17" t="s">
        <v>79</v>
      </c>
      <c r="BK185" s="185">
        <f>ROUND(I185*H185,2)</f>
        <v>0</v>
      </c>
      <c r="BL185" s="17" t="s">
        <v>126</v>
      </c>
      <c r="BM185" s="184" t="s">
        <v>284</v>
      </c>
    </row>
    <row r="186" spans="1:65" s="2" customFormat="1" ht="19.5">
      <c r="A186" s="34"/>
      <c r="B186" s="35"/>
      <c r="C186" s="36"/>
      <c r="D186" s="186" t="s">
        <v>128</v>
      </c>
      <c r="E186" s="36"/>
      <c r="F186" s="187" t="s">
        <v>285</v>
      </c>
      <c r="G186" s="36"/>
      <c r="H186" s="36"/>
      <c r="I186" s="188"/>
      <c r="J186" s="36"/>
      <c r="K186" s="36"/>
      <c r="L186" s="39"/>
      <c r="M186" s="189"/>
      <c r="N186" s="190"/>
      <c r="O186" s="64"/>
      <c r="P186" s="64"/>
      <c r="Q186" s="64"/>
      <c r="R186" s="64"/>
      <c r="S186" s="64"/>
      <c r="T186" s="65"/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T186" s="17" t="s">
        <v>128</v>
      </c>
      <c r="AU186" s="17" t="s">
        <v>82</v>
      </c>
    </row>
    <row r="187" spans="1:65" s="2" customFormat="1" ht="11.25">
      <c r="A187" s="34"/>
      <c r="B187" s="35"/>
      <c r="C187" s="36"/>
      <c r="D187" s="191" t="s">
        <v>130</v>
      </c>
      <c r="E187" s="36"/>
      <c r="F187" s="192" t="s">
        <v>286</v>
      </c>
      <c r="G187" s="36"/>
      <c r="H187" s="36"/>
      <c r="I187" s="188"/>
      <c r="J187" s="36"/>
      <c r="K187" s="36"/>
      <c r="L187" s="39"/>
      <c r="M187" s="189"/>
      <c r="N187" s="190"/>
      <c r="O187" s="64"/>
      <c r="P187" s="64"/>
      <c r="Q187" s="64"/>
      <c r="R187" s="64"/>
      <c r="S187" s="64"/>
      <c r="T187" s="65"/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T187" s="17" t="s">
        <v>130</v>
      </c>
      <c r="AU187" s="17" t="s">
        <v>82</v>
      </c>
    </row>
    <row r="188" spans="1:65" s="13" customFormat="1" ht="11.25">
      <c r="B188" s="193"/>
      <c r="C188" s="194"/>
      <c r="D188" s="186" t="s">
        <v>132</v>
      </c>
      <c r="E188" s="195" t="s">
        <v>19</v>
      </c>
      <c r="F188" s="196" t="s">
        <v>287</v>
      </c>
      <c r="G188" s="194"/>
      <c r="H188" s="197">
        <v>4</v>
      </c>
      <c r="I188" s="198"/>
      <c r="J188" s="194"/>
      <c r="K188" s="194"/>
      <c r="L188" s="199"/>
      <c r="M188" s="200"/>
      <c r="N188" s="201"/>
      <c r="O188" s="201"/>
      <c r="P188" s="201"/>
      <c r="Q188" s="201"/>
      <c r="R188" s="201"/>
      <c r="S188" s="201"/>
      <c r="T188" s="202"/>
      <c r="AT188" s="203" t="s">
        <v>132</v>
      </c>
      <c r="AU188" s="203" t="s">
        <v>82</v>
      </c>
      <c r="AV188" s="13" t="s">
        <v>82</v>
      </c>
      <c r="AW188" s="13" t="s">
        <v>33</v>
      </c>
      <c r="AX188" s="13" t="s">
        <v>71</v>
      </c>
      <c r="AY188" s="203" t="s">
        <v>119</v>
      </c>
    </row>
    <row r="189" spans="1:65" s="13" customFormat="1" ht="11.25">
      <c r="B189" s="193"/>
      <c r="C189" s="194"/>
      <c r="D189" s="186" t="s">
        <v>132</v>
      </c>
      <c r="E189" s="195" t="s">
        <v>19</v>
      </c>
      <c r="F189" s="196" t="s">
        <v>288</v>
      </c>
      <c r="G189" s="194"/>
      <c r="H189" s="197">
        <v>7.1719999999999997</v>
      </c>
      <c r="I189" s="198"/>
      <c r="J189" s="194"/>
      <c r="K189" s="194"/>
      <c r="L189" s="199"/>
      <c r="M189" s="200"/>
      <c r="N189" s="201"/>
      <c r="O189" s="201"/>
      <c r="P189" s="201"/>
      <c r="Q189" s="201"/>
      <c r="R189" s="201"/>
      <c r="S189" s="201"/>
      <c r="T189" s="202"/>
      <c r="AT189" s="203" t="s">
        <v>132</v>
      </c>
      <c r="AU189" s="203" t="s">
        <v>82</v>
      </c>
      <c r="AV189" s="13" t="s">
        <v>82</v>
      </c>
      <c r="AW189" s="13" t="s">
        <v>33</v>
      </c>
      <c r="AX189" s="13" t="s">
        <v>71</v>
      </c>
      <c r="AY189" s="203" t="s">
        <v>119</v>
      </c>
    </row>
    <row r="190" spans="1:65" s="13" customFormat="1" ht="11.25">
      <c r="B190" s="193"/>
      <c r="C190" s="194"/>
      <c r="D190" s="186" t="s">
        <v>132</v>
      </c>
      <c r="E190" s="195" t="s">
        <v>19</v>
      </c>
      <c r="F190" s="196" t="s">
        <v>289</v>
      </c>
      <c r="G190" s="194"/>
      <c r="H190" s="197">
        <v>168.41499999999999</v>
      </c>
      <c r="I190" s="198"/>
      <c r="J190" s="194"/>
      <c r="K190" s="194"/>
      <c r="L190" s="199"/>
      <c r="M190" s="200"/>
      <c r="N190" s="201"/>
      <c r="O190" s="201"/>
      <c r="P190" s="201"/>
      <c r="Q190" s="201"/>
      <c r="R190" s="201"/>
      <c r="S190" s="201"/>
      <c r="T190" s="202"/>
      <c r="AT190" s="203" t="s">
        <v>132</v>
      </c>
      <c r="AU190" s="203" t="s">
        <v>82</v>
      </c>
      <c r="AV190" s="13" t="s">
        <v>82</v>
      </c>
      <c r="AW190" s="13" t="s">
        <v>33</v>
      </c>
      <c r="AX190" s="13" t="s">
        <v>71</v>
      </c>
      <c r="AY190" s="203" t="s">
        <v>119</v>
      </c>
    </row>
    <row r="191" spans="1:65" s="13" customFormat="1" ht="11.25">
      <c r="B191" s="193"/>
      <c r="C191" s="194"/>
      <c r="D191" s="186" t="s">
        <v>132</v>
      </c>
      <c r="E191" s="195" t="s">
        <v>19</v>
      </c>
      <c r="F191" s="196" t="s">
        <v>290</v>
      </c>
      <c r="G191" s="194"/>
      <c r="H191" s="197">
        <v>151.32</v>
      </c>
      <c r="I191" s="198"/>
      <c r="J191" s="194"/>
      <c r="K191" s="194"/>
      <c r="L191" s="199"/>
      <c r="M191" s="200"/>
      <c r="N191" s="201"/>
      <c r="O191" s="201"/>
      <c r="P191" s="201"/>
      <c r="Q191" s="201"/>
      <c r="R191" s="201"/>
      <c r="S191" s="201"/>
      <c r="T191" s="202"/>
      <c r="AT191" s="203" t="s">
        <v>132</v>
      </c>
      <c r="AU191" s="203" t="s">
        <v>82</v>
      </c>
      <c r="AV191" s="13" t="s">
        <v>82</v>
      </c>
      <c r="AW191" s="13" t="s">
        <v>33</v>
      </c>
      <c r="AX191" s="13" t="s">
        <v>71</v>
      </c>
      <c r="AY191" s="203" t="s">
        <v>119</v>
      </c>
    </row>
    <row r="192" spans="1:65" s="13" customFormat="1" ht="11.25">
      <c r="B192" s="193"/>
      <c r="C192" s="194"/>
      <c r="D192" s="186" t="s">
        <v>132</v>
      </c>
      <c r="E192" s="195" t="s">
        <v>19</v>
      </c>
      <c r="F192" s="196" t="s">
        <v>291</v>
      </c>
      <c r="G192" s="194"/>
      <c r="H192" s="197">
        <v>-19.861999999999998</v>
      </c>
      <c r="I192" s="198"/>
      <c r="J192" s="194"/>
      <c r="K192" s="194"/>
      <c r="L192" s="199"/>
      <c r="M192" s="200"/>
      <c r="N192" s="201"/>
      <c r="O192" s="201"/>
      <c r="P192" s="201"/>
      <c r="Q192" s="201"/>
      <c r="R192" s="201"/>
      <c r="S192" s="201"/>
      <c r="T192" s="202"/>
      <c r="AT192" s="203" t="s">
        <v>132</v>
      </c>
      <c r="AU192" s="203" t="s">
        <v>82</v>
      </c>
      <c r="AV192" s="13" t="s">
        <v>82</v>
      </c>
      <c r="AW192" s="13" t="s">
        <v>33</v>
      </c>
      <c r="AX192" s="13" t="s">
        <v>71</v>
      </c>
      <c r="AY192" s="203" t="s">
        <v>119</v>
      </c>
    </row>
    <row r="193" spans="1:65" s="2" customFormat="1" ht="21.75" customHeight="1">
      <c r="A193" s="34"/>
      <c r="B193" s="35"/>
      <c r="C193" s="173" t="s">
        <v>292</v>
      </c>
      <c r="D193" s="173" t="s">
        <v>121</v>
      </c>
      <c r="E193" s="174" t="s">
        <v>293</v>
      </c>
      <c r="F193" s="175" t="s">
        <v>294</v>
      </c>
      <c r="G193" s="176" t="s">
        <v>216</v>
      </c>
      <c r="H193" s="177">
        <v>0.22500000000000001</v>
      </c>
      <c r="I193" s="178"/>
      <c r="J193" s="179">
        <f>ROUND(I193*H193,2)</f>
        <v>0</v>
      </c>
      <c r="K193" s="175" t="s">
        <v>125</v>
      </c>
      <c r="L193" s="39"/>
      <c r="M193" s="180" t="s">
        <v>19</v>
      </c>
      <c r="N193" s="181" t="s">
        <v>42</v>
      </c>
      <c r="O193" s="64"/>
      <c r="P193" s="182">
        <f>O193*H193</f>
        <v>0</v>
      </c>
      <c r="Q193" s="182">
        <v>0</v>
      </c>
      <c r="R193" s="182">
        <f>Q193*H193</f>
        <v>0</v>
      </c>
      <c r="S193" s="182">
        <v>0</v>
      </c>
      <c r="T193" s="183">
        <f>S193*H193</f>
        <v>0</v>
      </c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R193" s="184" t="s">
        <v>126</v>
      </c>
      <c r="AT193" s="184" t="s">
        <v>121</v>
      </c>
      <c r="AU193" s="184" t="s">
        <v>82</v>
      </c>
      <c r="AY193" s="17" t="s">
        <v>119</v>
      </c>
      <c r="BE193" s="185">
        <f>IF(N193="základní",J193,0)</f>
        <v>0</v>
      </c>
      <c r="BF193" s="185">
        <f>IF(N193="snížená",J193,0)</f>
        <v>0</v>
      </c>
      <c r="BG193" s="185">
        <f>IF(N193="zákl. přenesená",J193,0)</f>
        <v>0</v>
      </c>
      <c r="BH193" s="185">
        <f>IF(N193="sníž. přenesená",J193,0)</f>
        <v>0</v>
      </c>
      <c r="BI193" s="185">
        <f>IF(N193="nulová",J193,0)</f>
        <v>0</v>
      </c>
      <c r="BJ193" s="17" t="s">
        <v>79</v>
      </c>
      <c r="BK193" s="185">
        <f>ROUND(I193*H193,2)</f>
        <v>0</v>
      </c>
      <c r="BL193" s="17" t="s">
        <v>126</v>
      </c>
      <c r="BM193" s="184" t="s">
        <v>295</v>
      </c>
    </row>
    <row r="194" spans="1:65" s="2" customFormat="1" ht="19.5">
      <c r="A194" s="34"/>
      <c r="B194" s="35"/>
      <c r="C194" s="36"/>
      <c r="D194" s="186" t="s">
        <v>128</v>
      </c>
      <c r="E194" s="36"/>
      <c r="F194" s="187" t="s">
        <v>296</v>
      </c>
      <c r="G194" s="36"/>
      <c r="H194" s="36"/>
      <c r="I194" s="188"/>
      <c r="J194" s="36"/>
      <c r="K194" s="36"/>
      <c r="L194" s="39"/>
      <c r="M194" s="189"/>
      <c r="N194" s="190"/>
      <c r="O194" s="64"/>
      <c r="P194" s="64"/>
      <c r="Q194" s="64"/>
      <c r="R194" s="64"/>
      <c r="S194" s="64"/>
      <c r="T194" s="65"/>
      <c r="U194" s="34"/>
      <c r="V194" s="34"/>
      <c r="W194" s="34"/>
      <c r="X194" s="34"/>
      <c r="Y194" s="34"/>
      <c r="Z194" s="34"/>
      <c r="AA194" s="34"/>
      <c r="AB194" s="34"/>
      <c r="AC194" s="34"/>
      <c r="AD194" s="34"/>
      <c r="AE194" s="34"/>
      <c r="AT194" s="17" t="s">
        <v>128</v>
      </c>
      <c r="AU194" s="17" t="s">
        <v>82</v>
      </c>
    </row>
    <row r="195" spans="1:65" s="2" customFormat="1" ht="11.25">
      <c r="A195" s="34"/>
      <c r="B195" s="35"/>
      <c r="C195" s="36"/>
      <c r="D195" s="191" t="s">
        <v>130</v>
      </c>
      <c r="E195" s="36"/>
      <c r="F195" s="192" t="s">
        <v>297</v>
      </c>
      <c r="G195" s="36"/>
      <c r="H195" s="36"/>
      <c r="I195" s="188"/>
      <c r="J195" s="36"/>
      <c r="K195" s="36"/>
      <c r="L195" s="39"/>
      <c r="M195" s="189"/>
      <c r="N195" s="190"/>
      <c r="O195" s="64"/>
      <c r="P195" s="64"/>
      <c r="Q195" s="64"/>
      <c r="R195" s="64"/>
      <c r="S195" s="64"/>
      <c r="T195" s="65"/>
      <c r="U195" s="34"/>
      <c r="V195" s="34"/>
      <c r="W195" s="34"/>
      <c r="X195" s="34"/>
      <c r="Y195" s="34"/>
      <c r="Z195" s="34"/>
      <c r="AA195" s="34"/>
      <c r="AB195" s="34"/>
      <c r="AC195" s="34"/>
      <c r="AD195" s="34"/>
      <c r="AE195" s="34"/>
      <c r="AT195" s="17" t="s">
        <v>130</v>
      </c>
      <c r="AU195" s="17" t="s">
        <v>82</v>
      </c>
    </row>
    <row r="196" spans="1:65" s="13" customFormat="1" ht="11.25">
      <c r="B196" s="193"/>
      <c r="C196" s="194"/>
      <c r="D196" s="186" t="s">
        <v>132</v>
      </c>
      <c r="E196" s="195" t="s">
        <v>19</v>
      </c>
      <c r="F196" s="196" t="s">
        <v>298</v>
      </c>
      <c r="G196" s="194"/>
      <c r="H196" s="197">
        <v>0.22500000000000001</v>
      </c>
      <c r="I196" s="198"/>
      <c r="J196" s="194"/>
      <c r="K196" s="194"/>
      <c r="L196" s="199"/>
      <c r="M196" s="200"/>
      <c r="N196" s="201"/>
      <c r="O196" s="201"/>
      <c r="P196" s="201"/>
      <c r="Q196" s="201"/>
      <c r="R196" s="201"/>
      <c r="S196" s="201"/>
      <c r="T196" s="202"/>
      <c r="AT196" s="203" t="s">
        <v>132</v>
      </c>
      <c r="AU196" s="203" t="s">
        <v>82</v>
      </c>
      <c r="AV196" s="13" t="s">
        <v>82</v>
      </c>
      <c r="AW196" s="13" t="s">
        <v>33</v>
      </c>
      <c r="AX196" s="13" t="s">
        <v>79</v>
      </c>
      <c r="AY196" s="203" t="s">
        <v>119</v>
      </c>
    </row>
    <row r="197" spans="1:65" s="2" customFormat="1" ht="21.75" customHeight="1">
      <c r="A197" s="34"/>
      <c r="B197" s="35"/>
      <c r="C197" s="173" t="s">
        <v>299</v>
      </c>
      <c r="D197" s="173" t="s">
        <v>121</v>
      </c>
      <c r="E197" s="174" t="s">
        <v>300</v>
      </c>
      <c r="F197" s="175" t="s">
        <v>301</v>
      </c>
      <c r="G197" s="176" t="s">
        <v>216</v>
      </c>
      <c r="H197" s="177">
        <v>157.18</v>
      </c>
      <c r="I197" s="178"/>
      <c r="J197" s="179">
        <f>ROUND(I197*H197,2)</f>
        <v>0</v>
      </c>
      <c r="K197" s="175" t="s">
        <v>125</v>
      </c>
      <c r="L197" s="39"/>
      <c r="M197" s="180" t="s">
        <v>19</v>
      </c>
      <c r="N197" s="181" t="s">
        <v>42</v>
      </c>
      <c r="O197" s="64"/>
      <c r="P197" s="182">
        <f>O197*H197</f>
        <v>0</v>
      </c>
      <c r="Q197" s="182">
        <v>0</v>
      </c>
      <c r="R197" s="182">
        <f>Q197*H197</f>
        <v>0</v>
      </c>
      <c r="S197" s="182">
        <v>0</v>
      </c>
      <c r="T197" s="183">
        <f>S197*H197</f>
        <v>0</v>
      </c>
      <c r="U197" s="34"/>
      <c r="V197" s="34"/>
      <c r="W197" s="34"/>
      <c r="X197" s="34"/>
      <c r="Y197" s="34"/>
      <c r="Z197" s="34"/>
      <c r="AA197" s="34"/>
      <c r="AB197" s="34"/>
      <c r="AC197" s="34"/>
      <c r="AD197" s="34"/>
      <c r="AE197" s="34"/>
      <c r="AR197" s="184" t="s">
        <v>126</v>
      </c>
      <c r="AT197" s="184" t="s">
        <v>121</v>
      </c>
      <c r="AU197" s="184" t="s">
        <v>82</v>
      </c>
      <c r="AY197" s="17" t="s">
        <v>119</v>
      </c>
      <c r="BE197" s="185">
        <f>IF(N197="základní",J197,0)</f>
        <v>0</v>
      </c>
      <c r="BF197" s="185">
        <f>IF(N197="snížená",J197,0)</f>
        <v>0</v>
      </c>
      <c r="BG197" s="185">
        <f>IF(N197="zákl. přenesená",J197,0)</f>
        <v>0</v>
      </c>
      <c r="BH197" s="185">
        <f>IF(N197="sníž. přenesená",J197,0)</f>
        <v>0</v>
      </c>
      <c r="BI197" s="185">
        <f>IF(N197="nulová",J197,0)</f>
        <v>0</v>
      </c>
      <c r="BJ197" s="17" t="s">
        <v>79</v>
      </c>
      <c r="BK197" s="185">
        <f>ROUND(I197*H197,2)</f>
        <v>0</v>
      </c>
      <c r="BL197" s="17" t="s">
        <v>126</v>
      </c>
      <c r="BM197" s="184" t="s">
        <v>302</v>
      </c>
    </row>
    <row r="198" spans="1:65" s="2" customFormat="1" ht="19.5">
      <c r="A198" s="34"/>
      <c r="B198" s="35"/>
      <c r="C198" s="36"/>
      <c r="D198" s="186" t="s">
        <v>128</v>
      </c>
      <c r="E198" s="36"/>
      <c r="F198" s="187" t="s">
        <v>303</v>
      </c>
      <c r="G198" s="36"/>
      <c r="H198" s="36"/>
      <c r="I198" s="188"/>
      <c r="J198" s="36"/>
      <c r="K198" s="36"/>
      <c r="L198" s="39"/>
      <c r="M198" s="189"/>
      <c r="N198" s="190"/>
      <c r="O198" s="64"/>
      <c r="P198" s="64"/>
      <c r="Q198" s="64"/>
      <c r="R198" s="64"/>
      <c r="S198" s="64"/>
      <c r="T198" s="65"/>
      <c r="U198" s="34"/>
      <c r="V198" s="34"/>
      <c r="W198" s="34"/>
      <c r="X198" s="34"/>
      <c r="Y198" s="34"/>
      <c r="Z198" s="34"/>
      <c r="AA198" s="34"/>
      <c r="AB198" s="34"/>
      <c r="AC198" s="34"/>
      <c r="AD198" s="34"/>
      <c r="AE198" s="34"/>
      <c r="AT198" s="17" t="s">
        <v>128</v>
      </c>
      <c r="AU198" s="17" t="s">
        <v>82</v>
      </c>
    </row>
    <row r="199" spans="1:65" s="2" customFormat="1" ht="11.25">
      <c r="A199" s="34"/>
      <c r="B199" s="35"/>
      <c r="C199" s="36"/>
      <c r="D199" s="191" t="s">
        <v>130</v>
      </c>
      <c r="E199" s="36"/>
      <c r="F199" s="192" t="s">
        <v>304</v>
      </c>
      <c r="G199" s="36"/>
      <c r="H199" s="36"/>
      <c r="I199" s="188"/>
      <c r="J199" s="36"/>
      <c r="K199" s="36"/>
      <c r="L199" s="39"/>
      <c r="M199" s="189"/>
      <c r="N199" s="190"/>
      <c r="O199" s="64"/>
      <c r="P199" s="64"/>
      <c r="Q199" s="64"/>
      <c r="R199" s="64"/>
      <c r="S199" s="64"/>
      <c r="T199" s="65"/>
      <c r="U199" s="34"/>
      <c r="V199" s="34"/>
      <c r="W199" s="34"/>
      <c r="X199" s="34"/>
      <c r="Y199" s="34"/>
      <c r="Z199" s="34"/>
      <c r="AA199" s="34"/>
      <c r="AB199" s="34"/>
      <c r="AC199" s="34"/>
      <c r="AD199" s="34"/>
      <c r="AE199" s="34"/>
      <c r="AT199" s="17" t="s">
        <v>130</v>
      </c>
      <c r="AU199" s="17" t="s">
        <v>82</v>
      </c>
    </row>
    <row r="200" spans="1:65" s="13" customFormat="1" ht="11.25">
      <c r="B200" s="193"/>
      <c r="C200" s="194"/>
      <c r="D200" s="186" t="s">
        <v>132</v>
      </c>
      <c r="E200" s="195" t="s">
        <v>19</v>
      </c>
      <c r="F200" s="196" t="s">
        <v>305</v>
      </c>
      <c r="G200" s="194"/>
      <c r="H200" s="197">
        <v>156.1</v>
      </c>
      <c r="I200" s="198"/>
      <c r="J200" s="194"/>
      <c r="K200" s="194"/>
      <c r="L200" s="199"/>
      <c r="M200" s="200"/>
      <c r="N200" s="201"/>
      <c r="O200" s="201"/>
      <c r="P200" s="201"/>
      <c r="Q200" s="201"/>
      <c r="R200" s="201"/>
      <c r="S200" s="201"/>
      <c r="T200" s="202"/>
      <c r="AT200" s="203" t="s">
        <v>132</v>
      </c>
      <c r="AU200" s="203" t="s">
        <v>82</v>
      </c>
      <c r="AV200" s="13" t="s">
        <v>82</v>
      </c>
      <c r="AW200" s="13" t="s">
        <v>33</v>
      </c>
      <c r="AX200" s="13" t="s">
        <v>71</v>
      </c>
      <c r="AY200" s="203" t="s">
        <v>119</v>
      </c>
    </row>
    <row r="201" spans="1:65" s="13" customFormat="1" ht="11.25">
      <c r="B201" s="193"/>
      <c r="C201" s="194"/>
      <c r="D201" s="186" t="s">
        <v>132</v>
      </c>
      <c r="E201" s="195" t="s">
        <v>19</v>
      </c>
      <c r="F201" s="196" t="s">
        <v>306</v>
      </c>
      <c r="G201" s="194"/>
      <c r="H201" s="197">
        <v>1.08</v>
      </c>
      <c r="I201" s="198"/>
      <c r="J201" s="194"/>
      <c r="K201" s="194"/>
      <c r="L201" s="199"/>
      <c r="M201" s="200"/>
      <c r="N201" s="201"/>
      <c r="O201" s="201"/>
      <c r="P201" s="201"/>
      <c r="Q201" s="201"/>
      <c r="R201" s="201"/>
      <c r="S201" s="201"/>
      <c r="T201" s="202"/>
      <c r="AT201" s="203" t="s">
        <v>132</v>
      </c>
      <c r="AU201" s="203" t="s">
        <v>82</v>
      </c>
      <c r="AV201" s="13" t="s">
        <v>82</v>
      </c>
      <c r="AW201" s="13" t="s">
        <v>33</v>
      </c>
      <c r="AX201" s="13" t="s">
        <v>71</v>
      </c>
      <c r="AY201" s="203" t="s">
        <v>119</v>
      </c>
    </row>
    <row r="202" spans="1:65" s="2" customFormat="1" ht="21.75" customHeight="1">
      <c r="A202" s="34"/>
      <c r="B202" s="35"/>
      <c r="C202" s="173" t="s">
        <v>307</v>
      </c>
      <c r="D202" s="173" t="s">
        <v>121</v>
      </c>
      <c r="E202" s="174" t="s">
        <v>308</v>
      </c>
      <c r="F202" s="175" t="s">
        <v>309</v>
      </c>
      <c r="G202" s="176" t="s">
        <v>216</v>
      </c>
      <c r="H202" s="177">
        <v>25.707999999999998</v>
      </c>
      <c r="I202" s="178"/>
      <c r="J202" s="179">
        <f>ROUND(I202*H202,2)</f>
        <v>0</v>
      </c>
      <c r="K202" s="175" t="s">
        <v>125</v>
      </c>
      <c r="L202" s="39"/>
      <c r="M202" s="180" t="s">
        <v>19</v>
      </c>
      <c r="N202" s="181" t="s">
        <v>42</v>
      </c>
      <c r="O202" s="64"/>
      <c r="P202" s="182">
        <f>O202*H202</f>
        <v>0</v>
      </c>
      <c r="Q202" s="182">
        <v>0</v>
      </c>
      <c r="R202" s="182">
        <f>Q202*H202</f>
        <v>0</v>
      </c>
      <c r="S202" s="182">
        <v>0</v>
      </c>
      <c r="T202" s="183">
        <f>S202*H202</f>
        <v>0</v>
      </c>
      <c r="U202" s="34"/>
      <c r="V202" s="34"/>
      <c r="W202" s="34"/>
      <c r="X202" s="34"/>
      <c r="Y202" s="34"/>
      <c r="Z202" s="34"/>
      <c r="AA202" s="34"/>
      <c r="AB202" s="34"/>
      <c r="AC202" s="34"/>
      <c r="AD202" s="34"/>
      <c r="AE202" s="34"/>
      <c r="AR202" s="184" t="s">
        <v>126</v>
      </c>
      <c r="AT202" s="184" t="s">
        <v>121</v>
      </c>
      <c r="AU202" s="184" t="s">
        <v>82</v>
      </c>
      <c r="AY202" s="17" t="s">
        <v>119</v>
      </c>
      <c r="BE202" s="185">
        <f>IF(N202="základní",J202,0)</f>
        <v>0</v>
      </c>
      <c r="BF202" s="185">
        <f>IF(N202="snížená",J202,0)</f>
        <v>0</v>
      </c>
      <c r="BG202" s="185">
        <f>IF(N202="zákl. přenesená",J202,0)</f>
        <v>0</v>
      </c>
      <c r="BH202" s="185">
        <f>IF(N202="sníž. přenesená",J202,0)</f>
        <v>0</v>
      </c>
      <c r="BI202" s="185">
        <f>IF(N202="nulová",J202,0)</f>
        <v>0</v>
      </c>
      <c r="BJ202" s="17" t="s">
        <v>79</v>
      </c>
      <c r="BK202" s="185">
        <f>ROUND(I202*H202,2)</f>
        <v>0</v>
      </c>
      <c r="BL202" s="17" t="s">
        <v>126</v>
      </c>
      <c r="BM202" s="184" t="s">
        <v>310</v>
      </c>
    </row>
    <row r="203" spans="1:65" s="2" customFormat="1" ht="19.5">
      <c r="A203" s="34"/>
      <c r="B203" s="35"/>
      <c r="C203" s="36"/>
      <c r="D203" s="186" t="s">
        <v>128</v>
      </c>
      <c r="E203" s="36"/>
      <c r="F203" s="187" t="s">
        <v>311</v>
      </c>
      <c r="G203" s="36"/>
      <c r="H203" s="36"/>
      <c r="I203" s="188"/>
      <c r="J203" s="36"/>
      <c r="K203" s="36"/>
      <c r="L203" s="39"/>
      <c r="M203" s="189"/>
      <c r="N203" s="190"/>
      <c r="O203" s="64"/>
      <c r="P203" s="64"/>
      <c r="Q203" s="64"/>
      <c r="R203" s="64"/>
      <c r="S203" s="64"/>
      <c r="T203" s="65"/>
      <c r="U203" s="34"/>
      <c r="V203" s="34"/>
      <c r="W203" s="34"/>
      <c r="X203" s="34"/>
      <c r="Y203" s="34"/>
      <c r="Z203" s="34"/>
      <c r="AA203" s="34"/>
      <c r="AB203" s="34"/>
      <c r="AC203" s="34"/>
      <c r="AD203" s="34"/>
      <c r="AE203" s="34"/>
      <c r="AT203" s="17" t="s">
        <v>128</v>
      </c>
      <c r="AU203" s="17" t="s">
        <v>82</v>
      </c>
    </row>
    <row r="204" spans="1:65" s="2" customFormat="1" ht="11.25">
      <c r="A204" s="34"/>
      <c r="B204" s="35"/>
      <c r="C204" s="36"/>
      <c r="D204" s="191" t="s">
        <v>130</v>
      </c>
      <c r="E204" s="36"/>
      <c r="F204" s="192" t="s">
        <v>312</v>
      </c>
      <c r="G204" s="36"/>
      <c r="H204" s="36"/>
      <c r="I204" s="188"/>
      <c r="J204" s="36"/>
      <c r="K204" s="36"/>
      <c r="L204" s="39"/>
      <c r="M204" s="189"/>
      <c r="N204" s="190"/>
      <c r="O204" s="64"/>
      <c r="P204" s="64"/>
      <c r="Q204" s="64"/>
      <c r="R204" s="64"/>
      <c r="S204" s="64"/>
      <c r="T204" s="65"/>
      <c r="U204" s="34"/>
      <c r="V204" s="34"/>
      <c r="W204" s="34"/>
      <c r="X204" s="34"/>
      <c r="Y204" s="34"/>
      <c r="Z204" s="34"/>
      <c r="AA204" s="34"/>
      <c r="AB204" s="34"/>
      <c r="AC204" s="34"/>
      <c r="AD204" s="34"/>
      <c r="AE204" s="34"/>
      <c r="AT204" s="17" t="s">
        <v>130</v>
      </c>
      <c r="AU204" s="17" t="s">
        <v>82</v>
      </c>
    </row>
    <row r="205" spans="1:65" s="13" customFormat="1" ht="11.25">
      <c r="B205" s="193"/>
      <c r="C205" s="194"/>
      <c r="D205" s="186" t="s">
        <v>132</v>
      </c>
      <c r="E205" s="195" t="s">
        <v>19</v>
      </c>
      <c r="F205" s="196" t="s">
        <v>313</v>
      </c>
      <c r="G205" s="194"/>
      <c r="H205" s="197">
        <v>2.7450000000000001</v>
      </c>
      <c r="I205" s="198"/>
      <c r="J205" s="194"/>
      <c r="K205" s="194"/>
      <c r="L205" s="199"/>
      <c r="M205" s="200"/>
      <c r="N205" s="201"/>
      <c r="O205" s="201"/>
      <c r="P205" s="201"/>
      <c r="Q205" s="201"/>
      <c r="R205" s="201"/>
      <c r="S205" s="201"/>
      <c r="T205" s="202"/>
      <c r="AT205" s="203" t="s">
        <v>132</v>
      </c>
      <c r="AU205" s="203" t="s">
        <v>82</v>
      </c>
      <c r="AV205" s="13" t="s">
        <v>82</v>
      </c>
      <c r="AW205" s="13" t="s">
        <v>33</v>
      </c>
      <c r="AX205" s="13" t="s">
        <v>71</v>
      </c>
      <c r="AY205" s="203" t="s">
        <v>119</v>
      </c>
    </row>
    <row r="206" spans="1:65" s="13" customFormat="1" ht="11.25">
      <c r="B206" s="193"/>
      <c r="C206" s="194"/>
      <c r="D206" s="186" t="s">
        <v>132</v>
      </c>
      <c r="E206" s="195" t="s">
        <v>19</v>
      </c>
      <c r="F206" s="196" t="s">
        <v>314</v>
      </c>
      <c r="G206" s="194"/>
      <c r="H206" s="197">
        <v>14.705</v>
      </c>
      <c r="I206" s="198"/>
      <c r="J206" s="194"/>
      <c r="K206" s="194"/>
      <c r="L206" s="199"/>
      <c r="M206" s="200"/>
      <c r="N206" s="201"/>
      <c r="O206" s="201"/>
      <c r="P206" s="201"/>
      <c r="Q206" s="201"/>
      <c r="R206" s="201"/>
      <c r="S206" s="201"/>
      <c r="T206" s="202"/>
      <c r="AT206" s="203" t="s">
        <v>132</v>
      </c>
      <c r="AU206" s="203" t="s">
        <v>82</v>
      </c>
      <c r="AV206" s="13" t="s">
        <v>82</v>
      </c>
      <c r="AW206" s="13" t="s">
        <v>33</v>
      </c>
      <c r="AX206" s="13" t="s">
        <v>71</v>
      </c>
      <c r="AY206" s="203" t="s">
        <v>119</v>
      </c>
    </row>
    <row r="207" spans="1:65" s="13" customFormat="1" ht="11.25">
      <c r="B207" s="193"/>
      <c r="C207" s="194"/>
      <c r="D207" s="186" t="s">
        <v>132</v>
      </c>
      <c r="E207" s="195" t="s">
        <v>19</v>
      </c>
      <c r="F207" s="196" t="s">
        <v>315</v>
      </c>
      <c r="G207" s="194"/>
      <c r="H207" s="197">
        <v>8.2579999999999991</v>
      </c>
      <c r="I207" s="198"/>
      <c r="J207" s="194"/>
      <c r="K207" s="194"/>
      <c r="L207" s="199"/>
      <c r="M207" s="200"/>
      <c r="N207" s="201"/>
      <c r="O207" s="201"/>
      <c r="P207" s="201"/>
      <c r="Q207" s="201"/>
      <c r="R207" s="201"/>
      <c r="S207" s="201"/>
      <c r="T207" s="202"/>
      <c r="AT207" s="203" t="s">
        <v>132</v>
      </c>
      <c r="AU207" s="203" t="s">
        <v>82</v>
      </c>
      <c r="AV207" s="13" t="s">
        <v>82</v>
      </c>
      <c r="AW207" s="13" t="s">
        <v>33</v>
      </c>
      <c r="AX207" s="13" t="s">
        <v>71</v>
      </c>
      <c r="AY207" s="203" t="s">
        <v>119</v>
      </c>
    </row>
    <row r="208" spans="1:65" s="2" customFormat="1" ht="16.5" customHeight="1">
      <c r="A208" s="34"/>
      <c r="B208" s="35"/>
      <c r="C208" s="173" t="s">
        <v>316</v>
      </c>
      <c r="D208" s="173" t="s">
        <v>121</v>
      </c>
      <c r="E208" s="174" t="s">
        <v>317</v>
      </c>
      <c r="F208" s="175" t="s">
        <v>318</v>
      </c>
      <c r="G208" s="176" t="s">
        <v>136</v>
      </c>
      <c r="H208" s="177">
        <v>10</v>
      </c>
      <c r="I208" s="178"/>
      <c r="J208" s="179">
        <f>ROUND(I208*H208,2)</f>
        <v>0</v>
      </c>
      <c r="K208" s="175" t="s">
        <v>125</v>
      </c>
      <c r="L208" s="39"/>
      <c r="M208" s="180" t="s">
        <v>19</v>
      </c>
      <c r="N208" s="181" t="s">
        <v>42</v>
      </c>
      <c r="O208" s="64"/>
      <c r="P208" s="182">
        <f>O208*H208</f>
        <v>0</v>
      </c>
      <c r="Q208" s="182">
        <v>0</v>
      </c>
      <c r="R208" s="182">
        <f>Q208*H208</f>
        <v>0</v>
      </c>
      <c r="S208" s="182">
        <v>0</v>
      </c>
      <c r="T208" s="183">
        <f>S208*H208</f>
        <v>0</v>
      </c>
      <c r="U208" s="34"/>
      <c r="V208" s="34"/>
      <c r="W208" s="34"/>
      <c r="X208" s="34"/>
      <c r="Y208" s="34"/>
      <c r="Z208" s="34"/>
      <c r="AA208" s="34"/>
      <c r="AB208" s="34"/>
      <c r="AC208" s="34"/>
      <c r="AD208" s="34"/>
      <c r="AE208" s="34"/>
      <c r="AR208" s="184" t="s">
        <v>126</v>
      </c>
      <c r="AT208" s="184" t="s">
        <v>121</v>
      </c>
      <c r="AU208" s="184" t="s">
        <v>82</v>
      </c>
      <c r="AY208" s="17" t="s">
        <v>119</v>
      </c>
      <c r="BE208" s="185">
        <f>IF(N208="základní",J208,0)</f>
        <v>0</v>
      </c>
      <c r="BF208" s="185">
        <f>IF(N208="snížená",J208,0)</f>
        <v>0</v>
      </c>
      <c r="BG208" s="185">
        <f>IF(N208="zákl. přenesená",J208,0)</f>
        <v>0</v>
      </c>
      <c r="BH208" s="185">
        <f>IF(N208="sníž. přenesená",J208,0)</f>
        <v>0</v>
      </c>
      <c r="BI208" s="185">
        <f>IF(N208="nulová",J208,0)</f>
        <v>0</v>
      </c>
      <c r="BJ208" s="17" t="s">
        <v>79</v>
      </c>
      <c r="BK208" s="185">
        <f>ROUND(I208*H208,2)</f>
        <v>0</v>
      </c>
      <c r="BL208" s="17" t="s">
        <v>126</v>
      </c>
      <c r="BM208" s="184" t="s">
        <v>319</v>
      </c>
    </row>
    <row r="209" spans="1:65" s="2" customFormat="1" ht="19.5">
      <c r="A209" s="34"/>
      <c r="B209" s="35"/>
      <c r="C209" s="36"/>
      <c r="D209" s="186" t="s">
        <v>128</v>
      </c>
      <c r="E209" s="36"/>
      <c r="F209" s="187" t="s">
        <v>320</v>
      </c>
      <c r="G209" s="36"/>
      <c r="H209" s="36"/>
      <c r="I209" s="188"/>
      <c r="J209" s="36"/>
      <c r="K209" s="36"/>
      <c r="L209" s="39"/>
      <c r="M209" s="189"/>
      <c r="N209" s="190"/>
      <c r="O209" s="64"/>
      <c r="P209" s="64"/>
      <c r="Q209" s="64"/>
      <c r="R209" s="64"/>
      <c r="S209" s="64"/>
      <c r="T209" s="65"/>
      <c r="U209" s="34"/>
      <c r="V209" s="34"/>
      <c r="W209" s="34"/>
      <c r="X209" s="34"/>
      <c r="Y209" s="34"/>
      <c r="Z209" s="34"/>
      <c r="AA209" s="34"/>
      <c r="AB209" s="34"/>
      <c r="AC209" s="34"/>
      <c r="AD209" s="34"/>
      <c r="AE209" s="34"/>
      <c r="AT209" s="17" t="s">
        <v>128</v>
      </c>
      <c r="AU209" s="17" t="s">
        <v>82</v>
      </c>
    </row>
    <row r="210" spans="1:65" s="2" customFormat="1" ht="11.25">
      <c r="A210" s="34"/>
      <c r="B210" s="35"/>
      <c r="C210" s="36"/>
      <c r="D210" s="191" t="s">
        <v>130</v>
      </c>
      <c r="E210" s="36"/>
      <c r="F210" s="192" t="s">
        <v>321</v>
      </c>
      <c r="G210" s="36"/>
      <c r="H210" s="36"/>
      <c r="I210" s="188"/>
      <c r="J210" s="36"/>
      <c r="K210" s="36"/>
      <c r="L210" s="39"/>
      <c r="M210" s="189"/>
      <c r="N210" s="190"/>
      <c r="O210" s="64"/>
      <c r="P210" s="64"/>
      <c r="Q210" s="64"/>
      <c r="R210" s="64"/>
      <c r="S210" s="64"/>
      <c r="T210" s="65"/>
      <c r="U210" s="34"/>
      <c r="V210" s="34"/>
      <c r="W210" s="34"/>
      <c r="X210" s="34"/>
      <c r="Y210" s="34"/>
      <c r="Z210" s="34"/>
      <c r="AA210" s="34"/>
      <c r="AB210" s="34"/>
      <c r="AC210" s="34"/>
      <c r="AD210" s="34"/>
      <c r="AE210" s="34"/>
      <c r="AT210" s="17" t="s">
        <v>130</v>
      </c>
      <c r="AU210" s="17" t="s">
        <v>82</v>
      </c>
    </row>
    <row r="211" spans="1:65" s="2" customFormat="1" ht="16.5" customHeight="1">
      <c r="A211" s="34"/>
      <c r="B211" s="35"/>
      <c r="C211" s="173" t="s">
        <v>322</v>
      </c>
      <c r="D211" s="173" t="s">
        <v>121</v>
      </c>
      <c r="E211" s="174" t="s">
        <v>323</v>
      </c>
      <c r="F211" s="175" t="s">
        <v>324</v>
      </c>
      <c r="G211" s="176" t="s">
        <v>136</v>
      </c>
      <c r="H211" s="177">
        <v>7</v>
      </c>
      <c r="I211" s="178"/>
      <c r="J211" s="179">
        <f>ROUND(I211*H211,2)</f>
        <v>0</v>
      </c>
      <c r="K211" s="175" t="s">
        <v>125</v>
      </c>
      <c r="L211" s="39"/>
      <c r="M211" s="180" t="s">
        <v>19</v>
      </c>
      <c r="N211" s="181" t="s">
        <v>42</v>
      </c>
      <c r="O211" s="64"/>
      <c r="P211" s="182">
        <f>O211*H211</f>
        <v>0</v>
      </c>
      <c r="Q211" s="182">
        <v>0</v>
      </c>
      <c r="R211" s="182">
        <f>Q211*H211</f>
        <v>0</v>
      </c>
      <c r="S211" s="182">
        <v>0</v>
      </c>
      <c r="T211" s="183">
        <f>S211*H211</f>
        <v>0</v>
      </c>
      <c r="U211" s="34"/>
      <c r="V211" s="34"/>
      <c r="W211" s="34"/>
      <c r="X211" s="34"/>
      <c r="Y211" s="34"/>
      <c r="Z211" s="34"/>
      <c r="AA211" s="34"/>
      <c r="AB211" s="34"/>
      <c r="AC211" s="34"/>
      <c r="AD211" s="34"/>
      <c r="AE211" s="34"/>
      <c r="AR211" s="184" t="s">
        <v>126</v>
      </c>
      <c r="AT211" s="184" t="s">
        <v>121</v>
      </c>
      <c r="AU211" s="184" t="s">
        <v>82</v>
      </c>
      <c r="AY211" s="17" t="s">
        <v>119</v>
      </c>
      <c r="BE211" s="185">
        <f>IF(N211="základní",J211,0)</f>
        <v>0</v>
      </c>
      <c r="BF211" s="185">
        <f>IF(N211="snížená",J211,0)</f>
        <v>0</v>
      </c>
      <c r="BG211" s="185">
        <f>IF(N211="zákl. přenesená",J211,0)</f>
        <v>0</v>
      </c>
      <c r="BH211" s="185">
        <f>IF(N211="sníž. přenesená",J211,0)</f>
        <v>0</v>
      </c>
      <c r="BI211" s="185">
        <f>IF(N211="nulová",J211,0)</f>
        <v>0</v>
      </c>
      <c r="BJ211" s="17" t="s">
        <v>79</v>
      </c>
      <c r="BK211" s="185">
        <f>ROUND(I211*H211,2)</f>
        <v>0</v>
      </c>
      <c r="BL211" s="17" t="s">
        <v>126</v>
      </c>
      <c r="BM211" s="184" t="s">
        <v>325</v>
      </c>
    </row>
    <row r="212" spans="1:65" s="2" customFormat="1" ht="19.5">
      <c r="A212" s="34"/>
      <c r="B212" s="35"/>
      <c r="C212" s="36"/>
      <c r="D212" s="186" t="s">
        <v>128</v>
      </c>
      <c r="E212" s="36"/>
      <c r="F212" s="187" t="s">
        <v>326</v>
      </c>
      <c r="G212" s="36"/>
      <c r="H212" s="36"/>
      <c r="I212" s="188"/>
      <c r="J212" s="36"/>
      <c r="K212" s="36"/>
      <c r="L212" s="39"/>
      <c r="M212" s="189"/>
      <c r="N212" s="190"/>
      <c r="O212" s="64"/>
      <c r="P212" s="64"/>
      <c r="Q212" s="64"/>
      <c r="R212" s="64"/>
      <c r="S212" s="64"/>
      <c r="T212" s="65"/>
      <c r="U212" s="34"/>
      <c r="V212" s="34"/>
      <c r="W212" s="34"/>
      <c r="X212" s="34"/>
      <c r="Y212" s="34"/>
      <c r="Z212" s="34"/>
      <c r="AA212" s="34"/>
      <c r="AB212" s="34"/>
      <c r="AC212" s="34"/>
      <c r="AD212" s="34"/>
      <c r="AE212" s="34"/>
      <c r="AT212" s="17" t="s">
        <v>128</v>
      </c>
      <c r="AU212" s="17" t="s">
        <v>82</v>
      </c>
    </row>
    <row r="213" spans="1:65" s="2" customFormat="1" ht="11.25">
      <c r="A213" s="34"/>
      <c r="B213" s="35"/>
      <c r="C213" s="36"/>
      <c r="D213" s="191" t="s">
        <v>130</v>
      </c>
      <c r="E213" s="36"/>
      <c r="F213" s="192" t="s">
        <v>327</v>
      </c>
      <c r="G213" s="36"/>
      <c r="H213" s="36"/>
      <c r="I213" s="188"/>
      <c r="J213" s="36"/>
      <c r="K213" s="36"/>
      <c r="L213" s="39"/>
      <c r="M213" s="189"/>
      <c r="N213" s="190"/>
      <c r="O213" s="64"/>
      <c r="P213" s="64"/>
      <c r="Q213" s="64"/>
      <c r="R213" s="64"/>
      <c r="S213" s="64"/>
      <c r="T213" s="65"/>
      <c r="U213" s="34"/>
      <c r="V213" s="34"/>
      <c r="W213" s="34"/>
      <c r="X213" s="34"/>
      <c r="Y213" s="34"/>
      <c r="Z213" s="34"/>
      <c r="AA213" s="34"/>
      <c r="AB213" s="34"/>
      <c r="AC213" s="34"/>
      <c r="AD213" s="34"/>
      <c r="AE213" s="34"/>
      <c r="AT213" s="17" t="s">
        <v>130</v>
      </c>
      <c r="AU213" s="17" t="s">
        <v>82</v>
      </c>
    </row>
    <row r="214" spans="1:65" s="2" customFormat="1" ht="16.5" customHeight="1">
      <c r="A214" s="34"/>
      <c r="B214" s="35"/>
      <c r="C214" s="173" t="s">
        <v>328</v>
      </c>
      <c r="D214" s="173" t="s">
        <v>121</v>
      </c>
      <c r="E214" s="174" t="s">
        <v>329</v>
      </c>
      <c r="F214" s="175" t="s">
        <v>330</v>
      </c>
      <c r="G214" s="176" t="s">
        <v>136</v>
      </c>
      <c r="H214" s="177">
        <v>1</v>
      </c>
      <c r="I214" s="178"/>
      <c r="J214" s="179">
        <f>ROUND(I214*H214,2)</f>
        <v>0</v>
      </c>
      <c r="K214" s="175" t="s">
        <v>125</v>
      </c>
      <c r="L214" s="39"/>
      <c r="M214" s="180" t="s">
        <v>19</v>
      </c>
      <c r="N214" s="181" t="s">
        <v>42</v>
      </c>
      <c r="O214" s="64"/>
      <c r="P214" s="182">
        <f>O214*H214</f>
        <v>0</v>
      </c>
      <c r="Q214" s="182">
        <v>0</v>
      </c>
      <c r="R214" s="182">
        <f>Q214*H214</f>
        <v>0</v>
      </c>
      <c r="S214" s="182">
        <v>0</v>
      </c>
      <c r="T214" s="183">
        <f>S214*H214</f>
        <v>0</v>
      </c>
      <c r="U214" s="34"/>
      <c r="V214" s="34"/>
      <c r="W214" s="34"/>
      <c r="X214" s="34"/>
      <c r="Y214" s="34"/>
      <c r="Z214" s="34"/>
      <c r="AA214" s="34"/>
      <c r="AB214" s="34"/>
      <c r="AC214" s="34"/>
      <c r="AD214" s="34"/>
      <c r="AE214" s="34"/>
      <c r="AR214" s="184" t="s">
        <v>126</v>
      </c>
      <c r="AT214" s="184" t="s">
        <v>121</v>
      </c>
      <c r="AU214" s="184" t="s">
        <v>82</v>
      </c>
      <c r="AY214" s="17" t="s">
        <v>119</v>
      </c>
      <c r="BE214" s="185">
        <f>IF(N214="základní",J214,0)</f>
        <v>0</v>
      </c>
      <c r="BF214" s="185">
        <f>IF(N214="snížená",J214,0)</f>
        <v>0</v>
      </c>
      <c r="BG214" s="185">
        <f>IF(N214="zákl. přenesená",J214,0)</f>
        <v>0</v>
      </c>
      <c r="BH214" s="185">
        <f>IF(N214="sníž. přenesená",J214,0)</f>
        <v>0</v>
      </c>
      <c r="BI214" s="185">
        <f>IF(N214="nulová",J214,0)</f>
        <v>0</v>
      </c>
      <c r="BJ214" s="17" t="s">
        <v>79</v>
      </c>
      <c r="BK214" s="185">
        <f>ROUND(I214*H214,2)</f>
        <v>0</v>
      </c>
      <c r="BL214" s="17" t="s">
        <v>126</v>
      </c>
      <c r="BM214" s="184" t="s">
        <v>331</v>
      </c>
    </row>
    <row r="215" spans="1:65" s="2" customFormat="1" ht="19.5">
      <c r="A215" s="34"/>
      <c r="B215" s="35"/>
      <c r="C215" s="36"/>
      <c r="D215" s="186" t="s">
        <v>128</v>
      </c>
      <c r="E215" s="36"/>
      <c r="F215" s="187" t="s">
        <v>332</v>
      </c>
      <c r="G215" s="36"/>
      <c r="H215" s="36"/>
      <c r="I215" s="188"/>
      <c r="J215" s="36"/>
      <c r="K215" s="36"/>
      <c r="L215" s="39"/>
      <c r="M215" s="189"/>
      <c r="N215" s="190"/>
      <c r="O215" s="64"/>
      <c r="P215" s="64"/>
      <c r="Q215" s="64"/>
      <c r="R215" s="64"/>
      <c r="S215" s="64"/>
      <c r="T215" s="65"/>
      <c r="U215" s="34"/>
      <c r="V215" s="34"/>
      <c r="W215" s="34"/>
      <c r="X215" s="34"/>
      <c r="Y215" s="34"/>
      <c r="Z215" s="34"/>
      <c r="AA215" s="34"/>
      <c r="AB215" s="34"/>
      <c r="AC215" s="34"/>
      <c r="AD215" s="34"/>
      <c r="AE215" s="34"/>
      <c r="AT215" s="17" t="s">
        <v>128</v>
      </c>
      <c r="AU215" s="17" t="s">
        <v>82</v>
      </c>
    </row>
    <row r="216" spans="1:65" s="2" customFormat="1" ht="11.25">
      <c r="A216" s="34"/>
      <c r="B216" s="35"/>
      <c r="C216" s="36"/>
      <c r="D216" s="191" t="s">
        <v>130</v>
      </c>
      <c r="E216" s="36"/>
      <c r="F216" s="192" t="s">
        <v>333</v>
      </c>
      <c r="G216" s="36"/>
      <c r="H216" s="36"/>
      <c r="I216" s="188"/>
      <c r="J216" s="36"/>
      <c r="K216" s="36"/>
      <c r="L216" s="39"/>
      <c r="M216" s="189"/>
      <c r="N216" s="190"/>
      <c r="O216" s="64"/>
      <c r="P216" s="64"/>
      <c r="Q216" s="64"/>
      <c r="R216" s="64"/>
      <c r="S216" s="64"/>
      <c r="T216" s="65"/>
      <c r="U216" s="34"/>
      <c r="V216" s="34"/>
      <c r="W216" s="34"/>
      <c r="X216" s="34"/>
      <c r="Y216" s="34"/>
      <c r="Z216" s="34"/>
      <c r="AA216" s="34"/>
      <c r="AB216" s="34"/>
      <c r="AC216" s="34"/>
      <c r="AD216" s="34"/>
      <c r="AE216" s="34"/>
      <c r="AT216" s="17" t="s">
        <v>130</v>
      </c>
      <c r="AU216" s="17" t="s">
        <v>82</v>
      </c>
    </row>
    <row r="217" spans="1:65" s="2" customFormat="1" ht="21.75" customHeight="1">
      <c r="A217" s="34"/>
      <c r="B217" s="35"/>
      <c r="C217" s="173" t="s">
        <v>334</v>
      </c>
      <c r="D217" s="173" t="s">
        <v>121</v>
      </c>
      <c r="E217" s="174" t="s">
        <v>335</v>
      </c>
      <c r="F217" s="175" t="s">
        <v>336</v>
      </c>
      <c r="G217" s="176" t="s">
        <v>136</v>
      </c>
      <c r="H217" s="177">
        <v>10</v>
      </c>
      <c r="I217" s="178"/>
      <c r="J217" s="179">
        <f>ROUND(I217*H217,2)</f>
        <v>0</v>
      </c>
      <c r="K217" s="175" t="s">
        <v>125</v>
      </c>
      <c r="L217" s="39"/>
      <c r="M217" s="180" t="s">
        <v>19</v>
      </c>
      <c r="N217" s="181" t="s">
        <v>42</v>
      </c>
      <c r="O217" s="64"/>
      <c r="P217" s="182">
        <f>O217*H217</f>
        <v>0</v>
      </c>
      <c r="Q217" s="182">
        <v>0</v>
      </c>
      <c r="R217" s="182">
        <f>Q217*H217</f>
        <v>0</v>
      </c>
      <c r="S217" s="182">
        <v>0</v>
      </c>
      <c r="T217" s="183">
        <f>S217*H217</f>
        <v>0</v>
      </c>
      <c r="U217" s="34"/>
      <c r="V217" s="34"/>
      <c r="W217" s="34"/>
      <c r="X217" s="34"/>
      <c r="Y217" s="34"/>
      <c r="Z217" s="34"/>
      <c r="AA217" s="34"/>
      <c r="AB217" s="34"/>
      <c r="AC217" s="34"/>
      <c r="AD217" s="34"/>
      <c r="AE217" s="34"/>
      <c r="AR217" s="184" t="s">
        <v>126</v>
      </c>
      <c r="AT217" s="184" t="s">
        <v>121</v>
      </c>
      <c r="AU217" s="184" t="s">
        <v>82</v>
      </c>
      <c r="AY217" s="17" t="s">
        <v>119</v>
      </c>
      <c r="BE217" s="185">
        <f>IF(N217="základní",J217,0)</f>
        <v>0</v>
      </c>
      <c r="BF217" s="185">
        <f>IF(N217="snížená",J217,0)</f>
        <v>0</v>
      </c>
      <c r="BG217" s="185">
        <f>IF(N217="zákl. přenesená",J217,0)</f>
        <v>0</v>
      </c>
      <c r="BH217" s="185">
        <f>IF(N217="sníž. přenesená",J217,0)</f>
        <v>0</v>
      </c>
      <c r="BI217" s="185">
        <f>IF(N217="nulová",J217,0)</f>
        <v>0</v>
      </c>
      <c r="BJ217" s="17" t="s">
        <v>79</v>
      </c>
      <c r="BK217" s="185">
        <f>ROUND(I217*H217,2)</f>
        <v>0</v>
      </c>
      <c r="BL217" s="17" t="s">
        <v>126</v>
      </c>
      <c r="BM217" s="184" t="s">
        <v>337</v>
      </c>
    </row>
    <row r="218" spans="1:65" s="2" customFormat="1" ht="19.5">
      <c r="A218" s="34"/>
      <c r="B218" s="35"/>
      <c r="C218" s="36"/>
      <c r="D218" s="186" t="s">
        <v>128</v>
      </c>
      <c r="E218" s="36"/>
      <c r="F218" s="187" t="s">
        <v>338</v>
      </c>
      <c r="G218" s="36"/>
      <c r="H218" s="36"/>
      <c r="I218" s="188"/>
      <c r="J218" s="36"/>
      <c r="K218" s="36"/>
      <c r="L218" s="39"/>
      <c r="M218" s="189"/>
      <c r="N218" s="190"/>
      <c r="O218" s="64"/>
      <c r="P218" s="64"/>
      <c r="Q218" s="64"/>
      <c r="R218" s="64"/>
      <c r="S218" s="64"/>
      <c r="T218" s="65"/>
      <c r="U218" s="34"/>
      <c r="V218" s="34"/>
      <c r="W218" s="34"/>
      <c r="X218" s="34"/>
      <c r="Y218" s="34"/>
      <c r="Z218" s="34"/>
      <c r="AA218" s="34"/>
      <c r="AB218" s="34"/>
      <c r="AC218" s="34"/>
      <c r="AD218" s="34"/>
      <c r="AE218" s="34"/>
      <c r="AT218" s="17" t="s">
        <v>128</v>
      </c>
      <c r="AU218" s="17" t="s">
        <v>82</v>
      </c>
    </row>
    <row r="219" spans="1:65" s="2" customFormat="1" ht="11.25">
      <c r="A219" s="34"/>
      <c r="B219" s="35"/>
      <c r="C219" s="36"/>
      <c r="D219" s="191" t="s">
        <v>130</v>
      </c>
      <c r="E219" s="36"/>
      <c r="F219" s="192" t="s">
        <v>339</v>
      </c>
      <c r="G219" s="36"/>
      <c r="H219" s="36"/>
      <c r="I219" s="188"/>
      <c r="J219" s="36"/>
      <c r="K219" s="36"/>
      <c r="L219" s="39"/>
      <c r="M219" s="189"/>
      <c r="N219" s="190"/>
      <c r="O219" s="64"/>
      <c r="P219" s="64"/>
      <c r="Q219" s="64"/>
      <c r="R219" s="64"/>
      <c r="S219" s="64"/>
      <c r="T219" s="65"/>
      <c r="U219" s="34"/>
      <c r="V219" s="34"/>
      <c r="W219" s="34"/>
      <c r="X219" s="34"/>
      <c r="Y219" s="34"/>
      <c r="Z219" s="34"/>
      <c r="AA219" s="34"/>
      <c r="AB219" s="34"/>
      <c r="AC219" s="34"/>
      <c r="AD219" s="34"/>
      <c r="AE219" s="34"/>
      <c r="AT219" s="17" t="s">
        <v>130</v>
      </c>
      <c r="AU219" s="17" t="s">
        <v>82</v>
      </c>
    </row>
    <row r="220" spans="1:65" s="2" customFormat="1" ht="19.5">
      <c r="A220" s="34"/>
      <c r="B220" s="35"/>
      <c r="C220" s="36"/>
      <c r="D220" s="186" t="s">
        <v>160</v>
      </c>
      <c r="E220" s="36"/>
      <c r="F220" s="204" t="s">
        <v>161</v>
      </c>
      <c r="G220" s="36"/>
      <c r="H220" s="36"/>
      <c r="I220" s="188"/>
      <c r="J220" s="36"/>
      <c r="K220" s="36"/>
      <c r="L220" s="39"/>
      <c r="M220" s="189"/>
      <c r="N220" s="190"/>
      <c r="O220" s="64"/>
      <c r="P220" s="64"/>
      <c r="Q220" s="64"/>
      <c r="R220" s="64"/>
      <c r="S220" s="64"/>
      <c r="T220" s="65"/>
      <c r="U220" s="34"/>
      <c r="V220" s="34"/>
      <c r="W220" s="34"/>
      <c r="X220" s="34"/>
      <c r="Y220" s="34"/>
      <c r="Z220" s="34"/>
      <c r="AA220" s="34"/>
      <c r="AB220" s="34"/>
      <c r="AC220" s="34"/>
      <c r="AD220" s="34"/>
      <c r="AE220" s="34"/>
      <c r="AT220" s="17" t="s">
        <v>160</v>
      </c>
      <c r="AU220" s="17" t="s">
        <v>82</v>
      </c>
    </row>
    <row r="221" spans="1:65" s="2" customFormat="1" ht="21.75" customHeight="1">
      <c r="A221" s="34"/>
      <c r="B221" s="35"/>
      <c r="C221" s="173" t="s">
        <v>340</v>
      </c>
      <c r="D221" s="173" t="s">
        <v>121</v>
      </c>
      <c r="E221" s="174" t="s">
        <v>341</v>
      </c>
      <c r="F221" s="175" t="s">
        <v>342</v>
      </c>
      <c r="G221" s="176" t="s">
        <v>136</v>
      </c>
      <c r="H221" s="177">
        <v>7</v>
      </c>
      <c r="I221" s="178"/>
      <c r="J221" s="179">
        <f>ROUND(I221*H221,2)</f>
        <v>0</v>
      </c>
      <c r="K221" s="175" t="s">
        <v>125</v>
      </c>
      <c r="L221" s="39"/>
      <c r="M221" s="180" t="s">
        <v>19</v>
      </c>
      <c r="N221" s="181" t="s">
        <v>42</v>
      </c>
      <c r="O221" s="64"/>
      <c r="P221" s="182">
        <f>O221*H221</f>
        <v>0</v>
      </c>
      <c r="Q221" s="182">
        <v>0</v>
      </c>
      <c r="R221" s="182">
        <f>Q221*H221</f>
        <v>0</v>
      </c>
      <c r="S221" s="182">
        <v>0</v>
      </c>
      <c r="T221" s="183">
        <f>S221*H221</f>
        <v>0</v>
      </c>
      <c r="U221" s="34"/>
      <c r="V221" s="34"/>
      <c r="W221" s="34"/>
      <c r="X221" s="34"/>
      <c r="Y221" s="34"/>
      <c r="Z221" s="34"/>
      <c r="AA221" s="34"/>
      <c r="AB221" s="34"/>
      <c r="AC221" s="34"/>
      <c r="AD221" s="34"/>
      <c r="AE221" s="34"/>
      <c r="AR221" s="184" t="s">
        <v>126</v>
      </c>
      <c r="AT221" s="184" t="s">
        <v>121</v>
      </c>
      <c r="AU221" s="184" t="s">
        <v>82</v>
      </c>
      <c r="AY221" s="17" t="s">
        <v>119</v>
      </c>
      <c r="BE221" s="185">
        <f>IF(N221="základní",J221,0)</f>
        <v>0</v>
      </c>
      <c r="BF221" s="185">
        <f>IF(N221="snížená",J221,0)</f>
        <v>0</v>
      </c>
      <c r="BG221" s="185">
        <f>IF(N221="zákl. přenesená",J221,0)</f>
        <v>0</v>
      </c>
      <c r="BH221" s="185">
        <f>IF(N221="sníž. přenesená",J221,0)</f>
        <v>0</v>
      </c>
      <c r="BI221" s="185">
        <f>IF(N221="nulová",J221,0)</f>
        <v>0</v>
      </c>
      <c r="BJ221" s="17" t="s">
        <v>79</v>
      </c>
      <c r="BK221" s="185">
        <f>ROUND(I221*H221,2)</f>
        <v>0</v>
      </c>
      <c r="BL221" s="17" t="s">
        <v>126</v>
      </c>
      <c r="BM221" s="184" t="s">
        <v>343</v>
      </c>
    </row>
    <row r="222" spans="1:65" s="2" customFormat="1" ht="19.5">
      <c r="A222" s="34"/>
      <c r="B222" s="35"/>
      <c r="C222" s="36"/>
      <c r="D222" s="186" t="s">
        <v>128</v>
      </c>
      <c r="E222" s="36"/>
      <c r="F222" s="187" t="s">
        <v>344</v>
      </c>
      <c r="G222" s="36"/>
      <c r="H222" s="36"/>
      <c r="I222" s="188"/>
      <c r="J222" s="36"/>
      <c r="K222" s="36"/>
      <c r="L222" s="39"/>
      <c r="M222" s="189"/>
      <c r="N222" s="190"/>
      <c r="O222" s="64"/>
      <c r="P222" s="64"/>
      <c r="Q222" s="64"/>
      <c r="R222" s="64"/>
      <c r="S222" s="64"/>
      <c r="T222" s="65"/>
      <c r="U222" s="34"/>
      <c r="V222" s="34"/>
      <c r="W222" s="34"/>
      <c r="X222" s="34"/>
      <c r="Y222" s="34"/>
      <c r="Z222" s="34"/>
      <c r="AA222" s="34"/>
      <c r="AB222" s="34"/>
      <c r="AC222" s="34"/>
      <c r="AD222" s="34"/>
      <c r="AE222" s="34"/>
      <c r="AT222" s="17" t="s">
        <v>128</v>
      </c>
      <c r="AU222" s="17" t="s">
        <v>82</v>
      </c>
    </row>
    <row r="223" spans="1:65" s="2" customFormat="1" ht="11.25">
      <c r="A223" s="34"/>
      <c r="B223" s="35"/>
      <c r="C223" s="36"/>
      <c r="D223" s="191" t="s">
        <v>130</v>
      </c>
      <c r="E223" s="36"/>
      <c r="F223" s="192" t="s">
        <v>345</v>
      </c>
      <c r="G223" s="36"/>
      <c r="H223" s="36"/>
      <c r="I223" s="188"/>
      <c r="J223" s="36"/>
      <c r="K223" s="36"/>
      <c r="L223" s="39"/>
      <c r="M223" s="189"/>
      <c r="N223" s="190"/>
      <c r="O223" s="64"/>
      <c r="P223" s="64"/>
      <c r="Q223" s="64"/>
      <c r="R223" s="64"/>
      <c r="S223" s="64"/>
      <c r="T223" s="65"/>
      <c r="U223" s="34"/>
      <c r="V223" s="34"/>
      <c r="W223" s="34"/>
      <c r="X223" s="34"/>
      <c r="Y223" s="34"/>
      <c r="Z223" s="34"/>
      <c r="AA223" s="34"/>
      <c r="AB223" s="34"/>
      <c r="AC223" s="34"/>
      <c r="AD223" s="34"/>
      <c r="AE223" s="34"/>
      <c r="AT223" s="17" t="s">
        <v>130</v>
      </c>
      <c r="AU223" s="17" t="s">
        <v>82</v>
      </c>
    </row>
    <row r="224" spans="1:65" s="2" customFormat="1" ht="19.5">
      <c r="A224" s="34"/>
      <c r="B224" s="35"/>
      <c r="C224" s="36"/>
      <c r="D224" s="186" t="s">
        <v>160</v>
      </c>
      <c r="E224" s="36"/>
      <c r="F224" s="204" t="s">
        <v>161</v>
      </c>
      <c r="G224" s="36"/>
      <c r="H224" s="36"/>
      <c r="I224" s="188"/>
      <c r="J224" s="36"/>
      <c r="K224" s="36"/>
      <c r="L224" s="39"/>
      <c r="M224" s="189"/>
      <c r="N224" s="190"/>
      <c r="O224" s="64"/>
      <c r="P224" s="64"/>
      <c r="Q224" s="64"/>
      <c r="R224" s="64"/>
      <c r="S224" s="64"/>
      <c r="T224" s="65"/>
      <c r="U224" s="34"/>
      <c r="V224" s="34"/>
      <c r="W224" s="34"/>
      <c r="X224" s="34"/>
      <c r="Y224" s="34"/>
      <c r="Z224" s="34"/>
      <c r="AA224" s="34"/>
      <c r="AB224" s="34"/>
      <c r="AC224" s="34"/>
      <c r="AD224" s="34"/>
      <c r="AE224" s="34"/>
      <c r="AT224" s="17" t="s">
        <v>160</v>
      </c>
      <c r="AU224" s="17" t="s">
        <v>82</v>
      </c>
    </row>
    <row r="225" spans="1:65" s="2" customFormat="1" ht="21.75" customHeight="1">
      <c r="A225" s="34"/>
      <c r="B225" s="35"/>
      <c r="C225" s="173" t="s">
        <v>346</v>
      </c>
      <c r="D225" s="173" t="s">
        <v>121</v>
      </c>
      <c r="E225" s="174" t="s">
        <v>347</v>
      </c>
      <c r="F225" s="175" t="s">
        <v>348</v>
      </c>
      <c r="G225" s="176" t="s">
        <v>136</v>
      </c>
      <c r="H225" s="177">
        <v>1</v>
      </c>
      <c r="I225" s="178"/>
      <c r="J225" s="179">
        <f>ROUND(I225*H225,2)</f>
        <v>0</v>
      </c>
      <c r="K225" s="175" t="s">
        <v>125</v>
      </c>
      <c r="L225" s="39"/>
      <c r="M225" s="180" t="s">
        <v>19</v>
      </c>
      <c r="N225" s="181" t="s">
        <v>42</v>
      </c>
      <c r="O225" s="64"/>
      <c r="P225" s="182">
        <f>O225*H225</f>
        <v>0</v>
      </c>
      <c r="Q225" s="182">
        <v>0</v>
      </c>
      <c r="R225" s="182">
        <f>Q225*H225</f>
        <v>0</v>
      </c>
      <c r="S225" s="182">
        <v>0</v>
      </c>
      <c r="T225" s="183">
        <f>S225*H225</f>
        <v>0</v>
      </c>
      <c r="U225" s="34"/>
      <c r="V225" s="34"/>
      <c r="W225" s="34"/>
      <c r="X225" s="34"/>
      <c r="Y225" s="34"/>
      <c r="Z225" s="34"/>
      <c r="AA225" s="34"/>
      <c r="AB225" s="34"/>
      <c r="AC225" s="34"/>
      <c r="AD225" s="34"/>
      <c r="AE225" s="34"/>
      <c r="AR225" s="184" t="s">
        <v>126</v>
      </c>
      <c r="AT225" s="184" t="s">
        <v>121</v>
      </c>
      <c r="AU225" s="184" t="s">
        <v>82</v>
      </c>
      <c r="AY225" s="17" t="s">
        <v>119</v>
      </c>
      <c r="BE225" s="185">
        <f>IF(N225="základní",J225,0)</f>
        <v>0</v>
      </c>
      <c r="BF225" s="185">
        <f>IF(N225="snížená",J225,0)</f>
        <v>0</v>
      </c>
      <c r="BG225" s="185">
        <f>IF(N225="zákl. přenesená",J225,0)</f>
        <v>0</v>
      </c>
      <c r="BH225" s="185">
        <f>IF(N225="sníž. přenesená",J225,0)</f>
        <v>0</v>
      </c>
      <c r="BI225" s="185">
        <f>IF(N225="nulová",J225,0)</f>
        <v>0</v>
      </c>
      <c r="BJ225" s="17" t="s">
        <v>79</v>
      </c>
      <c r="BK225" s="185">
        <f>ROUND(I225*H225,2)</f>
        <v>0</v>
      </c>
      <c r="BL225" s="17" t="s">
        <v>126</v>
      </c>
      <c r="BM225" s="184" t="s">
        <v>349</v>
      </c>
    </row>
    <row r="226" spans="1:65" s="2" customFormat="1" ht="19.5">
      <c r="A226" s="34"/>
      <c r="B226" s="35"/>
      <c r="C226" s="36"/>
      <c r="D226" s="186" t="s">
        <v>128</v>
      </c>
      <c r="E226" s="36"/>
      <c r="F226" s="187" t="s">
        <v>350</v>
      </c>
      <c r="G226" s="36"/>
      <c r="H226" s="36"/>
      <c r="I226" s="188"/>
      <c r="J226" s="36"/>
      <c r="K226" s="36"/>
      <c r="L226" s="39"/>
      <c r="M226" s="189"/>
      <c r="N226" s="190"/>
      <c r="O226" s="64"/>
      <c r="P226" s="64"/>
      <c r="Q226" s="64"/>
      <c r="R226" s="64"/>
      <c r="S226" s="64"/>
      <c r="T226" s="65"/>
      <c r="U226" s="34"/>
      <c r="V226" s="34"/>
      <c r="W226" s="34"/>
      <c r="X226" s="34"/>
      <c r="Y226" s="34"/>
      <c r="Z226" s="34"/>
      <c r="AA226" s="34"/>
      <c r="AB226" s="34"/>
      <c r="AC226" s="34"/>
      <c r="AD226" s="34"/>
      <c r="AE226" s="34"/>
      <c r="AT226" s="17" t="s">
        <v>128</v>
      </c>
      <c r="AU226" s="17" t="s">
        <v>82</v>
      </c>
    </row>
    <row r="227" spans="1:65" s="2" customFormat="1" ht="11.25">
      <c r="A227" s="34"/>
      <c r="B227" s="35"/>
      <c r="C227" s="36"/>
      <c r="D227" s="191" t="s">
        <v>130</v>
      </c>
      <c r="E227" s="36"/>
      <c r="F227" s="192" t="s">
        <v>351</v>
      </c>
      <c r="G227" s="36"/>
      <c r="H227" s="36"/>
      <c r="I227" s="188"/>
      <c r="J227" s="36"/>
      <c r="K227" s="36"/>
      <c r="L227" s="39"/>
      <c r="M227" s="189"/>
      <c r="N227" s="190"/>
      <c r="O227" s="64"/>
      <c r="P227" s="64"/>
      <c r="Q227" s="64"/>
      <c r="R227" s="64"/>
      <c r="S227" s="64"/>
      <c r="T227" s="65"/>
      <c r="U227" s="34"/>
      <c r="V227" s="34"/>
      <c r="W227" s="34"/>
      <c r="X227" s="34"/>
      <c r="Y227" s="34"/>
      <c r="Z227" s="34"/>
      <c r="AA227" s="34"/>
      <c r="AB227" s="34"/>
      <c r="AC227" s="34"/>
      <c r="AD227" s="34"/>
      <c r="AE227" s="34"/>
      <c r="AT227" s="17" t="s">
        <v>130</v>
      </c>
      <c r="AU227" s="17" t="s">
        <v>82</v>
      </c>
    </row>
    <row r="228" spans="1:65" s="2" customFormat="1" ht="19.5">
      <c r="A228" s="34"/>
      <c r="B228" s="35"/>
      <c r="C228" s="36"/>
      <c r="D228" s="186" t="s">
        <v>160</v>
      </c>
      <c r="E228" s="36"/>
      <c r="F228" s="204" t="s">
        <v>161</v>
      </c>
      <c r="G228" s="36"/>
      <c r="H228" s="36"/>
      <c r="I228" s="188"/>
      <c r="J228" s="36"/>
      <c r="K228" s="36"/>
      <c r="L228" s="39"/>
      <c r="M228" s="189"/>
      <c r="N228" s="190"/>
      <c r="O228" s="64"/>
      <c r="P228" s="64"/>
      <c r="Q228" s="64"/>
      <c r="R228" s="64"/>
      <c r="S228" s="64"/>
      <c r="T228" s="65"/>
      <c r="U228" s="34"/>
      <c r="V228" s="34"/>
      <c r="W228" s="34"/>
      <c r="X228" s="34"/>
      <c r="Y228" s="34"/>
      <c r="Z228" s="34"/>
      <c r="AA228" s="34"/>
      <c r="AB228" s="34"/>
      <c r="AC228" s="34"/>
      <c r="AD228" s="34"/>
      <c r="AE228" s="34"/>
      <c r="AT228" s="17" t="s">
        <v>160</v>
      </c>
      <c r="AU228" s="17" t="s">
        <v>82</v>
      </c>
    </row>
    <row r="229" spans="1:65" s="2" customFormat="1" ht="21.75" customHeight="1">
      <c r="A229" s="34"/>
      <c r="B229" s="35"/>
      <c r="C229" s="173" t="s">
        <v>352</v>
      </c>
      <c r="D229" s="173" t="s">
        <v>121</v>
      </c>
      <c r="E229" s="174" t="s">
        <v>353</v>
      </c>
      <c r="F229" s="175" t="s">
        <v>354</v>
      </c>
      <c r="G229" s="176" t="s">
        <v>216</v>
      </c>
      <c r="H229" s="177">
        <v>514.1</v>
      </c>
      <c r="I229" s="178"/>
      <c r="J229" s="179">
        <f>ROUND(I229*H229,2)</f>
        <v>0</v>
      </c>
      <c r="K229" s="175" t="s">
        <v>125</v>
      </c>
      <c r="L229" s="39"/>
      <c r="M229" s="180" t="s">
        <v>19</v>
      </c>
      <c r="N229" s="181" t="s">
        <v>42</v>
      </c>
      <c r="O229" s="64"/>
      <c r="P229" s="182">
        <f>O229*H229</f>
        <v>0</v>
      </c>
      <c r="Q229" s="182">
        <v>0</v>
      </c>
      <c r="R229" s="182">
        <f>Q229*H229</f>
        <v>0</v>
      </c>
      <c r="S229" s="182">
        <v>0</v>
      </c>
      <c r="T229" s="183">
        <f>S229*H229</f>
        <v>0</v>
      </c>
      <c r="U229" s="34"/>
      <c r="V229" s="34"/>
      <c r="W229" s="34"/>
      <c r="X229" s="34"/>
      <c r="Y229" s="34"/>
      <c r="Z229" s="34"/>
      <c r="AA229" s="34"/>
      <c r="AB229" s="34"/>
      <c r="AC229" s="34"/>
      <c r="AD229" s="34"/>
      <c r="AE229" s="34"/>
      <c r="AR229" s="184" t="s">
        <v>126</v>
      </c>
      <c r="AT229" s="184" t="s">
        <v>121</v>
      </c>
      <c r="AU229" s="184" t="s">
        <v>82</v>
      </c>
      <c r="AY229" s="17" t="s">
        <v>119</v>
      </c>
      <c r="BE229" s="185">
        <f>IF(N229="základní",J229,0)</f>
        <v>0</v>
      </c>
      <c r="BF229" s="185">
        <f>IF(N229="snížená",J229,0)</f>
        <v>0</v>
      </c>
      <c r="BG229" s="185">
        <f>IF(N229="zákl. přenesená",J229,0)</f>
        <v>0</v>
      </c>
      <c r="BH229" s="185">
        <f>IF(N229="sníž. přenesená",J229,0)</f>
        <v>0</v>
      </c>
      <c r="BI229" s="185">
        <f>IF(N229="nulová",J229,0)</f>
        <v>0</v>
      </c>
      <c r="BJ229" s="17" t="s">
        <v>79</v>
      </c>
      <c r="BK229" s="185">
        <f>ROUND(I229*H229,2)</f>
        <v>0</v>
      </c>
      <c r="BL229" s="17" t="s">
        <v>126</v>
      </c>
      <c r="BM229" s="184" t="s">
        <v>355</v>
      </c>
    </row>
    <row r="230" spans="1:65" s="2" customFormat="1" ht="19.5">
      <c r="A230" s="34"/>
      <c r="B230" s="35"/>
      <c r="C230" s="36"/>
      <c r="D230" s="186" t="s">
        <v>128</v>
      </c>
      <c r="E230" s="36"/>
      <c r="F230" s="187" t="s">
        <v>356</v>
      </c>
      <c r="G230" s="36"/>
      <c r="H230" s="36"/>
      <c r="I230" s="188"/>
      <c r="J230" s="36"/>
      <c r="K230" s="36"/>
      <c r="L230" s="39"/>
      <c r="M230" s="189"/>
      <c r="N230" s="190"/>
      <c r="O230" s="64"/>
      <c r="P230" s="64"/>
      <c r="Q230" s="64"/>
      <c r="R230" s="64"/>
      <c r="S230" s="64"/>
      <c r="T230" s="65"/>
      <c r="U230" s="34"/>
      <c r="V230" s="34"/>
      <c r="W230" s="34"/>
      <c r="X230" s="34"/>
      <c r="Y230" s="34"/>
      <c r="Z230" s="34"/>
      <c r="AA230" s="34"/>
      <c r="AB230" s="34"/>
      <c r="AC230" s="34"/>
      <c r="AD230" s="34"/>
      <c r="AE230" s="34"/>
      <c r="AT230" s="17" t="s">
        <v>128</v>
      </c>
      <c r="AU230" s="17" t="s">
        <v>82</v>
      </c>
    </row>
    <row r="231" spans="1:65" s="2" customFormat="1" ht="11.25">
      <c r="A231" s="34"/>
      <c r="B231" s="35"/>
      <c r="C231" s="36"/>
      <c r="D231" s="191" t="s">
        <v>130</v>
      </c>
      <c r="E231" s="36"/>
      <c r="F231" s="192" t="s">
        <v>357</v>
      </c>
      <c r="G231" s="36"/>
      <c r="H231" s="36"/>
      <c r="I231" s="188"/>
      <c r="J231" s="36"/>
      <c r="K231" s="36"/>
      <c r="L231" s="39"/>
      <c r="M231" s="189"/>
      <c r="N231" s="190"/>
      <c r="O231" s="64"/>
      <c r="P231" s="64"/>
      <c r="Q231" s="64"/>
      <c r="R231" s="64"/>
      <c r="S231" s="64"/>
      <c r="T231" s="65"/>
      <c r="U231" s="34"/>
      <c r="V231" s="34"/>
      <c r="W231" s="34"/>
      <c r="X231" s="34"/>
      <c r="Y231" s="34"/>
      <c r="Z231" s="34"/>
      <c r="AA231" s="34"/>
      <c r="AB231" s="34"/>
      <c r="AC231" s="34"/>
      <c r="AD231" s="34"/>
      <c r="AE231" s="34"/>
      <c r="AT231" s="17" t="s">
        <v>130</v>
      </c>
      <c r="AU231" s="17" t="s">
        <v>82</v>
      </c>
    </row>
    <row r="232" spans="1:65" s="13" customFormat="1" ht="11.25">
      <c r="B232" s="193"/>
      <c r="C232" s="194"/>
      <c r="D232" s="186" t="s">
        <v>132</v>
      </c>
      <c r="E232" s="195" t="s">
        <v>19</v>
      </c>
      <c r="F232" s="196" t="s">
        <v>358</v>
      </c>
      <c r="G232" s="194"/>
      <c r="H232" s="197">
        <v>509.1</v>
      </c>
      <c r="I232" s="198"/>
      <c r="J232" s="194"/>
      <c r="K232" s="194"/>
      <c r="L232" s="199"/>
      <c r="M232" s="200"/>
      <c r="N232" s="201"/>
      <c r="O232" s="201"/>
      <c r="P232" s="201"/>
      <c r="Q232" s="201"/>
      <c r="R232" s="201"/>
      <c r="S232" s="201"/>
      <c r="T232" s="202"/>
      <c r="AT232" s="203" t="s">
        <v>132</v>
      </c>
      <c r="AU232" s="203" t="s">
        <v>82</v>
      </c>
      <c r="AV232" s="13" t="s">
        <v>82</v>
      </c>
      <c r="AW232" s="13" t="s">
        <v>33</v>
      </c>
      <c r="AX232" s="13" t="s">
        <v>71</v>
      </c>
      <c r="AY232" s="203" t="s">
        <v>119</v>
      </c>
    </row>
    <row r="233" spans="1:65" s="13" customFormat="1" ht="11.25">
      <c r="B233" s="193"/>
      <c r="C233" s="194"/>
      <c r="D233" s="186" t="s">
        <v>132</v>
      </c>
      <c r="E233" s="195" t="s">
        <v>19</v>
      </c>
      <c r="F233" s="196" t="s">
        <v>359</v>
      </c>
      <c r="G233" s="194"/>
      <c r="H233" s="197">
        <v>5</v>
      </c>
      <c r="I233" s="198"/>
      <c r="J233" s="194"/>
      <c r="K233" s="194"/>
      <c r="L233" s="199"/>
      <c r="M233" s="200"/>
      <c r="N233" s="201"/>
      <c r="O233" s="201"/>
      <c r="P233" s="201"/>
      <c r="Q233" s="201"/>
      <c r="R233" s="201"/>
      <c r="S233" s="201"/>
      <c r="T233" s="202"/>
      <c r="AT233" s="203" t="s">
        <v>132</v>
      </c>
      <c r="AU233" s="203" t="s">
        <v>82</v>
      </c>
      <c r="AV233" s="13" t="s">
        <v>82</v>
      </c>
      <c r="AW233" s="13" t="s">
        <v>33</v>
      </c>
      <c r="AX233" s="13" t="s">
        <v>71</v>
      </c>
      <c r="AY233" s="203" t="s">
        <v>119</v>
      </c>
    </row>
    <row r="234" spans="1:65" s="2" customFormat="1" ht="24.2" customHeight="1">
      <c r="A234" s="34"/>
      <c r="B234" s="35"/>
      <c r="C234" s="173" t="s">
        <v>360</v>
      </c>
      <c r="D234" s="173" t="s">
        <v>121</v>
      </c>
      <c r="E234" s="174" t="s">
        <v>361</v>
      </c>
      <c r="F234" s="175" t="s">
        <v>362</v>
      </c>
      <c r="G234" s="176" t="s">
        <v>216</v>
      </c>
      <c r="H234" s="177">
        <v>6683.3</v>
      </c>
      <c r="I234" s="178"/>
      <c r="J234" s="179">
        <f>ROUND(I234*H234,2)</f>
        <v>0</v>
      </c>
      <c r="K234" s="175" t="s">
        <v>125</v>
      </c>
      <c r="L234" s="39"/>
      <c r="M234" s="180" t="s">
        <v>19</v>
      </c>
      <c r="N234" s="181" t="s">
        <v>42</v>
      </c>
      <c r="O234" s="64"/>
      <c r="P234" s="182">
        <f>O234*H234</f>
        <v>0</v>
      </c>
      <c r="Q234" s="182">
        <v>0</v>
      </c>
      <c r="R234" s="182">
        <f>Q234*H234</f>
        <v>0</v>
      </c>
      <c r="S234" s="182">
        <v>0</v>
      </c>
      <c r="T234" s="183">
        <f>S234*H234</f>
        <v>0</v>
      </c>
      <c r="U234" s="34"/>
      <c r="V234" s="34"/>
      <c r="W234" s="34"/>
      <c r="X234" s="34"/>
      <c r="Y234" s="34"/>
      <c r="Z234" s="34"/>
      <c r="AA234" s="34"/>
      <c r="AB234" s="34"/>
      <c r="AC234" s="34"/>
      <c r="AD234" s="34"/>
      <c r="AE234" s="34"/>
      <c r="AR234" s="184" t="s">
        <v>126</v>
      </c>
      <c r="AT234" s="184" t="s">
        <v>121</v>
      </c>
      <c r="AU234" s="184" t="s">
        <v>82</v>
      </c>
      <c r="AY234" s="17" t="s">
        <v>119</v>
      </c>
      <c r="BE234" s="185">
        <f>IF(N234="základní",J234,0)</f>
        <v>0</v>
      </c>
      <c r="BF234" s="185">
        <f>IF(N234="snížená",J234,0)</f>
        <v>0</v>
      </c>
      <c r="BG234" s="185">
        <f>IF(N234="zákl. přenesená",J234,0)</f>
        <v>0</v>
      </c>
      <c r="BH234" s="185">
        <f>IF(N234="sníž. přenesená",J234,0)</f>
        <v>0</v>
      </c>
      <c r="BI234" s="185">
        <f>IF(N234="nulová",J234,0)</f>
        <v>0</v>
      </c>
      <c r="BJ234" s="17" t="s">
        <v>79</v>
      </c>
      <c r="BK234" s="185">
        <f>ROUND(I234*H234,2)</f>
        <v>0</v>
      </c>
      <c r="BL234" s="17" t="s">
        <v>126</v>
      </c>
      <c r="BM234" s="184" t="s">
        <v>363</v>
      </c>
    </row>
    <row r="235" spans="1:65" s="2" customFormat="1" ht="19.5">
      <c r="A235" s="34"/>
      <c r="B235" s="35"/>
      <c r="C235" s="36"/>
      <c r="D235" s="186" t="s">
        <v>128</v>
      </c>
      <c r="E235" s="36"/>
      <c r="F235" s="187" t="s">
        <v>364</v>
      </c>
      <c r="G235" s="36"/>
      <c r="H235" s="36"/>
      <c r="I235" s="188"/>
      <c r="J235" s="36"/>
      <c r="K235" s="36"/>
      <c r="L235" s="39"/>
      <c r="M235" s="189"/>
      <c r="N235" s="190"/>
      <c r="O235" s="64"/>
      <c r="P235" s="64"/>
      <c r="Q235" s="64"/>
      <c r="R235" s="64"/>
      <c r="S235" s="64"/>
      <c r="T235" s="65"/>
      <c r="U235" s="34"/>
      <c r="V235" s="34"/>
      <c r="W235" s="34"/>
      <c r="X235" s="34"/>
      <c r="Y235" s="34"/>
      <c r="Z235" s="34"/>
      <c r="AA235" s="34"/>
      <c r="AB235" s="34"/>
      <c r="AC235" s="34"/>
      <c r="AD235" s="34"/>
      <c r="AE235" s="34"/>
      <c r="AT235" s="17" t="s">
        <v>128</v>
      </c>
      <c r="AU235" s="17" t="s">
        <v>82</v>
      </c>
    </row>
    <row r="236" spans="1:65" s="2" customFormat="1" ht="11.25">
      <c r="A236" s="34"/>
      <c r="B236" s="35"/>
      <c r="C236" s="36"/>
      <c r="D236" s="191" t="s">
        <v>130</v>
      </c>
      <c r="E236" s="36"/>
      <c r="F236" s="192" t="s">
        <v>365</v>
      </c>
      <c r="G236" s="36"/>
      <c r="H236" s="36"/>
      <c r="I236" s="188"/>
      <c r="J236" s="36"/>
      <c r="K236" s="36"/>
      <c r="L236" s="39"/>
      <c r="M236" s="189"/>
      <c r="N236" s="190"/>
      <c r="O236" s="64"/>
      <c r="P236" s="64"/>
      <c r="Q236" s="64"/>
      <c r="R236" s="64"/>
      <c r="S236" s="64"/>
      <c r="T236" s="65"/>
      <c r="U236" s="34"/>
      <c r="V236" s="34"/>
      <c r="W236" s="34"/>
      <c r="X236" s="34"/>
      <c r="Y236" s="34"/>
      <c r="Z236" s="34"/>
      <c r="AA236" s="34"/>
      <c r="AB236" s="34"/>
      <c r="AC236" s="34"/>
      <c r="AD236" s="34"/>
      <c r="AE236" s="34"/>
      <c r="AT236" s="17" t="s">
        <v>130</v>
      </c>
      <c r="AU236" s="17" t="s">
        <v>82</v>
      </c>
    </row>
    <row r="237" spans="1:65" s="13" customFormat="1" ht="11.25">
      <c r="B237" s="193"/>
      <c r="C237" s="194"/>
      <c r="D237" s="186" t="s">
        <v>132</v>
      </c>
      <c r="E237" s="195" t="s">
        <v>19</v>
      </c>
      <c r="F237" s="196" t="s">
        <v>366</v>
      </c>
      <c r="G237" s="194"/>
      <c r="H237" s="197">
        <v>6683.3</v>
      </c>
      <c r="I237" s="198"/>
      <c r="J237" s="194"/>
      <c r="K237" s="194"/>
      <c r="L237" s="199"/>
      <c r="M237" s="200"/>
      <c r="N237" s="201"/>
      <c r="O237" s="201"/>
      <c r="P237" s="201"/>
      <c r="Q237" s="201"/>
      <c r="R237" s="201"/>
      <c r="S237" s="201"/>
      <c r="T237" s="202"/>
      <c r="AT237" s="203" t="s">
        <v>132</v>
      </c>
      <c r="AU237" s="203" t="s">
        <v>82</v>
      </c>
      <c r="AV237" s="13" t="s">
        <v>82</v>
      </c>
      <c r="AW237" s="13" t="s">
        <v>33</v>
      </c>
      <c r="AX237" s="13" t="s">
        <v>79</v>
      </c>
      <c r="AY237" s="203" t="s">
        <v>119</v>
      </c>
    </row>
    <row r="238" spans="1:65" s="2" customFormat="1" ht="16.5" customHeight="1">
      <c r="A238" s="34"/>
      <c r="B238" s="35"/>
      <c r="C238" s="173" t="s">
        <v>367</v>
      </c>
      <c r="D238" s="173" t="s">
        <v>121</v>
      </c>
      <c r="E238" s="174" t="s">
        <v>368</v>
      </c>
      <c r="F238" s="175" t="s">
        <v>369</v>
      </c>
      <c r="G238" s="176" t="s">
        <v>216</v>
      </c>
      <c r="H238" s="177">
        <v>327.10000000000002</v>
      </c>
      <c r="I238" s="178"/>
      <c r="J238" s="179">
        <f>ROUND(I238*H238,2)</f>
        <v>0</v>
      </c>
      <c r="K238" s="175" t="s">
        <v>125</v>
      </c>
      <c r="L238" s="39"/>
      <c r="M238" s="180" t="s">
        <v>19</v>
      </c>
      <c r="N238" s="181" t="s">
        <v>42</v>
      </c>
      <c r="O238" s="64"/>
      <c r="P238" s="182">
        <f>O238*H238</f>
        <v>0</v>
      </c>
      <c r="Q238" s="182">
        <v>0</v>
      </c>
      <c r="R238" s="182">
        <f>Q238*H238</f>
        <v>0</v>
      </c>
      <c r="S238" s="182">
        <v>0</v>
      </c>
      <c r="T238" s="183">
        <f>S238*H238</f>
        <v>0</v>
      </c>
      <c r="U238" s="34"/>
      <c r="V238" s="34"/>
      <c r="W238" s="34"/>
      <c r="X238" s="34"/>
      <c r="Y238" s="34"/>
      <c r="Z238" s="34"/>
      <c r="AA238" s="34"/>
      <c r="AB238" s="34"/>
      <c r="AC238" s="34"/>
      <c r="AD238" s="34"/>
      <c r="AE238" s="34"/>
      <c r="AR238" s="184" t="s">
        <v>126</v>
      </c>
      <c r="AT238" s="184" t="s">
        <v>121</v>
      </c>
      <c r="AU238" s="184" t="s">
        <v>82</v>
      </c>
      <c r="AY238" s="17" t="s">
        <v>119</v>
      </c>
      <c r="BE238" s="185">
        <f>IF(N238="základní",J238,0)</f>
        <v>0</v>
      </c>
      <c r="BF238" s="185">
        <f>IF(N238="snížená",J238,0)</f>
        <v>0</v>
      </c>
      <c r="BG238" s="185">
        <f>IF(N238="zákl. přenesená",J238,0)</f>
        <v>0</v>
      </c>
      <c r="BH238" s="185">
        <f>IF(N238="sníž. přenesená",J238,0)</f>
        <v>0</v>
      </c>
      <c r="BI238" s="185">
        <f>IF(N238="nulová",J238,0)</f>
        <v>0</v>
      </c>
      <c r="BJ238" s="17" t="s">
        <v>79</v>
      </c>
      <c r="BK238" s="185">
        <f>ROUND(I238*H238,2)</f>
        <v>0</v>
      </c>
      <c r="BL238" s="17" t="s">
        <v>126</v>
      </c>
      <c r="BM238" s="184" t="s">
        <v>370</v>
      </c>
    </row>
    <row r="239" spans="1:65" s="2" customFormat="1" ht="19.5">
      <c r="A239" s="34"/>
      <c r="B239" s="35"/>
      <c r="C239" s="36"/>
      <c r="D239" s="186" t="s">
        <v>128</v>
      </c>
      <c r="E239" s="36"/>
      <c r="F239" s="187" t="s">
        <v>371</v>
      </c>
      <c r="G239" s="36"/>
      <c r="H239" s="36"/>
      <c r="I239" s="188"/>
      <c r="J239" s="36"/>
      <c r="K239" s="36"/>
      <c r="L239" s="39"/>
      <c r="M239" s="189"/>
      <c r="N239" s="190"/>
      <c r="O239" s="64"/>
      <c r="P239" s="64"/>
      <c r="Q239" s="64"/>
      <c r="R239" s="64"/>
      <c r="S239" s="64"/>
      <c r="T239" s="65"/>
      <c r="U239" s="34"/>
      <c r="V239" s="34"/>
      <c r="W239" s="34"/>
      <c r="X239" s="34"/>
      <c r="Y239" s="34"/>
      <c r="Z239" s="34"/>
      <c r="AA239" s="34"/>
      <c r="AB239" s="34"/>
      <c r="AC239" s="34"/>
      <c r="AD239" s="34"/>
      <c r="AE239" s="34"/>
      <c r="AT239" s="17" t="s">
        <v>128</v>
      </c>
      <c r="AU239" s="17" t="s">
        <v>82</v>
      </c>
    </row>
    <row r="240" spans="1:65" s="2" customFormat="1" ht="11.25">
      <c r="A240" s="34"/>
      <c r="B240" s="35"/>
      <c r="C240" s="36"/>
      <c r="D240" s="191" t="s">
        <v>130</v>
      </c>
      <c r="E240" s="36"/>
      <c r="F240" s="192" t="s">
        <v>372</v>
      </c>
      <c r="G240" s="36"/>
      <c r="H240" s="36"/>
      <c r="I240" s="188"/>
      <c r="J240" s="36"/>
      <c r="K240" s="36"/>
      <c r="L240" s="39"/>
      <c r="M240" s="189"/>
      <c r="N240" s="190"/>
      <c r="O240" s="64"/>
      <c r="P240" s="64"/>
      <c r="Q240" s="64"/>
      <c r="R240" s="64"/>
      <c r="S240" s="64"/>
      <c r="T240" s="65"/>
      <c r="U240" s="34"/>
      <c r="V240" s="34"/>
      <c r="W240" s="34"/>
      <c r="X240" s="34"/>
      <c r="Y240" s="34"/>
      <c r="Z240" s="34"/>
      <c r="AA240" s="34"/>
      <c r="AB240" s="34"/>
      <c r="AC240" s="34"/>
      <c r="AD240" s="34"/>
      <c r="AE240" s="34"/>
      <c r="AT240" s="17" t="s">
        <v>130</v>
      </c>
      <c r="AU240" s="17" t="s">
        <v>82</v>
      </c>
    </row>
    <row r="241" spans="1:65" s="13" customFormat="1" ht="11.25">
      <c r="B241" s="193"/>
      <c r="C241" s="194"/>
      <c r="D241" s="186" t="s">
        <v>132</v>
      </c>
      <c r="E241" s="195" t="s">
        <v>19</v>
      </c>
      <c r="F241" s="196" t="s">
        <v>373</v>
      </c>
      <c r="G241" s="194"/>
      <c r="H241" s="197">
        <v>327.10000000000002</v>
      </c>
      <c r="I241" s="198"/>
      <c r="J241" s="194"/>
      <c r="K241" s="194"/>
      <c r="L241" s="199"/>
      <c r="M241" s="200"/>
      <c r="N241" s="201"/>
      <c r="O241" s="201"/>
      <c r="P241" s="201"/>
      <c r="Q241" s="201"/>
      <c r="R241" s="201"/>
      <c r="S241" s="201"/>
      <c r="T241" s="202"/>
      <c r="AT241" s="203" t="s">
        <v>132</v>
      </c>
      <c r="AU241" s="203" t="s">
        <v>82</v>
      </c>
      <c r="AV241" s="13" t="s">
        <v>82</v>
      </c>
      <c r="AW241" s="13" t="s">
        <v>33</v>
      </c>
      <c r="AX241" s="13" t="s">
        <v>79</v>
      </c>
      <c r="AY241" s="203" t="s">
        <v>119</v>
      </c>
    </row>
    <row r="242" spans="1:65" s="2" customFormat="1" ht="16.5" customHeight="1">
      <c r="A242" s="34"/>
      <c r="B242" s="35"/>
      <c r="C242" s="173" t="s">
        <v>374</v>
      </c>
      <c r="D242" s="173" t="s">
        <v>121</v>
      </c>
      <c r="E242" s="174" t="s">
        <v>375</v>
      </c>
      <c r="F242" s="175" t="s">
        <v>376</v>
      </c>
      <c r="G242" s="176" t="s">
        <v>216</v>
      </c>
      <c r="H242" s="177">
        <v>884.17499999999995</v>
      </c>
      <c r="I242" s="178"/>
      <c r="J242" s="179">
        <f>ROUND(I242*H242,2)</f>
        <v>0</v>
      </c>
      <c r="K242" s="175" t="s">
        <v>125</v>
      </c>
      <c r="L242" s="39"/>
      <c r="M242" s="180" t="s">
        <v>19</v>
      </c>
      <c r="N242" s="181" t="s">
        <v>42</v>
      </c>
      <c r="O242" s="64"/>
      <c r="P242" s="182">
        <f>O242*H242</f>
        <v>0</v>
      </c>
      <c r="Q242" s="182">
        <v>0</v>
      </c>
      <c r="R242" s="182">
        <f>Q242*H242</f>
        <v>0</v>
      </c>
      <c r="S242" s="182">
        <v>0</v>
      </c>
      <c r="T242" s="183">
        <f>S242*H242</f>
        <v>0</v>
      </c>
      <c r="U242" s="34"/>
      <c r="V242" s="34"/>
      <c r="W242" s="34"/>
      <c r="X242" s="34"/>
      <c r="Y242" s="34"/>
      <c r="Z242" s="34"/>
      <c r="AA242" s="34"/>
      <c r="AB242" s="34"/>
      <c r="AC242" s="34"/>
      <c r="AD242" s="34"/>
      <c r="AE242" s="34"/>
      <c r="AR242" s="184" t="s">
        <v>126</v>
      </c>
      <c r="AT242" s="184" t="s">
        <v>121</v>
      </c>
      <c r="AU242" s="184" t="s">
        <v>82</v>
      </c>
      <c r="AY242" s="17" t="s">
        <v>119</v>
      </c>
      <c r="BE242" s="185">
        <f>IF(N242="základní",J242,0)</f>
        <v>0</v>
      </c>
      <c r="BF242" s="185">
        <f>IF(N242="snížená",J242,0)</f>
        <v>0</v>
      </c>
      <c r="BG242" s="185">
        <f>IF(N242="zákl. přenesená",J242,0)</f>
        <v>0</v>
      </c>
      <c r="BH242" s="185">
        <f>IF(N242="sníž. přenesená",J242,0)</f>
        <v>0</v>
      </c>
      <c r="BI242" s="185">
        <f>IF(N242="nulová",J242,0)</f>
        <v>0</v>
      </c>
      <c r="BJ242" s="17" t="s">
        <v>79</v>
      </c>
      <c r="BK242" s="185">
        <f>ROUND(I242*H242,2)</f>
        <v>0</v>
      </c>
      <c r="BL242" s="17" t="s">
        <v>126</v>
      </c>
      <c r="BM242" s="184" t="s">
        <v>377</v>
      </c>
    </row>
    <row r="243" spans="1:65" s="2" customFormat="1" ht="19.5">
      <c r="A243" s="34"/>
      <c r="B243" s="35"/>
      <c r="C243" s="36"/>
      <c r="D243" s="186" t="s">
        <v>128</v>
      </c>
      <c r="E243" s="36"/>
      <c r="F243" s="187" t="s">
        <v>378</v>
      </c>
      <c r="G243" s="36"/>
      <c r="H243" s="36"/>
      <c r="I243" s="188"/>
      <c r="J243" s="36"/>
      <c r="K243" s="36"/>
      <c r="L243" s="39"/>
      <c r="M243" s="189"/>
      <c r="N243" s="190"/>
      <c r="O243" s="64"/>
      <c r="P243" s="64"/>
      <c r="Q243" s="64"/>
      <c r="R243" s="64"/>
      <c r="S243" s="64"/>
      <c r="T243" s="65"/>
      <c r="U243" s="34"/>
      <c r="V243" s="34"/>
      <c r="W243" s="34"/>
      <c r="X243" s="34"/>
      <c r="Y243" s="34"/>
      <c r="Z243" s="34"/>
      <c r="AA243" s="34"/>
      <c r="AB243" s="34"/>
      <c r="AC243" s="34"/>
      <c r="AD243" s="34"/>
      <c r="AE243" s="34"/>
      <c r="AT243" s="17" t="s">
        <v>128</v>
      </c>
      <c r="AU243" s="17" t="s">
        <v>82</v>
      </c>
    </row>
    <row r="244" spans="1:65" s="2" customFormat="1" ht="11.25">
      <c r="A244" s="34"/>
      <c r="B244" s="35"/>
      <c r="C244" s="36"/>
      <c r="D244" s="191" t="s">
        <v>130</v>
      </c>
      <c r="E244" s="36"/>
      <c r="F244" s="192" t="s">
        <v>379</v>
      </c>
      <c r="G244" s="36"/>
      <c r="H244" s="36"/>
      <c r="I244" s="188"/>
      <c r="J244" s="36"/>
      <c r="K244" s="36"/>
      <c r="L244" s="39"/>
      <c r="M244" s="189"/>
      <c r="N244" s="190"/>
      <c r="O244" s="64"/>
      <c r="P244" s="64"/>
      <c r="Q244" s="64"/>
      <c r="R244" s="64"/>
      <c r="S244" s="64"/>
      <c r="T244" s="65"/>
      <c r="U244" s="34"/>
      <c r="V244" s="34"/>
      <c r="W244" s="34"/>
      <c r="X244" s="34"/>
      <c r="Y244" s="34"/>
      <c r="Z244" s="34"/>
      <c r="AA244" s="34"/>
      <c r="AB244" s="34"/>
      <c r="AC244" s="34"/>
      <c r="AD244" s="34"/>
      <c r="AE244" s="34"/>
      <c r="AT244" s="17" t="s">
        <v>130</v>
      </c>
      <c r="AU244" s="17" t="s">
        <v>82</v>
      </c>
    </row>
    <row r="245" spans="1:65" s="13" customFormat="1" ht="11.25">
      <c r="B245" s="193"/>
      <c r="C245" s="194"/>
      <c r="D245" s="186" t="s">
        <v>132</v>
      </c>
      <c r="E245" s="195" t="s">
        <v>19</v>
      </c>
      <c r="F245" s="196" t="s">
        <v>380</v>
      </c>
      <c r="G245" s="194"/>
      <c r="H245" s="197">
        <v>615.5</v>
      </c>
      <c r="I245" s="198"/>
      <c r="J245" s="194"/>
      <c r="K245" s="194"/>
      <c r="L245" s="199"/>
      <c r="M245" s="200"/>
      <c r="N245" s="201"/>
      <c r="O245" s="201"/>
      <c r="P245" s="201"/>
      <c r="Q245" s="201"/>
      <c r="R245" s="201"/>
      <c r="S245" s="201"/>
      <c r="T245" s="202"/>
      <c r="AT245" s="203" t="s">
        <v>132</v>
      </c>
      <c r="AU245" s="203" t="s">
        <v>82</v>
      </c>
      <c r="AV245" s="13" t="s">
        <v>82</v>
      </c>
      <c r="AW245" s="13" t="s">
        <v>33</v>
      </c>
      <c r="AX245" s="13" t="s">
        <v>71</v>
      </c>
      <c r="AY245" s="203" t="s">
        <v>119</v>
      </c>
    </row>
    <row r="246" spans="1:65" s="13" customFormat="1" ht="11.25">
      <c r="B246" s="193"/>
      <c r="C246" s="194"/>
      <c r="D246" s="186" t="s">
        <v>132</v>
      </c>
      <c r="E246" s="195" t="s">
        <v>19</v>
      </c>
      <c r="F246" s="196" t="s">
        <v>381</v>
      </c>
      <c r="G246" s="194"/>
      <c r="H246" s="197">
        <v>266.5</v>
      </c>
      <c r="I246" s="198"/>
      <c r="J246" s="194"/>
      <c r="K246" s="194"/>
      <c r="L246" s="199"/>
      <c r="M246" s="200"/>
      <c r="N246" s="201"/>
      <c r="O246" s="201"/>
      <c r="P246" s="201"/>
      <c r="Q246" s="201"/>
      <c r="R246" s="201"/>
      <c r="S246" s="201"/>
      <c r="T246" s="202"/>
      <c r="AT246" s="203" t="s">
        <v>132</v>
      </c>
      <c r="AU246" s="203" t="s">
        <v>82</v>
      </c>
      <c r="AV246" s="13" t="s">
        <v>82</v>
      </c>
      <c r="AW246" s="13" t="s">
        <v>33</v>
      </c>
      <c r="AX246" s="13" t="s">
        <v>71</v>
      </c>
      <c r="AY246" s="203" t="s">
        <v>119</v>
      </c>
    </row>
    <row r="247" spans="1:65" s="13" customFormat="1" ht="11.25">
      <c r="B247" s="193"/>
      <c r="C247" s="194"/>
      <c r="D247" s="186" t="s">
        <v>132</v>
      </c>
      <c r="E247" s="195" t="s">
        <v>19</v>
      </c>
      <c r="F247" s="196" t="s">
        <v>382</v>
      </c>
      <c r="G247" s="194"/>
      <c r="H247" s="197">
        <v>2.1749999999999998</v>
      </c>
      <c r="I247" s="198"/>
      <c r="J247" s="194"/>
      <c r="K247" s="194"/>
      <c r="L247" s="199"/>
      <c r="M247" s="200"/>
      <c r="N247" s="201"/>
      <c r="O247" s="201"/>
      <c r="P247" s="201"/>
      <c r="Q247" s="201"/>
      <c r="R247" s="201"/>
      <c r="S247" s="201"/>
      <c r="T247" s="202"/>
      <c r="AT247" s="203" t="s">
        <v>132</v>
      </c>
      <c r="AU247" s="203" t="s">
        <v>82</v>
      </c>
      <c r="AV247" s="13" t="s">
        <v>82</v>
      </c>
      <c r="AW247" s="13" t="s">
        <v>33</v>
      </c>
      <c r="AX247" s="13" t="s">
        <v>71</v>
      </c>
      <c r="AY247" s="203" t="s">
        <v>119</v>
      </c>
    </row>
    <row r="248" spans="1:65" s="2" customFormat="1" ht="16.5" customHeight="1">
      <c r="A248" s="34"/>
      <c r="B248" s="35"/>
      <c r="C248" s="173" t="s">
        <v>383</v>
      </c>
      <c r="D248" s="173" t="s">
        <v>121</v>
      </c>
      <c r="E248" s="174" t="s">
        <v>384</v>
      </c>
      <c r="F248" s="175" t="s">
        <v>385</v>
      </c>
      <c r="G248" s="176" t="s">
        <v>216</v>
      </c>
      <c r="H248" s="177">
        <v>9</v>
      </c>
      <c r="I248" s="178"/>
      <c r="J248" s="179">
        <f>ROUND(I248*H248,2)</f>
        <v>0</v>
      </c>
      <c r="K248" s="175" t="s">
        <v>125</v>
      </c>
      <c r="L248" s="39"/>
      <c r="M248" s="180" t="s">
        <v>19</v>
      </c>
      <c r="N248" s="181" t="s">
        <v>42</v>
      </c>
      <c r="O248" s="64"/>
      <c r="P248" s="182">
        <f>O248*H248</f>
        <v>0</v>
      </c>
      <c r="Q248" s="182">
        <v>0</v>
      </c>
      <c r="R248" s="182">
        <f>Q248*H248</f>
        <v>0</v>
      </c>
      <c r="S248" s="182">
        <v>0</v>
      </c>
      <c r="T248" s="183">
        <f>S248*H248</f>
        <v>0</v>
      </c>
      <c r="U248" s="34"/>
      <c r="V248" s="34"/>
      <c r="W248" s="34"/>
      <c r="X248" s="34"/>
      <c r="Y248" s="34"/>
      <c r="Z248" s="34"/>
      <c r="AA248" s="34"/>
      <c r="AB248" s="34"/>
      <c r="AC248" s="34"/>
      <c r="AD248" s="34"/>
      <c r="AE248" s="34"/>
      <c r="AR248" s="184" t="s">
        <v>126</v>
      </c>
      <c r="AT248" s="184" t="s">
        <v>121</v>
      </c>
      <c r="AU248" s="184" t="s">
        <v>82</v>
      </c>
      <c r="AY248" s="17" t="s">
        <v>119</v>
      </c>
      <c r="BE248" s="185">
        <f>IF(N248="základní",J248,0)</f>
        <v>0</v>
      </c>
      <c r="BF248" s="185">
        <f>IF(N248="snížená",J248,0)</f>
        <v>0</v>
      </c>
      <c r="BG248" s="185">
        <f>IF(N248="zákl. přenesená",J248,0)</f>
        <v>0</v>
      </c>
      <c r="BH248" s="185">
        <f>IF(N248="sníž. přenesená",J248,0)</f>
        <v>0</v>
      </c>
      <c r="BI248" s="185">
        <f>IF(N248="nulová",J248,0)</f>
        <v>0</v>
      </c>
      <c r="BJ248" s="17" t="s">
        <v>79</v>
      </c>
      <c r="BK248" s="185">
        <f>ROUND(I248*H248,2)</f>
        <v>0</v>
      </c>
      <c r="BL248" s="17" t="s">
        <v>126</v>
      </c>
      <c r="BM248" s="184" t="s">
        <v>386</v>
      </c>
    </row>
    <row r="249" spans="1:65" s="2" customFormat="1" ht="19.5">
      <c r="A249" s="34"/>
      <c r="B249" s="35"/>
      <c r="C249" s="36"/>
      <c r="D249" s="186" t="s">
        <v>128</v>
      </c>
      <c r="E249" s="36"/>
      <c r="F249" s="187" t="s">
        <v>387</v>
      </c>
      <c r="G249" s="36"/>
      <c r="H249" s="36"/>
      <c r="I249" s="188"/>
      <c r="J249" s="36"/>
      <c r="K249" s="36"/>
      <c r="L249" s="39"/>
      <c r="M249" s="189"/>
      <c r="N249" s="190"/>
      <c r="O249" s="64"/>
      <c r="P249" s="64"/>
      <c r="Q249" s="64"/>
      <c r="R249" s="64"/>
      <c r="S249" s="64"/>
      <c r="T249" s="65"/>
      <c r="U249" s="34"/>
      <c r="V249" s="34"/>
      <c r="W249" s="34"/>
      <c r="X249" s="34"/>
      <c r="Y249" s="34"/>
      <c r="Z249" s="34"/>
      <c r="AA249" s="34"/>
      <c r="AB249" s="34"/>
      <c r="AC249" s="34"/>
      <c r="AD249" s="34"/>
      <c r="AE249" s="34"/>
      <c r="AT249" s="17" t="s">
        <v>128</v>
      </c>
      <c r="AU249" s="17" t="s">
        <v>82</v>
      </c>
    </row>
    <row r="250" spans="1:65" s="2" customFormat="1" ht="11.25">
      <c r="A250" s="34"/>
      <c r="B250" s="35"/>
      <c r="C250" s="36"/>
      <c r="D250" s="191" t="s">
        <v>130</v>
      </c>
      <c r="E250" s="36"/>
      <c r="F250" s="192" t="s">
        <v>388</v>
      </c>
      <c r="G250" s="36"/>
      <c r="H250" s="36"/>
      <c r="I250" s="188"/>
      <c r="J250" s="36"/>
      <c r="K250" s="36"/>
      <c r="L250" s="39"/>
      <c r="M250" s="189"/>
      <c r="N250" s="190"/>
      <c r="O250" s="64"/>
      <c r="P250" s="64"/>
      <c r="Q250" s="64"/>
      <c r="R250" s="64"/>
      <c r="S250" s="64"/>
      <c r="T250" s="65"/>
      <c r="U250" s="34"/>
      <c r="V250" s="34"/>
      <c r="W250" s="34"/>
      <c r="X250" s="34"/>
      <c r="Y250" s="34"/>
      <c r="Z250" s="34"/>
      <c r="AA250" s="34"/>
      <c r="AB250" s="34"/>
      <c r="AC250" s="34"/>
      <c r="AD250" s="34"/>
      <c r="AE250" s="34"/>
      <c r="AT250" s="17" t="s">
        <v>130</v>
      </c>
      <c r="AU250" s="17" t="s">
        <v>82</v>
      </c>
    </row>
    <row r="251" spans="1:65" s="13" customFormat="1" ht="11.25">
      <c r="B251" s="193"/>
      <c r="C251" s="194"/>
      <c r="D251" s="186" t="s">
        <v>132</v>
      </c>
      <c r="E251" s="195" t="s">
        <v>19</v>
      </c>
      <c r="F251" s="196" t="s">
        <v>389</v>
      </c>
      <c r="G251" s="194"/>
      <c r="H251" s="197">
        <v>9</v>
      </c>
      <c r="I251" s="198"/>
      <c r="J251" s="194"/>
      <c r="K251" s="194"/>
      <c r="L251" s="199"/>
      <c r="M251" s="200"/>
      <c r="N251" s="201"/>
      <c r="O251" s="201"/>
      <c r="P251" s="201"/>
      <c r="Q251" s="201"/>
      <c r="R251" s="201"/>
      <c r="S251" s="201"/>
      <c r="T251" s="202"/>
      <c r="AT251" s="203" t="s">
        <v>132</v>
      </c>
      <c r="AU251" s="203" t="s">
        <v>82</v>
      </c>
      <c r="AV251" s="13" t="s">
        <v>82</v>
      </c>
      <c r="AW251" s="13" t="s">
        <v>33</v>
      </c>
      <c r="AX251" s="13" t="s">
        <v>79</v>
      </c>
      <c r="AY251" s="203" t="s">
        <v>119</v>
      </c>
    </row>
    <row r="252" spans="1:65" s="2" customFormat="1" ht="16.5" customHeight="1">
      <c r="A252" s="34"/>
      <c r="B252" s="35"/>
      <c r="C252" s="173" t="s">
        <v>390</v>
      </c>
      <c r="D252" s="173" t="s">
        <v>121</v>
      </c>
      <c r="E252" s="174" t="s">
        <v>391</v>
      </c>
      <c r="F252" s="175" t="s">
        <v>392</v>
      </c>
      <c r="G252" s="176" t="s">
        <v>393</v>
      </c>
      <c r="H252" s="177">
        <v>925.38</v>
      </c>
      <c r="I252" s="178"/>
      <c r="J252" s="179">
        <f>ROUND(I252*H252,2)</f>
        <v>0</v>
      </c>
      <c r="K252" s="175" t="s">
        <v>125</v>
      </c>
      <c r="L252" s="39"/>
      <c r="M252" s="180" t="s">
        <v>19</v>
      </c>
      <c r="N252" s="181" t="s">
        <v>42</v>
      </c>
      <c r="O252" s="64"/>
      <c r="P252" s="182">
        <f>O252*H252</f>
        <v>0</v>
      </c>
      <c r="Q252" s="182">
        <v>0</v>
      </c>
      <c r="R252" s="182">
        <f>Q252*H252</f>
        <v>0</v>
      </c>
      <c r="S252" s="182">
        <v>0</v>
      </c>
      <c r="T252" s="183">
        <f>S252*H252</f>
        <v>0</v>
      </c>
      <c r="U252" s="34"/>
      <c r="V252" s="34"/>
      <c r="W252" s="34"/>
      <c r="X252" s="34"/>
      <c r="Y252" s="34"/>
      <c r="Z252" s="34"/>
      <c r="AA252" s="34"/>
      <c r="AB252" s="34"/>
      <c r="AC252" s="34"/>
      <c r="AD252" s="34"/>
      <c r="AE252" s="34"/>
      <c r="AR252" s="184" t="s">
        <v>126</v>
      </c>
      <c r="AT252" s="184" t="s">
        <v>121</v>
      </c>
      <c r="AU252" s="184" t="s">
        <v>82</v>
      </c>
      <c r="AY252" s="17" t="s">
        <v>119</v>
      </c>
      <c r="BE252" s="185">
        <f>IF(N252="základní",J252,0)</f>
        <v>0</v>
      </c>
      <c r="BF252" s="185">
        <f>IF(N252="snížená",J252,0)</f>
        <v>0</v>
      </c>
      <c r="BG252" s="185">
        <f>IF(N252="zákl. přenesená",J252,0)</f>
        <v>0</v>
      </c>
      <c r="BH252" s="185">
        <f>IF(N252="sníž. přenesená",J252,0)</f>
        <v>0</v>
      </c>
      <c r="BI252" s="185">
        <f>IF(N252="nulová",J252,0)</f>
        <v>0</v>
      </c>
      <c r="BJ252" s="17" t="s">
        <v>79</v>
      </c>
      <c r="BK252" s="185">
        <f>ROUND(I252*H252,2)</f>
        <v>0</v>
      </c>
      <c r="BL252" s="17" t="s">
        <v>126</v>
      </c>
      <c r="BM252" s="184" t="s">
        <v>394</v>
      </c>
    </row>
    <row r="253" spans="1:65" s="2" customFormat="1" ht="19.5">
      <c r="A253" s="34"/>
      <c r="B253" s="35"/>
      <c r="C253" s="36"/>
      <c r="D253" s="186" t="s">
        <v>128</v>
      </c>
      <c r="E253" s="36"/>
      <c r="F253" s="187" t="s">
        <v>395</v>
      </c>
      <c r="G253" s="36"/>
      <c r="H253" s="36"/>
      <c r="I253" s="188"/>
      <c r="J253" s="36"/>
      <c r="K253" s="36"/>
      <c r="L253" s="39"/>
      <c r="M253" s="189"/>
      <c r="N253" s="190"/>
      <c r="O253" s="64"/>
      <c r="P253" s="64"/>
      <c r="Q253" s="64"/>
      <c r="R253" s="64"/>
      <c r="S253" s="64"/>
      <c r="T253" s="65"/>
      <c r="U253" s="34"/>
      <c r="V253" s="34"/>
      <c r="W253" s="34"/>
      <c r="X253" s="34"/>
      <c r="Y253" s="34"/>
      <c r="Z253" s="34"/>
      <c r="AA253" s="34"/>
      <c r="AB253" s="34"/>
      <c r="AC253" s="34"/>
      <c r="AD253" s="34"/>
      <c r="AE253" s="34"/>
      <c r="AT253" s="17" t="s">
        <v>128</v>
      </c>
      <c r="AU253" s="17" t="s">
        <v>82</v>
      </c>
    </row>
    <row r="254" spans="1:65" s="2" customFormat="1" ht="11.25">
      <c r="A254" s="34"/>
      <c r="B254" s="35"/>
      <c r="C254" s="36"/>
      <c r="D254" s="191" t="s">
        <v>130</v>
      </c>
      <c r="E254" s="36"/>
      <c r="F254" s="192" t="s">
        <v>396</v>
      </c>
      <c r="G254" s="36"/>
      <c r="H254" s="36"/>
      <c r="I254" s="188"/>
      <c r="J254" s="36"/>
      <c r="K254" s="36"/>
      <c r="L254" s="39"/>
      <c r="M254" s="189"/>
      <c r="N254" s="190"/>
      <c r="O254" s="64"/>
      <c r="P254" s="64"/>
      <c r="Q254" s="64"/>
      <c r="R254" s="64"/>
      <c r="S254" s="64"/>
      <c r="T254" s="65"/>
      <c r="U254" s="34"/>
      <c r="V254" s="34"/>
      <c r="W254" s="34"/>
      <c r="X254" s="34"/>
      <c r="Y254" s="34"/>
      <c r="Z254" s="34"/>
      <c r="AA254" s="34"/>
      <c r="AB254" s="34"/>
      <c r="AC254" s="34"/>
      <c r="AD254" s="34"/>
      <c r="AE254" s="34"/>
      <c r="AT254" s="17" t="s">
        <v>130</v>
      </c>
      <c r="AU254" s="17" t="s">
        <v>82</v>
      </c>
    </row>
    <row r="255" spans="1:65" s="13" customFormat="1" ht="11.25">
      <c r="B255" s="193"/>
      <c r="C255" s="194"/>
      <c r="D255" s="186" t="s">
        <v>132</v>
      </c>
      <c r="E255" s="195" t="s">
        <v>19</v>
      </c>
      <c r="F255" s="196" t="s">
        <v>397</v>
      </c>
      <c r="G255" s="194"/>
      <c r="H255" s="197">
        <v>916.38</v>
      </c>
      <c r="I255" s="198"/>
      <c r="J255" s="194"/>
      <c r="K255" s="194"/>
      <c r="L255" s="199"/>
      <c r="M255" s="200"/>
      <c r="N255" s="201"/>
      <c r="O255" s="201"/>
      <c r="P255" s="201"/>
      <c r="Q255" s="201"/>
      <c r="R255" s="201"/>
      <c r="S255" s="201"/>
      <c r="T255" s="202"/>
      <c r="AT255" s="203" t="s">
        <v>132</v>
      </c>
      <c r="AU255" s="203" t="s">
        <v>82</v>
      </c>
      <c r="AV255" s="13" t="s">
        <v>82</v>
      </c>
      <c r="AW255" s="13" t="s">
        <v>33</v>
      </c>
      <c r="AX255" s="13" t="s">
        <v>71</v>
      </c>
      <c r="AY255" s="203" t="s">
        <v>119</v>
      </c>
    </row>
    <row r="256" spans="1:65" s="13" customFormat="1" ht="11.25">
      <c r="B256" s="193"/>
      <c r="C256" s="194"/>
      <c r="D256" s="186" t="s">
        <v>132</v>
      </c>
      <c r="E256" s="195" t="s">
        <v>19</v>
      </c>
      <c r="F256" s="196" t="s">
        <v>398</v>
      </c>
      <c r="G256" s="194"/>
      <c r="H256" s="197">
        <v>9</v>
      </c>
      <c r="I256" s="198"/>
      <c r="J256" s="194"/>
      <c r="K256" s="194"/>
      <c r="L256" s="199"/>
      <c r="M256" s="200"/>
      <c r="N256" s="201"/>
      <c r="O256" s="201"/>
      <c r="P256" s="201"/>
      <c r="Q256" s="201"/>
      <c r="R256" s="201"/>
      <c r="S256" s="201"/>
      <c r="T256" s="202"/>
      <c r="AT256" s="203" t="s">
        <v>132</v>
      </c>
      <c r="AU256" s="203" t="s">
        <v>82</v>
      </c>
      <c r="AV256" s="13" t="s">
        <v>82</v>
      </c>
      <c r="AW256" s="13" t="s">
        <v>33</v>
      </c>
      <c r="AX256" s="13" t="s">
        <v>71</v>
      </c>
      <c r="AY256" s="203" t="s">
        <v>119</v>
      </c>
    </row>
    <row r="257" spans="1:65" s="2" customFormat="1" ht="16.5" customHeight="1">
      <c r="A257" s="34"/>
      <c r="B257" s="35"/>
      <c r="C257" s="173" t="s">
        <v>399</v>
      </c>
      <c r="D257" s="173" t="s">
        <v>121</v>
      </c>
      <c r="E257" s="174" t="s">
        <v>400</v>
      </c>
      <c r="F257" s="175" t="s">
        <v>401</v>
      </c>
      <c r="G257" s="176" t="s">
        <v>216</v>
      </c>
      <c r="H257" s="177">
        <v>514.1</v>
      </c>
      <c r="I257" s="178"/>
      <c r="J257" s="179">
        <f>ROUND(I257*H257,2)</f>
        <v>0</v>
      </c>
      <c r="K257" s="175" t="s">
        <v>125</v>
      </c>
      <c r="L257" s="39"/>
      <c r="M257" s="180" t="s">
        <v>19</v>
      </c>
      <c r="N257" s="181" t="s">
        <v>42</v>
      </c>
      <c r="O257" s="64"/>
      <c r="P257" s="182">
        <f>O257*H257</f>
        <v>0</v>
      </c>
      <c r="Q257" s="182">
        <v>0</v>
      </c>
      <c r="R257" s="182">
        <f>Q257*H257</f>
        <v>0</v>
      </c>
      <c r="S257" s="182">
        <v>0</v>
      </c>
      <c r="T257" s="183">
        <f>S257*H257</f>
        <v>0</v>
      </c>
      <c r="U257" s="34"/>
      <c r="V257" s="34"/>
      <c r="W257" s="34"/>
      <c r="X257" s="34"/>
      <c r="Y257" s="34"/>
      <c r="Z257" s="34"/>
      <c r="AA257" s="34"/>
      <c r="AB257" s="34"/>
      <c r="AC257" s="34"/>
      <c r="AD257" s="34"/>
      <c r="AE257" s="34"/>
      <c r="AR257" s="184" t="s">
        <v>126</v>
      </c>
      <c r="AT257" s="184" t="s">
        <v>121</v>
      </c>
      <c r="AU257" s="184" t="s">
        <v>82</v>
      </c>
      <c r="AY257" s="17" t="s">
        <v>119</v>
      </c>
      <c r="BE257" s="185">
        <f>IF(N257="základní",J257,0)</f>
        <v>0</v>
      </c>
      <c r="BF257" s="185">
        <f>IF(N257="snížená",J257,0)</f>
        <v>0</v>
      </c>
      <c r="BG257" s="185">
        <f>IF(N257="zákl. přenesená",J257,0)</f>
        <v>0</v>
      </c>
      <c r="BH257" s="185">
        <f>IF(N257="sníž. přenesená",J257,0)</f>
        <v>0</v>
      </c>
      <c r="BI257" s="185">
        <f>IF(N257="nulová",J257,0)</f>
        <v>0</v>
      </c>
      <c r="BJ257" s="17" t="s">
        <v>79</v>
      </c>
      <c r="BK257" s="185">
        <f>ROUND(I257*H257,2)</f>
        <v>0</v>
      </c>
      <c r="BL257" s="17" t="s">
        <v>126</v>
      </c>
      <c r="BM257" s="184" t="s">
        <v>402</v>
      </c>
    </row>
    <row r="258" spans="1:65" s="2" customFormat="1" ht="11.25">
      <c r="A258" s="34"/>
      <c r="B258" s="35"/>
      <c r="C258" s="36"/>
      <c r="D258" s="186" t="s">
        <v>128</v>
      </c>
      <c r="E258" s="36"/>
      <c r="F258" s="187" t="s">
        <v>403</v>
      </c>
      <c r="G258" s="36"/>
      <c r="H258" s="36"/>
      <c r="I258" s="188"/>
      <c r="J258" s="36"/>
      <c r="K258" s="36"/>
      <c r="L258" s="39"/>
      <c r="M258" s="189"/>
      <c r="N258" s="190"/>
      <c r="O258" s="64"/>
      <c r="P258" s="64"/>
      <c r="Q258" s="64"/>
      <c r="R258" s="64"/>
      <c r="S258" s="64"/>
      <c r="T258" s="65"/>
      <c r="U258" s="34"/>
      <c r="V258" s="34"/>
      <c r="W258" s="34"/>
      <c r="X258" s="34"/>
      <c r="Y258" s="34"/>
      <c r="Z258" s="34"/>
      <c r="AA258" s="34"/>
      <c r="AB258" s="34"/>
      <c r="AC258" s="34"/>
      <c r="AD258" s="34"/>
      <c r="AE258" s="34"/>
      <c r="AT258" s="17" t="s">
        <v>128</v>
      </c>
      <c r="AU258" s="17" t="s">
        <v>82</v>
      </c>
    </row>
    <row r="259" spans="1:65" s="2" customFormat="1" ht="11.25">
      <c r="A259" s="34"/>
      <c r="B259" s="35"/>
      <c r="C259" s="36"/>
      <c r="D259" s="191" t="s">
        <v>130</v>
      </c>
      <c r="E259" s="36"/>
      <c r="F259" s="192" t="s">
        <v>404</v>
      </c>
      <c r="G259" s="36"/>
      <c r="H259" s="36"/>
      <c r="I259" s="188"/>
      <c r="J259" s="36"/>
      <c r="K259" s="36"/>
      <c r="L259" s="39"/>
      <c r="M259" s="189"/>
      <c r="N259" s="190"/>
      <c r="O259" s="64"/>
      <c r="P259" s="64"/>
      <c r="Q259" s="64"/>
      <c r="R259" s="64"/>
      <c r="S259" s="64"/>
      <c r="T259" s="65"/>
      <c r="U259" s="34"/>
      <c r="V259" s="34"/>
      <c r="W259" s="34"/>
      <c r="X259" s="34"/>
      <c r="Y259" s="34"/>
      <c r="Z259" s="34"/>
      <c r="AA259" s="34"/>
      <c r="AB259" s="34"/>
      <c r="AC259" s="34"/>
      <c r="AD259" s="34"/>
      <c r="AE259" s="34"/>
      <c r="AT259" s="17" t="s">
        <v>130</v>
      </c>
      <c r="AU259" s="17" t="s">
        <v>82</v>
      </c>
    </row>
    <row r="260" spans="1:65" s="13" customFormat="1" ht="11.25">
      <c r="B260" s="193"/>
      <c r="C260" s="194"/>
      <c r="D260" s="186" t="s">
        <v>132</v>
      </c>
      <c r="E260" s="195" t="s">
        <v>19</v>
      </c>
      <c r="F260" s="196" t="s">
        <v>405</v>
      </c>
      <c r="G260" s="194"/>
      <c r="H260" s="197">
        <v>509.1</v>
      </c>
      <c r="I260" s="198"/>
      <c r="J260" s="194"/>
      <c r="K260" s="194"/>
      <c r="L260" s="199"/>
      <c r="M260" s="200"/>
      <c r="N260" s="201"/>
      <c r="O260" s="201"/>
      <c r="P260" s="201"/>
      <c r="Q260" s="201"/>
      <c r="R260" s="201"/>
      <c r="S260" s="201"/>
      <c r="T260" s="202"/>
      <c r="AT260" s="203" t="s">
        <v>132</v>
      </c>
      <c r="AU260" s="203" t="s">
        <v>82</v>
      </c>
      <c r="AV260" s="13" t="s">
        <v>82</v>
      </c>
      <c r="AW260" s="13" t="s">
        <v>33</v>
      </c>
      <c r="AX260" s="13" t="s">
        <v>71</v>
      </c>
      <c r="AY260" s="203" t="s">
        <v>119</v>
      </c>
    </row>
    <row r="261" spans="1:65" s="13" customFormat="1" ht="11.25">
      <c r="B261" s="193"/>
      <c r="C261" s="194"/>
      <c r="D261" s="186" t="s">
        <v>132</v>
      </c>
      <c r="E261" s="195" t="s">
        <v>19</v>
      </c>
      <c r="F261" s="196" t="s">
        <v>359</v>
      </c>
      <c r="G261" s="194"/>
      <c r="H261" s="197">
        <v>5</v>
      </c>
      <c r="I261" s="198"/>
      <c r="J261" s="194"/>
      <c r="K261" s="194"/>
      <c r="L261" s="199"/>
      <c r="M261" s="200"/>
      <c r="N261" s="201"/>
      <c r="O261" s="201"/>
      <c r="P261" s="201"/>
      <c r="Q261" s="201"/>
      <c r="R261" s="201"/>
      <c r="S261" s="201"/>
      <c r="T261" s="202"/>
      <c r="AT261" s="203" t="s">
        <v>132</v>
      </c>
      <c r="AU261" s="203" t="s">
        <v>82</v>
      </c>
      <c r="AV261" s="13" t="s">
        <v>82</v>
      </c>
      <c r="AW261" s="13" t="s">
        <v>33</v>
      </c>
      <c r="AX261" s="13" t="s">
        <v>71</v>
      </c>
      <c r="AY261" s="203" t="s">
        <v>119</v>
      </c>
    </row>
    <row r="262" spans="1:65" s="2" customFormat="1" ht="16.5" customHeight="1">
      <c r="A262" s="34"/>
      <c r="B262" s="35"/>
      <c r="C262" s="173" t="s">
        <v>406</v>
      </c>
      <c r="D262" s="173" t="s">
        <v>121</v>
      </c>
      <c r="E262" s="174" t="s">
        <v>407</v>
      </c>
      <c r="F262" s="175" t="s">
        <v>408</v>
      </c>
      <c r="G262" s="176" t="s">
        <v>216</v>
      </c>
      <c r="H262" s="177">
        <v>154.626</v>
      </c>
      <c r="I262" s="178"/>
      <c r="J262" s="179">
        <f>ROUND(I262*H262,2)</f>
        <v>0</v>
      </c>
      <c r="K262" s="175" t="s">
        <v>125</v>
      </c>
      <c r="L262" s="39"/>
      <c r="M262" s="180" t="s">
        <v>19</v>
      </c>
      <c r="N262" s="181" t="s">
        <v>42</v>
      </c>
      <c r="O262" s="64"/>
      <c r="P262" s="182">
        <f>O262*H262</f>
        <v>0</v>
      </c>
      <c r="Q262" s="182">
        <v>0</v>
      </c>
      <c r="R262" s="182">
        <f>Q262*H262</f>
        <v>0</v>
      </c>
      <c r="S262" s="182">
        <v>0</v>
      </c>
      <c r="T262" s="183">
        <f>S262*H262</f>
        <v>0</v>
      </c>
      <c r="U262" s="34"/>
      <c r="V262" s="34"/>
      <c r="W262" s="34"/>
      <c r="X262" s="34"/>
      <c r="Y262" s="34"/>
      <c r="Z262" s="34"/>
      <c r="AA262" s="34"/>
      <c r="AB262" s="34"/>
      <c r="AC262" s="34"/>
      <c r="AD262" s="34"/>
      <c r="AE262" s="34"/>
      <c r="AR262" s="184" t="s">
        <v>126</v>
      </c>
      <c r="AT262" s="184" t="s">
        <v>121</v>
      </c>
      <c r="AU262" s="184" t="s">
        <v>82</v>
      </c>
      <c r="AY262" s="17" t="s">
        <v>119</v>
      </c>
      <c r="BE262" s="185">
        <f>IF(N262="základní",J262,0)</f>
        <v>0</v>
      </c>
      <c r="BF262" s="185">
        <f>IF(N262="snížená",J262,0)</f>
        <v>0</v>
      </c>
      <c r="BG262" s="185">
        <f>IF(N262="zákl. přenesená",J262,0)</f>
        <v>0</v>
      </c>
      <c r="BH262" s="185">
        <f>IF(N262="sníž. přenesená",J262,0)</f>
        <v>0</v>
      </c>
      <c r="BI262" s="185">
        <f>IF(N262="nulová",J262,0)</f>
        <v>0</v>
      </c>
      <c r="BJ262" s="17" t="s">
        <v>79</v>
      </c>
      <c r="BK262" s="185">
        <f>ROUND(I262*H262,2)</f>
        <v>0</v>
      </c>
      <c r="BL262" s="17" t="s">
        <v>126</v>
      </c>
      <c r="BM262" s="184" t="s">
        <v>409</v>
      </c>
    </row>
    <row r="263" spans="1:65" s="2" customFormat="1" ht="19.5">
      <c r="A263" s="34"/>
      <c r="B263" s="35"/>
      <c r="C263" s="36"/>
      <c r="D263" s="186" t="s">
        <v>128</v>
      </c>
      <c r="E263" s="36"/>
      <c r="F263" s="187" t="s">
        <v>410</v>
      </c>
      <c r="G263" s="36"/>
      <c r="H263" s="36"/>
      <c r="I263" s="188"/>
      <c r="J263" s="36"/>
      <c r="K263" s="36"/>
      <c r="L263" s="39"/>
      <c r="M263" s="189"/>
      <c r="N263" s="190"/>
      <c r="O263" s="64"/>
      <c r="P263" s="64"/>
      <c r="Q263" s="64"/>
      <c r="R263" s="64"/>
      <c r="S263" s="64"/>
      <c r="T263" s="65"/>
      <c r="U263" s="34"/>
      <c r="V263" s="34"/>
      <c r="W263" s="34"/>
      <c r="X263" s="34"/>
      <c r="Y263" s="34"/>
      <c r="Z263" s="34"/>
      <c r="AA263" s="34"/>
      <c r="AB263" s="34"/>
      <c r="AC263" s="34"/>
      <c r="AD263" s="34"/>
      <c r="AE263" s="34"/>
      <c r="AT263" s="17" t="s">
        <v>128</v>
      </c>
      <c r="AU263" s="17" t="s">
        <v>82</v>
      </c>
    </row>
    <row r="264" spans="1:65" s="2" customFormat="1" ht="11.25">
      <c r="A264" s="34"/>
      <c r="B264" s="35"/>
      <c r="C264" s="36"/>
      <c r="D264" s="191" t="s">
        <v>130</v>
      </c>
      <c r="E264" s="36"/>
      <c r="F264" s="192" t="s">
        <v>411</v>
      </c>
      <c r="G264" s="36"/>
      <c r="H264" s="36"/>
      <c r="I264" s="188"/>
      <c r="J264" s="36"/>
      <c r="K264" s="36"/>
      <c r="L264" s="39"/>
      <c r="M264" s="189"/>
      <c r="N264" s="190"/>
      <c r="O264" s="64"/>
      <c r="P264" s="64"/>
      <c r="Q264" s="64"/>
      <c r="R264" s="64"/>
      <c r="S264" s="64"/>
      <c r="T264" s="65"/>
      <c r="U264" s="34"/>
      <c r="V264" s="34"/>
      <c r="W264" s="34"/>
      <c r="X264" s="34"/>
      <c r="Y264" s="34"/>
      <c r="Z264" s="34"/>
      <c r="AA264" s="34"/>
      <c r="AB264" s="34"/>
      <c r="AC264" s="34"/>
      <c r="AD264" s="34"/>
      <c r="AE264" s="34"/>
      <c r="AT264" s="17" t="s">
        <v>130</v>
      </c>
      <c r="AU264" s="17" t="s">
        <v>82</v>
      </c>
    </row>
    <row r="265" spans="1:65" s="13" customFormat="1" ht="11.25">
      <c r="B265" s="193"/>
      <c r="C265" s="194"/>
      <c r="D265" s="186" t="s">
        <v>132</v>
      </c>
      <c r="E265" s="195" t="s">
        <v>19</v>
      </c>
      <c r="F265" s="196" t="s">
        <v>412</v>
      </c>
      <c r="G265" s="194"/>
      <c r="H265" s="197">
        <v>3.3660000000000001</v>
      </c>
      <c r="I265" s="198"/>
      <c r="J265" s="194"/>
      <c r="K265" s="194"/>
      <c r="L265" s="199"/>
      <c r="M265" s="200"/>
      <c r="N265" s="201"/>
      <c r="O265" s="201"/>
      <c r="P265" s="201"/>
      <c r="Q265" s="201"/>
      <c r="R265" s="201"/>
      <c r="S265" s="201"/>
      <c r="T265" s="202"/>
      <c r="AT265" s="203" t="s">
        <v>132</v>
      </c>
      <c r="AU265" s="203" t="s">
        <v>82</v>
      </c>
      <c r="AV265" s="13" t="s">
        <v>82</v>
      </c>
      <c r="AW265" s="13" t="s">
        <v>33</v>
      </c>
      <c r="AX265" s="13" t="s">
        <v>71</v>
      </c>
      <c r="AY265" s="203" t="s">
        <v>119</v>
      </c>
    </row>
    <row r="266" spans="1:65" s="13" customFormat="1" ht="11.25">
      <c r="B266" s="193"/>
      <c r="C266" s="194"/>
      <c r="D266" s="186" t="s">
        <v>132</v>
      </c>
      <c r="E266" s="195" t="s">
        <v>19</v>
      </c>
      <c r="F266" s="196" t="s">
        <v>413</v>
      </c>
      <c r="G266" s="194"/>
      <c r="H266" s="197">
        <v>10.625</v>
      </c>
      <c r="I266" s="198"/>
      <c r="J266" s="194"/>
      <c r="K266" s="194"/>
      <c r="L266" s="199"/>
      <c r="M266" s="200"/>
      <c r="N266" s="201"/>
      <c r="O266" s="201"/>
      <c r="P266" s="201"/>
      <c r="Q266" s="201"/>
      <c r="R266" s="201"/>
      <c r="S266" s="201"/>
      <c r="T266" s="202"/>
      <c r="AT266" s="203" t="s">
        <v>132</v>
      </c>
      <c r="AU266" s="203" t="s">
        <v>82</v>
      </c>
      <c r="AV266" s="13" t="s">
        <v>82</v>
      </c>
      <c r="AW266" s="13" t="s">
        <v>33</v>
      </c>
      <c r="AX266" s="13" t="s">
        <v>71</v>
      </c>
      <c r="AY266" s="203" t="s">
        <v>119</v>
      </c>
    </row>
    <row r="267" spans="1:65" s="13" customFormat="1" ht="22.5">
      <c r="B267" s="193"/>
      <c r="C267" s="194"/>
      <c r="D267" s="186" t="s">
        <v>132</v>
      </c>
      <c r="E267" s="195" t="s">
        <v>19</v>
      </c>
      <c r="F267" s="196" t="s">
        <v>414</v>
      </c>
      <c r="G267" s="194"/>
      <c r="H267" s="197">
        <v>8.3510000000000009</v>
      </c>
      <c r="I267" s="198"/>
      <c r="J267" s="194"/>
      <c r="K267" s="194"/>
      <c r="L267" s="199"/>
      <c r="M267" s="200"/>
      <c r="N267" s="201"/>
      <c r="O267" s="201"/>
      <c r="P267" s="201"/>
      <c r="Q267" s="201"/>
      <c r="R267" s="201"/>
      <c r="S267" s="201"/>
      <c r="T267" s="202"/>
      <c r="AT267" s="203" t="s">
        <v>132</v>
      </c>
      <c r="AU267" s="203" t="s">
        <v>82</v>
      </c>
      <c r="AV267" s="13" t="s">
        <v>82</v>
      </c>
      <c r="AW267" s="13" t="s">
        <v>33</v>
      </c>
      <c r="AX267" s="13" t="s">
        <v>71</v>
      </c>
      <c r="AY267" s="203" t="s">
        <v>119</v>
      </c>
    </row>
    <row r="268" spans="1:65" s="13" customFormat="1" ht="11.25">
      <c r="B268" s="193"/>
      <c r="C268" s="194"/>
      <c r="D268" s="186" t="s">
        <v>132</v>
      </c>
      <c r="E268" s="195" t="s">
        <v>19</v>
      </c>
      <c r="F268" s="196" t="s">
        <v>415</v>
      </c>
      <c r="G268" s="194"/>
      <c r="H268" s="197">
        <v>128.28399999999999</v>
      </c>
      <c r="I268" s="198"/>
      <c r="J268" s="194"/>
      <c r="K268" s="194"/>
      <c r="L268" s="199"/>
      <c r="M268" s="200"/>
      <c r="N268" s="201"/>
      <c r="O268" s="201"/>
      <c r="P268" s="201"/>
      <c r="Q268" s="201"/>
      <c r="R268" s="201"/>
      <c r="S268" s="201"/>
      <c r="T268" s="202"/>
      <c r="AT268" s="203" t="s">
        <v>132</v>
      </c>
      <c r="AU268" s="203" t="s">
        <v>82</v>
      </c>
      <c r="AV268" s="13" t="s">
        <v>82</v>
      </c>
      <c r="AW268" s="13" t="s">
        <v>33</v>
      </c>
      <c r="AX268" s="13" t="s">
        <v>71</v>
      </c>
      <c r="AY268" s="203" t="s">
        <v>119</v>
      </c>
    </row>
    <row r="269" spans="1:65" s="13" customFormat="1" ht="11.25">
      <c r="B269" s="193"/>
      <c r="C269" s="194"/>
      <c r="D269" s="186" t="s">
        <v>132</v>
      </c>
      <c r="E269" s="195" t="s">
        <v>19</v>
      </c>
      <c r="F269" s="196" t="s">
        <v>416</v>
      </c>
      <c r="G269" s="194"/>
      <c r="H269" s="197">
        <v>4</v>
      </c>
      <c r="I269" s="198"/>
      <c r="J269" s="194"/>
      <c r="K269" s="194"/>
      <c r="L269" s="199"/>
      <c r="M269" s="200"/>
      <c r="N269" s="201"/>
      <c r="O269" s="201"/>
      <c r="P269" s="201"/>
      <c r="Q269" s="201"/>
      <c r="R269" s="201"/>
      <c r="S269" s="201"/>
      <c r="T269" s="202"/>
      <c r="AT269" s="203" t="s">
        <v>132</v>
      </c>
      <c r="AU269" s="203" t="s">
        <v>82</v>
      </c>
      <c r="AV269" s="13" t="s">
        <v>82</v>
      </c>
      <c r="AW269" s="13" t="s">
        <v>33</v>
      </c>
      <c r="AX269" s="13" t="s">
        <v>71</v>
      </c>
      <c r="AY269" s="203" t="s">
        <v>119</v>
      </c>
    </row>
    <row r="270" spans="1:65" s="2" customFormat="1" ht="16.5" customHeight="1">
      <c r="A270" s="34"/>
      <c r="B270" s="35"/>
      <c r="C270" s="205" t="s">
        <v>417</v>
      </c>
      <c r="D270" s="205" t="s">
        <v>418</v>
      </c>
      <c r="E270" s="206" t="s">
        <v>419</v>
      </c>
      <c r="F270" s="207" t="s">
        <v>420</v>
      </c>
      <c r="G270" s="208" t="s">
        <v>393</v>
      </c>
      <c r="H270" s="209">
        <v>245.309</v>
      </c>
      <c r="I270" s="210"/>
      <c r="J270" s="211">
        <f>ROUND(I270*H270,2)</f>
        <v>0</v>
      </c>
      <c r="K270" s="207" t="s">
        <v>125</v>
      </c>
      <c r="L270" s="212"/>
      <c r="M270" s="213" t="s">
        <v>19</v>
      </c>
      <c r="N270" s="214" t="s">
        <v>42</v>
      </c>
      <c r="O270" s="64"/>
      <c r="P270" s="182">
        <f>O270*H270</f>
        <v>0</v>
      </c>
      <c r="Q270" s="182">
        <v>1</v>
      </c>
      <c r="R270" s="182">
        <f>Q270*H270</f>
        <v>245.309</v>
      </c>
      <c r="S270" s="182">
        <v>0</v>
      </c>
      <c r="T270" s="183">
        <f>S270*H270</f>
        <v>0</v>
      </c>
      <c r="U270" s="34"/>
      <c r="V270" s="34"/>
      <c r="W270" s="34"/>
      <c r="X270" s="34"/>
      <c r="Y270" s="34"/>
      <c r="Z270" s="34"/>
      <c r="AA270" s="34"/>
      <c r="AB270" s="34"/>
      <c r="AC270" s="34"/>
      <c r="AD270" s="34"/>
      <c r="AE270" s="34"/>
      <c r="AR270" s="184" t="s">
        <v>174</v>
      </c>
      <c r="AT270" s="184" t="s">
        <v>418</v>
      </c>
      <c r="AU270" s="184" t="s">
        <v>82</v>
      </c>
      <c r="AY270" s="17" t="s">
        <v>119</v>
      </c>
      <c r="BE270" s="185">
        <f>IF(N270="základní",J270,0)</f>
        <v>0</v>
      </c>
      <c r="BF270" s="185">
        <f>IF(N270="snížená",J270,0)</f>
        <v>0</v>
      </c>
      <c r="BG270" s="185">
        <f>IF(N270="zákl. přenesená",J270,0)</f>
        <v>0</v>
      </c>
      <c r="BH270" s="185">
        <f>IF(N270="sníž. přenesená",J270,0)</f>
        <v>0</v>
      </c>
      <c r="BI270" s="185">
        <f>IF(N270="nulová",J270,0)</f>
        <v>0</v>
      </c>
      <c r="BJ270" s="17" t="s">
        <v>79</v>
      </c>
      <c r="BK270" s="185">
        <f>ROUND(I270*H270,2)</f>
        <v>0</v>
      </c>
      <c r="BL270" s="17" t="s">
        <v>126</v>
      </c>
      <c r="BM270" s="184" t="s">
        <v>421</v>
      </c>
    </row>
    <row r="271" spans="1:65" s="2" customFormat="1" ht="11.25">
      <c r="A271" s="34"/>
      <c r="B271" s="35"/>
      <c r="C271" s="36"/>
      <c r="D271" s="186" t="s">
        <v>128</v>
      </c>
      <c r="E271" s="36"/>
      <c r="F271" s="187" t="s">
        <v>420</v>
      </c>
      <c r="G271" s="36"/>
      <c r="H271" s="36"/>
      <c r="I271" s="188"/>
      <c r="J271" s="36"/>
      <c r="K271" s="36"/>
      <c r="L271" s="39"/>
      <c r="M271" s="189"/>
      <c r="N271" s="190"/>
      <c r="O271" s="64"/>
      <c r="P271" s="64"/>
      <c r="Q271" s="64"/>
      <c r="R271" s="64"/>
      <c r="S271" s="64"/>
      <c r="T271" s="65"/>
      <c r="U271" s="34"/>
      <c r="V271" s="34"/>
      <c r="W271" s="34"/>
      <c r="X271" s="34"/>
      <c r="Y271" s="34"/>
      <c r="Z271" s="34"/>
      <c r="AA271" s="34"/>
      <c r="AB271" s="34"/>
      <c r="AC271" s="34"/>
      <c r="AD271" s="34"/>
      <c r="AE271" s="34"/>
      <c r="AT271" s="17" t="s">
        <v>128</v>
      </c>
      <c r="AU271" s="17" t="s">
        <v>82</v>
      </c>
    </row>
    <row r="272" spans="1:65" s="13" customFormat="1" ht="11.25">
      <c r="B272" s="193"/>
      <c r="C272" s="194"/>
      <c r="D272" s="186" t="s">
        <v>132</v>
      </c>
      <c r="E272" s="195" t="s">
        <v>19</v>
      </c>
      <c r="F272" s="196" t="s">
        <v>422</v>
      </c>
      <c r="G272" s="194"/>
      <c r="H272" s="197">
        <v>18.251999999999999</v>
      </c>
      <c r="I272" s="198"/>
      <c r="J272" s="194"/>
      <c r="K272" s="194"/>
      <c r="L272" s="199"/>
      <c r="M272" s="200"/>
      <c r="N272" s="201"/>
      <c r="O272" s="201"/>
      <c r="P272" s="201"/>
      <c r="Q272" s="201"/>
      <c r="R272" s="201"/>
      <c r="S272" s="201"/>
      <c r="T272" s="202"/>
      <c r="AT272" s="203" t="s">
        <v>132</v>
      </c>
      <c r="AU272" s="203" t="s">
        <v>82</v>
      </c>
      <c r="AV272" s="13" t="s">
        <v>82</v>
      </c>
      <c r="AW272" s="13" t="s">
        <v>33</v>
      </c>
      <c r="AX272" s="13" t="s">
        <v>71</v>
      </c>
      <c r="AY272" s="203" t="s">
        <v>119</v>
      </c>
    </row>
    <row r="273" spans="1:65" s="13" customFormat="1" ht="11.25">
      <c r="B273" s="193"/>
      <c r="C273" s="194"/>
      <c r="D273" s="186" t="s">
        <v>132</v>
      </c>
      <c r="E273" s="195" t="s">
        <v>19</v>
      </c>
      <c r="F273" s="196" t="s">
        <v>423</v>
      </c>
      <c r="G273" s="194"/>
      <c r="H273" s="197">
        <v>220.25700000000001</v>
      </c>
      <c r="I273" s="198"/>
      <c r="J273" s="194"/>
      <c r="K273" s="194"/>
      <c r="L273" s="199"/>
      <c r="M273" s="200"/>
      <c r="N273" s="201"/>
      <c r="O273" s="201"/>
      <c r="P273" s="201"/>
      <c r="Q273" s="201"/>
      <c r="R273" s="201"/>
      <c r="S273" s="201"/>
      <c r="T273" s="202"/>
      <c r="AT273" s="203" t="s">
        <v>132</v>
      </c>
      <c r="AU273" s="203" t="s">
        <v>82</v>
      </c>
      <c r="AV273" s="13" t="s">
        <v>82</v>
      </c>
      <c r="AW273" s="13" t="s">
        <v>33</v>
      </c>
      <c r="AX273" s="13" t="s">
        <v>71</v>
      </c>
      <c r="AY273" s="203" t="s">
        <v>119</v>
      </c>
    </row>
    <row r="274" spans="1:65" s="13" customFormat="1" ht="11.25">
      <c r="B274" s="193"/>
      <c r="C274" s="194"/>
      <c r="D274" s="186" t="s">
        <v>132</v>
      </c>
      <c r="E274" s="195" t="s">
        <v>19</v>
      </c>
      <c r="F274" s="196" t="s">
        <v>424</v>
      </c>
      <c r="G274" s="194"/>
      <c r="H274" s="197">
        <v>6.8</v>
      </c>
      <c r="I274" s="198"/>
      <c r="J274" s="194"/>
      <c r="K274" s="194"/>
      <c r="L274" s="199"/>
      <c r="M274" s="200"/>
      <c r="N274" s="201"/>
      <c r="O274" s="201"/>
      <c r="P274" s="201"/>
      <c r="Q274" s="201"/>
      <c r="R274" s="201"/>
      <c r="S274" s="201"/>
      <c r="T274" s="202"/>
      <c r="AT274" s="203" t="s">
        <v>132</v>
      </c>
      <c r="AU274" s="203" t="s">
        <v>82</v>
      </c>
      <c r="AV274" s="13" t="s">
        <v>82</v>
      </c>
      <c r="AW274" s="13" t="s">
        <v>33</v>
      </c>
      <c r="AX274" s="13" t="s">
        <v>71</v>
      </c>
      <c r="AY274" s="203" t="s">
        <v>119</v>
      </c>
    </row>
    <row r="275" spans="1:65" s="2" customFormat="1" ht="16.5" customHeight="1">
      <c r="A275" s="34"/>
      <c r="B275" s="35"/>
      <c r="C275" s="173" t="s">
        <v>425</v>
      </c>
      <c r="D275" s="173" t="s">
        <v>121</v>
      </c>
      <c r="E275" s="174" t="s">
        <v>426</v>
      </c>
      <c r="F275" s="175" t="s">
        <v>427</v>
      </c>
      <c r="G275" s="176" t="s">
        <v>124</v>
      </c>
      <c r="H275" s="177">
        <v>36.24</v>
      </c>
      <c r="I275" s="178"/>
      <c r="J275" s="179">
        <f>ROUND(I275*H275,2)</f>
        <v>0</v>
      </c>
      <c r="K275" s="175" t="s">
        <v>125</v>
      </c>
      <c r="L275" s="39"/>
      <c r="M275" s="180" t="s">
        <v>19</v>
      </c>
      <c r="N275" s="181" t="s">
        <v>42</v>
      </c>
      <c r="O275" s="64"/>
      <c r="P275" s="182">
        <f>O275*H275</f>
        <v>0</v>
      </c>
      <c r="Q275" s="182">
        <v>0</v>
      </c>
      <c r="R275" s="182">
        <f>Q275*H275</f>
        <v>0</v>
      </c>
      <c r="S275" s="182">
        <v>0</v>
      </c>
      <c r="T275" s="183">
        <f>S275*H275</f>
        <v>0</v>
      </c>
      <c r="U275" s="34"/>
      <c r="V275" s="34"/>
      <c r="W275" s="34"/>
      <c r="X275" s="34"/>
      <c r="Y275" s="34"/>
      <c r="Z275" s="34"/>
      <c r="AA275" s="34"/>
      <c r="AB275" s="34"/>
      <c r="AC275" s="34"/>
      <c r="AD275" s="34"/>
      <c r="AE275" s="34"/>
      <c r="AR275" s="184" t="s">
        <v>126</v>
      </c>
      <c r="AT275" s="184" t="s">
        <v>121</v>
      </c>
      <c r="AU275" s="184" t="s">
        <v>82</v>
      </c>
      <c r="AY275" s="17" t="s">
        <v>119</v>
      </c>
      <c r="BE275" s="185">
        <f>IF(N275="základní",J275,0)</f>
        <v>0</v>
      </c>
      <c r="BF275" s="185">
        <f>IF(N275="snížená",J275,0)</f>
        <v>0</v>
      </c>
      <c r="BG275" s="185">
        <f>IF(N275="zákl. přenesená",J275,0)</f>
        <v>0</v>
      </c>
      <c r="BH275" s="185">
        <f>IF(N275="sníž. přenesená",J275,0)</f>
        <v>0</v>
      </c>
      <c r="BI275" s="185">
        <f>IF(N275="nulová",J275,0)</f>
        <v>0</v>
      </c>
      <c r="BJ275" s="17" t="s">
        <v>79</v>
      </c>
      <c r="BK275" s="185">
        <f>ROUND(I275*H275,2)</f>
        <v>0</v>
      </c>
      <c r="BL275" s="17" t="s">
        <v>126</v>
      </c>
      <c r="BM275" s="184" t="s">
        <v>428</v>
      </c>
    </row>
    <row r="276" spans="1:65" s="2" customFormat="1" ht="11.25">
      <c r="A276" s="34"/>
      <c r="B276" s="35"/>
      <c r="C276" s="36"/>
      <c r="D276" s="186" t="s">
        <v>128</v>
      </c>
      <c r="E276" s="36"/>
      <c r="F276" s="187" t="s">
        <v>429</v>
      </c>
      <c r="G276" s="36"/>
      <c r="H276" s="36"/>
      <c r="I276" s="188"/>
      <c r="J276" s="36"/>
      <c r="K276" s="36"/>
      <c r="L276" s="39"/>
      <c r="M276" s="189"/>
      <c r="N276" s="190"/>
      <c r="O276" s="64"/>
      <c r="P276" s="64"/>
      <c r="Q276" s="64"/>
      <c r="R276" s="64"/>
      <c r="S276" s="64"/>
      <c r="T276" s="65"/>
      <c r="U276" s="34"/>
      <c r="V276" s="34"/>
      <c r="W276" s="34"/>
      <c r="X276" s="34"/>
      <c r="Y276" s="34"/>
      <c r="Z276" s="34"/>
      <c r="AA276" s="34"/>
      <c r="AB276" s="34"/>
      <c r="AC276" s="34"/>
      <c r="AD276" s="34"/>
      <c r="AE276" s="34"/>
      <c r="AT276" s="17" t="s">
        <v>128</v>
      </c>
      <c r="AU276" s="17" t="s">
        <v>82</v>
      </c>
    </row>
    <row r="277" spans="1:65" s="2" customFormat="1" ht="11.25">
      <c r="A277" s="34"/>
      <c r="B277" s="35"/>
      <c r="C277" s="36"/>
      <c r="D277" s="191" t="s">
        <v>130</v>
      </c>
      <c r="E277" s="36"/>
      <c r="F277" s="192" t="s">
        <v>430</v>
      </c>
      <c r="G277" s="36"/>
      <c r="H277" s="36"/>
      <c r="I277" s="188"/>
      <c r="J277" s="36"/>
      <c r="K277" s="36"/>
      <c r="L277" s="39"/>
      <c r="M277" s="189"/>
      <c r="N277" s="190"/>
      <c r="O277" s="64"/>
      <c r="P277" s="64"/>
      <c r="Q277" s="64"/>
      <c r="R277" s="64"/>
      <c r="S277" s="64"/>
      <c r="T277" s="65"/>
      <c r="U277" s="34"/>
      <c r="V277" s="34"/>
      <c r="W277" s="34"/>
      <c r="X277" s="34"/>
      <c r="Y277" s="34"/>
      <c r="Z277" s="34"/>
      <c r="AA277" s="34"/>
      <c r="AB277" s="34"/>
      <c r="AC277" s="34"/>
      <c r="AD277" s="34"/>
      <c r="AE277" s="34"/>
      <c r="AT277" s="17" t="s">
        <v>130</v>
      </c>
      <c r="AU277" s="17" t="s">
        <v>82</v>
      </c>
    </row>
    <row r="278" spans="1:65" s="13" customFormat="1" ht="11.25">
      <c r="B278" s="193"/>
      <c r="C278" s="194"/>
      <c r="D278" s="186" t="s">
        <v>132</v>
      </c>
      <c r="E278" s="195" t="s">
        <v>19</v>
      </c>
      <c r="F278" s="196" t="s">
        <v>431</v>
      </c>
      <c r="G278" s="194"/>
      <c r="H278" s="197">
        <v>36.24</v>
      </c>
      <c r="I278" s="198"/>
      <c r="J278" s="194"/>
      <c r="K278" s="194"/>
      <c r="L278" s="199"/>
      <c r="M278" s="200"/>
      <c r="N278" s="201"/>
      <c r="O278" s="201"/>
      <c r="P278" s="201"/>
      <c r="Q278" s="201"/>
      <c r="R278" s="201"/>
      <c r="S278" s="201"/>
      <c r="T278" s="202"/>
      <c r="AT278" s="203" t="s">
        <v>132</v>
      </c>
      <c r="AU278" s="203" t="s">
        <v>82</v>
      </c>
      <c r="AV278" s="13" t="s">
        <v>82</v>
      </c>
      <c r="AW278" s="13" t="s">
        <v>33</v>
      </c>
      <c r="AX278" s="13" t="s">
        <v>79</v>
      </c>
      <c r="AY278" s="203" t="s">
        <v>119</v>
      </c>
    </row>
    <row r="279" spans="1:65" s="2" customFormat="1" ht="21.75" customHeight="1">
      <c r="A279" s="34"/>
      <c r="B279" s="35"/>
      <c r="C279" s="173" t="s">
        <v>432</v>
      </c>
      <c r="D279" s="173" t="s">
        <v>121</v>
      </c>
      <c r="E279" s="174" t="s">
        <v>433</v>
      </c>
      <c r="F279" s="175" t="s">
        <v>434</v>
      </c>
      <c r="G279" s="176" t="s">
        <v>124</v>
      </c>
      <c r="H279" s="177">
        <v>7024.7</v>
      </c>
      <c r="I279" s="178"/>
      <c r="J279" s="179">
        <f>ROUND(I279*H279,2)</f>
        <v>0</v>
      </c>
      <c r="K279" s="175" t="s">
        <v>125</v>
      </c>
      <c r="L279" s="39"/>
      <c r="M279" s="180" t="s">
        <v>19</v>
      </c>
      <c r="N279" s="181" t="s">
        <v>42</v>
      </c>
      <c r="O279" s="64"/>
      <c r="P279" s="182">
        <f>O279*H279</f>
        <v>0</v>
      </c>
      <c r="Q279" s="182">
        <v>0</v>
      </c>
      <c r="R279" s="182">
        <f>Q279*H279</f>
        <v>0</v>
      </c>
      <c r="S279" s="182">
        <v>0</v>
      </c>
      <c r="T279" s="183">
        <f>S279*H279</f>
        <v>0</v>
      </c>
      <c r="U279" s="34"/>
      <c r="V279" s="34"/>
      <c r="W279" s="34"/>
      <c r="X279" s="34"/>
      <c r="Y279" s="34"/>
      <c r="Z279" s="34"/>
      <c r="AA279" s="34"/>
      <c r="AB279" s="34"/>
      <c r="AC279" s="34"/>
      <c r="AD279" s="34"/>
      <c r="AE279" s="34"/>
      <c r="AR279" s="184" t="s">
        <v>126</v>
      </c>
      <c r="AT279" s="184" t="s">
        <v>121</v>
      </c>
      <c r="AU279" s="184" t="s">
        <v>82</v>
      </c>
      <c r="AY279" s="17" t="s">
        <v>119</v>
      </c>
      <c r="BE279" s="185">
        <f>IF(N279="základní",J279,0)</f>
        <v>0</v>
      </c>
      <c r="BF279" s="185">
        <f>IF(N279="snížená",J279,0)</f>
        <v>0</v>
      </c>
      <c r="BG279" s="185">
        <f>IF(N279="zákl. přenesená",J279,0)</f>
        <v>0</v>
      </c>
      <c r="BH279" s="185">
        <f>IF(N279="sníž. přenesená",J279,0)</f>
        <v>0</v>
      </c>
      <c r="BI279" s="185">
        <f>IF(N279="nulová",J279,0)</f>
        <v>0</v>
      </c>
      <c r="BJ279" s="17" t="s">
        <v>79</v>
      </c>
      <c r="BK279" s="185">
        <f>ROUND(I279*H279,2)</f>
        <v>0</v>
      </c>
      <c r="BL279" s="17" t="s">
        <v>126</v>
      </c>
      <c r="BM279" s="184" t="s">
        <v>435</v>
      </c>
    </row>
    <row r="280" spans="1:65" s="2" customFormat="1" ht="11.25">
      <c r="A280" s="34"/>
      <c r="B280" s="35"/>
      <c r="C280" s="36"/>
      <c r="D280" s="186" t="s">
        <v>128</v>
      </c>
      <c r="E280" s="36"/>
      <c r="F280" s="187" t="s">
        <v>436</v>
      </c>
      <c r="G280" s="36"/>
      <c r="H280" s="36"/>
      <c r="I280" s="188"/>
      <c r="J280" s="36"/>
      <c r="K280" s="36"/>
      <c r="L280" s="39"/>
      <c r="M280" s="189"/>
      <c r="N280" s="190"/>
      <c r="O280" s="64"/>
      <c r="P280" s="64"/>
      <c r="Q280" s="64"/>
      <c r="R280" s="64"/>
      <c r="S280" s="64"/>
      <c r="T280" s="65"/>
      <c r="U280" s="34"/>
      <c r="V280" s="34"/>
      <c r="W280" s="34"/>
      <c r="X280" s="34"/>
      <c r="Y280" s="34"/>
      <c r="Z280" s="34"/>
      <c r="AA280" s="34"/>
      <c r="AB280" s="34"/>
      <c r="AC280" s="34"/>
      <c r="AD280" s="34"/>
      <c r="AE280" s="34"/>
      <c r="AT280" s="17" t="s">
        <v>128</v>
      </c>
      <c r="AU280" s="17" t="s">
        <v>82</v>
      </c>
    </row>
    <row r="281" spans="1:65" s="2" customFormat="1" ht="11.25">
      <c r="A281" s="34"/>
      <c r="B281" s="35"/>
      <c r="C281" s="36"/>
      <c r="D281" s="191" t="s">
        <v>130</v>
      </c>
      <c r="E281" s="36"/>
      <c r="F281" s="192" t="s">
        <v>437</v>
      </c>
      <c r="G281" s="36"/>
      <c r="H281" s="36"/>
      <c r="I281" s="188"/>
      <c r="J281" s="36"/>
      <c r="K281" s="36"/>
      <c r="L281" s="39"/>
      <c r="M281" s="189"/>
      <c r="N281" s="190"/>
      <c r="O281" s="64"/>
      <c r="P281" s="64"/>
      <c r="Q281" s="64"/>
      <c r="R281" s="64"/>
      <c r="S281" s="64"/>
      <c r="T281" s="65"/>
      <c r="U281" s="34"/>
      <c r="V281" s="34"/>
      <c r="W281" s="34"/>
      <c r="X281" s="34"/>
      <c r="Y281" s="34"/>
      <c r="Z281" s="34"/>
      <c r="AA281" s="34"/>
      <c r="AB281" s="34"/>
      <c r="AC281" s="34"/>
      <c r="AD281" s="34"/>
      <c r="AE281" s="34"/>
      <c r="AT281" s="17" t="s">
        <v>130</v>
      </c>
      <c r="AU281" s="17" t="s">
        <v>82</v>
      </c>
    </row>
    <row r="282" spans="1:65" s="13" customFormat="1" ht="11.25">
      <c r="B282" s="193"/>
      <c r="C282" s="194"/>
      <c r="D282" s="186" t="s">
        <v>132</v>
      </c>
      <c r="E282" s="195" t="s">
        <v>19</v>
      </c>
      <c r="F282" s="196" t="s">
        <v>438</v>
      </c>
      <c r="G282" s="194"/>
      <c r="H282" s="197">
        <v>7024.7</v>
      </c>
      <c r="I282" s="198"/>
      <c r="J282" s="194"/>
      <c r="K282" s="194"/>
      <c r="L282" s="199"/>
      <c r="M282" s="200"/>
      <c r="N282" s="201"/>
      <c r="O282" s="201"/>
      <c r="P282" s="201"/>
      <c r="Q282" s="201"/>
      <c r="R282" s="201"/>
      <c r="S282" s="201"/>
      <c r="T282" s="202"/>
      <c r="AT282" s="203" t="s">
        <v>132</v>
      </c>
      <c r="AU282" s="203" t="s">
        <v>82</v>
      </c>
      <c r="AV282" s="13" t="s">
        <v>82</v>
      </c>
      <c r="AW282" s="13" t="s">
        <v>33</v>
      </c>
      <c r="AX282" s="13" t="s">
        <v>79</v>
      </c>
      <c r="AY282" s="203" t="s">
        <v>119</v>
      </c>
    </row>
    <row r="283" spans="1:65" s="2" customFormat="1" ht="16.5" customHeight="1">
      <c r="A283" s="34"/>
      <c r="B283" s="35"/>
      <c r="C283" s="173" t="s">
        <v>439</v>
      </c>
      <c r="D283" s="173" t="s">
        <v>121</v>
      </c>
      <c r="E283" s="174" t="s">
        <v>440</v>
      </c>
      <c r="F283" s="175" t="s">
        <v>441</v>
      </c>
      <c r="G283" s="176" t="s">
        <v>124</v>
      </c>
      <c r="H283" s="177">
        <v>1354.13</v>
      </c>
      <c r="I283" s="178"/>
      <c r="J283" s="179">
        <f>ROUND(I283*H283,2)</f>
        <v>0</v>
      </c>
      <c r="K283" s="175" t="s">
        <v>125</v>
      </c>
      <c r="L283" s="39"/>
      <c r="M283" s="180" t="s">
        <v>19</v>
      </c>
      <c r="N283" s="181" t="s">
        <v>42</v>
      </c>
      <c r="O283" s="64"/>
      <c r="P283" s="182">
        <f>O283*H283</f>
        <v>0</v>
      </c>
      <c r="Q283" s="182">
        <v>0</v>
      </c>
      <c r="R283" s="182">
        <f>Q283*H283</f>
        <v>0</v>
      </c>
      <c r="S283" s="182">
        <v>0</v>
      </c>
      <c r="T283" s="183">
        <f>S283*H283</f>
        <v>0</v>
      </c>
      <c r="U283" s="34"/>
      <c r="V283" s="34"/>
      <c r="W283" s="34"/>
      <c r="X283" s="34"/>
      <c r="Y283" s="34"/>
      <c r="Z283" s="34"/>
      <c r="AA283" s="34"/>
      <c r="AB283" s="34"/>
      <c r="AC283" s="34"/>
      <c r="AD283" s="34"/>
      <c r="AE283" s="34"/>
      <c r="AR283" s="184" t="s">
        <v>126</v>
      </c>
      <c r="AT283" s="184" t="s">
        <v>121</v>
      </c>
      <c r="AU283" s="184" t="s">
        <v>82</v>
      </c>
      <c r="AY283" s="17" t="s">
        <v>119</v>
      </c>
      <c r="BE283" s="185">
        <f>IF(N283="základní",J283,0)</f>
        <v>0</v>
      </c>
      <c r="BF283" s="185">
        <f>IF(N283="snížená",J283,0)</f>
        <v>0</v>
      </c>
      <c r="BG283" s="185">
        <f>IF(N283="zákl. přenesená",J283,0)</f>
        <v>0</v>
      </c>
      <c r="BH283" s="185">
        <f>IF(N283="sníž. přenesená",J283,0)</f>
        <v>0</v>
      </c>
      <c r="BI283" s="185">
        <f>IF(N283="nulová",J283,0)</f>
        <v>0</v>
      </c>
      <c r="BJ283" s="17" t="s">
        <v>79</v>
      </c>
      <c r="BK283" s="185">
        <f>ROUND(I283*H283,2)</f>
        <v>0</v>
      </c>
      <c r="BL283" s="17" t="s">
        <v>126</v>
      </c>
      <c r="BM283" s="184" t="s">
        <v>442</v>
      </c>
    </row>
    <row r="284" spans="1:65" s="2" customFormat="1" ht="11.25">
      <c r="A284" s="34"/>
      <c r="B284" s="35"/>
      <c r="C284" s="36"/>
      <c r="D284" s="186" t="s">
        <v>128</v>
      </c>
      <c r="E284" s="36"/>
      <c r="F284" s="187" t="s">
        <v>443</v>
      </c>
      <c r="G284" s="36"/>
      <c r="H284" s="36"/>
      <c r="I284" s="188"/>
      <c r="J284" s="36"/>
      <c r="K284" s="36"/>
      <c r="L284" s="39"/>
      <c r="M284" s="189"/>
      <c r="N284" s="190"/>
      <c r="O284" s="64"/>
      <c r="P284" s="64"/>
      <c r="Q284" s="64"/>
      <c r="R284" s="64"/>
      <c r="S284" s="64"/>
      <c r="T284" s="65"/>
      <c r="U284" s="34"/>
      <c r="V284" s="34"/>
      <c r="W284" s="34"/>
      <c r="X284" s="34"/>
      <c r="Y284" s="34"/>
      <c r="Z284" s="34"/>
      <c r="AA284" s="34"/>
      <c r="AB284" s="34"/>
      <c r="AC284" s="34"/>
      <c r="AD284" s="34"/>
      <c r="AE284" s="34"/>
      <c r="AT284" s="17" t="s">
        <v>128</v>
      </c>
      <c r="AU284" s="17" t="s">
        <v>82</v>
      </c>
    </row>
    <row r="285" spans="1:65" s="2" customFormat="1" ht="11.25">
      <c r="A285" s="34"/>
      <c r="B285" s="35"/>
      <c r="C285" s="36"/>
      <c r="D285" s="191" t="s">
        <v>130</v>
      </c>
      <c r="E285" s="36"/>
      <c r="F285" s="192" t="s">
        <v>444</v>
      </c>
      <c r="G285" s="36"/>
      <c r="H285" s="36"/>
      <c r="I285" s="188"/>
      <c r="J285" s="36"/>
      <c r="K285" s="36"/>
      <c r="L285" s="39"/>
      <c r="M285" s="189"/>
      <c r="N285" s="190"/>
      <c r="O285" s="64"/>
      <c r="P285" s="64"/>
      <c r="Q285" s="64"/>
      <c r="R285" s="64"/>
      <c r="S285" s="64"/>
      <c r="T285" s="65"/>
      <c r="U285" s="34"/>
      <c r="V285" s="34"/>
      <c r="W285" s="34"/>
      <c r="X285" s="34"/>
      <c r="Y285" s="34"/>
      <c r="Z285" s="34"/>
      <c r="AA285" s="34"/>
      <c r="AB285" s="34"/>
      <c r="AC285" s="34"/>
      <c r="AD285" s="34"/>
      <c r="AE285" s="34"/>
      <c r="AT285" s="17" t="s">
        <v>130</v>
      </c>
      <c r="AU285" s="17" t="s">
        <v>82</v>
      </c>
    </row>
    <row r="286" spans="1:65" s="13" customFormat="1" ht="11.25">
      <c r="B286" s="193"/>
      <c r="C286" s="194"/>
      <c r="D286" s="186" t="s">
        <v>132</v>
      </c>
      <c r="E286" s="195" t="s">
        <v>19</v>
      </c>
      <c r="F286" s="196" t="s">
        <v>445</v>
      </c>
      <c r="G286" s="194"/>
      <c r="H286" s="197">
        <v>1313.5</v>
      </c>
      <c r="I286" s="198"/>
      <c r="J286" s="194"/>
      <c r="K286" s="194"/>
      <c r="L286" s="199"/>
      <c r="M286" s="200"/>
      <c r="N286" s="201"/>
      <c r="O286" s="201"/>
      <c r="P286" s="201"/>
      <c r="Q286" s="201"/>
      <c r="R286" s="201"/>
      <c r="S286" s="201"/>
      <c r="T286" s="202"/>
      <c r="AT286" s="203" t="s">
        <v>132</v>
      </c>
      <c r="AU286" s="203" t="s">
        <v>82</v>
      </c>
      <c r="AV286" s="13" t="s">
        <v>82</v>
      </c>
      <c r="AW286" s="13" t="s">
        <v>33</v>
      </c>
      <c r="AX286" s="13" t="s">
        <v>71</v>
      </c>
      <c r="AY286" s="203" t="s">
        <v>119</v>
      </c>
    </row>
    <row r="287" spans="1:65" s="13" customFormat="1" ht="11.25">
      <c r="B287" s="193"/>
      <c r="C287" s="194"/>
      <c r="D287" s="186" t="s">
        <v>132</v>
      </c>
      <c r="E287" s="195" t="s">
        <v>19</v>
      </c>
      <c r="F287" s="196" t="s">
        <v>446</v>
      </c>
      <c r="G287" s="194"/>
      <c r="H287" s="197">
        <v>4.3899999999999997</v>
      </c>
      <c r="I287" s="198"/>
      <c r="J287" s="194"/>
      <c r="K287" s="194"/>
      <c r="L287" s="199"/>
      <c r="M287" s="200"/>
      <c r="N287" s="201"/>
      <c r="O287" s="201"/>
      <c r="P287" s="201"/>
      <c r="Q287" s="201"/>
      <c r="R287" s="201"/>
      <c r="S287" s="201"/>
      <c r="T287" s="202"/>
      <c r="AT287" s="203" t="s">
        <v>132</v>
      </c>
      <c r="AU287" s="203" t="s">
        <v>82</v>
      </c>
      <c r="AV287" s="13" t="s">
        <v>82</v>
      </c>
      <c r="AW287" s="13" t="s">
        <v>33</v>
      </c>
      <c r="AX287" s="13" t="s">
        <v>71</v>
      </c>
      <c r="AY287" s="203" t="s">
        <v>119</v>
      </c>
    </row>
    <row r="288" spans="1:65" s="13" customFormat="1" ht="11.25">
      <c r="B288" s="193"/>
      <c r="C288" s="194"/>
      <c r="D288" s="186" t="s">
        <v>132</v>
      </c>
      <c r="E288" s="195" t="s">
        <v>19</v>
      </c>
      <c r="F288" s="196" t="s">
        <v>431</v>
      </c>
      <c r="G288" s="194"/>
      <c r="H288" s="197">
        <v>36.24</v>
      </c>
      <c r="I288" s="198"/>
      <c r="J288" s="194"/>
      <c r="K288" s="194"/>
      <c r="L288" s="199"/>
      <c r="M288" s="200"/>
      <c r="N288" s="201"/>
      <c r="O288" s="201"/>
      <c r="P288" s="201"/>
      <c r="Q288" s="201"/>
      <c r="R288" s="201"/>
      <c r="S288" s="201"/>
      <c r="T288" s="202"/>
      <c r="AT288" s="203" t="s">
        <v>132</v>
      </c>
      <c r="AU288" s="203" t="s">
        <v>82</v>
      </c>
      <c r="AV288" s="13" t="s">
        <v>82</v>
      </c>
      <c r="AW288" s="13" t="s">
        <v>33</v>
      </c>
      <c r="AX288" s="13" t="s">
        <v>71</v>
      </c>
      <c r="AY288" s="203" t="s">
        <v>119</v>
      </c>
    </row>
    <row r="289" spans="1:65" s="2" customFormat="1" ht="16.5" customHeight="1">
      <c r="A289" s="34"/>
      <c r="B289" s="35"/>
      <c r="C289" s="205" t="s">
        <v>447</v>
      </c>
      <c r="D289" s="205" t="s">
        <v>418</v>
      </c>
      <c r="E289" s="206" t="s">
        <v>448</v>
      </c>
      <c r="F289" s="207" t="s">
        <v>449</v>
      </c>
      <c r="G289" s="208" t="s">
        <v>450</v>
      </c>
      <c r="H289" s="209">
        <v>37.125999999999998</v>
      </c>
      <c r="I289" s="210"/>
      <c r="J289" s="211">
        <f>ROUND(I289*H289,2)</f>
        <v>0</v>
      </c>
      <c r="K289" s="207" t="s">
        <v>125</v>
      </c>
      <c r="L289" s="212"/>
      <c r="M289" s="213" t="s">
        <v>19</v>
      </c>
      <c r="N289" s="214" t="s">
        <v>42</v>
      </c>
      <c r="O289" s="64"/>
      <c r="P289" s="182">
        <f>O289*H289</f>
        <v>0</v>
      </c>
      <c r="Q289" s="182">
        <v>1E-3</v>
      </c>
      <c r="R289" s="182">
        <f>Q289*H289</f>
        <v>3.7125999999999999E-2</v>
      </c>
      <c r="S289" s="182">
        <v>0</v>
      </c>
      <c r="T289" s="183">
        <f>S289*H289</f>
        <v>0</v>
      </c>
      <c r="U289" s="34"/>
      <c r="V289" s="34"/>
      <c r="W289" s="34"/>
      <c r="X289" s="34"/>
      <c r="Y289" s="34"/>
      <c r="Z289" s="34"/>
      <c r="AA289" s="34"/>
      <c r="AB289" s="34"/>
      <c r="AC289" s="34"/>
      <c r="AD289" s="34"/>
      <c r="AE289" s="34"/>
      <c r="AR289" s="184" t="s">
        <v>174</v>
      </c>
      <c r="AT289" s="184" t="s">
        <v>418</v>
      </c>
      <c r="AU289" s="184" t="s">
        <v>82</v>
      </c>
      <c r="AY289" s="17" t="s">
        <v>119</v>
      </c>
      <c r="BE289" s="185">
        <f>IF(N289="základní",J289,0)</f>
        <v>0</v>
      </c>
      <c r="BF289" s="185">
        <f>IF(N289="snížená",J289,0)</f>
        <v>0</v>
      </c>
      <c r="BG289" s="185">
        <f>IF(N289="zákl. přenesená",J289,0)</f>
        <v>0</v>
      </c>
      <c r="BH289" s="185">
        <f>IF(N289="sníž. přenesená",J289,0)</f>
        <v>0</v>
      </c>
      <c r="BI289" s="185">
        <f>IF(N289="nulová",J289,0)</f>
        <v>0</v>
      </c>
      <c r="BJ289" s="17" t="s">
        <v>79</v>
      </c>
      <c r="BK289" s="185">
        <f>ROUND(I289*H289,2)</f>
        <v>0</v>
      </c>
      <c r="BL289" s="17" t="s">
        <v>126</v>
      </c>
      <c r="BM289" s="184" t="s">
        <v>451</v>
      </c>
    </row>
    <row r="290" spans="1:65" s="2" customFormat="1" ht="11.25">
      <c r="A290" s="34"/>
      <c r="B290" s="35"/>
      <c r="C290" s="36"/>
      <c r="D290" s="186" t="s">
        <v>128</v>
      </c>
      <c r="E290" s="36"/>
      <c r="F290" s="187" t="s">
        <v>449</v>
      </c>
      <c r="G290" s="36"/>
      <c r="H290" s="36"/>
      <c r="I290" s="188"/>
      <c r="J290" s="36"/>
      <c r="K290" s="36"/>
      <c r="L290" s="39"/>
      <c r="M290" s="189"/>
      <c r="N290" s="190"/>
      <c r="O290" s="64"/>
      <c r="P290" s="64"/>
      <c r="Q290" s="64"/>
      <c r="R290" s="64"/>
      <c r="S290" s="64"/>
      <c r="T290" s="65"/>
      <c r="U290" s="34"/>
      <c r="V290" s="34"/>
      <c r="W290" s="34"/>
      <c r="X290" s="34"/>
      <c r="Y290" s="34"/>
      <c r="Z290" s="34"/>
      <c r="AA290" s="34"/>
      <c r="AB290" s="34"/>
      <c r="AC290" s="34"/>
      <c r="AD290" s="34"/>
      <c r="AE290" s="34"/>
      <c r="AT290" s="17" t="s">
        <v>128</v>
      </c>
      <c r="AU290" s="17" t="s">
        <v>82</v>
      </c>
    </row>
    <row r="291" spans="1:65" s="2" customFormat="1" ht="19.5">
      <c r="A291" s="34"/>
      <c r="B291" s="35"/>
      <c r="C291" s="36"/>
      <c r="D291" s="186" t="s">
        <v>160</v>
      </c>
      <c r="E291" s="36"/>
      <c r="F291" s="204" t="s">
        <v>452</v>
      </c>
      <c r="G291" s="36"/>
      <c r="H291" s="36"/>
      <c r="I291" s="188"/>
      <c r="J291" s="36"/>
      <c r="K291" s="36"/>
      <c r="L291" s="39"/>
      <c r="M291" s="189"/>
      <c r="N291" s="190"/>
      <c r="O291" s="64"/>
      <c r="P291" s="64"/>
      <c r="Q291" s="64"/>
      <c r="R291" s="64"/>
      <c r="S291" s="64"/>
      <c r="T291" s="65"/>
      <c r="U291" s="34"/>
      <c r="V291" s="34"/>
      <c r="W291" s="34"/>
      <c r="X291" s="34"/>
      <c r="Y291" s="34"/>
      <c r="Z291" s="34"/>
      <c r="AA291" s="34"/>
      <c r="AB291" s="34"/>
      <c r="AC291" s="34"/>
      <c r="AD291" s="34"/>
      <c r="AE291" s="34"/>
      <c r="AT291" s="17" t="s">
        <v>160</v>
      </c>
      <c r="AU291" s="17" t="s">
        <v>82</v>
      </c>
    </row>
    <row r="292" spans="1:65" s="13" customFormat="1" ht="11.25">
      <c r="B292" s="193"/>
      <c r="C292" s="194"/>
      <c r="D292" s="186" t="s">
        <v>132</v>
      </c>
      <c r="E292" s="195" t="s">
        <v>19</v>
      </c>
      <c r="F292" s="196" t="s">
        <v>453</v>
      </c>
      <c r="G292" s="194"/>
      <c r="H292" s="197">
        <v>37.125999999999998</v>
      </c>
      <c r="I292" s="198"/>
      <c r="J292" s="194"/>
      <c r="K292" s="194"/>
      <c r="L292" s="199"/>
      <c r="M292" s="200"/>
      <c r="N292" s="201"/>
      <c r="O292" s="201"/>
      <c r="P292" s="201"/>
      <c r="Q292" s="201"/>
      <c r="R292" s="201"/>
      <c r="S292" s="201"/>
      <c r="T292" s="202"/>
      <c r="AT292" s="203" t="s">
        <v>132</v>
      </c>
      <c r="AU292" s="203" t="s">
        <v>82</v>
      </c>
      <c r="AV292" s="13" t="s">
        <v>82</v>
      </c>
      <c r="AW292" s="13" t="s">
        <v>33</v>
      </c>
      <c r="AX292" s="13" t="s">
        <v>79</v>
      </c>
      <c r="AY292" s="203" t="s">
        <v>119</v>
      </c>
    </row>
    <row r="293" spans="1:65" s="2" customFormat="1" ht="16.5" customHeight="1">
      <c r="A293" s="34"/>
      <c r="B293" s="35"/>
      <c r="C293" s="173" t="s">
        <v>454</v>
      </c>
      <c r="D293" s="173" t="s">
        <v>121</v>
      </c>
      <c r="E293" s="174" t="s">
        <v>455</v>
      </c>
      <c r="F293" s="175" t="s">
        <v>456</v>
      </c>
      <c r="G293" s="176" t="s">
        <v>124</v>
      </c>
      <c r="H293" s="177">
        <v>5009.8</v>
      </c>
      <c r="I293" s="178"/>
      <c r="J293" s="179">
        <f>ROUND(I293*H293,2)</f>
        <v>0</v>
      </c>
      <c r="K293" s="175" t="s">
        <v>125</v>
      </c>
      <c r="L293" s="39"/>
      <c r="M293" s="180" t="s">
        <v>19</v>
      </c>
      <c r="N293" s="181" t="s">
        <v>42</v>
      </c>
      <c r="O293" s="64"/>
      <c r="P293" s="182">
        <f>O293*H293</f>
        <v>0</v>
      </c>
      <c r="Q293" s="182">
        <v>0</v>
      </c>
      <c r="R293" s="182">
        <f>Q293*H293</f>
        <v>0</v>
      </c>
      <c r="S293" s="182">
        <v>0</v>
      </c>
      <c r="T293" s="183">
        <f>S293*H293</f>
        <v>0</v>
      </c>
      <c r="U293" s="34"/>
      <c r="V293" s="34"/>
      <c r="W293" s="34"/>
      <c r="X293" s="34"/>
      <c r="Y293" s="34"/>
      <c r="Z293" s="34"/>
      <c r="AA293" s="34"/>
      <c r="AB293" s="34"/>
      <c r="AC293" s="34"/>
      <c r="AD293" s="34"/>
      <c r="AE293" s="34"/>
      <c r="AR293" s="184" t="s">
        <v>126</v>
      </c>
      <c r="AT293" s="184" t="s">
        <v>121</v>
      </c>
      <c r="AU293" s="184" t="s">
        <v>82</v>
      </c>
      <c r="AY293" s="17" t="s">
        <v>119</v>
      </c>
      <c r="BE293" s="185">
        <f>IF(N293="základní",J293,0)</f>
        <v>0</v>
      </c>
      <c r="BF293" s="185">
        <f>IF(N293="snížená",J293,0)</f>
        <v>0</v>
      </c>
      <c r="BG293" s="185">
        <f>IF(N293="zákl. přenesená",J293,0)</f>
        <v>0</v>
      </c>
      <c r="BH293" s="185">
        <f>IF(N293="sníž. přenesená",J293,0)</f>
        <v>0</v>
      </c>
      <c r="BI293" s="185">
        <f>IF(N293="nulová",J293,0)</f>
        <v>0</v>
      </c>
      <c r="BJ293" s="17" t="s">
        <v>79</v>
      </c>
      <c r="BK293" s="185">
        <f>ROUND(I293*H293,2)</f>
        <v>0</v>
      </c>
      <c r="BL293" s="17" t="s">
        <v>126</v>
      </c>
      <c r="BM293" s="184" t="s">
        <v>457</v>
      </c>
    </row>
    <row r="294" spans="1:65" s="2" customFormat="1" ht="11.25">
      <c r="A294" s="34"/>
      <c r="B294" s="35"/>
      <c r="C294" s="36"/>
      <c r="D294" s="186" t="s">
        <v>128</v>
      </c>
      <c r="E294" s="36"/>
      <c r="F294" s="187" t="s">
        <v>458</v>
      </c>
      <c r="G294" s="36"/>
      <c r="H294" s="36"/>
      <c r="I294" s="188"/>
      <c r="J294" s="36"/>
      <c r="K294" s="36"/>
      <c r="L294" s="39"/>
      <c r="M294" s="189"/>
      <c r="N294" s="190"/>
      <c r="O294" s="64"/>
      <c r="P294" s="64"/>
      <c r="Q294" s="64"/>
      <c r="R294" s="64"/>
      <c r="S294" s="64"/>
      <c r="T294" s="65"/>
      <c r="U294" s="34"/>
      <c r="V294" s="34"/>
      <c r="W294" s="34"/>
      <c r="X294" s="34"/>
      <c r="Y294" s="34"/>
      <c r="Z294" s="34"/>
      <c r="AA294" s="34"/>
      <c r="AB294" s="34"/>
      <c r="AC294" s="34"/>
      <c r="AD294" s="34"/>
      <c r="AE294" s="34"/>
      <c r="AT294" s="17" t="s">
        <v>128</v>
      </c>
      <c r="AU294" s="17" t="s">
        <v>82</v>
      </c>
    </row>
    <row r="295" spans="1:65" s="2" customFormat="1" ht="11.25">
      <c r="A295" s="34"/>
      <c r="B295" s="35"/>
      <c r="C295" s="36"/>
      <c r="D295" s="191" t="s">
        <v>130</v>
      </c>
      <c r="E295" s="36"/>
      <c r="F295" s="192" t="s">
        <v>459</v>
      </c>
      <c r="G295" s="36"/>
      <c r="H295" s="36"/>
      <c r="I295" s="188"/>
      <c r="J295" s="36"/>
      <c r="K295" s="36"/>
      <c r="L295" s="39"/>
      <c r="M295" s="189"/>
      <c r="N295" s="190"/>
      <c r="O295" s="64"/>
      <c r="P295" s="64"/>
      <c r="Q295" s="64"/>
      <c r="R295" s="64"/>
      <c r="S295" s="64"/>
      <c r="T295" s="65"/>
      <c r="U295" s="34"/>
      <c r="V295" s="34"/>
      <c r="W295" s="34"/>
      <c r="X295" s="34"/>
      <c r="Y295" s="34"/>
      <c r="Z295" s="34"/>
      <c r="AA295" s="34"/>
      <c r="AB295" s="34"/>
      <c r="AC295" s="34"/>
      <c r="AD295" s="34"/>
      <c r="AE295" s="34"/>
      <c r="AT295" s="17" t="s">
        <v>130</v>
      </c>
      <c r="AU295" s="17" t="s">
        <v>82</v>
      </c>
    </row>
    <row r="296" spans="1:65" s="13" customFormat="1" ht="11.25">
      <c r="B296" s="193"/>
      <c r="C296" s="194"/>
      <c r="D296" s="186" t="s">
        <v>132</v>
      </c>
      <c r="E296" s="195" t="s">
        <v>19</v>
      </c>
      <c r="F296" s="196" t="s">
        <v>460</v>
      </c>
      <c r="G296" s="194"/>
      <c r="H296" s="197">
        <v>4799.8</v>
      </c>
      <c r="I296" s="198"/>
      <c r="J296" s="194"/>
      <c r="K296" s="194"/>
      <c r="L296" s="199"/>
      <c r="M296" s="200"/>
      <c r="N296" s="201"/>
      <c r="O296" s="201"/>
      <c r="P296" s="201"/>
      <c r="Q296" s="201"/>
      <c r="R296" s="201"/>
      <c r="S296" s="201"/>
      <c r="T296" s="202"/>
      <c r="AT296" s="203" t="s">
        <v>132</v>
      </c>
      <c r="AU296" s="203" t="s">
        <v>82</v>
      </c>
      <c r="AV296" s="13" t="s">
        <v>82</v>
      </c>
      <c r="AW296" s="13" t="s">
        <v>33</v>
      </c>
      <c r="AX296" s="13" t="s">
        <v>71</v>
      </c>
      <c r="AY296" s="203" t="s">
        <v>119</v>
      </c>
    </row>
    <row r="297" spans="1:65" s="13" customFormat="1" ht="11.25">
      <c r="B297" s="193"/>
      <c r="C297" s="194"/>
      <c r="D297" s="186" t="s">
        <v>132</v>
      </c>
      <c r="E297" s="195" t="s">
        <v>19</v>
      </c>
      <c r="F297" s="196" t="s">
        <v>461</v>
      </c>
      <c r="G297" s="194"/>
      <c r="H297" s="197">
        <v>210</v>
      </c>
      <c r="I297" s="198"/>
      <c r="J297" s="194"/>
      <c r="K297" s="194"/>
      <c r="L297" s="199"/>
      <c r="M297" s="200"/>
      <c r="N297" s="201"/>
      <c r="O297" s="201"/>
      <c r="P297" s="201"/>
      <c r="Q297" s="201"/>
      <c r="R297" s="201"/>
      <c r="S297" s="201"/>
      <c r="T297" s="202"/>
      <c r="AT297" s="203" t="s">
        <v>132</v>
      </c>
      <c r="AU297" s="203" t="s">
        <v>82</v>
      </c>
      <c r="AV297" s="13" t="s">
        <v>82</v>
      </c>
      <c r="AW297" s="13" t="s">
        <v>33</v>
      </c>
      <c r="AX297" s="13" t="s">
        <v>71</v>
      </c>
      <c r="AY297" s="203" t="s">
        <v>119</v>
      </c>
    </row>
    <row r="298" spans="1:65" s="2" customFormat="1" ht="16.5" customHeight="1">
      <c r="A298" s="34"/>
      <c r="B298" s="35"/>
      <c r="C298" s="173" t="s">
        <v>462</v>
      </c>
      <c r="D298" s="173" t="s">
        <v>121</v>
      </c>
      <c r="E298" s="174" t="s">
        <v>463</v>
      </c>
      <c r="F298" s="175" t="s">
        <v>464</v>
      </c>
      <c r="G298" s="176" t="s">
        <v>124</v>
      </c>
      <c r="H298" s="177">
        <v>657.35</v>
      </c>
      <c r="I298" s="178"/>
      <c r="J298" s="179">
        <f>ROUND(I298*H298,2)</f>
        <v>0</v>
      </c>
      <c r="K298" s="175" t="s">
        <v>125</v>
      </c>
      <c r="L298" s="39"/>
      <c r="M298" s="180" t="s">
        <v>19</v>
      </c>
      <c r="N298" s="181" t="s">
        <v>42</v>
      </c>
      <c r="O298" s="64"/>
      <c r="P298" s="182">
        <f>O298*H298</f>
        <v>0</v>
      </c>
      <c r="Q298" s="182">
        <v>0</v>
      </c>
      <c r="R298" s="182">
        <f>Q298*H298</f>
        <v>0</v>
      </c>
      <c r="S298" s="182">
        <v>0</v>
      </c>
      <c r="T298" s="183">
        <f>S298*H298</f>
        <v>0</v>
      </c>
      <c r="U298" s="34"/>
      <c r="V298" s="34"/>
      <c r="W298" s="34"/>
      <c r="X298" s="34"/>
      <c r="Y298" s="34"/>
      <c r="Z298" s="34"/>
      <c r="AA298" s="34"/>
      <c r="AB298" s="34"/>
      <c r="AC298" s="34"/>
      <c r="AD298" s="34"/>
      <c r="AE298" s="34"/>
      <c r="AR298" s="184" t="s">
        <v>126</v>
      </c>
      <c r="AT298" s="184" t="s">
        <v>121</v>
      </c>
      <c r="AU298" s="184" t="s">
        <v>82</v>
      </c>
      <c r="AY298" s="17" t="s">
        <v>119</v>
      </c>
      <c r="BE298" s="185">
        <f>IF(N298="základní",J298,0)</f>
        <v>0</v>
      </c>
      <c r="BF298" s="185">
        <f>IF(N298="snížená",J298,0)</f>
        <v>0</v>
      </c>
      <c r="BG298" s="185">
        <f>IF(N298="zákl. přenesená",J298,0)</f>
        <v>0</v>
      </c>
      <c r="BH298" s="185">
        <f>IF(N298="sníž. přenesená",J298,0)</f>
        <v>0</v>
      </c>
      <c r="BI298" s="185">
        <f>IF(N298="nulová",J298,0)</f>
        <v>0</v>
      </c>
      <c r="BJ298" s="17" t="s">
        <v>79</v>
      </c>
      <c r="BK298" s="185">
        <f>ROUND(I298*H298,2)</f>
        <v>0</v>
      </c>
      <c r="BL298" s="17" t="s">
        <v>126</v>
      </c>
      <c r="BM298" s="184" t="s">
        <v>465</v>
      </c>
    </row>
    <row r="299" spans="1:65" s="2" customFormat="1" ht="19.5">
      <c r="A299" s="34"/>
      <c r="B299" s="35"/>
      <c r="C299" s="36"/>
      <c r="D299" s="186" t="s">
        <v>128</v>
      </c>
      <c r="E299" s="36"/>
      <c r="F299" s="187" t="s">
        <v>466</v>
      </c>
      <c r="G299" s="36"/>
      <c r="H299" s="36"/>
      <c r="I299" s="188"/>
      <c r="J299" s="36"/>
      <c r="K299" s="36"/>
      <c r="L299" s="39"/>
      <c r="M299" s="189"/>
      <c r="N299" s="190"/>
      <c r="O299" s="64"/>
      <c r="P299" s="64"/>
      <c r="Q299" s="64"/>
      <c r="R299" s="64"/>
      <c r="S299" s="64"/>
      <c r="T299" s="65"/>
      <c r="U299" s="34"/>
      <c r="V299" s="34"/>
      <c r="W299" s="34"/>
      <c r="X299" s="34"/>
      <c r="Y299" s="34"/>
      <c r="Z299" s="34"/>
      <c r="AA299" s="34"/>
      <c r="AB299" s="34"/>
      <c r="AC299" s="34"/>
      <c r="AD299" s="34"/>
      <c r="AE299" s="34"/>
      <c r="AT299" s="17" t="s">
        <v>128</v>
      </c>
      <c r="AU299" s="17" t="s">
        <v>82</v>
      </c>
    </row>
    <row r="300" spans="1:65" s="2" customFormat="1" ht="11.25">
      <c r="A300" s="34"/>
      <c r="B300" s="35"/>
      <c r="C300" s="36"/>
      <c r="D300" s="191" t="s">
        <v>130</v>
      </c>
      <c r="E300" s="36"/>
      <c r="F300" s="192" t="s">
        <v>467</v>
      </c>
      <c r="G300" s="36"/>
      <c r="H300" s="36"/>
      <c r="I300" s="188"/>
      <c r="J300" s="36"/>
      <c r="K300" s="36"/>
      <c r="L300" s="39"/>
      <c r="M300" s="189"/>
      <c r="N300" s="190"/>
      <c r="O300" s="64"/>
      <c r="P300" s="64"/>
      <c r="Q300" s="64"/>
      <c r="R300" s="64"/>
      <c r="S300" s="64"/>
      <c r="T300" s="65"/>
      <c r="U300" s="34"/>
      <c r="V300" s="34"/>
      <c r="W300" s="34"/>
      <c r="X300" s="34"/>
      <c r="Y300" s="34"/>
      <c r="Z300" s="34"/>
      <c r="AA300" s="34"/>
      <c r="AB300" s="34"/>
      <c r="AC300" s="34"/>
      <c r="AD300" s="34"/>
      <c r="AE300" s="34"/>
      <c r="AT300" s="17" t="s">
        <v>130</v>
      </c>
      <c r="AU300" s="17" t="s">
        <v>82</v>
      </c>
    </row>
    <row r="301" spans="1:65" s="13" customFormat="1" ht="11.25">
      <c r="B301" s="193"/>
      <c r="C301" s="194"/>
      <c r="D301" s="186" t="s">
        <v>132</v>
      </c>
      <c r="E301" s="195" t="s">
        <v>19</v>
      </c>
      <c r="F301" s="196" t="s">
        <v>468</v>
      </c>
      <c r="G301" s="194"/>
      <c r="H301" s="197">
        <v>653.1</v>
      </c>
      <c r="I301" s="198"/>
      <c r="J301" s="194"/>
      <c r="K301" s="194"/>
      <c r="L301" s="199"/>
      <c r="M301" s="200"/>
      <c r="N301" s="201"/>
      <c r="O301" s="201"/>
      <c r="P301" s="201"/>
      <c r="Q301" s="201"/>
      <c r="R301" s="201"/>
      <c r="S301" s="201"/>
      <c r="T301" s="202"/>
      <c r="AT301" s="203" t="s">
        <v>132</v>
      </c>
      <c r="AU301" s="203" t="s">
        <v>82</v>
      </c>
      <c r="AV301" s="13" t="s">
        <v>82</v>
      </c>
      <c r="AW301" s="13" t="s">
        <v>33</v>
      </c>
      <c r="AX301" s="13" t="s">
        <v>71</v>
      </c>
      <c r="AY301" s="203" t="s">
        <v>119</v>
      </c>
    </row>
    <row r="302" spans="1:65" s="13" customFormat="1" ht="11.25">
      <c r="B302" s="193"/>
      <c r="C302" s="194"/>
      <c r="D302" s="186" t="s">
        <v>132</v>
      </c>
      <c r="E302" s="195" t="s">
        <v>19</v>
      </c>
      <c r="F302" s="196" t="s">
        <v>469</v>
      </c>
      <c r="G302" s="194"/>
      <c r="H302" s="197">
        <v>4.25</v>
      </c>
      <c r="I302" s="198"/>
      <c r="J302" s="194"/>
      <c r="K302" s="194"/>
      <c r="L302" s="199"/>
      <c r="M302" s="200"/>
      <c r="N302" s="201"/>
      <c r="O302" s="201"/>
      <c r="P302" s="201"/>
      <c r="Q302" s="201"/>
      <c r="R302" s="201"/>
      <c r="S302" s="201"/>
      <c r="T302" s="202"/>
      <c r="AT302" s="203" t="s">
        <v>132</v>
      </c>
      <c r="AU302" s="203" t="s">
        <v>82</v>
      </c>
      <c r="AV302" s="13" t="s">
        <v>82</v>
      </c>
      <c r="AW302" s="13" t="s">
        <v>33</v>
      </c>
      <c r="AX302" s="13" t="s">
        <v>71</v>
      </c>
      <c r="AY302" s="203" t="s">
        <v>119</v>
      </c>
    </row>
    <row r="303" spans="1:65" s="2" customFormat="1" ht="16.5" customHeight="1">
      <c r="A303" s="34"/>
      <c r="B303" s="35"/>
      <c r="C303" s="173" t="s">
        <v>470</v>
      </c>
      <c r="D303" s="173" t="s">
        <v>121</v>
      </c>
      <c r="E303" s="174" t="s">
        <v>471</v>
      </c>
      <c r="F303" s="175" t="s">
        <v>472</v>
      </c>
      <c r="G303" s="176" t="s">
        <v>124</v>
      </c>
      <c r="H303" s="177">
        <v>1738.2</v>
      </c>
      <c r="I303" s="178"/>
      <c r="J303" s="179">
        <f>ROUND(I303*H303,2)</f>
        <v>0</v>
      </c>
      <c r="K303" s="175" t="s">
        <v>125</v>
      </c>
      <c r="L303" s="39"/>
      <c r="M303" s="180" t="s">
        <v>19</v>
      </c>
      <c r="N303" s="181" t="s">
        <v>42</v>
      </c>
      <c r="O303" s="64"/>
      <c r="P303" s="182">
        <f>O303*H303</f>
        <v>0</v>
      </c>
      <c r="Q303" s="182">
        <v>0</v>
      </c>
      <c r="R303" s="182">
        <f>Q303*H303</f>
        <v>0</v>
      </c>
      <c r="S303" s="182">
        <v>0</v>
      </c>
      <c r="T303" s="183">
        <f>S303*H303</f>
        <v>0</v>
      </c>
      <c r="U303" s="34"/>
      <c r="V303" s="34"/>
      <c r="W303" s="34"/>
      <c r="X303" s="34"/>
      <c r="Y303" s="34"/>
      <c r="Z303" s="34"/>
      <c r="AA303" s="34"/>
      <c r="AB303" s="34"/>
      <c r="AC303" s="34"/>
      <c r="AD303" s="34"/>
      <c r="AE303" s="34"/>
      <c r="AR303" s="184" t="s">
        <v>126</v>
      </c>
      <c r="AT303" s="184" t="s">
        <v>121</v>
      </c>
      <c r="AU303" s="184" t="s">
        <v>82</v>
      </c>
      <c r="AY303" s="17" t="s">
        <v>119</v>
      </c>
      <c r="BE303" s="185">
        <f>IF(N303="základní",J303,0)</f>
        <v>0</v>
      </c>
      <c r="BF303" s="185">
        <f>IF(N303="snížená",J303,0)</f>
        <v>0</v>
      </c>
      <c r="BG303" s="185">
        <f>IF(N303="zákl. přenesená",J303,0)</f>
        <v>0</v>
      </c>
      <c r="BH303" s="185">
        <f>IF(N303="sníž. přenesená",J303,0)</f>
        <v>0</v>
      </c>
      <c r="BI303" s="185">
        <f>IF(N303="nulová",J303,0)</f>
        <v>0</v>
      </c>
      <c r="BJ303" s="17" t="s">
        <v>79</v>
      </c>
      <c r="BK303" s="185">
        <f>ROUND(I303*H303,2)</f>
        <v>0</v>
      </c>
      <c r="BL303" s="17" t="s">
        <v>126</v>
      </c>
      <c r="BM303" s="184" t="s">
        <v>473</v>
      </c>
    </row>
    <row r="304" spans="1:65" s="2" customFormat="1" ht="19.5">
      <c r="A304" s="34"/>
      <c r="B304" s="35"/>
      <c r="C304" s="36"/>
      <c r="D304" s="186" t="s">
        <v>128</v>
      </c>
      <c r="E304" s="36"/>
      <c r="F304" s="187" t="s">
        <v>474</v>
      </c>
      <c r="G304" s="36"/>
      <c r="H304" s="36"/>
      <c r="I304" s="188"/>
      <c r="J304" s="36"/>
      <c r="K304" s="36"/>
      <c r="L304" s="39"/>
      <c r="M304" s="189"/>
      <c r="N304" s="190"/>
      <c r="O304" s="64"/>
      <c r="P304" s="64"/>
      <c r="Q304" s="64"/>
      <c r="R304" s="64"/>
      <c r="S304" s="64"/>
      <c r="T304" s="65"/>
      <c r="U304" s="34"/>
      <c r="V304" s="34"/>
      <c r="W304" s="34"/>
      <c r="X304" s="34"/>
      <c r="Y304" s="34"/>
      <c r="Z304" s="34"/>
      <c r="AA304" s="34"/>
      <c r="AB304" s="34"/>
      <c r="AC304" s="34"/>
      <c r="AD304" s="34"/>
      <c r="AE304" s="34"/>
      <c r="AT304" s="17" t="s">
        <v>128</v>
      </c>
      <c r="AU304" s="17" t="s">
        <v>82</v>
      </c>
    </row>
    <row r="305" spans="1:65" s="2" customFormat="1" ht="11.25">
      <c r="A305" s="34"/>
      <c r="B305" s="35"/>
      <c r="C305" s="36"/>
      <c r="D305" s="191" t="s">
        <v>130</v>
      </c>
      <c r="E305" s="36"/>
      <c r="F305" s="192" t="s">
        <v>475</v>
      </c>
      <c r="G305" s="36"/>
      <c r="H305" s="36"/>
      <c r="I305" s="188"/>
      <c r="J305" s="36"/>
      <c r="K305" s="36"/>
      <c r="L305" s="39"/>
      <c r="M305" s="189"/>
      <c r="N305" s="190"/>
      <c r="O305" s="64"/>
      <c r="P305" s="64"/>
      <c r="Q305" s="64"/>
      <c r="R305" s="64"/>
      <c r="S305" s="64"/>
      <c r="T305" s="65"/>
      <c r="U305" s="34"/>
      <c r="V305" s="34"/>
      <c r="W305" s="34"/>
      <c r="X305" s="34"/>
      <c r="Y305" s="34"/>
      <c r="Z305" s="34"/>
      <c r="AA305" s="34"/>
      <c r="AB305" s="34"/>
      <c r="AC305" s="34"/>
      <c r="AD305" s="34"/>
      <c r="AE305" s="34"/>
      <c r="AT305" s="17" t="s">
        <v>130</v>
      </c>
      <c r="AU305" s="17" t="s">
        <v>82</v>
      </c>
    </row>
    <row r="306" spans="1:65" s="13" customFormat="1" ht="11.25">
      <c r="B306" s="193"/>
      <c r="C306" s="194"/>
      <c r="D306" s="186" t="s">
        <v>132</v>
      </c>
      <c r="E306" s="195" t="s">
        <v>19</v>
      </c>
      <c r="F306" s="196" t="s">
        <v>476</v>
      </c>
      <c r="G306" s="194"/>
      <c r="H306" s="197">
        <v>1738.2</v>
      </c>
      <c r="I306" s="198"/>
      <c r="J306" s="194"/>
      <c r="K306" s="194"/>
      <c r="L306" s="199"/>
      <c r="M306" s="200"/>
      <c r="N306" s="201"/>
      <c r="O306" s="201"/>
      <c r="P306" s="201"/>
      <c r="Q306" s="201"/>
      <c r="R306" s="201"/>
      <c r="S306" s="201"/>
      <c r="T306" s="202"/>
      <c r="AT306" s="203" t="s">
        <v>132</v>
      </c>
      <c r="AU306" s="203" t="s">
        <v>82</v>
      </c>
      <c r="AV306" s="13" t="s">
        <v>82</v>
      </c>
      <c r="AW306" s="13" t="s">
        <v>33</v>
      </c>
      <c r="AX306" s="13" t="s">
        <v>79</v>
      </c>
      <c r="AY306" s="203" t="s">
        <v>119</v>
      </c>
    </row>
    <row r="307" spans="1:65" s="2" customFormat="1" ht="16.5" customHeight="1">
      <c r="A307" s="34"/>
      <c r="B307" s="35"/>
      <c r="C307" s="173" t="s">
        <v>477</v>
      </c>
      <c r="D307" s="173" t="s">
        <v>121</v>
      </c>
      <c r="E307" s="174" t="s">
        <v>478</v>
      </c>
      <c r="F307" s="175" t="s">
        <v>479</v>
      </c>
      <c r="G307" s="176" t="s">
        <v>124</v>
      </c>
      <c r="H307" s="177">
        <v>448.1</v>
      </c>
      <c r="I307" s="178"/>
      <c r="J307" s="179">
        <f>ROUND(I307*H307,2)</f>
        <v>0</v>
      </c>
      <c r="K307" s="175" t="s">
        <v>125</v>
      </c>
      <c r="L307" s="39"/>
      <c r="M307" s="180" t="s">
        <v>19</v>
      </c>
      <c r="N307" s="181" t="s">
        <v>42</v>
      </c>
      <c r="O307" s="64"/>
      <c r="P307" s="182">
        <f>O307*H307</f>
        <v>0</v>
      </c>
      <c r="Q307" s="182">
        <v>0</v>
      </c>
      <c r="R307" s="182">
        <f>Q307*H307</f>
        <v>0</v>
      </c>
      <c r="S307" s="182">
        <v>0</v>
      </c>
      <c r="T307" s="183">
        <f>S307*H307</f>
        <v>0</v>
      </c>
      <c r="U307" s="34"/>
      <c r="V307" s="34"/>
      <c r="W307" s="34"/>
      <c r="X307" s="34"/>
      <c r="Y307" s="34"/>
      <c r="Z307" s="34"/>
      <c r="AA307" s="34"/>
      <c r="AB307" s="34"/>
      <c r="AC307" s="34"/>
      <c r="AD307" s="34"/>
      <c r="AE307" s="34"/>
      <c r="AR307" s="184" t="s">
        <v>126</v>
      </c>
      <c r="AT307" s="184" t="s">
        <v>121</v>
      </c>
      <c r="AU307" s="184" t="s">
        <v>82</v>
      </c>
      <c r="AY307" s="17" t="s">
        <v>119</v>
      </c>
      <c r="BE307" s="185">
        <f>IF(N307="základní",J307,0)</f>
        <v>0</v>
      </c>
      <c r="BF307" s="185">
        <f>IF(N307="snížená",J307,0)</f>
        <v>0</v>
      </c>
      <c r="BG307" s="185">
        <f>IF(N307="zákl. přenesená",J307,0)</f>
        <v>0</v>
      </c>
      <c r="BH307" s="185">
        <f>IF(N307="sníž. přenesená",J307,0)</f>
        <v>0</v>
      </c>
      <c r="BI307" s="185">
        <f>IF(N307="nulová",J307,0)</f>
        <v>0</v>
      </c>
      <c r="BJ307" s="17" t="s">
        <v>79</v>
      </c>
      <c r="BK307" s="185">
        <f>ROUND(I307*H307,2)</f>
        <v>0</v>
      </c>
      <c r="BL307" s="17" t="s">
        <v>126</v>
      </c>
      <c r="BM307" s="184" t="s">
        <v>480</v>
      </c>
    </row>
    <row r="308" spans="1:65" s="2" customFormat="1" ht="11.25">
      <c r="A308" s="34"/>
      <c r="B308" s="35"/>
      <c r="C308" s="36"/>
      <c r="D308" s="186" t="s">
        <v>128</v>
      </c>
      <c r="E308" s="36"/>
      <c r="F308" s="187" t="s">
        <v>481</v>
      </c>
      <c r="G308" s="36"/>
      <c r="H308" s="36"/>
      <c r="I308" s="188"/>
      <c r="J308" s="36"/>
      <c r="K308" s="36"/>
      <c r="L308" s="39"/>
      <c r="M308" s="189"/>
      <c r="N308" s="190"/>
      <c r="O308" s="64"/>
      <c r="P308" s="64"/>
      <c r="Q308" s="64"/>
      <c r="R308" s="64"/>
      <c r="S308" s="64"/>
      <c r="T308" s="65"/>
      <c r="U308" s="34"/>
      <c r="V308" s="34"/>
      <c r="W308" s="34"/>
      <c r="X308" s="34"/>
      <c r="Y308" s="34"/>
      <c r="Z308" s="34"/>
      <c r="AA308" s="34"/>
      <c r="AB308" s="34"/>
      <c r="AC308" s="34"/>
      <c r="AD308" s="34"/>
      <c r="AE308" s="34"/>
      <c r="AT308" s="17" t="s">
        <v>128</v>
      </c>
      <c r="AU308" s="17" t="s">
        <v>82</v>
      </c>
    </row>
    <row r="309" spans="1:65" s="2" customFormat="1" ht="11.25">
      <c r="A309" s="34"/>
      <c r="B309" s="35"/>
      <c r="C309" s="36"/>
      <c r="D309" s="191" t="s">
        <v>130</v>
      </c>
      <c r="E309" s="36"/>
      <c r="F309" s="192" t="s">
        <v>482</v>
      </c>
      <c r="G309" s="36"/>
      <c r="H309" s="36"/>
      <c r="I309" s="188"/>
      <c r="J309" s="36"/>
      <c r="K309" s="36"/>
      <c r="L309" s="39"/>
      <c r="M309" s="189"/>
      <c r="N309" s="190"/>
      <c r="O309" s="64"/>
      <c r="P309" s="64"/>
      <c r="Q309" s="64"/>
      <c r="R309" s="64"/>
      <c r="S309" s="64"/>
      <c r="T309" s="65"/>
      <c r="U309" s="34"/>
      <c r="V309" s="34"/>
      <c r="W309" s="34"/>
      <c r="X309" s="34"/>
      <c r="Y309" s="34"/>
      <c r="Z309" s="34"/>
      <c r="AA309" s="34"/>
      <c r="AB309" s="34"/>
      <c r="AC309" s="34"/>
      <c r="AD309" s="34"/>
      <c r="AE309" s="34"/>
      <c r="AT309" s="17" t="s">
        <v>130</v>
      </c>
      <c r="AU309" s="17" t="s">
        <v>82</v>
      </c>
    </row>
    <row r="310" spans="1:65" s="13" customFormat="1" ht="11.25">
      <c r="B310" s="193"/>
      <c r="C310" s="194"/>
      <c r="D310" s="186" t="s">
        <v>132</v>
      </c>
      <c r="E310" s="195" t="s">
        <v>19</v>
      </c>
      <c r="F310" s="196" t="s">
        <v>483</v>
      </c>
      <c r="G310" s="194"/>
      <c r="H310" s="197">
        <v>448.1</v>
      </c>
      <c r="I310" s="198"/>
      <c r="J310" s="194"/>
      <c r="K310" s="194"/>
      <c r="L310" s="199"/>
      <c r="M310" s="200"/>
      <c r="N310" s="201"/>
      <c r="O310" s="201"/>
      <c r="P310" s="201"/>
      <c r="Q310" s="201"/>
      <c r="R310" s="201"/>
      <c r="S310" s="201"/>
      <c r="T310" s="202"/>
      <c r="AT310" s="203" t="s">
        <v>132</v>
      </c>
      <c r="AU310" s="203" t="s">
        <v>82</v>
      </c>
      <c r="AV310" s="13" t="s">
        <v>82</v>
      </c>
      <c r="AW310" s="13" t="s">
        <v>33</v>
      </c>
      <c r="AX310" s="13" t="s">
        <v>79</v>
      </c>
      <c r="AY310" s="203" t="s">
        <v>119</v>
      </c>
    </row>
    <row r="311" spans="1:65" s="2" customFormat="1" ht="16.5" customHeight="1">
      <c r="A311" s="34"/>
      <c r="B311" s="35"/>
      <c r="C311" s="173" t="s">
        <v>484</v>
      </c>
      <c r="D311" s="173" t="s">
        <v>121</v>
      </c>
      <c r="E311" s="174" t="s">
        <v>485</v>
      </c>
      <c r="F311" s="175" t="s">
        <v>486</v>
      </c>
      <c r="G311" s="176" t="s">
        <v>124</v>
      </c>
      <c r="H311" s="177">
        <v>448.1</v>
      </c>
      <c r="I311" s="178"/>
      <c r="J311" s="179">
        <f>ROUND(I311*H311,2)</f>
        <v>0</v>
      </c>
      <c r="K311" s="175" t="s">
        <v>125</v>
      </c>
      <c r="L311" s="39"/>
      <c r="M311" s="180" t="s">
        <v>19</v>
      </c>
      <c r="N311" s="181" t="s">
        <v>42</v>
      </c>
      <c r="O311" s="64"/>
      <c r="P311" s="182">
        <f>O311*H311</f>
        <v>0</v>
      </c>
      <c r="Q311" s="182">
        <v>1.2700000000000001E-3</v>
      </c>
      <c r="R311" s="182">
        <f>Q311*H311</f>
        <v>0.56908700000000001</v>
      </c>
      <c r="S311" s="182">
        <v>0</v>
      </c>
      <c r="T311" s="183">
        <f>S311*H311</f>
        <v>0</v>
      </c>
      <c r="U311" s="34"/>
      <c r="V311" s="34"/>
      <c r="W311" s="34"/>
      <c r="X311" s="34"/>
      <c r="Y311" s="34"/>
      <c r="Z311" s="34"/>
      <c r="AA311" s="34"/>
      <c r="AB311" s="34"/>
      <c r="AC311" s="34"/>
      <c r="AD311" s="34"/>
      <c r="AE311" s="34"/>
      <c r="AR311" s="184" t="s">
        <v>126</v>
      </c>
      <c r="AT311" s="184" t="s">
        <v>121</v>
      </c>
      <c r="AU311" s="184" t="s">
        <v>82</v>
      </c>
      <c r="AY311" s="17" t="s">
        <v>119</v>
      </c>
      <c r="BE311" s="185">
        <f>IF(N311="základní",J311,0)</f>
        <v>0</v>
      </c>
      <c r="BF311" s="185">
        <f>IF(N311="snížená",J311,0)</f>
        <v>0</v>
      </c>
      <c r="BG311" s="185">
        <f>IF(N311="zákl. přenesená",J311,0)</f>
        <v>0</v>
      </c>
      <c r="BH311" s="185">
        <f>IF(N311="sníž. přenesená",J311,0)</f>
        <v>0</v>
      </c>
      <c r="BI311" s="185">
        <f>IF(N311="nulová",J311,0)</f>
        <v>0</v>
      </c>
      <c r="BJ311" s="17" t="s">
        <v>79</v>
      </c>
      <c r="BK311" s="185">
        <f>ROUND(I311*H311,2)</f>
        <v>0</v>
      </c>
      <c r="BL311" s="17" t="s">
        <v>126</v>
      </c>
      <c r="BM311" s="184" t="s">
        <v>487</v>
      </c>
    </row>
    <row r="312" spans="1:65" s="2" customFormat="1" ht="11.25">
      <c r="A312" s="34"/>
      <c r="B312" s="35"/>
      <c r="C312" s="36"/>
      <c r="D312" s="186" t="s">
        <v>128</v>
      </c>
      <c r="E312" s="36"/>
      <c r="F312" s="187" t="s">
        <v>486</v>
      </c>
      <c r="G312" s="36"/>
      <c r="H312" s="36"/>
      <c r="I312" s="188"/>
      <c r="J312" s="36"/>
      <c r="K312" s="36"/>
      <c r="L312" s="39"/>
      <c r="M312" s="189"/>
      <c r="N312" s="190"/>
      <c r="O312" s="64"/>
      <c r="P312" s="64"/>
      <c r="Q312" s="64"/>
      <c r="R312" s="64"/>
      <c r="S312" s="64"/>
      <c r="T312" s="65"/>
      <c r="U312" s="34"/>
      <c r="V312" s="34"/>
      <c r="W312" s="34"/>
      <c r="X312" s="34"/>
      <c r="Y312" s="34"/>
      <c r="Z312" s="34"/>
      <c r="AA312" s="34"/>
      <c r="AB312" s="34"/>
      <c r="AC312" s="34"/>
      <c r="AD312" s="34"/>
      <c r="AE312" s="34"/>
      <c r="AT312" s="17" t="s">
        <v>128</v>
      </c>
      <c r="AU312" s="17" t="s">
        <v>82</v>
      </c>
    </row>
    <row r="313" spans="1:65" s="2" customFormat="1" ht="11.25">
      <c r="A313" s="34"/>
      <c r="B313" s="35"/>
      <c r="C313" s="36"/>
      <c r="D313" s="191" t="s">
        <v>130</v>
      </c>
      <c r="E313" s="36"/>
      <c r="F313" s="192" t="s">
        <v>488</v>
      </c>
      <c r="G313" s="36"/>
      <c r="H313" s="36"/>
      <c r="I313" s="188"/>
      <c r="J313" s="36"/>
      <c r="K313" s="36"/>
      <c r="L313" s="39"/>
      <c r="M313" s="189"/>
      <c r="N313" s="190"/>
      <c r="O313" s="64"/>
      <c r="P313" s="64"/>
      <c r="Q313" s="64"/>
      <c r="R313" s="64"/>
      <c r="S313" s="64"/>
      <c r="T313" s="65"/>
      <c r="U313" s="34"/>
      <c r="V313" s="34"/>
      <c r="W313" s="34"/>
      <c r="X313" s="34"/>
      <c r="Y313" s="34"/>
      <c r="Z313" s="34"/>
      <c r="AA313" s="34"/>
      <c r="AB313" s="34"/>
      <c r="AC313" s="34"/>
      <c r="AD313" s="34"/>
      <c r="AE313" s="34"/>
      <c r="AT313" s="17" t="s">
        <v>130</v>
      </c>
      <c r="AU313" s="17" t="s">
        <v>82</v>
      </c>
    </row>
    <row r="314" spans="1:65" s="13" customFormat="1" ht="11.25">
      <c r="B314" s="193"/>
      <c r="C314" s="194"/>
      <c r="D314" s="186" t="s">
        <v>132</v>
      </c>
      <c r="E314" s="195" t="s">
        <v>19</v>
      </c>
      <c r="F314" s="196" t="s">
        <v>483</v>
      </c>
      <c r="G314" s="194"/>
      <c r="H314" s="197">
        <v>448.1</v>
      </c>
      <c r="I314" s="198"/>
      <c r="J314" s="194"/>
      <c r="K314" s="194"/>
      <c r="L314" s="199"/>
      <c r="M314" s="200"/>
      <c r="N314" s="201"/>
      <c r="O314" s="201"/>
      <c r="P314" s="201"/>
      <c r="Q314" s="201"/>
      <c r="R314" s="201"/>
      <c r="S314" s="201"/>
      <c r="T314" s="202"/>
      <c r="AT314" s="203" t="s">
        <v>132</v>
      </c>
      <c r="AU314" s="203" t="s">
        <v>82</v>
      </c>
      <c r="AV314" s="13" t="s">
        <v>82</v>
      </c>
      <c r="AW314" s="13" t="s">
        <v>33</v>
      </c>
      <c r="AX314" s="13" t="s">
        <v>79</v>
      </c>
      <c r="AY314" s="203" t="s">
        <v>119</v>
      </c>
    </row>
    <row r="315" spans="1:65" s="12" customFormat="1" ht="22.9" customHeight="1">
      <c r="B315" s="157"/>
      <c r="C315" s="158"/>
      <c r="D315" s="159" t="s">
        <v>70</v>
      </c>
      <c r="E315" s="171" t="s">
        <v>82</v>
      </c>
      <c r="F315" s="171" t="s">
        <v>489</v>
      </c>
      <c r="G315" s="158"/>
      <c r="H315" s="158"/>
      <c r="I315" s="161"/>
      <c r="J315" s="172">
        <f>BK315</f>
        <v>0</v>
      </c>
      <c r="K315" s="158"/>
      <c r="L315" s="163"/>
      <c r="M315" s="164"/>
      <c r="N315" s="165"/>
      <c r="O315" s="165"/>
      <c r="P315" s="166">
        <f>SUM(P316:P342)</f>
        <v>0</v>
      </c>
      <c r="Q315" s="165"/>
      <c r="R315" s="166">
        <f>SUM(R316:R342)</f>
        <v>308.30764600999998</v>
      </c>
      <c r="S315" s="165"/>
      <c r="T315" s="167">
        <f>SUM(T316:T342)</f>
        <v>0</v>
      </c>
      <c r="AR315" s="168" t="s">
        <v>79</v>
      </c>
      <c r="AT315" s="169" t="s">
        <v>70</v>
      </c>
      <c r="AU315" s="169" t="s">
        <v>79</v>
      </c>
      <c r="AY315" s="168" t="s">
        <v>119</v>
      </c>
      <c r="BK315" s="170">
        <f>SUM(BK316:BK342)</f>
        <v>0</v>
      </c>
    </row>
    <row r="316" spans="1:65" s="2" customFormat="1" ht="16.5" customHeight="1">
      <c r="A316" s="34"/>
      <c r="B316" s="35"/>
      <c r="C316" s="173" t="s">
        <v>490</v>
      </c>
      <c r="D316" s="173" t="s">
        <v>121</v>
      </c>
      <c r="E316" s="174" t="s">
        <v>491</v>
      </c>
      <c r="F316" s="175" t="s">
        <v>492</v>
      </c>
      <c r="G316" s="176" t="s">
        <v>216</v>
      </c>
      <c r="H316" s="177">
        <v>176.5</v>
      </c>
      <c r="I316" s="178"/>
      <c r="J316" s="179">
        <f>ROUND(I316*H316,2)</f>
        <v>0</v>
      </c>
      <c r="K316" s="175" t="s">
        <v>125</v>
      </c>
      <c r="L316" s="39"/>
      <c r="M316" s="180" t="s">
        <v>19</v>
      </c>
      <c r="N316" s="181" t="s">
        <v>42</v>
      </c>
      <c r="O316" s="64"/>
      <c r="P316" s="182">
        <f>O316*H316</f>
        <v>0</v>
      </c>
      <c r="Q316" s="182">
        <v>1.63</v>
      </c>
      <c r="R316" s="182">
        <f>Q316*H316</f>
        <v>287.69499999999999</v>
      </c>
      <c r="S316" s="182">
        <v>0</v>
      </c>
      <c r="T316" s="183">
        <f>S316*H316</f>
        <v>0</v>
      </c>
      <c r="U316" s="34"/>
      <c r="V316" s="34"/>
      <c r="W316" s="34"/>
      <c r="X316" s="34"/>
      <c r="Y316" s="34"/>
      <c r="Z316" s="34"/>
      <c r="AA316" s="34"/>
      <c r="AB316" s="34"/>
      <c r="AC316" s="34"/>
      <c r="AD316" s="34"/>
      <c r="AE316" s="34"/>
      <c r="AR316" s="184" t="s">
        <v>126</v>
      </c>
      <c r="AT316" s="184" t="s">
        <v>121</v>
      </c>
      <c r="AU316" s="184" t="s">
        <v>82</v>
      </c>
      <c r="AY316" s="17" t="s">
        <v>119</v>
      </c>
      <c r="BE316" s="185">
        <f>IF(N316="základní",J316,0)</f>
        <v>0</v>
      </c>
      <c r="BF316" s="185">
        <f>IF(N316="snížená",J316,0)</f>
        <v>0</v>
      </c>
      <c r="BG316" s="185">
        <f>IF(N316="zákl. přenesená",J316,0)</f>
        <v>0</v>
      </c>
      <c r="BH316" s="185">
        <f>IF(N316="sníž. přenesená",J316,0)</f>
        <v>0</v>
      </c>
      <c r="BI316" s="185">
        <f>IF(N316="nulová",J316,0)</f>
        <v>0</v>
      </c>
      <c r="BJ316" s="17" t="s">
        <v>79</v>
      </c>
      <c r="BK316" s="185">
        <f>ROUND(I316*H316,2)</f>
        <v>0</v>
      </c>
      <c r="BL316" s="17" t="s">
        <v>126</v>
      </c>
      <c r="BM316" s="184" t="s">
        <v>493</v>
      </c>
    </row>
    <row r="317" spans="1:65" s="2" customFormat="1" ht="19.5">
      <c r="A317" s="34"/>
      <c r="B317" s="35"/>
      <c r="C317" s="36"/>
      <c r="D317" s="186" t="s">
        <v>128</v>
      </c>
      <c r="E317" s="36"/>
      <c r="F317" s="187" t="s">
        <v>494</v>
      </c>
      <c r="G317" s="36"/>
      <c r="H317" s="36"/>
      <c r="I317" s="188"/>
      <c r="J317" s="36"/>
      <c r="K317" s="36"/>
      <c r="L317" s="39"/>
      <c r="M317" s="189"/>
      <c r="N317" s="190"/>
      <c r="O317" s="64"/>
      <c r="P317" s="64"/>
      <c r="Q317" s="64"/>
      <c r="R317" s="64"/>
      <c r="S317" s="64"/>
      <c r="T317" s="65"/>
      <c r="U317" s="34"/>
      <c r="V317" s="34"/>
      <c r="W317" s="34"/>
      <c r="X317" s="34"/>
      <c r="Y317" s="34"/>
      <c r="Z317" s="34"/>
      <c r="AA317" s="34"/>
      <c r="AB317" s="34"/>
      <c r="AC317" s="34"/>
      <c r="AD317" s="34"/>
      <c r="AE317" s="34"/>
      <c r="AT317" s="17" t="s">
        <v>128</v>
      </c>
      <c r="AU317" s="17" t="s">
        <v>82</v>
      </c>
    </row>
    <row r="318" spans="1:65" s="2" customFormat="1" ht="11.25">
      <c r="A318" s="34"/>
      <c r="B318" s="35"/>
      <c r="C318" s="36"/>
      <c r="D318" s="191" t="s">
        <v>130</v>
      </c>
      <c r="E318" s="36"/>
      <c r="F318" s="192" t="s">
        <v>495</v>
      </c>
      <c r="G318" s="36"/>
      <c r="H318" s="36"/>
      <c r="I318" s="188"/>
      <c r="J318" s="36"/>
      <c r="K318" s="36"/>
      <c r="L318" s="39"/>
      <c r="M318" s="189"/>
      <c r="N318" s="190"/>
      <c r="O318" s="64"/>
      <c r="P318" s="64"/>
      <c r="Q318" s="64"/>
      <c r="R318" s="64"/>
      <c r="S318" s="64"/>
      <c r="T318" s="65"/>
      <c r="U318" s="34"/>
      <c r="V318" s="34"/>
      <c r="W318" s="34"/>
      <c r="X318" s="34"/>
      <c r="Y318" s="34"/>
      <c r="Z318" s="34"/>
      <c r="AA318" s="34"/>
      <c r="AB318" s="34"/>
      <c r="AC318" s="34"/>
      <c r="AD318" s="34"/>
      <c r="AE318" s="34"/>
      <c r="AT318" s="17" t="s">
        <v>130</v>
      </c>
      <c r="AU318" s="17" t="s">
        <v>82</v>
      </c>
    </row>
    <row r="319" spans="1:65" s="2" customFormat="1" ht="19.5">
      <c r="A319" s="34"/>
      <c r="B319" s="35"/>
      <c r="C319" s="36"/>
      <c r="D319" s="186" t="s">
        <v>160</v>
      </c>
      <c r="E319" s="36"/>
      <c r="F319" s="204" t="s">
        <v>496</v>
      </c>
      <c r="G319" s="36"/>
      <c r="H319" s="36"/>
      <c r="I319" s="188"/>
      <c r="J319" s="36"/>
      <c r="K319" s="36"/>
      <c r="L319" s="39"/>
      <c r="M319" s="189"/>
      <c r="N319" s="190"/>
      <c r="O319" s="64"/>
      <c r="P319" s="64"/>
      <c r="Q319" s="64"/>
      <c r="R319" s="64"/>
      <c r="S319" s="64"/>
      <c r="T319" s="65"/>
      <c r="U319" s="34"/>
      <c r="V319" s="34"/>
      <c r="W319" s="34"/>
      <c r="X319" s="34"/>
      <c r="Y319" s="34"/>
      <c r="Z319" s="34"/>
      <c r="AA319" s="34"/>
      <c r="AB319" s="34"/>
      <c r="AC319" s="34"/>
      <c r="AD319" s="34"/>
      <c r="AE319" s="34"/>
      <c r="AT319" s="17" t="s">
        <v>160</v>
      </c>
      <c r="AU319" s="17" t="s">
        <v>82</v>
      </c>
    </row>
    <row r="320" spans="1:65" s="13" customFormat="1" ht="11.25">
      <c r="B320" s="193"/>
      <c r="C320" s="194"/>
      <c r="D320" s="186" t="s">
        <v>132</v>
      </c>
      <c r="E320" s="195" t="s">
        <v>19</v>
      </c>
      <c r="F320" s="196" t="s">
        <v>497</v>
      </c>
      <c r="G320" s="194"/>
      <c r="H320" s="197">
        <v>176.5</v>
      </c>
      <c r="I320" s="198"/>
      <c r="J320" s="194"/>
      <c r="K320" s="194"/>
      <c r="L320" s="199"/>
      <c r="M320" s="200"/>
      <c r="N320" s="201"/>
      <c r="O320" s="201"/>
      <c r="P320" s="201"/>
      <c r="Q320" s="201"/>
      <c r="R320" s="201"/>
      <c r="S320" s="201"/>
      <c r="T320" s="202"/>
      <c r="AT320" s="203" t="s">
        <v>132</v>
      </c>
      <c r="AU320" s="203" t="s">
        <v>82</v>
      </c>
      <c r="AV320" s="13" t="s">
        <v>82</v>
      </c>
      <c r="AW320" s="13" t="s">
        <v>33</v>
      </c>
      <c r="AX320" s="13" t="s">
        <v>79</v>
      </c>
      <c r="AY320" s="203" t="s">
        <v>119</v>
      </c>
    </row>
    <row r="321" spans="1:65" s="2" customFormat="1" ht="16.5" customHeight="1">
      <c r="A321" s="34"/>
      <c r="B321" s="35"/>
      <c r="C321" s="173" t="s">
        <v>498</v>
      </c>
      <c r="D321" s="173" t="s">
        <v>121</v>
      </c>
      <c r="E321" s="174" t="s">
        <v>499</v>
      </c>
      <c r="F321" s="175" t="s">
        <v>500</v>
      </c>
      <c r="G321" s="176" t="s">
        <v>224</v>
      </c>
      <c r="H321" s="177">
        <v>641.79999999999995</v>
      </c>
      <c r="I321" s="178"/>
      <c r="J321" s="179">
        <f>ROUND(I321*H321,2)</f>
        <v>0</v>
      </c>
      <c r="K321" s="175" t="s">
        <v>125</v>
      </c>
      <c r="L321" s="39"/>
      <c r="M321" s="180" t="s">
        <v>19</v>
      </c>
      <c r="N321" s="181" t="s">
        <v>42</v>
      </c>
      <c r="O321" s="64"/>
      <c r="P321" s="182">
        <f>O321*H321</f>
        <v>0</v>
      </c>
      <c r="Q321" s="182">
        <v>4.8999999999999998E-4</v>
      </c>
      <c r="R321" s="182">
        <f>Q321*H321</f>
        <v>0.31448199999999998</v>
      </c>
      <c r="S321" s="182">
        <v>0</v>
      </c>
      <c r="T321" s="183">
        <f>S321*H321</f>
        <v>0</v>
      </c>
      <c r="U321" s="34"/>
      <c r="V321" s="34"/>
      <c r="W321" s="34"/>
      <c r="X321" s="34"/>
      <c r="Y321" s="34"/>
      <c r="Z321" s="34"/>
      <c r="AA321" s="34"/>
      <c r="AB321" s="34"/>
      <c r="AC321" s="34"/>
      <c r="AD321" s="34"/>
      <c r="AE321" s="34"/>
      <c r="AR321" s="184" t="s">
        <v>126</v>
      </c>
      <c r="AT321" s="184" t="s">
        <v>121</v>
      </c>
      <c r="AU321" s="184" t="s">
        <v>82</v>
      </c>
      <c r="AY321" s="17" t="s">
        <v>119</v>
      </c>
      <c r="BE321" s="185">
        <f>IF(N321="základní",J321,0)</f>
        <v>0</v>
      </c>
      <c r="BF321" s="185">
        <f>IF(N321="snížená",J321,0)</f>
        <v>0</v>
      </c>
      <c r="BG321" s="185">
        <f>IF(N321="zákl. přenesená",J321,0)</f>
        <v>0</v>
      </c>
      <c r="BH321" s="185">
        <f>IF(N321="sníž. přenesená",J321,0)</f>
        <v>0</v>
      </c>
      <c r="BI321" s="185">
        <f>IF(N321="nulová",J321,0)</f>
        <v>0</v>
      </c>
      <c r="BJ321" s="17" t="s">
        <v>79</v>
      </c>
      <c r="BK321" s="185">
        <f>ROUND(I321*H321,2)</f>
        <v>0</v>
      </c>
      <c r="BL321" s="17" t="s">
        <v>126</v>
      </c>
      <c r="BM321" s="184" t="s">
        <v>501</v>
      </c>
    </row>
    <row r="322" spans="1:65" s="2" customFormat="1" ht="11.25">
      <c r="A322" s="34"/>
      <c r="B322" s="35"/>
      <c r="C322" s="36"/>
      <c r="D322" s="186" t="s">
        <v>128</v>
      </c>
      <c r="E322" s="36"/>
      <c r="F322" s="187" t="s">
        <v>502</v>
      </c>
      <c r="G322" s="36"/>
      <c r="H322" s="36"/>
      <c r="I322" s="188"/>
      <c r="J322" s="36"/>
      <c r="K322" s="36"/>
      <c r="L322" s="39"/>
      <c r="M322" s="189"/>
      <c r="N322" s="190"/>
      <c r="O322" s="64"/>
      <c r="P322" s="64"/>
      <c r="Q322" s="64"/>
      <c r="R322" s="64"/>
      <c r="S322" s="64"/>
      <c r="T322" s="65"/>
      <c r="U322" s="34"/>
      <c r="V322" s="34"/>
      <c r="W322" s="34"/>
      <c r="X322" s="34"/>
      <c r="Y322" s="34"/>
      <c r="Z322" s="34"/>
      <c r="AA322" s="34"/>
      <c r="AB322" s="34"/>
      <c r="AC322" s="34"/>
      <c r="AD322" s="34"/>
      <c r="AE322" s="34"/>
      <c r="AT322" s="17" t="s">
        <v>128</v>
      </c>
      <c r="AU322" s="17" t="s">
        <v>82</v>
      </c>
    </row>
    <row r="323" spans="1:65" s="2" customFormat="1" ht="11.25">
      <c r="A323" s="34"/>
      <c r="B323" s="35"/>
      <c r="C323" s="36"/>
      <c r="D323" s="191" t="s">
        <v>130</v>
      </c>
      <c r="E323" s="36"/>
      <c r="F323" s="192" t="s">
        <v>503</v>
      </c>
      <c r="G323" s="36"/>
      <c r="H323" s="36"/>
      <c r="I323" s="188"/>
      <c r="J323" s="36"/>
      <c r="K323" s="36"/>
      <c r="L323" s="39"/>
      <c r="M323" s="189"/>
      <c r="N323" s="190"/>
      <c r="O323" s="64"/>
      <c r="P323" s="64"/>
      <c r="Q323" s="64"/>
      <c r="R323" s="64"/>
      <c r="S323" s="64"/>
      <c r="T323" s="65"/>
      <c r="U323" s="34"/>
      <c r="V323" s="34"/>
      <c r="W323" s="34"/>
      <c r="X323" s="34"/>
      <c r="Y323" s="34"/>
      <c r="Z323" s="34"/>
      <c r="AA323" s="34"/>
      <c r="AB323" s="34"/>
      <c r="AC323" s="34"/>
      <c r="AD323" s="34"/>
      <c r="AE323" s="34"/>
      <c r="AT323" s="17" t="s">
        <v>130</v>
      </c>
      <c r="AU323" s="17" t="s">
        <v>82</v>
      </c>
    </row>
    <row r="324" spans="1:65" s="13" customFormat="1" ht="11.25">
      <c r="B324" s="193"/>
      <c r="C324" s="194"/>
      <c r="D324" s="186" t="s">
        <v>132</v>
      </c>
      <c r="E324" s="195" t="s">
        <v>19</v>
      </c>
      <c r="F324" s="196" t="s">
        <v>504</v>
      </c>
      <c r="G324" s="194"/>
      <c r="H324" s="197">
        <v>641.79999999999995</v>
      </c>
      <c r="I324" s="198"/>
      <c r="J324" s="194"/>
      <c r="K324" s="194"/>
      <c r="L324" s="199"/>
      <c r="M324" s="200"/>
      <c r="N324" s="201"/>
      <c r="O324" s="201"/>
      <c r="P324" s="201"/>
      <c r="Q324" s="201"/>
      <c r="R324" s="201"/>
      <c r="S324" s="201"/>
      <c r="T324" s="202"/>
      <c r="AT324" s="203" t="s">
        <v>132</v>
      </c>
      <c r="AU324" s="203" t="s">
        <v>82</v>
      </c>
      <c r="AV324" s="13" t="s">
        <v>82</v>
      </c>
      <c r="AW324" s="13" t="s">
        <v>33</v>
      </c>
      <c r="AX324" s="13" t="s">
        <v>79</v>
      </c>
      <c r="AY324" s="203" t="s">
        <v>119</v>
      </c>
    </row>
    <row r="325" spans="1:65" s="2" customFormat="1" ht="16.5" customHeight="1">
      <c r="A325" s="34"/>
      <c r="B325" s="35"/>
      <c r="C325" s="173" t="s">
        <v>505</v>
      </c>
      <c r="D325" s="173" t="s">
        <v>121</v>
      </c>
      <c r="E325" s="174" t="s">
        <v>506</v>
      </c>
      <c r="F325" s="175" t="s">
        <v>507</v>
      </c>
      <c r="G325" s="176" t="s">
        <v>216</v>
      </c>
      <c r="H325" s="177">
        <v>7.8840000000000003</v>
      </c>
      <c r="I325" s="178"/>
      <c r="J325" s="179">
        <f>ROUND(I325*H325,2)</f>
        <v>0</v>
      </c>
      <c r="K325" s="175" t="s">
        <v>125</v>
      </c>
      <c r="L325" s="39"/>
      <c r="M325" s="180" t="s">
        <v>19</v>
      </c>
      <c r="N325" s="181" t="s">
        <v>42</v>
      </c>
      <c r="O325" s="64"/>
      <c r="P325" s="182">
        <f>O325*H325</f>
        <v>0</v>
      </c>
      <c r="Q325" s="182">
        <v>2.5018699999999998</v>
      </c>
      <c r="R325" s="182">
        <f>Q325*H325</f>
        <v>19.72474308</v>
      </c>
      <c r="S325" s="182">
        <v>0</v>
      </c>
      <c r="T325" s="183">
        <f>S325*H325</f>
        <v>0</v>
      </c>
      <c r="U325" s="34"/>
      <c r="V325" s="34"/>
      <c r="W325" s="34"/>
      <c r="X325" s="34"/>
      <c r="Y325" s="34"/>
      <c r="Z325" s="34"/>
      <c r="AA325" s="34"/>
      <c r="AB325" s="34"/>
      <c r="AC325" s="34"/>
      <c r="AD325" s="34"/>
      <c r="AE325" s="34"/>
      <c r="AR325" s="184" t="s">
        <v>126</v>
      </c>
      <c r="AT325" s="184" t="s">
        <v>121</v>
      </c>
      <c r="AU325" s="184" t="s">
        <v>82</v>
      </c>
      <c r="AY325" s="17" t="s">
        <v>119</v>
      </c>
      <c r="BE325" s="185">
        <f>IF(N325="základní",J325,0)</f>
        <v>0</v>
      </c>
      <c r="BF325" s="185">
        <f>IF(N325="snížená",J325,0)</f>
        <v>0</v>
      </c>
      <c r="BG325" s="185">
        <f>IF(N325="zákl. přenesená",J325,0)</f>
        <v>0</v>
      </c>
      <c r="BH325" s="185">
        <f>IF(N325="sníž. přenesená",J325,0)</f>
        <v>0</v>
      </c>
      <c r="BI325" s="185">
        <f>IF(N325="nulová",J325,0)</f>
        <v>0</v>
      </c>
      <c r="BJ325" s="17" t="s">
        <v>79</v>
      </c>
      <c r="BK325" s="185">
        <f>ROUND(I325*H325,2)</f>
        <v>0</v>
      </c>
      <c r="BL325" s="17" t="s">
        <v>126</v>
      </c>
      <c r="BM325" s="184" t="s">
        <v>508</v>
      </c>
    </row>
    <row r="326" spans="1:65" s="2" customFormat="1" ht="11.25">
      <c r="A326" s="34"/>
      <c r="B326" s="35"/>
      <c r="C326" s="36"/>
      <c r="D326" s="186" t="s">
        <v>128</v>
      </c>
      <c r="E326" s="36"/>
      <c r="F326" s="187" t="s">
        <v>509</v>
      </c>
      <c r="G326" s="36"/>
      <c r="H326" s="36"/>
      <c r="I326" s="188"/>
      <c r="J326" s="36"/>
      <c r="K326" s="36"/>
      <c r="L326" s="39"/>
      <c r="M326" s="189"/>
      <c r="N326" s="190"/>
      <c r="O326" s="64"/>
      <c r="P326" s="64"/>
      <c r="Q326" s="64"/>
      <c r="R326" s="64"/>
      <c r="S326" s="64"/>
      <c r="T326" s="65"/>
      <c r="U326" s="34"/>
      <c r="V326" s="34"/>
      <c r="W326" s="34"/>
      <c r="X326" s="34"/>
      <c r="Y326" s="34"/>
      <c r="Z326" s="34"/>
      <c r="AA326" s="34"/>
      <c r="AB326" s="34"/>
      <c r="AC326" s="34"/>
      <c r="AD326" s="34"/>
      <c r="AE326" s="34"/>
      <c r="AT326" s="17" t="s">
        <v>128</v>
      </c>
      <c r="AU326" s="17" t="s">
        <v>82</v>
      </c>
    </row>
    <row r="327" spans="1:65" s="2" customFormat="1" ht="11.25">
      <c r="A327" s="34"/>
      <c r="B327" s="35"/>
      <c r="C327" s="36"/>
      <c r="D327" s="191" t="s">
        <v>130</v>
      </c>
      <c r="E327" s="36"/>
      <c r="F327" s="192" t="s">
        <v>510</v>
      </c>
      <c r="G327" s="36"/>
      <c r="H327" s="36"/>
      <c r="I327" s="188"/>
      <c r="J327" s="36"/>
      <c r="K327" s="36"/>
      <c r="L327" s="39"/>
      <c r="M327" s="189"/>
      <c r="N327" s="190"/>
      <c r="O327" s="64"/>
      <c r="P327" s="64"/>
      <c r="Q327" s="64"/>
      <c r="R327" s="64"/>
      <c r="S327" s="64"/>
      <c r="T327" s="65"/>
      <c r="U327" s="34"/>
      <c r="V327" s="34"/>
      <c r="W327" s="34"/>
      <c r="X327" s="34"/>
      <c r="Y327" s="34"/>
      <c r="Z327" s="34"/>
      <c r="AA327" s="34"/>
      <c r="AB327" s="34"/>
      <c r="AC327" s="34"/>
      <c r="AD327" s="34"/>
      <c r="AE327" s="34"/>
      <c r="AT327" s="17" t="s">
        <v>130</v>
      </c>
      <c r="AU327" s="17" t="s">
        <v>82</v>
      </c>
    </row>
    <row r="328" spans="1:65" s="13" customFormat="1" ht="11.25">
      <c r="B328" s="193"/>
      <c r="C328" s="194"/>
      <c r="D328" s="186" t="s">
        <v>132</v>
      </c>
      <c r="E328" s="195" t="s">
        <v>19</v>
      </c>
      <c r="F328" s="196" t="s">
        <v>511</v>
      </c>
      <c r="G328" s="194"/>
      <c r="H328" s="197">
        <v>2.3759999999999999</v>
      </c>
      <c r="I328" s="198"/>
      <c r="J328" s="194"/>
      <c r="K328" s="194"/>
      <c r="L328" s="199"/>
      <c r="M328" s="200"/>
      <c r="N328" s="201"/>
      <c r="O328" s="201"/>
      <c r="P328" s="201"/>
      <c r="Q328" s="201"/>
      <c r="R328" s="201"/>
      <c r="S328" s="201"/>
      <c r="T328" s="202"/>
      <c r="AT328" s="203" t="s">
        <v>132</v>
      </c>
      <c r="AU328" s="203" t="s">
        <v>82</v>
      </c>
      <c r="AV328" s="13" t="s">
        <v>82</v>
      </c>
      <c r="AW328" s="13" t="s">
        <v>33</v>
      </c>
      <c r="AX328" s="13" t="s">
        <v>71</v>
      </c>
      <c r="AY328" s="203" t="s">
        <v>119</v>
      </c>
    </row>
    <row r="329" spans="1:65" s="13" customFormat="1" ht="11.25">
      <c r="B329" s="193"/>
      <c r="C329" s="194"/>
      <c r="D329" s="186" t="s">
        <v>132</v>
      </c>
      <c r="E329" s="195" t="s">
        <v>19</v>
      </c>
      <c r="F329" s="196" t="s">
        <v>512</v>
      </c>
      <c r="G329" s="194"/>
      <c r="H329" s="197">
        <v>5.508</v>
      </c>
      <c r="I329" s="198"/>
      <c r="J329" s="194"/>
      <c r="K329" s="194"/>
      <c r="L329" s="199"/>
      <c r="M329" s="200"/>
      <c r="N329" s="201"/>
      <c r="O329" s="201"/>
      <c r="P329" s="201"/>
      <c r="Q329" s="201"/>
      <c r="R329" s="201"/>
      <c r="S329" s="201"/>
      <c r="T329" s="202"/>
      <c r="AT329" s="203" t="s">
        <v>132</v>
      </c>
      <c r="AU329" s="203" t="s">
        <v>82</v>
      </c>
      <c r="AV329" s="13" t="s">
        <v>82</v>
      </c>
      <c r="AW329" s="13" t="s">
        <v>33</v>
      </c>
      <c r="AX329" s="13" t="s">
        <v>71</v>
      </c>
      <c r="AY329" s="203" t="s">
        <v>119</v>
      </c>
    </row>
    <row r="330" spans="1:65" s="2" customFormat="1" ht="16.5" customHeight="1">
      <c r="A330" s="34"/>
      <c r="B330" s="35"/>
      <c r="C330" s="173" t="s">
        <v>513</v>
      </c>
      <c r="D330" s="173" t="s">
        <v>121</v>
      </c>
      <c r="E330" s="174" t="s">
        <v>514</v>
      </c>
      <c r="F330" s="175" t="s">
        <v>515</v>
      </c>
      <c r="G330" s="176" t="s">
        <v>124</v>
      </c>
      <c r="H330" s="177">
        <v>55.53</v>
      </c>
      <c r="I330" s="178"/>
      <c r="J330" s="179">
        <f>ROUND(I330*H330,2)</f>
        <v>0</v>
      </c>
      <c r="K330" s="175" t="s">
        <v>125</v>
      </c>
      <c r="L330" s="39"/>
      <c r="M330" s="180" t="s">
        <v>19</v>
      </c>
      <c r="N330" s="181" t="s">
        <v>42</v>
      </c>
      <c r="O330" s="64"/>
      <c r="P330" s="182">
        <f>O330*H330</f>
        <v>0</v>
      </c>
      <c r="Q330" s="182">
        <v>2.6900000000000001E-3</v>
      </c>
      <c r="R330" s="182">
        <f>Q330*H330</f>
        <v>0.1493757</v>
      </c>
      <c r="S330" s="182">
        <v>0</v>
      </c>
      <c r="T330" s="183">
        <f>S330*H330</f>
        <v>0</v>
      </c>
      <c r="U330" s="34"/>
      <c r="V330" s="34"/>
      <c r="W330" s="34"/>
      <c r="X330" s="34"/>
      <c r="Y330" s="34"/>
      <c r="Z330" s="34"/>
      <c r="AA330" s="34"/>
      <c r="AB330" s="34"/>
      <c r="AC330" s="34"/>
      <c r="AD330" s="34"/>
      <c r="AE330" s="34"/>
      <c r="AR330" s="184" t="s">
        <v>126</v>
      </c>
      <c r="AT330" s="184" t="s">
        <v>121</v>
      </c>
      <c r="AU330" s="184" t="s">
        <v>82</v>
      </c>
      <c r="AY330" s="17" t="s">
        <v>119</v>
      </c>
      <c r="BE330" s="185">
        <f>IF(N330="základní",J330,0)</f>
        <v>0</v>
      </c>
      <c r="BF330" s="185">
        <f>IF(N330="snížená",J330,0)</f>
        <v>0</v>
      </c>
      <c r="BG330" s="185">
        <f>IF(N330="zákl. přenesená",J330,0)</f>
        <v>0</v>
      </c>
      <c r="BH330" s="185">
        <f>IF(N330="sníž. přenesená",J330,0)</f>
        <v>0</v>
      </c>
      <c r="BI330" s="185">
        <f>IF(N330="nulová",J330,0)</f>
        <v>0</v>
      </c>
      <c r="BJ330" s="17" t="s">
        <v>79</v>
      </c>
      <c r="BK330" s="185">
        <f>ROUND(I330*H330,2)</f>
        <v>0</v>
      </c>
      <c r="BL330" s="17" t="s">
        <v>126</v>
      </c>
      <c r="BM330" s="184" t="s">
        <v>516</v>
      </c>
    </row>
    <row r="331" spans="1:65" s="2" customFormat="1" ht="11.25">
      <c r="A331" s="34"/>
      <c r="B331" s="35"/>
      <c r="C331" s="36"/>
      <c r="D331" s="186" t="s">
        <v>128</v>
      </c>
      <c r="E331" s="36"/>
      <c r="F331" s="187" t="s">
        <v>517</v>
      </c>
      <c r="G331" s="36"/>
      <c r="H331" s="36"/>
      <c r="I331" s="188"/>
      <c r="J331" s="36"/>
      <c r="K331" s="36"/>
      <c r="L331" s="39"/>
      <c r="M331" s="189"/>
      <c r="N331" s="190"/>
      <c r="O331" s="64"/>
      <c r="P331" s="64"/>
      <c r="Q331" s="64"/>
      <c r="R331" s="64"/>
      <c r="S331" s="64"/>
      <c r="T331" s="65"/>
      <c r="U331" s="34"/>
      <c r="V331" s="34"/>
      <c r="W331" s="34"/>
      <c r="X331" s="34"/>
      <c r="Y331" s="34"/>
      <c r="Z331" s="34"/>
      <c r="AA331" s="34"/>
      <c r="AB331" s="34"/>
      <c r="AC331" s="34"/>
      <c r="AD331" s="34"/>
      <c r="AE331" s="34"/>
      <c r="AT331" s="17" t="s">
        <v>128</v>
      </c>
      <c r="AU331" s="17" t="s">
        <v>82</v>
      </c>
    </row>
    <row r="332" spans="1:65" s="2" customFormat="1" ht="11.25">
      <c r="A332" s="34"/>
      <c r="B332" s="35"/>
      <c r="C332" s="36"/>
      <c r="D332" s="191" t="s">
        <v>130</v>
      </c>
      <c r="E332" s="36"/>
      <c r="F332" s="192" t="s">
        <v>518</v>
      </c>
      <c r="G332" s="36"/>
      <c r="H332" s="36"/>
      <c r="I332" s="188"/>
      <c r="J332" s="36"/>
      <c r="K332" s="36"/>
      <c r="L332" s="39"/>
      <c r="M332" s="189"/>
      <c r="N332" s="190"/>
      <c r="O332" s="64"/>
      <c r="P332" s="64"/>
      <c r="Q332" s="64"/>
      <c r="R332" s="64"/>
      <c r="S332" s="64"/>
      <c r="T332" s="65"/>
      <c r="U332" s="34"/>
      <c r="V332" s="34"/>
      <c r="W332" s="34"/>
      <c r="X332" s="34"/>
      <c r="Y332" s="34"/>
      <c r="Z332" s="34"/>
      <c r="AA332" s="34"/>
      <c r="AB332" s="34"/>
      <c r="AC332" s="34"/>
      <c r="AD332" s="34"/>
      <c r="AE332" s="34"/>
      <c r="AT332" s="17" t="s">
        <v>130</v>
      </c>
      <c r="AU332" s="17" t="s">
        <v>82</v>
      </c>
    </row>
    <row r="333" spans="1:65" s="13" customFormat="1" ht="11.25">
      <c r="B333" s="193"/>
      <c r="C333" s="194"/>
      <c r="D333" s="186" t="s">
        <v>132</v>
      </c>
      <c r="E333" s="195" t="s">
        <v>19</v>
      </c>
      <c r="F333" s="196" t="s">
        <v>519</v>
      </c>
      <c r="G333" s="194"/>
      <c r="H333" s="197">
        <v>17.37</v>
      </c>
      <c r="I333" s="198"/>
      <c r="J333" s="194"/>
      <c r="K333" s="194"/>
      <c r="L333" s="199"/>
      <c r="M333" s="200"/>
      <c r="N333" s="201"/>
      <c r="O333" s="201"/>
      <c r="P333" s="201"/>
      <c r="Q333" s="201"/>
      <c r="R333" s="201"/>
      <c r="S333" s="201"/>
      <c r="T333" s="202"/>
      <c r="AT333" s="203" t="s">
        <v>132</v>
      </c>
      <c r="AU333" s="203" t="s">
        <v>82</v>
      </c>
      <c r="AV333" s="13" t="s">
        <v>82</v>
      </c>
      <c r="AW333" s="13" t="s">
        <v>33</v>
      </c>
      <c r="AX333" s="13" t="s">
        <v>71</v>
      </c>
      <c r="AY333" s="203" t="s">
        <v>119</v>
      </c>
    </row>
    <row r="334" spans="1:65" s="13" customFormat="1" ht="11.25">
      <c r="B334" s="193"/>
      <c r="C334" s="194"/>
      <c r="D334" s="186" t="s">
        <v>132</v>
      </c>
      <c r="E334" s="195" t="s">
        <v>19</v>
      </c>
      <c r="F334" s="196" t="s">
        <v>520</v>
      </c>
      <c r="G334" s="194"/>
      <c r="H334" s="197">
        <v>38.159999999999997</v>
      </c>
      <c r="I334" s="198"/>
      <c r="J334" s="194"/>
      <c r="K334" s="194"/>
      <c r="L334" s="199"/>
      <c r="M334" s="200"/>
      <c r="N334" s="201"/>
      <c r="O334" s="201"/>
      <c r="P334" s="201"/>
      <c r="Q334" s="201"/>
      <c r="R334" s="201"/>
      <c r="S334" s="201"/>
      <c r="T334" s="202"/>
      <c r="AT334" s="203" t="s">
        <v>132</v>
      </c>
      <c r="AU334" s="203" t="s">
        <v>82</v>
      </c>
      <c r="AV334" s="13" t="s">
        <v>82</v>
      </c>
      <c r="AW334" s="13" t="s">
        <v>33</v>
      </c>
      <c r="AX334" s="13" t="s">
        <v>71</v>
      </c>
      <c r="AY334" s="203" t="s">
        <v>119</v>
      </c>
    </row>
    <row r="335" spans="1:65" s="2" customFormat="1" ht="16.5" customHeight="1">
      <c r="A335" s="34"/>
      <c r="B335" s="35"/>
      <c r="C335" s="173" t="s">
        <v>521</v>
      </c>
      <c r="D335" s="173" t="s">
        <v>121</v>
      </c>
      <c r="E335" s="174" t="s">
        <v>522</v>
      </c>
      <c r="F335" s="175" t="s">
        <v>523</v>
      </c>
      <c r="G335" s="176" t="s">
        <v>124</v>
      </c>
      <c r="H335" s="177">
        <v>55.53</v>
      </c>
      <c r="I335" s="178"/>
      <c r="J335" s="179">
        <f>ROUND(I335*H335,2)</f>
        <v>0</v>
      </c>
      <c r="K335" s="175" t="s">
        <v>125</v>
      </c>
      <c r="L335" s="39"/>
      <c r="M335" s="180" t="s">
        <v>19</v>
      </c>
      <c r="N335" s="181" t="s">
        <v>42</v>
      </c>
      <c r="O335" s="64"/>
      <c r="P335" s="182">
        <f>O335*H335</f>
        <v>0</v>
      </c>
      <c r="Q335" s="182">
        <v>0</v>
      </c>
      <c r="R335" s="182">
        <f>Q335*H335</f>
        <v>0</v>
      </c>
      <c r="S335" s="182">
        <v>0</v>
      </c>
      <c r="T335" s="183">
        <f>S335*H335</f>
        <v>0</v>
      </c>
      <c r="U335" s="34"/>
      <c r="V335" s="34"/>
      <c r="W335" s="34"/>
      <c r="X335" s="34"/>
      <c r="Y335" s="34"/>
      <c r="Z335" s="34"/>
      <c r="AA335" s="34"/>
      <c r="AB335" s="34"/>
      <c r="AC335" s="34"/>
      <c r="AD335" s="34"/>
      <c r="AE335" s="34"/>
      <c r="AR335" s="184" t="s">
        <v>126</v>
      </c>
      <c r="AT335" s="184" t="s">
        <v>121</v>
      </c>
      <c r="AU335" s="184" t="s">
        <v>82</v>
      </c>
      <c r="AY335" s="17" t="s">
        <v>119</v>
      </c>
      <c r="BE335" s="185">
        <f>IF(N335="základní",J335,0)</f>
        <v>0</v>
      </c>
      <c r="BF335" s="185">
        <f>IF(N335="snížená",J335,0)</f>
        <v>0</v>
      </c>
      <c r="BG335" s="185">
        <f>IF(N335="zákl. přenesená",J335,0)</f>
        <v>0</v>
      </c>
      <c r="BH335" s="185">
        <f>IF(N335="sníž. přenesená",J335,0)</f>
        <v>0</v>
      </c>
      <c r="BI335" s="185">
        <f>IF(N335="nulová",J335,0)</f>
        <v>0</v>
      </c>
      <c r="BJ335" s="17" t="s">
        <v>79</v>
      </c>
      <c r="BK335" s="185">
        <f>ROUND(I335*H335,2)</f>
        <v>0</v>
      </c>
      <c r="BL335" s="17" t="s">
        <v>126</v>
      </c>
      <c r="BM335" s="184" t="s">
        <v>524</v>
      </c>
    </row>
    <row r="336" spans="1:65" s="2" customFormat="1" ht="11.25">
      <c r="A336" s="34"/>
      <c r="B336" s="35"/>
      <c r="C336" s="36"/>
      <c r="D336" s="186" t="s">
        <v>128</v>
      </c>
      <c r="E336" s="36"/>
      <c r="F336" s="187" t="s">
        <v>525</v>
      </c>
      <c r="G336" s="36"/>
      <c r="H336" s="36"/>
      <c r="I336" s="188"/>
      <c r="J336" s="36"/>
      <c r="K336" s="36"/>
      <c r="L336" s="39"/>
      <c r="M336" s="189"/>
      <c r="N336" s="190"/>
      <c r="O336" s="64"/>
      <c r="P336" s="64"/>
      <c r="Q336" s="64"/>
      <c r="R336" s="64"/>
      <c r="S336" s="64"/>
      <c r="T336" s="65"/>
      <c r="U336" s="34"/>
      <c r="V336" s="34"/>
      <c r="W336" s="34"/>
      <c r="X336" s="34"/>
      <c r="Y336" s="34"/>
      <c r="Z336" s="34"/>
      <c r="AA336" s="34"/>
      <c r="AB336" s="34"/>
      <c r="AC336" s="34"/>
      <c r="AD336" s="34"/>
      <c r="AE336" s="34"/>
      <c r="AT336" s="17" t="s">
        <v>128</v>
      </c>
      <c r="AU336" s="17" t="s">
        <v>82</v>
      </c>
    </row>
    <row r="337" spans="1:65" s="2" customFormat="1" ht="11.25">
      <c r="A337" s="34"/>
      <c r="B337" s="35"/>
      <c r="C337" s="36"/>
      <c r="D337" s="191" t="s">
        <v>130</v>
      </c>
      <c r="E337" s="36"/>
      <c r="F337" s="192" t="s">
        <v>526</v>
      </c>
      <c r="G337" s="36"/>
      <c r="H337" s="36"/>
      <c r="I337" s="188"/>
      <c r="J337" s="36"/>
      <c r="K337" s="36"/>
      <c r="L337" s="39"/>
      <c r="M337" s="189"/>
      <c r="N337" s="190"/>
      <c r="O337" s="64"/>
      <c r="P337" s="64"/>
      <c r="Q337" s="64"/>
      <c r="R337" s="64"/>
      <c r="S337" s="64"/>
      <c r="T337" s="65"/>
      <c r="U337" s="34"/>
      <c r="V337" s="34"/>
      <c r="W337" s="34"/>
      <c r="X337" s="34"/>
      <c r="Y337" s="34"/>
      <c r="Z337" s="34"/>
      <c r="AA337" s="34"/>
      <c r="AB337" s="34"/>
      <c r="AC337" s="34"/>
      <c r="AD337" s="34"/>
      <c r="AE337" s="34"/>
      <c r="AT337" s="17" t="s">
        <v>130</v>
      </c>
      <c r="AU337" s="17" t="s">
        <v>82</v>
      </c>
    </row>
    <row r="338" spans="1:65" s="2" customFormat="1" ht="16.5" customHeight="1">
      <c r="A338" s="34"/>
      <c r="B338" s="35"/>
      <c r="C338" s="173" t="s">
        <v>527</v>
      </c>
      <c r="D338" s="173" t="s">
        <v>121</v>
      </c>
      <c r="E338" s="174" t="s">
        <v>528</v>
      </c>
      <c r="F338" s="175" t="s">
        <v>529</v>
      </c>
      <c r="G338" s="176" t="s">
        <v>393</v>
      </c>
      <c r="H338" s="177">
        <v>0.39900000000000002</v>
      </c>
      <c r="I338" s="178"/>
      <c r="J338" s="179">
        <f>ROUND(I338*H338,2)</f>
        <v>0</v>
      </c>
      <c r="K338" s="175" t="s">
        <v>125</v>
      </c>
      <c r="L338" s="39"/>
      <c r="M338" s="180" t="s">
        <v>19</v>
      </c>
      <c r="N338" s="181" t="s">
        <v>42</v>
      </c>
      <c r="O338" s="64"/>
      <c r="P338" s="182">
        <f>O338*H338</f>
        <v>0</v>
      </c>
      <c r="Q338" s="182">
        <v>1.06277</v>
      </c>
      <c r="R338" s="182">
        <f>Q338*H338</f>
        <v>0.42404523</v>
      </c>
      <c r="S338" s="182">
        <v>0</v>
      </c>
      <c r="T338" s="183">
        <f>S338*H338</f>
        <v>0</v>
      </c>
      <c r="U338" s="34"/>
      <c r="V338" s="34"/>
      <c r="W338" s="34"/>
      <c r="X338" s="34"/>
      <c r="Y338" s="34"/>
      <c r="Z338" s="34"/>
      <c r="AA338" s="34"/>
      <c r="AB338" s="34"/>
      <c r="AC338" s="34"/>
      <c r="AD338" s="34"/>
      <c r="AE338" s="34"/>
      <c r="AR338" s="184" t="s">
        <v>126</v>
      </c>
      <c r="AT338" s="184" t="s">
        <v>121</v>
      </c>
      <c r="AU338" s="184" t="s">
        <v>82</v>
      </c>
      <c r="AY338" s="17" t="s">
        <v>119</v>
      </c>
      <c r="BE338" s="185">
        <f>IF(N338="základní",J338,0)</f>
        <v>0</v>
      </c>
      <c r="BF338" s="185">
        <f>IF(N338="snížená",J338,0)</f>
        <v>0</v>
      </c>
      <c r="BG338" s="185">
        <f>IF(N338="zákl. přenesená",J338,0)</f>
        <v>0</v>
      </c>
      <c r="BH338" s="185">
        <f>IF(N338="sníž. přenesená",J338,0)</f>
        <v>0</v>
      </c>
      <c r="BI338" s="185">
        <f>IF(N338="nulová",J338,0)</f>
        <v>0</v>
      </c>
      <c r="BJ338" s="17" t="s">
        <v>79</v>
      </c>
      <c r="BK338" s="185">
        <f>ROUND(I338*H338,2)</f>
        <v>0</v>
      </c>
      <c r="BL338" s="17" t="s">
        <v>126</v>
      </c>
      <c r="BM338" s="184" t="s">
        <v>530</v>
      </c>
    </row>
    <row r="339" spans="1:65" s="2" customFormat="1" ht="11.25">
      <c r="A339" s="34"/>
      <c r="B339" s="35"/>
      <c r="C339" s="36"/>
      <c r="D339" s="186" t="s">
        <v>128</v>
      </c>
      <c r="E339" s="36"/>
      <c r="F339" s="187" t="s">
        <v>531</v>
      </c>
      <c r="G339" s="36"/>
      <c r="H339" s="36"/>
      <c r="I339" s="188"/>
      <c r="J339" s="36"/>
      <c r="K339" s="36"/>
      <c r="L339" s="39"/>
      <c r="M339" s="189"/>
      <c r="N339" s="190"/>
      <c r="O339" s="64"/>
      <c r="P339" s="64"/>
      <c r="Q339" s="64"/>
      <c r="R339" s="64"/>
      <c r="S339" s="64"/>
      <c r="T339" s="65"/>
      <c r="U339" s="34"/>
      <c r="V339" s="34"/>
      <c r="W339" s="34"/>
      <c r="X339" s="34"/>
      <c r="Y339" s="34"/>
      <c r="Z339" s="34"/>
      <c r="AA339" s="34"/>
      <c r="AB339" s="34"/>
      <c r="AC339" s="34"/>
      <c r="AD339" s="34"/>
      <c r="AE339" s="34"/>
      <c r="AT339" s="17" t="s">
        <v>128</v>
      </c>
      <c r="AU339" s="17" t="s">
        <v>82</v>
      </c>
    </row>
    <row r="340" spans="1:65" s="2" customFormat="1" ht="11.25">
      <c r="A340" s="34"/>
      <c r="B340" s="35"/>
      <c r="C340" s="36"/>
      <c r="D340" s="191" t="s">
        <v>130</v>
      </c>
      <c r="E340" s="36"/>
      <c r="F340" s="192" t="s">
        <v>532</v>
      </c>
      <c r="G340" s="36"/>
      <c r="H340" s="36"/>
      <c r="I340" s="188"/>
      <c r="J340" s="36"/>
      <c r="K340" s="36"/>
      <c r="L340" s="39"/>
      <c r="M340" s="189"/>
      <c r="N340" s="190"/>
      <c r="O340" s="64"/>
      <c r="P340" s="64"/>
      <c r="Q340" s="64"/>
      <c r="R340" s="64"/>
      <c r="S340" s="64"/>
      <c r="T340" s="65"/>
      <c r="U340" s="34"/>
      <c r="V340" s="34"/>
      <c r="W340" s="34"/>
      <c r="X340" s="34"/>
      <c r="Y340" s="34"/>
      <c r="Z340" s="34"/>
      <c r="AA340" s="34"/>
      <c r="AB340" s="34"/>
      <c r="AC340" s="34"/>
      <c r="AD340" s="34"/>
      <c r="AE340" s="34"/>
      <c r="AT340" s="17" t="s">
        <v>130</v>
      </c>
      <c r="AU340" s="17" t="s">
        <v>82</v>
      </c>
    </row>
    <row r="341" spans="1:65" s="13" customFormat="1" ht="11.25">
      <c r="B341" s="193"/>
      <c r="C341" s="194"/>
      <c r="D341" s="186" t="s">
        <v>132</v>
      </c>
      <c r="E341" s="195" t="s">
        <v>19</v>
      </c>
      <c r="F341" s="196" t="s">
        <v>533</v>
      </c>
      <c r="G341" s="194"/>
      <c r="H341" s="197">
        <v>0.14599999999999999</v>
      </c>
      <c r="I341" s="198"/>
      <c r="J341" s="194"/>
      <c r="K341" s="194"/>
      <c r="L341" s="199"/>
      <c r="M341" s="200"/>
      <c r="N341" s="201"/>
      <c r="O341" s="201"/>
      <c r="P341" s="201"/>
      <c r="Q341" s="201"/>
      <c r="R341" s="201"/>
      <c r="S341" s="201"/>
      <c r="T341" s="202"/>
      <c r="AT341" s="203" t="s">
        <v>132</v>
      </c>
      <c r="AU341" s="203" t="s">
        <v>82</v>
      </c>
      <c r="AV341" s="13" t="s">
        <v>82</v>
      </c>
      <c r="AW341" s="13" t="s">
        <v>33</v>
      </c>
      <c r="AX341" s="13" t="s">
        <v>71</v>
      </c>
      <c r="AY341" s="203" t="s">
        <v>119</v>
      </c>
    </row>
    <row r="342" spans="1:65" s="13" customFormat="1" ht="11.25">
      <c r="B342" s="193"/>
      <c r="C342" s="194"/>
      <c r="D342" s="186" t="s">
        <v>132</v>
      </c>
      <c r="E342" s="195" t="s">
        <v>19</v>
      </c>
      <c r="F342" s="196" t="s">
        <v>534</v>
      </c>
      <c r="G342" s="194"/>
      <c r="H342" s="197">
        <v>0.253</v>
      </c>
      <c r="I342" s="198"/>
      <c r="J342" s="194"/>
      <c r="K342" s="194"/>
      <c r="L342" s="199"/>
      <c r="M342" s="200"/>
      <c r="N342" s="201"/>
      <c r="O342" s="201"/>
      <c r="P342" s="201"/>
      <c r="Q342" s="201"/>
      <c r="R342" s="201"/>
      <c r="S342" s="201"/>
      <c r="T342" s="202"/>
      <c r="AT342" s="203" t="s">
        <v>132</v>
      </c>
      <c r="AU342" s="203" t="s">
        <v>82</v>
      </c>
      <c r="AV342" s="13" t="s">
        <v>82</v>
      </c>
      <c r="AW342" s="13" t="s">
        <v>33</v>
      </c>
      <c r="AX342" s="13" t="s">
        <v>71</v>
      </c>
      <c r="AY342" s="203" t="s">
        <v>119</v>
      </c>
    </row>
    <row r="343" spans="1:65" s="12" customFormat="1" ht="22.9" customHeight="1">
      <c r="B343" s="157"/>
      <c r="C343" s="158"/>
      <c r="D343" s="159" t="s">
        <v>70</v>
      </c>
      <c r="E343" s="171" t="s">
        <v>126</v>
      </c>
      <c r="F343" s="171" t="s">
        <v>535</v>
      </c>
      <c r="G343" s="158"/>
      <c r="H343" s="158"/>
      <c r="I343" s="161"/>
      <c r="J343" s="172">
        <f>BK343</f>
        <v>0</v>
      </c>
      <c r="K343" s="158"/>
      <c r="L343" s="163"/>
      <c r="M343" s="164"/>
      <c r="N343" s="165"/>
      <c r="O343" s="165"/>
      <c r="P343" s="166">
        <f>SUM(P344:P375)</f>
        <v>0</v>
      </c>
      <c r="Q343" s="165"/>
      <c r="R343" s="166">
        <f>SUM(R344:R375)</f>
        <v>199.40762835999999</v>
      </c>
      <c r="S343" s="165"/>
      <c r="T343" s="167">
        <f>SUM(T344:T375)</f>
        <v>0</v>
      </c>
      <c r="AR343" s="168" t="s">
        <v>79</v>
      </c>
      <c r="AT343" s="169" t="s">
        <v>70</v>
      </c>
      <c r="AU343" s="169" t="s">
        <v>79</v>
      </c>
      <c r="AY343" s="168" t="s">
        <v>119</v>
      </c>
      <c r="BK343" s="170">
        <f>SUM(BK344:BK375)</f>
        <v>0</v>
      </c>
    </row>
    <row r="344" spans="1:65" s="2" customFormat="1" ht="16.5" customHeight="1">
      <c r="A344" s="34"/>
      <c r="B344" s="35"/>
      <c r="C344" s="173" t="s">
        <v>536</v>
      </c>
      <c r="D344" s="173" t="s">
        <v>121</v>
      </c>
      <c r="E344" s="174" t="s">
        <v>537</v>
      </c>
      <c r="F344" s="175" t="s">
        <v>538</v>
      </c>
      <c r="G344" s="176" t="s">
        <v>124</v>
      </c>
      <c r="H344" s="177">
        <v>162.75</v>
      </c>
      <c r="I344" s="178"/>
      <c r="J344" s="179">
        <f>ROUND(I344*H344,2)</f>
        <v>0</v>
      </c>
      <c r="K344" s="175" t="s">
        <v>125</v>
      </c>
      <c r="L344" s="39"/>
      <c r="M344" s="180" t="s">
        <v>19</v>
      </c>
      <c r="N344" s="181" t="s">
        <v>42</v>
      </c>
      <c r="O344" s="64"/>
      <c r="P344" s="182">
        <f>O344*H344</f>
        <v>0</v>
      </c>
      <c r="Q344" s="182">
        <v>0.36435000000000001</v>
      </c>
      <c r="R344" s="182">
        <f>Q344*H344</f>
        <v>59.297962500000004</v>
      </c>
      <c r="S344" s="182">
        <v>0</v>
      </c>
      <c r="T344" s="183">
        <f>S344*H344</f>
        <v>0</v>
      </c>
      <c r="U344" s="34"/>
      <c r="V344" s="34"/>
      <c r="W344" s="34"/>
      <c r="X344" s="34"/>
      <c r="Y344" s="34"/>
      <c r="Z344" s="34"/>
      <c r="AA344" s="34"/>
      <c r="AB344" s="34"/>
      <c r="AC344" s="34"/>
      <c r="AD344" s="34"/>
      <c r="AE344" s="34"/>
      <c r="AR344" s="184" t="s">
        <v>126</v>
      </c>
      <c r="AT344" s="184" t="s">
        <v>121</v>
      </c>
      <c r="AU344" s="184" t="s">
        <v>82</v>
      </c>
      <c r="AY344" s="17" t="s">
        <v>119</v>
      </c>
      <c r="BE344" s="185">
        <f>IF(N344="základní",J344,0)</f>
        <v>0</v>
      </c>
      <c r="BF344" s="185">
        <f>IF(N344="snížená",J344,0)</f>
        <v>0</v>
      </c>
      <c r="BG344" s="185">
        <f>IF(N344="zákl. přenesená",J344,0)</f>
        <v>0</v>
      </c>
      <c r="BH344" s="185">
        <f>IF(N344="sníž. přenesená",J344,0)</f>
        <v>0</v>
      </c>
      <c r="BI344" s="185">
        <f>IF(N344="nulová",J344,0)</f>
        <v>0</v>
      </c>
      <c r="BJ344" s="17" t="s">
        <v>79</v>
      </c>
      <c r="BK344" s="185">
        <f>ROUND(I344*H344,2)</f>
        <v>0</v>
      </c>
      <c r="BL344" s="17" t="s">
        <v>126</v>
      </c>
      <c r="BM344" s="184" t="s">
        <v>539</v>
      </c>
    </row>
    <row r="345" spans="1:65" s="2" customFormat="1" ht="11.25">
      <c r="A345" s="34"/>
      <c r="B345" s="35"/>
      <c r="C345" s="36"/>
      <c r="D345" s="186" t="s">
        <v>128</v>
      </c>
      <c r="E345" s="36"/>
      <c r="F345" s="187" t="s">
        <v>540</v>
      </c>
      <c r="G345" s="36"/>
      <c r="H345" s="36"/>
      <c r="I345" s="188"/>
      <c r="J345" s="36"/>
      <c r="K345" s="36"/>
      <c r="L345" s="39"/>
      <c r="M345" s="189"/>
      <c r="N345" s="190"/>
      <c r="O345" s="64"/>
      <c r="P345" s="64"/>
      <c r="Q345" s="64"/>
      <c r="R345" s="64"/>
      <c r="S345" s="64"/>
      <c r="T345" s="65"/>
      <c r="U345" s="34"/>
      <c r="V345" s="34"/>
      <c r="W345" s="34"/>
      <c r="X345" s="34"/>
      <c r="Y345" s="34"/>
      <c r="Z345" s="34"/>
      <c r="AA345" s="34"/>
      <c r="AB345" s="34"/>
      <c r="AC345" s="34"/>
      <c r="AD345" s="34"/>
      <c r="AE345" s="34"/>
      <c r="AT345" s="17" t="s">
        <v>128</v>
      </c>
      <c r="AU345" s="17" t="s">
        <v>82</v>
      </c>
    </row>
    <row r="346" spans="1:65" s="2" customFormat="1" ht="11.25">
      <c r="A346" s="34"/>
      <c r="B346" s="35"/>
      <c r="C346" s="36"/>
      <c r="D346" s="191" t="s">
        <v>130</v>
      </c>
      <c r="E346" s="36"/>
      <c r="F346" s="192" t="s">
        <v>541</v>
      </c>
      <c r="G346" s="36"/>
      <c r="H346" s="36"/>
      <c r="I346" s="188"/>
      <c r="J346" s="36"/>
      <c r="K346" s="36"/>
      <c r="L346" s="39"/>
      <c r="M346" s="189"/>
      <c r="N346" s="190"/>
      <c r="O346" s="64"/>
      <c r="P346" s="64"/>
      <c r="Q346" s="64"/>
      <c r="R346" s="64"/>
      <c r="S346" s="64"/>
      <c r="T346" s="65"/>
      <c r="U346" s="34"/>
      <c r="V346" s="34"/>
      <c r="W346" s="34"/>
      <c r="X346" s="34"/>
      <c r="Y346" s="34"/>
      <c r="Z346" s="34"/>
      <c r="AA346" s="34"/>
      <c r="AB346" s="34"/>
      <c r="AC346" s="34"/>
      <c r="AD346" s="34"/>
      <c r="AE346" s="34"/>
      <c r="AT346" s="17" t="s">
        <v>130</v>
      </c>
      <c r="AU346" s="17" t="s">
        <v>82</v>
      </c>
    </row>
    <row r="347" spans="1:65" s="13" customFormat="1" ht="11.25">
      <c r="B347" s="193"/>
      <c r="C347" s="194"/>
      <c r="D347" s="186" t="s">
        <v>132</v>
      </c>
      <c r="E347" s="195" t="s">
        <v>19</v>
      </c>
      <c r="F347" s="196" t="s">
        <v>542</v>
      </c>
      <c r="G347" s="194"/>
      <c r="H347" s="197">
        <v>21.21</v>
      </c>
      <c r="I347" s="198"/>
      <c r="J347" s="194"/>
      <c r="K347" s="194"/>
      <c r="L347" s="199"/>
      <c r="M347" s="200"/>
      <c r="N347" s="201"/>
      <c r="O347" s="201"/>
      <c r="P347" s="201"/>
      <c r="Q347" s="201"/>
      <c r="R347" s="201"/>
      <c r="S347" s="201"/>
      <c r="T347" s="202"/>
      <c r="AT347" s="203" t="s">
        <v>132</v>
      </c>
      <c r="AU347" s="203" t="s">
        <v>82</v>
      </c>
      <c r="AV347" s="13" t="s">
        <v>82</v>
      </c>
      <c r="AW347" s="13" t="s">
        <v>33</v>
      </c>
      <c r="AX347" s="13" t="s">
        <v>71</v>
      </c>
      <c r="AY347" s="203" t="s">
        <v>119</v>
      </c>
    </row>
    <row r="348" spans="1:65" s="13" customFormat="1" ht="11.25">
      <c r="B348" s="193"/>
      <c r="C348" s="194"/>
      <c r="D348" s="186" t="s">
        <v>132</v>
      </c>
      <c r="E348" s="195" t="s">
        <v>19</v>
      </c>
      <c r="F348" s="196" t="s">
        <v>543</v>
      </c>
      <c r="G348" s="194"/>
      <c r="H348" s="197">
        <v>141.54</v>
      </c>
      <c r="I348" s="198"/>
      <c r="J348" s="194"/>
      <c r="K348" s="194"/>
      <c r="L348" s="199"/>
      <c r="M348" s="200"/>
      <c r="N348" s="201"/>
      <c r="O348" s="201"/>
      <c r="P348" s="201"/>
      <c r="Q348" s="201"/>
      <c r="R348" s="201"/>
      <c r="S348" s="201"/>
      <c r="T348" s="202"/>
      <c r="AT348" s="203" t="s">
        <v>132</v>
      </c>
      <c r="AU348" s="203" t="s">
        <v>82</v>
      </c>
      <c r="AV348" s="13" t="s">
        <v>82</v>
      </c>
      <c r="AW348" s="13" t="s">
        <v>33</v>
      </c>
      <c r="AX348" s="13" t="s">
        <v>71</v>
      </c>
      <c r="AY348" s="203" t="s">
        <v>119</v>
      </c>
    </row>
    <row r="349" spans="1:65" s="2" customFormat="1" ht="16.5" customHeight="1">
      <c r="A349" s="34"/>
      <c r="B349" s="35"/>
      <c r="C349" s="173" t="s">
        <v>544</v>
      </c>
      <c r="D349" s="173" t="s">
        <v>121</v>
      </c>
      <c r="E349" s="174" t="s">
        <v>545</v>
      </c>
      <c r="F349" s="175" t="s">
        <v>546</v>
      </c>
      <c r="G349" s="176" t="s">
        <v>124</v>
      </c>
      <c r="H349" s="177">
        <v>50.692</v>
      </c>
      <c r="I349" s="178"/>
      <c r="J349" s="179">
        <f>ROUND(I349*H349,2)</f>
        <v>0</v>
      </c>
      <c r="K349" s="175" t="s">
        <v>125</v>
      </c>
      <c r="L349" s="39"/>
      <c r="M349" s="180" t="s">
        <v>19</v>
      </c>
      <c r="N349" s="181" t="s">
        <v>42</v>
      </c>
      <c r="O349" s="64"/>
      <c r="P349" s="182">
        <f>O349*H349</f>
        <v>0</v>
      </c>
      <c r="Q349" s="182">
        <v>2.256E-2</v>
      </c>
      <c r="R349" s="182">
        <f>Q349*H349</f>
        <v>1.1436115200000001</v>
      </c>
      <c r="S349" s="182">
        <v>0</v>
      </c>
      <c r="T349" s="183">
        <f>S349*H349</f>
        <v>0</v>
      </c>
      <c r="U349" s="34"/>
      <c r="V349" s="34"/>
      <c r="W349" s="34"/>
      <c r="X349" s="34"/>
      <c r="Y349" s="34"/>
      <c r="Z349" s="34"/>
      <c r="AA349" s="34"/>
      <c r="AB349" s="34"/>
      <c r="AC349" s="34"/>
      <c r="AD349" s="34"/>
      <c r="AE349" s="34"/>
      <c r="AR349" s="184" t="s">
        <v>126</v>
      </c>
      <c r="AT349" s="184" t="s">
        <v>121</v>
      </c>
      <c r="AU349" s="184" t="s">
        <v>82</v>
      </c>
      <c r="AY349" s="17" t="s">
        <v>119</v>
      </c>
      <c r="BE349" s="185">
        <f>IF(N349="základní",J349,0)</f>
        <v>0</v>
      </c>
      <c r="BF349" s="185">
        <f>IF(N349="snížená",J349,0)</f>
        <v>0</v>
      </c>
      <c r="BG349" s="185">
        <f>IF(N349="zákl. přenesená",J349,0)</f>
        <v>0</v>
      </c>
      <c r="BH349" s="185">
        <f>IF(N349="sníž. přenesená",J349,0)</f>
        <v>0</v>
      </c>
      <c r="BI349" s="185">
        <f>IF(N349="nulová",J349,0)</f>
        <v>0</v>
      </c>
      <c r="BJ349" s="17" t="s">
        <v>79</v>
      </c>
      <c r="BK349" s="185">
        <f>ROUND(I349*H349,2)</f>
        <v>0</v>
      </c>
      <c r="BL349" s="17" t="s">
        <v>126</v>
      </c>
      <c r="BM349" s="184" t="s">
        <v>547</v>
      </c>
    </row>
    <row r="350" spans="1:65" s="2" customFormat="1" ht="19.5">
      <c r="A350" s="34"/>
      <c r="B350" s="35"/>
      <c r="C350" s="36"/>
      <c r="D350" s="186" t="s">
        <v>128</v>
      </c>
      <c r="E350" s="36"/>
      <c r="F350" s="187" t="s">
        <v>548</v>
      </c>
      <c r="G350" s="36"/>
      <c r="H350" s="36"/>
      <c r="I350" s="188"/>
      <c r="J350" s="36"/>
      <c r="K350" s="36"/>
      <c r="L350" s="39"/>
      <c r="M350" s="189"/>
      <c r="N350" s="190"/>
      <c r="O350" s="64"/>
      <c r="P350" s="64"/>
      <c r="Q350" s="64"/>
      <c r="R350" s="64"/>
      <c r="S350" s="64"/>
      <c r="T350" s="65"/>
      <c r="U350" s="34"/>
      <c r="V350" s="34"/>
      <c r="W350" s="34"/>
      <c r="X350" s="34"/>
      <c r="Y350" s="34"/>
      <c r="Z350" s="34"/>
      <c r="AA350" s="34"/>
      <c r="AB350" s="34"/>
      <c r="AC350" s="34"/>
      <c r="AD350" s="34"/>
      <c r="AE350" s="34"/>
      <c r="AT350" s="17" t="s">
        <v>128</v>
      </c>
      <c r="AU350" s="17" t="s">
        <v>82</v>
      </c>
    </row>
    <row r="351" spans="1:65" s="2" customFormat="1" ht="11.25">
      <c r="A351" s="34"/>
      <c r="B351" s="35"/>
      <c r="C351" s="36"/>
      <c r="D351" s="191" t="s">
        <v>130</v>
      </c>
      <c r="E351" s="36"/>
      <c r="F351" s="192" t="s">
        <v>549</v>
      </c>
      <c r="G351" s="36"/>
      <c r="H351" s="36"/>
      <c r="I351" s="188"/>
      <c r="J351" s="36"/>
      <c r="K351" s="36"/>
      <c r="L351" s="39"/>
      <c r="M351" s="189"/>
      <c r="N351" s="190"/>
      <c r="O351" s="64"/>
      <c r="P351" s="64"/>
      <c r="Q351" s="64"/>
      <c r="R351" s="64"/>
      <c r="S351" s="64"/>
      <c r="T351" s="65"/>
      <c r="U351" s="34"/>
      <c r="V351" s="34"/>
      <c r="W351" s="34"/>
      <c r="X351" s="34"/>
      <c r="Y351" s="34"/>
      <c r="Z351" s="34"/>
      <c r="AA351" s="34"/>
      <c r="AB351" s="34"/>
      <c r="AC351" s="34"/>
      <c r="AD351" s="34"/>
      <c r="AE351" s="34"/>
      <c r="AT351" s="17" t="s">
        <v>130</v>
      </c>
      <c r="AU351" s="17" t="s">
        <v>82</v>
      </c>
    </row>
    <row r="352" spans="1:65" s="13" customFormat="1" ht="11.25">
      <c r="B352" s="193"/>
      <c r="C352" s="194"/>
      <c r="D352" s="186" t="s">
        <v>132</v>
      </c>
      <c r="E352" s="195" t="s">
        <v>19</v>
      </c>
      <c r="F352" s="196" t="s">
        <v>550</v>
      </c>
      <c r="G352" s="194"/>
      <c r="H352" s="197">
        <v>50.692</v>
      </c>
      <c r="I352" s="198"/>
      <c r="J352" s="194"/>
      <c r="K352" s="194"/>
      <c r="L352" s="199"/>
      <c r="M352" s="200"/>
      <c r="N352" s="201"/>
      <c r="O352" s="201"/>
      <c r="P352" s="201"/>
      <c r="Q352" s="201"/>
      <c r="R352" s="201"/>
      <c r="S352" s="201"/>
      <c r="T352" s="202"/>
      <c r="AT352" s="203" t="s">
        <v>132</v>
      </c>
      <c r="AU352" s="203" t="s">
        <v>82</v>
      </c>
      <c r="AV352" s="13" t="s">
        <v>82</v>
      </c>
      <c r="AW352" s="13" t="s">
        <v>33</v>
      </c>
      <c r="AX352" s="13" t="s">
        <v>79</v>
      </c>
      <c r="AY352" s="203" t="s">
        <v>119</v>
      </c>
    </row>
    <row r="353" spans="1:65" s="2" customFormat="1" ht="16.5" customHeight="1">
      <c r="A353" s="34"/>
      <c r="B353" s="35"/>
      <c r="C353" s="173" t="s">
        <v>551</v>
      </c>
      <c r="D353" s="173" t="s">
        <v>121</v>
      </c>
      <c r="E353" s="174" t="s">
        <v>552</v>
      </c>
      <c r="F353" s="175" t="s">
        <v>553</v>
      </c>
      <c r="G353" s="176" t="s">
        <v>216</v>
      </c>
      <c r="H353" s="177">
        <v>4.0919999999999996</v>
      </c>
      <c r="I353" s="178"/>
      <c r="J353" s="179">
        <f>ROUND(I353*H353,2)</f>
        <v>0</v>
      </c>
      <c r="K353" s="175" t="s">
        <v>125</v>
      </c>
      <c r="L353" s="39"/>
      <c r="M353" s="180" t="s">
        <v>19</v>
      </c>
      <c r="N353" s="181" t="s">
        <v>42</v>
      </c>
      <c r="O353" s="64"/>
      <c r="P353" s="182">
        <f>O353*H353</f>
        <v>0</v>
      </c>
      <c r="Q353" s="182">
        <v>2.3010199999999998</v>
      </c>
      <c r="R353" s="182">
        <f>Q353*H353</f>
        <v>9.4157738399999982</v>
      </c>
      <c r="S353" s="182">
        <v>0</v>
      </c>
      <c r="T353" s="183">
        <f>S353*H353</f>
        <v>0</v>
      </c>
      <c r="U353" s="34"/>
      <c r="V353" s="34"/>
      <c r="W353" s="34"/>
      <c r="X353" s="34"/>
      <c r="Y353" s="34"/>
      <c r="Z353" s="34"/>
      <c r="AA353" s="34"/>
      <c r="AB353" s="34"/>
      <c r="AC353" s="34"/>
      <c r="AD353" s="34"/>
      <c r="AE353" s="34"/>
      <c r="AR353" s="184" t="s">
        <v>126</v>
      </c>
      <c r="AT353" s="184" t="s">
        <v>121</v>
      </c>
      <c r="AU353" s="184" t="s">
        <v>82</v>
      </c>
      <c r="AY353" s="17" t="s">
        <v>119</v>
      </c>
      <c r="BE353" s="185">
        <f>IF(N353="základní",J353,0)</f>
        <v>0</v>
      </c>
      <c r="BF353" s="185">
        <f>IF(N353="snížená",J353,0)</f>
        <v>0</v>
      </c>
      <c r="BG353" s="185">
        <f>IF(N353="zákl. přenesená",J353,0)</f>
        <v>0</v>
      </c>
      <c r="BH353" s="185">
        <f>IF(N353="sníž. přenesená",J353,0)</f>
        <v>0</v>
      </c>
      <c r="BI353" s="185">
        <f>IF(N353="nulová",J353,0)</f>
        <v>0</v>
      </c>
      <c r="BJ353" s="17" t="s">
        <v>79</v>
      </c>
      <c r="BK353" s="185">
        <f>ROUND(I353*H353,2)</f>
        <v>0</v>
      </c>
      <c r="BL353" s="17" t="s">
        <v>126</v>
      </c>
      <c r="BM353" s="184" t="s">
        <v>554</v>
      </c>
    </row>
    <row r="354" spans="1:65" s="2" customFormat="1" ht="19.5">
      <c r="A354" s="34"/>
      <c r="B354" s="35"/>
      <c r="C354" s="36"/>
      <c r="D354" s="186" t="s">
        <v>128</v>
      </c>
      <c r="E354" s="36"/>
      <c r="F354" s="187" t="s">
        <v>555</v>
      </c>
      <c r="G354" s="36"/>
      <c r="H354" s="36"/>
      <c r="I354" s="188"/>
      <c r="J354" s="36"/>
      <c r="K354" s="36"/>
      <c r="L354" s="39"/>
      <c r="M354" s="189"/>
      <c r="N354" s="190"/>
      <c r="O354" s="64"/>
      <c r="P354" s="64"/>
      <c r="Q354" s="64"/>
      <c r="R354" s="64"/>
      <c r="S354" s="64"/>
      <c r="T354" s="65"/>
      <c r="U354" s="34"/>
      <c r="V354" s="34"/>
      <c r="W354" s="34"/>
      <c r="X354" s="34"/>
      <c r="Y354" s="34"/>
      <c r="Z354" s="34"/>
      <c r="AA354" s="34"/>
      <c r="AB354" s="34"/>
      <c r="AC354" s="34"/>
      <c r="AD354" s="34"/>
      <c r="AE354" s="34"/>
      <c r="AT354" s="17" t="s">
        <v>128</v>
      </c>
      <c r="AU354" s="17" t="s">
        <v>82</v>
      </c>
    </row>
    <row r="355" spans="1:65" s="2" customFormat="1" ht="11.25">
      <c r="A355" s="34"/>
      <c r="B355" s="35"/>
      <c r="C355" s="36"/>
      <c r="D355" s="191" t="s">
        <v>130</v>
      </c>
      <c r="E355" s="36"/>
      <c r="F355" s="192" t="s">
        <v>556</v>
      </c>
      <c r="G355" s="36"/>
      <c r="H355" s="36"/>
      <c r="I355" s="188"/>
      <c r="J355" s="36"/>
      <c r="K355" s="36"/>
      <c r="L355" s="39"/>
      <c r="M355" s="189"/>
      <c r="N355" s="190"/>
      <c r="O355" s="64"/>
      <c r="P355" s="64"/>
      <c r="Q355" s="64"/>
      <c r="R355" s="64"/>
      <c r="S355" s="64"/>
      <c r="T355" s="65"/>
      <c r="U355" s="34"/>
      <c r="V355" s="34"/>
      <c r="W355" s="34"/>
      <c r="X355" s="34"/>
      <c r="Y355" s="34"/>
      <c r="Z355" s="34"/>
      <c r="AA355" s="34"/>
      <c r="AB355" s="34"/>
      <c r="AC355" s="34"/>
      <c r="AD355" s="34"/>
      <c r="AE355" s="34"/>
      <c r="AT355" s="17" t="s">
        <v>130</v>
      </c>
      <c r="AU355" s="17" t="s">
        <v>82</v>
      </c>
    </row>
    <row r="356" spans="1:65" s="13" customFormat="1" ht="11.25">
      <c r="B356" s="193"/>
      <c r="C356" s="194"/>
      <c r="D356" s="186" t="s">
        <v>132</v>
      </c>
      <c r="E356" s="195" t="s">
        <v>19</v>
      </c>
      <c r="F356" s="196" t="s">
        <v>557</v>
      </c>
      <c r="G356" s="194"/>
      <c r="H356" s="197">
        <v>1.47</v>
      </c>
      <c r="I356" s="198"/>
      <c r="J356" s="194"/>
      <c r="K356" s="194"/>
      <c r="L356" s="199"/>
      <c r="M356" s="200"/>
      <c r="N356" s="201"/>
      <c r="O356" s="201"/>
      <c r="P356" s="201"/>
      <c r="Q356" s="201"/>
      <c r="R356" s="201"/>
      <c r="S356" s="201"/>
      <c r="T356" s="202"/>
      <c r="AT356" s="203" t="s">
        <v>132</v>
      </c>
      <c r="AU356" s="203" t="s">
        <v>82</v>
      </c>
      <c r="AV356" s="13" t="s">
        <v>82</v>
      </c>
      <c r="AW356" s="13" t="s">
        <v>33</v>
      </c>
      <c r="AX356" s="13" t="s">
        <v>71</v>
      </c>
      <c r="AY356" s="203" t="s">
        <v>119</v>
      </c>
    </row>
    <row r="357" spans="1:65" s="13" customFormat="1" ht="11.25">
      <c r="B357" s="193"/>
      <c r="C357" s="194"/>
      <c r="D357" s="186" t="s">
        <v>132</v>
      </c>
      <c r="E357" s="195" t="s">
        <v>19</v>
      </c>
      <c r="F357" s="196" t="s">
        <v>558</v>
      </c>
      <c r="G357" s="194"/>
      <c r="H357" s="197">
        <v>2.6219999999999999</v>
      </c>
      <c r="I357" s="198"/>
      <c r="J357" s="194"/>
      <c r="K357" s="194"/>
      <c r="L357" s="199"/>
      <c r="M357" s="200"/>
      <c r="N357" s="201"/>
      <c r="O357" s="201"/>
      <c r="P357" s="201"/>
      <c r="Q357" s="201"/>
      <c r="R357" s="201"/>
      <c r="S357" s="201"/>
      <c r="T357" s="202"/>
      <c r="AT357" s="203" t="s">
        <v>132</v>
      </c>
      <c r="AU357" s="203" t="s">
        <v>82</v>
      </c>
      <c r="AV357" s="13" t="s">
        <v>82</v>
      </c>
      <c r="AW357" s="13" t="s">
        <v>33</v>
      </c>
      <c r="AX357" s="13" t="s">
        <v>71</v>
      </c>
      <c r="AY357" s="203" t="s">
        <v>119</v>
      </c>
    </row>
    <row r="358" spans="1:65" s="2" customFormat="1" ht="16.5" customHeight="1">
      <c r="A358" s="34"/>
      <c r="B358" s="35"/>
      <c r="C358" s="173" t="s">
        <v>559</v>
      </c>
      <c r="D358" s="173" t="s">
        <v>121</v>
      </c>
      <c r="E358" s="174" t="s">
        <v>560</v>
      </c>
      <c r="F358" s="175" t="s">
        <v>561</v>
      </c>
      <c r="G358" s="176" t="s">
        <v>124</v>
      </c>
      <c r="H358" s="177">
        <v>7.4</v>
      </c>
      <c r="I358" s="178"/>
      <c r="J358" s="179">
        <f>ROUND(I358*H358,2)</f>
        <v>0</v>
      </c>
      <c r="K358" s="175" t="s">
        <v>125</v>
      </c>
      <c r="L358" s="39"/>
      <c r="M358" s="180" t="s">
        <v>19</v>
      </c>
      <c r="N358" s="181" t="s">
        <v>42</v>
      </c>
      <c r="O358" s="64"/>
      <c r="P358" s="182">
        <f>O358*H358</f>
        <v>0</v>
      </c>
      <c r="Q358" s="182">
        <v>6.3200000000000001E-3</v>
      </c>
      <c r="R358" s="182">
        <f>Q358*H358</f>
        <v>4.6768000000000004E-2</v>
      </c>
      <c r="S358" s="182">
        <v>0</v>
      </c>
      <c r="T358" s="183">
        <f>S358*H358</f>
        <v>0</v>
      </c>
      <c r="U358" s="34"/>
      <c r="V358" s="34"/>
      <c r="W358" s="34"/>
      <c r="X358" s="34"/>
      <c r="Y358" s="34"/>
      <c r="Z358" s="34"/>
      <c r="AA358" s="34"/>
      <c r="AB358" s="34"/>
      <c r="AC358" s="34"/>
      <c r="AD358" s="34"/>
      <c r="AE358" s="34"/>
      <c r="AR358" s="184" t="s">
        <v>126</v>
      </c>
      <c r="AT358" s="184" t="s">
        <v>121</v>
      </c>
      <c r="AU358" s="184" t="s">
        <v>82</v>
      </c>
      <c r="AY358" s="17" t="s">
        <v>119</v>
      </c>
      <c r="BE358" s="185">
        <f>IF(N358="základní",J358,0)</f>
        <v>0</v>
      </c>
      <c r="BF358" s="185">
        <f>IF(N358="snížená",J358,0)</f>
        <v>0</v>
      </c>
      <c r="BG358" s="185">
        <f>IF(N358="zákl. přenesená",J358,0)</f>
        <v>0</v>
      </c>
      <c r="BH358" s="185">
        <f>IF(N358="sníž. přenesená",J358,0)</f>
        <v>0</v>
      </c>
      <c r="BI358" s="185">
        <f>IF(N358="nulová",J358,0)</f>
        <v>0</v>
      </c>
      <c r="BJ358" s="17" t="s">
        <v>79</v>
      </c>
      <c r="BK358" s="185">
        <f>ROUND(I358*H358,2)</f>
        <v>0</v>
      </c>
      <c r="BL358" s="17" t="s">
        <v>126</v>
      </c>
      <c r="BM358" s="184" t="s">
        <v>562</v>
      </c>
    </row>
    <row r="359" spans="1:65" s="2" customFormat="1" ht="11.25">
      <c r="A359" s="34"/>
      <c r="B359" s="35"/>
      <c r="C359" s="36"/>
      <c r="D359" s="186" t="s">
        <v>128</v>
      </c>
      <c r="E359" s="36"/>
      <c r="F359" s="187" t="s">
        <v>563</v>
      </c>
      <c r="G359" s="36"/>
      <c r="H359" s="36"/>
      <c r="I359" s="188"/>
      <c r="J359" s="36"/>
      <c r="K359" s="36"/>
      <c r="L359" s="39"/>
      <c r="M359" s="189"/>
      <c r="N359" s="190"/>
      <c r="O359" s="64"/>
      <c r="P359" s="64"/>
      <c r="Q359" s="64"/>
      <c r="R359" s="64"/>
      <c r="S359" s="64"/>
      <c r="T359" s="65"/>
      <c r="U359" s="34"/>
      <c r="V359" s="34"/>
      <c r="W359" s="34"/>
      <c r="X359" s="34"/>
      <c r="Y359" s="34"/>
      <c r="Z359" s="34"/>
      <c r="AA359" s="34"/>
      <c r="AB359" s="34"/>
      <c r="AC359" s="34"/>
      <c r="AD359" s="34"/>
      <c r="AE359" s="34"/>
      <c r="AT359" s="17" t="s">
        <v>128</v>
      </c>
      <c r="AU359" s="17" t="s">
        <v>82</v>
      </c>
    </row>
    <row r="360" spans="1:65" s="2" customFormat="1" ht="11.25">
      <c r="A360" s="34"/>
      <c r="B360" s="35"/>
      <c r="C360" s="36"/>
      <c r="D360" s="191" t="s">
        <v>130</v>
      </c>
      <c r="E360" s="36"/>
      <c r="F360" s="192" t="s">
        <v>564</v>
      </c>
      <c r="G360" s="36"/>
      <c r="H360" s="36"/>
      <c r="I360" s="188"/>
      <c r="J360" s="36"/>
      <c r="K360" s="36"/>
      <c r="L360" s="39"/>
      <c r="M360" s="189"/>
      <c r="N360" s="190"/>
      <c r="O360" s="64"/>
      <c r="P360" s="64"/>
      <c r="Q360" s="64"/>
      <c r="R360" s="64"/>
      <c r="S360" s="64"/>
      <c r="T360" s="65"/>
      <c r="U360" s="34"/>
      <c r="V360" s="34"/>
      <c r="W360" s="34"/>
      <c r="X360" s="34"/>
      <c r="Y360" s="34"/>
      <c r="Z360" s="34"/>
      <c r="AA360" s="34"/>
      <c r="AB360" s="34"/>
      <c r="AC360" s="34"/>
      <c r="AD360" s="34"/>
      <c r="AE360" s="34"/>
      <c r="AT360" s="17" t="s">
        <v>130</v>
      </c>
      <c r="AU360" s="17" t="s">
        <v>82</v>
      </c>
    </row>
    <row r="361" spans="1:65" s="13" customFormat="1" ht="11.25">
      <c r="B361" s="193"/>
      <c r="C361" s="194"/>
      <c r="D361" s="186" t="s">
        <v>132</v>
      </c>
      <c r="E361" s="195" t="s">
        <v>19</v>
      </c>
      <c r="F361" s="196" t="s">
        <v>565</v>
      </c>
      <c r="G361" s="194"/>
      <c r="H361" s="197">
        <v>3.03</v>
      </c>
      <c r="I361" s="198"/>
      <c r="J361" s="194"/>
      <c r="K361" s="194"/>
      <c r="L361" s="199"/>
      <c r="M361" s="200"/>
      <c r="N361" s="201"/>
      <c r="O361" s="201"/>
      <c r="P361" s="201"/>
      <c r="Q361" s="201"/>
      <c r="R361" s="201"/>
      <c r="S361" s="201"/>
      <c r="T361" s="202"/>
      <c r="AT361" s="203" t="s">
        <v>132</v>
      </c>
      <c r="AU361" s="203" t="s">
        <v>82</v>
      </c>
      <c r="AV361" s="13" t="s">
        <v>82</v>
      </c>
      <c r="AW361" s="13" t="s">
        <v>33</v>
      </c>
      <c r="AX361" s="13" t="s">
        <v>71</v>
      </c>
      <c r="AY361" s="203" t="s">
        <v>119</v>
      </c>
    </row>
    <row r="362" spans="1:65" s="13" customFormat="1" ht="11.25">
      <c r="B362" s="193"/>
      <c r="C362" s="194"/>
      <c r="D362" s="186" t="s">
        <v>132</v>
      </c>
      <c r="E362" s="195" t="s">
        <v>19</v>
      </c>
      <c r="F362" s="196" t="s">
        <v>566</v>
      </c>
      <c r="G362" s="194"/>
      <c r="H362" s="197">
        <v>4.37</v>
      </c>
      <c r="I362" s="198"/>
      <c r="J362" s="194"/>
      <c r="K362" s="194"/>
      <c r="L362" s="199"/>
      <c r="M362" s="200"/>
      <c r="N362" s="201"/>
      <c r="O362" s="201"/>
      <c r="P362" s="201"/>
      <c r="Q362" s="201"/>
      <c r="R362" s="201"/>
      <c r="S362" s="201"/>
      <c r="T362" s="202"/>
      <c r="AT362" s="203" t="s">
        <v>132</v>
      </c>
      <c r="AU362" s="203" t="s">
        <v>82</v>
      </c>
      <c r="AV362" s="13" t="s">
        <v>82</v>
      </c>
      <c r="AW362" s="13" t="s">
        <v>33</v>
      </c>
      <c r="AX362" s="13" t="s">
        <v>71</v>
      </c>
      <c r="AY362" s="203" t="s">
        <v>119</v>
      </c>
    </row>
    <row r="363" spans="1:65" s="2" customFormat="1" ht="16.5" customHeight="1">
      <c r="A363" s="34"/>
      <c r="B363" s="35"/>
      <c r="C363" s="173" t="s">
        <v>567</v>
      </c>
      <c r="D363" s="173" t="s">
        <v>121</v>
      </c>
      <c r="E363" s="174" t="s">
        <v>568</v>
      </c>
      <c r="F363" s="175" t="s">
        <v>569</v>
      </c>
      <c r="G363" s="176" t="s">
        <v>216</v>
      </c>
      <c r="H363" s="177">
        <v>4</v>
      </c>
      <c r="I363" s="178"/>
      <c r="J363" s="179">
        <f>ROUND(I363*H363,2)</f>
        <v>0</v>
      </c>
      <c r="K363" s="175" t="s">
        <v>125</v>
      </c>
      <c r="L363" s="39"/>
      <c r="M363" s="180" t="s">
        <v>19</v>
      </c>
      <c r="N363" s="181" t="s">
        <v>42</v>
      </c>
      <c r="O363" s="64"/>
      <c r="P363" s="182">
        <f>O363*H363</f>
        <v>0</v>
      </c>
      <c r="Q363" s="182">
        <v>2.13408</v>
      </c>
      <c r="R363" s="182">
        <f>Q363*H363</f>
        <v>8.5363199999999999</v>
      </c>
      <c r="S363" s="182">
        <v>0</v>
      </c>
      <c r="T363" s="183">
        <f>S363*H363</f>
        <v>0</v>
      </c>
      <c r="U363" s="34"/>
      <c r="V363" s="34"/>
      <c r="W363" s="34"/>
      <c r="X363" s="34"/>
      <c r="Y363" s="34"/>
      <c r="Z363" s="34"/>
      <c r="AA363" s="34"/>
      <c r="AB363" s="34"/>
      <c r="AC363" s="34"/>
      <c r="AD363" s="34"/>
      <c r="AE363" s="34"/>
      <c r="AR363" s="184" t="s">
        <v>126</v>
      </c>
      <c r="AT363" s="184" t="s">
        <v>121</v>
      </c>
      <c r="AU363" s="184" t="s">
        <v>82</v>
      </c>
      <c r="AY363" s="17" t="s">
        <v>119</v>
      </c>
      <c r="BE363" s="185">
        <f>IF(N363="základní",J363,0)</f>
        <v>0</v>
      </c>
      <c r="BF363" s="185">
        <f>IF(N363="snížená",J363,0)</f>
        <v>0</v>
      </c>
      <c r="BG363" s="185">
        <f>IF(N363="zákl. přenesená",J363,0)</f>
        <v>0</v>
      </c>
      <c r="BH363" s="185">
        <f>IF(N363="sníž. přenesená",J363,0)</f>
        <v>0</v>
      </c>
      <c r="BI363" s="185">
        <f>IF(N363="nulová",J363,0)</f>
        <v>0</v>
      </c>
      <c r="BJ363" s="17" t="s">
        <v>79</v>
      </c>
      <c r="BK363" s="185">
        <f>ROUND(I363*H363,2)</f>
        <v>0</v>
      </c>
      <c r="BL363" s="17" t="s">
        <v>126</v>
      </c>
      <c r="BM363" s="184" t="s">
        <v>570</v>
      </c>
    </row>
    <row r="364" spans="1:65" s="2" customFormat="1" ht="11.25">
      <c r="A364" s="34"/>
      <c r="B364" s="35"/>
      <c r="C364" s="36"/>
      <c r="D364" s="186" t="s">
        <v>128</v>
      </c>
      <c r="E364" s="36"/>
      <c r="F364" s="187" t="s">
        <v>571</v>
      </c>
      <c r="G364" s="36"/>
      <c r="H364" s="36"/>
      <c r="I364" s="188"/>
      <c r="J364" s="36"/>
      <c r="K364" s="36"/>
      <c r="L364" s="39"/>
      <c r="M364" s="189"/>
      <c r="N364" s="190"/>
      <c r="O364" s="64"/>
      <c r="P364" s="64"/>
      <c r="Q364" s="64"/>
      <c r="R364" s="64"/>
      <c r="S364" s="64"/>
      <c r="T364" s="65"/>
      <c r="U364" s="34"/>
      <c r="V364" s="34"/>
      <c r="W364" s="34"/>
      <c r="X364" s="34"/>
      <c r="Y364" s="34"/>
      <c r="Z364" s="34"/>
      <c r="AA364" s="34"/>
      <c r="AB364" s="34"/>
      <c r="AC364" s="34"/>
      <c r="AD364" s="34"/>
      <c r="AE364" s="34"/>
      <c r="AT364" s="17" t="s">
        <v>128</v>
      </c>
      <c r="AU364" s="17" t="s">
        <v>82</v>
      </c>
    </row>
    <row r="365" spans="1:65" s="2" customFormat="1" ht="11.25">
      <c r="A365" s="34"/>
      <c r="B365" s="35"/>
      <c r="C365" s="36"/>
      <c r="D365" s="191" t="s">
        <v>130</v>
      </c>
      <c r="E365" s="36"/>
      <c r="F365" s="192" t="s">
        <v>572</v>
      </c>
      <c r="G365" s="36"/>
      <c r="H365" s="36"/>
      <c r="I365" s="188"/>
      <c r="J365" s="36"/>
      <c r="K365" s="36"/>
      <c r="L365" s="39"/>
      <c r="M365" s="189"/>
      <c r="N365" s="190"/>
      <c r="O365" s="64"/>
      <c r="P365" s="64"/>
      <c r="Q365" s="64"/>
      <c r="R365" s="64"/>
      <c r="S365" s="64"/>
      <c r="T365" s="65"/>
      <c r="U365" s="34"/>
      <c r="V365" s="34"/>
      <c r="W365" s="34"/>
      <c r="X365" s="34"/>
      <c r="Y365" s="34"/>
      <c r="Z365" s="34"/>
      <c r="AA365" s="34"/>
      <c r="AB365" s="34"/>
      <c r="AC365" s="34"/>
      <c r="AD365" s="34"/>
      <c r="AE365" s="34"/>
      <c r="AT365" s="17" t="s">
        <v>130</v>
      </c>
      <c r="AU365" s="17" t="s">
        <v>82</v>
      </c>
    </row>
    <row r="366" spans="1:65" s="13" customFormat="1" ht="11.25">
      <c r="B366" s="193"/>
      <c r="C366" s="194"/>
      <c r="D366" s="186" t="s">
        <v>132</v>
      </c>
      <c r="E366" s="195" t="s">
        <v>19</v>
      </c>
      <c r="F366" s="196" t="s">
        <v>287</v>
      </c>
      <c r="G366" s="194"/>
      <c r="H366" s="197">
        <v>4</v>
      </c>
      <c r="I366" s="198"/>
      <c r="J366" s="194"/>
      <c r="K366" s="194"/>
      <c r="L366" s="199"/>
      <c r="M366" s="200"/>
      <c r="N366" s="201"/>
      <c r="O366" s="201"/>
      <c r="P366" s="201"/>
      <c r="Q366" s="201"/>
      <c r="R366" s="201"/>
      <c r="S366" s="201"/>
      <c r="T366" s="202"/>
      <c r="AT366" s="203" t="s">
        <v>132</v>
      </c>
      <c r="AU366" s="203" t="s">
        <v>82</v>
      </c>
      <c r="AV366" s="13" t="s">
        <v>82</v>
      </c>
      <c r="AW366" s="13" t="s">
        <v>33</v>
      </c>
      <c r="AX366" s="13" t="s">
        <v>79</v>
      </c>
      <c r="AY366" s="203" t="s">
        <v>119</v>
      </c>
    </row>
    <row r="367" spans="1:65" s="2" customFormat="1" ht="16.5" customHeight="1">
      <c r="A367" s="34"/>
      <c r="B367" s="35"/>
      <c r="C367" s="173" t="s">
        <v>573</v>
      </c>
      <c r="D367" s="173" t="s">
        <v>121</v>
      </c>
      <c r="E367" s="174" t="s">
        <v>574</v>
      </c>
      <c r="F367" s="175" t="s">
        <v>575</v>
      </c>
      <c r="G367" s="176" t="s">
        <v>124</v>
      </c>
      <c r="H367" s="177">
        <v>10</v>
      </c>
      <c r="I367" s="178"/>
      <c r="J367" s="179">
        <f>ROUND(I367*H367,2)</f>
        <v>0</v>
      </c>
      <c r="K367" s="175" t="s">
        <v>125</v>
      </c>
      <c r="L367" s="39"/>
      <c r="M367" s="180" t="s">
        <v>19</v>
      </c>
      <c r="N367" s="181" t="s">
        <v>42</v>
      </c>
      <c r="O367" s="64"/>
      <c r="P367" s="182">
        <f>O367*H367</f>
        <v>0</v>
      </c>
      <c r="Q367" s="182">
        <v>0</v>
      </c>
      <c r="R367" s="182">
        <f>Q367*H367</f>
        <v>0</v>
      </c>
      <c r="S367" s="182">
        <v>0</v>
      </c>
      <c r="T367" s="183">
        <f>S367*H367</f>
        <v>0</v>
      </c>
      <c r="U367" s="34"/>
      <c r="V367" s="34"/>
      <c r="W367" s="34"/>
      <c r="X367" s="34"/>
      <c r="Y367" s="34"/>
      <c r="Z367" s="34"/>
      <c r="AA367" s="34"/>
      <c r="AB367" s="34"/>
      <c r="AC367" s="34"/>
      <c r="AD367" s="34"/>
      <c r="AE367" s="34"/>
      <c r="AR367" s="184" t="s">
        <v>126</v>
      </c>
      <c r="AT367" s="184" t="s">
        <v>121</v>
      </c>
      <c r="AU367" s="184" t="s">
        <v>82</v>
      </c>
      <c r="AY367" s="17" t="s">
        <v>119</v>
      </c>
      <c r="BE367" s="185">
        <f>IF(N367="základní",J367,0)</f>
        <v>0</v>
      </c>
      <c r="BF367" s="185">
        <f>IF(N367="snížená",J367,0)</f>
        <v>0</v>
      </c>
      <c r="BG367" s="185">
        <f>IF(N367="zákl. přenesená",J367,0)</f>
        <v>0</v>
      </c>
      <c r="BH367" s="185">
        <f>IF(N367="sníž. přenesená",J367,0)</f>
        <v>0</v>
      </c>
      <c r="BI367" s="185">
        <f>IF(N367="nulová",J367,0)</f>
        <v>0</v>
      </c>
      <c r="BJ367" s="17" t="s">
        <v>79</v>
      </c>
      <c r="BK367" s="185">
        <f>ROUND(I367*H367,2)</f>
        <v>0</v>
      </c>
      <c r="BL367" s="17" t="s">
        <v>126</v>
      </c>
      <c r="BM367" s="184" t="s">
        <v>576</v>
      </c>
    </row>
    <row r="368" spans="1:65" s="2" customFormat="1" ht="19.5">
      <c r="A368" s="34"/>
      <c r="B368" s="35"/>
      <c r="C368" s="36"/>
      <c r="D368" s="186" t="s">
        <v>128</v>
      </c>
      <c r="E368" s="36"/>
      <c r="F368" s="187" t="s">
        <v>577</v>
      </c>
      <c r="G368" s="36"/>
      <c r="H368" s="36"/>
      <c r="I368" s="188"/>
      <c r="J368" s="36"/>
      <c r="K368" s="36"/>
      <c r="L368" s="39"/>
      <c r="M368" s="189"/>
      <c r="N368" s="190"/>
      <c r="O368" s="64"/>
      <c r="P368" s="64"/>
      <c r="Q368" s="64"/>
      <c r="R368" s="64"/>
      <c r="S368" s="64"/>
      <c r="T368" s="65"/>
      <c r="U368" s="34"/>
      <c r="V368" s="34"/>
      <c r="W368" s="34"/>
      <c r="X368" s="34"/>
      <c r="Y368" s="34"/>
      <c r="Z368" s="34"/>
      <c r="AA368" s="34"/>
      <c r="AB368" s="34"/>
      <c r="AC368" s="34"/>
      <c r="AD368" s="34"/>
      <c r="AE368" s="34"/>
      <c r="AT368" s="17" t="s">
        <v>128</v>
      </c>
      <c r="AU368" s="17" t="s">
        <v>82</v>
      </c>
    </row>
    <row r="369" spans="1:65" s="2" customFormat="1" ht="11.25">
      <c r="A369" s="34"/>
      <c r="B369" s="35"/>
      <c r="C369" s="36"/>
      <c r="D369" s="191" t="s">
        <v>130</v>
      </c>
      <c r="E369" s="36"/>
      <c r="F369" s="192" t="s">
        <v>578</v>
      </c>
      <c r="G369" s="36"/>
      <c r="H369" s="36"/>
      <c r="I369" s="188"/>
      <c r="J369" s="36"/>
      <c r="K369" s="36"/>
      <c r="L369" s="39"/>
      <c r="M369" s="189"/>
      <c r="N369" s="190"/>
      <c r="O369" s="64"/>
      <c r="P369" s="64"/>
      <c r="Q369" s="64"/>
      <c r="R369" s="64"/>
      <c r="S369" s="64"/>
      <c r="T369" s="65"/>
      <c r="U369" s="34"/>
      <c r="V369" s="34"/>
      <c r="W369" s="34"/>
      <c r="X369" s="34"/>
      <c r="Y369" s="34"/>
      <c r="Z369" s="34"/>
      <c r="AA369" s="34"/>
      <c r="AB369" s="34"/>
      <c r="AC369" s="34"/>
      <c r="AD369" s="34"/>
      <c r="AE369" s="34"/>
      <c r="AT369" s="17" t="s">
        <v>130</v>
      </c>
      <c r="AU369" s="17" t="s">
        <v>82</v>
      </c>
    </row>
    <row r="370" spans="1:65" s="13" customFormat="1" ht="11.25">
      <c r="B370" s="193"/>
      <c r="C370" s="194"/>
      <c r="D370" s="186" t="s">
        <v>132</v>
      </c>
      <c r="E370" s="195" t="s">
        <v>19</v>
      </c>
      <c r="F370" s="196" t="s">
        <v>579</v>
      </c>
      <c r="G370" s="194"/>
      <c r="H370" s="197">
        <v>10</v>
      </c>
      <c r="I370" s="198"/>
      <c r="J370" s="194"/>
      <c r="K370" s="194"/>
      <c r="L370" s="199"/>
      <c r="M370" s="200"/>
      <c r="N370" s="201"/>
      <c r="O370" s="201"/>
      <c r="P370" s="201"/>
      <c r="Q370" s="201"/>
      <c r="R370" s="201"/>
      <c r="S370" s="201"/>
      <c r="T370" s="202"/>
      <c r="AT370" s="203" t="s">
        <v>132</v>
      </c>
      <c r="AU370" s="203" t="s">
        <v>82</v>
      </c>
      <c r="AV370" s="13" t="s">
        <v>82</v>
      </c>
      <c r="AW370" s="13" t="s">
        <v>33</v>
      </c>
      <c r="AX370" s="13" t="s">
        <v>79</v>
      </c>
      <c r="AY370" s="203" t="s">
        <v>119</v>
      </c>
    </row>
    <row r="371" spans="1:65" s="2" customFormat="1" ht="16.5" customHeight="1">
      <c r="A371" s="34"/>
      <c r="B371" s="35"/>
      <c r="C371" s="173" t="s">
        <v>580</v>
      </c>
      <c r="D371" s="173" t="s">
        <v>121</v>
      </c>
      <c r="E371" s="174" t="s">
        <v>581</v>
      </c>
      <c r="F371" s="175" t="s">
        <v>582</v>
      </c>
      <c r="G371" s="176" t="s">
        <v>124</v>
      </c>
      <c r="H371" s="177">
        <v>162.75</v>
      </c>
      <c r="I371" s="178"/>
      <c r="J371" s="179">
        <f>ROUND(I371*H371,2)</f>
        <v>0</v>
      </c>
      <c r="K371" s="175" t="s">
        <v>125</v>
      </c>
      <c r="L371" s="39"/>
      <c r="M371" s="180" t="s">
        <v>19</v>
      </c>
      <c r="N371" s="181" t="s">
        <v>42</v>
      </c>
      <c r="O371" s="64"/>
      <c r="P371" s="182">
        <f>O371*H371</f>
        <v>0</v>
      </c>
      <c r="Q371" s="182">
        <v>0.74326999999999999</v>
      </c>
      <c r="R371" s="182">
        <f>Q371*H371</f>
        <v>120.9671925</v>
      </c>
      <c r="S371" s="182">
        <v>0</v>
      </c>
      <c r="T371" s="183">
        <f>S371*H371</f>
        <v>0</v>
      </c>
      <c r="U371" s="34"/>
      <c r="V371" s="34"/>
      <c r="W371" s="34"/>
      <c r="X371" s="34"/>
      <c r="Y371" s="34"/>
      <c r="Z371" s="34"/>
      <c r="AA371" s="34"/>
      <c r="AB371" s="34"/>
      <c r="AC371" s="34"/>
      <c r="AD371" s="34"/>
      <c r="AE371" s="34"/>
      <c r="AR371" s="184" t="s">
        <v>126</v>
      </c>
      <c r="AT371" s="184" t="s">
        <v>121</v>
      </c>
      <c r="AU371" s="184" t="s">
        <v>82</v>
      </c>
      <c r="AY371" s="17" t="s">
        <v>119</v>
      </c>
      <c r="BE371" s="185">
        <f>IF(N371="základní",J371,0)</f>
        <v>0</v>
      </c>
      <c r="BF371" s="185">
        <f>IF(N371="snížená",J371,0)</f>
        <v>0</v>
      </c>
      <c r="BG371" s="185">
        <f>IF(N371="zákl. přenesená",J371,0)</f>
        <v>0</v>
      </c>
      <c r="BH371" s="185">
        <f>IF(N371="sníž. přenesená",J371,0)</f>
        <v>0</v>
      </c>
      <c r="BI371" s="185">
        <f>IF(N371="nulová",J371,0)</f>
        <v>0</v>
      </c>
      <c r="BJ371" s="17" t="s">
        <v>79</v>
      </c>
      <c r="BK371" s="185">
        <f>ROUND(I371*H371,2)</f>
        <v>0</v>
      </c>
      <c r="BL371" s="17" t="s">
        <v>126</v>
      </c>
      <c r="BM371" s="184" t="s">
        <v>583</v>
      </c>
    </row>
    <row r="372" spans="1:65" s="2" customFormat="1" ht="11.25">
      <c r="A372" s="34"/>
      <c r="B372" s="35"/>
      <c r="C372" s="36"/>
      <c r="D372" s="186" t="s">
        <v>128</v>
      </c>
      <c r="E372" s="36"/>
      <c r="F372" s="187" t="s">
        <v>584</v>
      </c>
      <c r="G372" s="36"/>
      <c r="H372" s="36"/>
      <c r="I372" s="188"/>
      <c r="J372" s="36"/>
      <c r="K372" s="36"/>
      <c r="L372" s="39"/>
      <c r="M372" s="189"/>
      <c r="N372" s="190"/>
      <c r="O372" s="64"/>
      <c r="P372" s="64"/>
      <c r="Q372" s="64"/>
      <c r="R372" s="64"/>
      <c r="S372" s="64"/>
      <c r="T372" s="65"/>
      <c r="U372" s="34"/>
      <c r="V372" s="34"/>
      <c r="W372" s="34"/>
      <c r="X372" s="34"/>
      <c r="Y372" s="34"/>
      <c r="Z372" s="34"/>
      <c r="AA372" s="34"/>
      <c r="AB372" s="34"/>
      <c r="AC372" s="34"/>
      <c r="AD372" s="34"/>
      <c r="AE372" s="34"/>
      <c r="AT372" s="17" t="s">
        <v>128</v>
      </c>
      <c r="AU372" s="17" t="s">
        <v>82</v>
      </c>
    </row>
    <row r="373" spans="1:65" s="2" customFormat="1" ht="11.25">
      <c r="A373" s="34"/>
      <c r="B373" s="35"/>
      <c r="C373" s="36"/>
      <c r="D373" s="191" t="s">
        <v>130</v>
      </c>
      <c r="E373" s="36"/>
      <c r="F373" s="192" t="s">
        <v>585</v>
      </c>
      <c r="G373" s="36"/>
      <c r="H373" s="36"/>
      <c r="I373" s="188"/>
      <c r="J373" s="36"/>
      <c r="K373" s="36"/>
      <c r="L373" s="39"/>
      <c r="M373" s="189"/>
      <c r="N373" s="190"/>
      <c r="O373" s="64"/>
      <c r="P373" s="64"/>
      <c r="Q373" s="64"/>
      <c r="R373" s="64"/>
      <c r="S373" s="64"/>
      <c r="T373" s="65"/>
      <c r="U373" s="34"/>
      <c r="V373" s="34"/>
      <c r="W373" s="34"/>
      <c r="X373" s="34"/>
      <c r="Y373" s="34"/>
      <c r="Z373" s="34"/>
      <c r="AA373" s="34"/>
      <c r="AB373" s="34"/>
      <c r="AC373" s="34"/>
      <c r="AD373" s="34"/>
      <c r="AE373" s="34"/>
      <c r="AT373" s="17" t="s">
        <v>130</v>
      </c>
      <c r="AU373" s="17" t="s">
        <v>82</v>
      </c>
    </row>
    <row r="374" spans="1:65" s="13" customFormat="1" ht="11.25">
      <c r="B374" s="193"/>
      <c r="C374" s="194"/>
      <c r="D374" s="186" t="s">
        <v>132</v>
      </c>
      <c r="E374" s="195" t="s">
        <v>19</v>
      </c>
      <c r="F374" s="196" t="s">
        <v>542</v>
      </c>
      <c r="G374" s="194"/>
      <c r="H374" s="197">
        <v>21.21</v>
      </c>
      <c r="I374" s="198"/>
      <c r="J374" s="194"/>
      <c r="K374" s="194"/>
      <c r="L374" s="199"/>
      <c r="M374" s="200"/>
      <c r="N374" s="201"/>
      <c r="O374" s="201"/>
      <c r="P374" s="201"/>
      <c r="Q374" s="201"/>
      <c r="R374" s="201"/>
      <c r="S374" s="201"/>
      <c r="T374" s="202"/>
      <c r="AT374" s="203" t="s">
        <v>132</v>
      </c>
      <c r="AU374" s="203" t="s">
        <v>82</v>
      </c>
      <c r="AV374" s="13" t="s">
        <v>82</v>
      </c>
      <c r="AW374" s="13" t="s">
        <v>33</v>
      </c>
      <c r="AX374" s="13" t="s">
        <v>71</v>
      </c>
      <c r="AY374" s="203" t="s">
        <v>119</v>
      </c>
    </row>
    <row r="375" spans="1:65" s="13" customFormat="1" ht="11.25">
      <c r="B375" s="193"/>
      <c r="C375" s="194"/>
      <c r="D375" s="186" t="s">
        <v>132</v>
      </c>
      <c r="E375" s="195" t="s">
        <v>19</v>
      </c>
      <c r="F375" s="196" t="s">
        <v>543</v>
      </c>
      <c r="G375" s="194"/>
      <c r="H375" s="197">
        <v>141.54</v>
      </c>
      <c r="I375" s="198"/>
      <c r="J375" s="194"/>
      <c r="K375" s="194"/>
      <c r="L375" s="199"/>
      <c r="M375" s="200"/>
      <c r="N375" s="201"/>
      <c r="O375" s="201"/>
      <c r="P375" s="201"/>
      <c r="Q375" s="201"/>
      <c r="R375" s="201"/>
      <c r="S375" s="201"/>
      <c r="T375" s="202"/>
      <c r="AT375" s="203" t="s">
        <v>132</v>
      </c>
      <c r="AU375" s="203" t="s">
        <v>82</v>
      </c>
      <c r="AV375" s="13" t="s">
        <v>82</v>
      </c>
      <c r="AW375" s="13" t="s">
        <v>33</v>
      </c>
      <c r="AX375" s="13" t="s">
        <v>71</v>
      </c>
      <c r="AY375" s="203" t="s">
        <v>119</v>
      </c>
    </row>
    <row r="376" spans="1:65" s="12" customFormat="1" ht="22.9" customHeight="1">
      <c r="B376" s="157"/>
      <c r="C376" s="158"/>
      <c r="D376" s="159" t="s">
        <v>70</v>
      </c>
      <c r="E376" s="171" t="s">
        <v>154</v>
      </c>
      <c r="F376" s="171" t="s">
        <v>586</v>
      </c>
      <c r="G376" s="158"/>
      <c r="H376" s="158"/>
      <c r="I376" s="161"/>
      <c r="J376" s="172">
        <f>BK376</f>
        <v>0</v>
      </c>
      <c r="K376" s="158"/>
      <c r="L376" s="163"/>
      <c r="M376" s="164"/>
      <c r="N376" s="165"/>
      <c r="O376" s="165"/>
      <c r="P376" s="166">
        <f>SUM(P377:P431)</f>
        <v>0</v>
      </c>
      <c r="Q376" s="165"/>
      <c r="R376" s="166">
        <f>SUM(R377:R431)</f>
        <v>3430.0798539999996</v>
      </c>
      <c r="S376" s="165"/>
      <c r="T376" s="167">
        <f>SUM(T377:T431)</f>
        <v>0</v>
      </c>
      <c r="AR376" s="168" t="s">
        <v>79</v>
      </c>
      <c r="AT376" s="169" t="s">
        <v>70</v>
      </c>
      <c r="AU376" s="169" t="s">
        <v>79</v>
      </c>
      <c r="AY376" s="168" t="s">
        <v>119</v>
      </c>
      <c r="BK376" s="170">
        <f>SUM(BK377:BK431)</f>
        <v>0</v>
      </c>
    </row>
    <row r="377" spans="1:65" s="2" customFormat="1" ht="24.2" customHeight="1">
      <c r="A377" s="34"/>
      <c r="B377" s="35"/>
      <c r="C377" s="173" t="s">
        <v>587</v>
      </c>
      <c r="D377" s="173" t="s">
        <v>121</v>
      </c>
      <c r="E377" s="174" t="s">
        <v>588</v>
      </c>
      <c r="F377" s="175" t="s">
        <v>589</v>
      </c>
      <c r="G377" s="176" t="s">
        <v>124</v>
      </c>
      <c r="H377" s="177">
        <v>4696.92</v>
      </c>
      <c r="I377" s="178"/>
      <c r="J377" s="179">
        <f>ROUND(I377*H377,2)</f>
        <v>0</v>
      </c>
      <c r="K377" s="175" t="s">
        <v>125</v>
      </c>
      <c r="L377" s="39"/>
      <c r="M377" s="180" t="s">
        <v>19</v>
      </c>
      <c r="N377" s="181" t="s">
        <v>42</v>
      </c>
      <c r="O377" s="64"/>
      <c r="P377" s="182">
        <f>O377*H377</f>
        <v>0</v>
      </c>
      <c r="Q377" s="182">
        <v>0</v>
      </c>
      <c r="R377" s="182">
        <f>Q377*H377</f>
        <v>0</v>
      </c>
      <c r="S377" s="182">
        <v>0</v>
      </c>
      <c r="T377" s="183">
        <f>S377*H377</f>
        <v>0</v>
      </c>
      <c r="U377" s="34"/>
      <c r="V377" s="34"/>
      <c r="W377" s="34"/>
      <c r="X377" s="34"/>
      <c r="Y377" s="34"/>
      <c r="Z377" s="34"/>
      <c r="AA377" s="34"/>
      <c r="AB377" s="34"/>
      <c r="AC377" s="34"/>
      <c r="AD377" s="34"/>
      <c r="AE377" s="34"/>
      <c r="AR377" s="184" t="s">
        <v>126</v>
      </c>
      <c r="AT377" s="184" t="s">
        <v>121</v>
      </c>
      <c r="AU377" s="184" t="s">
        <v>82</v>
      </c>
      <c r="AY377" s="17" t="s">
        <v>119</v>
      </c>
      <c r="BE377" s="185">
        <f>IF(N377="základní",J377,0)</f>
        <v>0</v>
      </c>
      <c r="BF377" s="185">
        <f>IF(N377="snížená",J377,0)</f>
        <v>0</v>
      </c>
      <c r="BG377" s="185">
        <f>IF(N377="zákl. přenesená",J377,0)</f>
        <v>0</v>
      </c>
      <c r="BH377" s="185">
        <f>IF(N377="sníž. přenesená",J377,0)</f>
        <v>0</v>
      </c>
      <c r="BI377" s="185">
        <f>IF(N377="nulová",J377,0)</f>
        <v>0</v>
      </c>
      <c r="BJ377" s="17" t="s">
        <v>79</v>
      </c>
      <c r="BK377" s="185">
        <f>ROUND(I377*H377,2)</f>
        <v>0</v>
      </c>
      <c r="BL377" s="17" t="s">
        <v>126</v>
      </c>
      <c r="BM377" s="184" t="s">
        <v>590</v>
      </c>
    </row>
    <row r="378" spans="1:65" s="2" customFormat="1" ht="29.25">
      <c r="A378" s="34"/>
      <c r="B378" s="35"/>
      <c r="C378" s="36"/>
      <c r="D378" s="186" t="s">
        <v>128</v>
      </c>
      <c r="E378" s="36"/>
      <c r="F378" s="187" t="s">
        <v>591</v>
      </c>
      <c r="G378" s="36"/>
      <c r="H378" s="36"/>
      <c r="I378" s="188"/>
      <c r="J378" s="36"/>
      <c r="K378" s="36"/>
      <c r="L378" s="39"/>
      <c r="M378" s="189"/>
      <c r="N378" s="190"/>
      <c r="O378" s="64"/>
      <c r="P378" s="64"/>
      <c r="Q378" s="64"/>
      <c r="R378" s="64"/>
      <c r="S378" s="64"/>
      <c r="T378" s="65"/>
      <c r="U378" s="34"/>
      <c r="V378" s="34"/>
      <c r="W378" s="34"/>
      <c r="X378" s="34"/>
      <c r="Y378" s="34"/>
      <c r="Z378" s="34"/>
      <c r="AA378" s="34"/>
      <c r="AB378" s="34"/>
      <c r="AC378" s="34"/>
      <c r="AD378" s="34"/>
      <c r="AE378" s="34"/>
      <c r="AT378" s="17" t="s">
        <v>128</v>
      </c>
      <c r="AU378" s="17" t="s">
        <v>82</v>
      </c>
    </row>
    <row r="379" spans="1:65" s="2" customFormat="1" ht="11.25">
      <c r="A379" s="34"/>
      <c r="B379" s="35"/>
      <c r="C379" s="36"/>
      <c r="D379" s="191" t="s">
        <v>130</v>
      </c>
      <c r="E379" s="36"/>
      <c r="F379" s="192" t="s">
        <v>592</v>
      </c>
      <c r="G379" s="36"/>
      <c r="H379" s="36"/>
      <c r="I379" s="188"/>
      <c r="J379" s="36"/>
      <c r="K379" s="36"/>
      <c r="L379" s="39"/>
      <c r="M379" s="189"/>
      <c r="N379" s="190"/>
      <c r="O379" s="64"/>
      <c r="P379" s="64"/>
      <c r="Q379" s="64"/>
      <c r="R379" s="64"/>
      <c r="S379" s="64"/>
      <c r="T379" s="65"/>
      <c r="U379" s="34"/>
      <c r="V379" s="34"/>
      <c r="W379" s="34"/>
      <c r="X379" s="34"/>
      <c r="Y379" s="34"/>
      <c r="Z379" s="34"/>
      <c r="AA379" s="34"/>
      <c r="AB379" s="34"/>
      <c r="AC379" s="34"/>
      <c r="AD379" s="34"/>
      <c r="AE379" s="34"/>
      <c r="AT379" s="17" t="s">
        <v>130</v>
      </c>
      <c r="AU379" s="17" t="s">
        <v>82</v>
      </c>
    </row>
    <row r="380" spans="1:65" s="13" customFormat="1" ht="11.25">
      <c r="B380" s="193"/>
      <c r="C380" s="194"/>
      <c r="D380" s="186" t="s">
        <v>132</v>
      </c>
      <c r="E380" s="195" t="s">
        <v>19</v>
      </c>
      <c r="F380" s="196" t="s">
        <v>593</v>
      </c>
      <c r="G380" s="194"/>
      <c r="H380" s="197">
        <v>4420.92</v>
      </c>
      <c r="I380" s="198"/>
      <c r="J380" s="194"/>
      <c r="K380" s="194"/>
      <c r="L380" s="199"/>
      <c r="M380" s="200"/>
      <c r="N380" s="201"/>
      <c r="O380" s="201"/>
      <c r="P380" s="201"/>
      <c r="Q380" s="201"/>
      <c r="R380" s="201"/>
      <c r="S380" s="201"/>
      <c r="T380" s="202"/>
      <c r="AT380" s="203" t="s">
        <v>132</v>
      </c>
      <c r="AU380" s="203" t="s">
        <v>82</v>
      </c>
      <c r="AV380" s="13" t="s">
        <v>82</v>
      </c>
      <c r="AW380" s="13" t="s">
        <v>33</v>
      </c>
      <c r="AX380" s="13" t="s">
        <v>71</v>
      </c>
      <c r="AY380" s="203" t="s">
        <v>119</v>
      </c>
    </row>
    <row r="381" spans="1:65" s="13" customFormat="1" ht="11.25">
      <c r="B381" s="193"/>
      <c r="C381" s="194"/>
      <c r="D381" s="186" t="s">
        <v>132</v>
      </c>
      <c r="E381" s="195" t="s">
        <v>19</v>
      </c>
      <c r="F381" s="196" t="s">
        <v>594</v>
      </c>
      <c r="G381" s="194"/>
      <c r="H381" s="197">
        <v>276</v>
      </c>
      <c r="I381" s="198"/>
      <c r="J381" s="194"/>
      <c r="K381" s="194"/>
      <c r="L381" s="199"/>
      <c r="M381" s="200"/>
      <c r="N381" s="201"/>
      <c r="O381" s="201"/>
      <c r="P381" s="201"/>
      <c r="Q381" s="201"/>
      <c r="R381" s="201"/>
      <c r="S381" s="201"/>
      <c r="T381" s="202"/>
      <c r="AT381" s="203" t="s">
        <v>132</v>
      </c>
      <c r="AU381" s="203" t="s">
        <v>82</v>
      </c>
      <c r="AV381" s="13" t="s">
        <v>82</v>
      </c>
      <c r="AW381" s="13" t="s">
        <v>33</v>
      </c>
      <c r="AX381" s="13" t="s">
        <v>71</v>
      </c>
      <c r="AY381" s="203" t="s">
        <v>119</v>
      </c>
    </row>
    <row r="382" spans="1:65" s="2" customFormat="1" ht="16.5" customHeight="1">
      <c r="A382" s="34"/>
      <c r="B382" s="35"/>
      <c r="C382" s="205" t="s">
        <v>595</v>
      </c>
      <c r="D382" s="205" t="s">
        <v>418</v>
      </c>
      <c r="E382" s="206" t="s">
        <v>596</v>
      </c>
      <c r="F382" s="207" t="s">
        <v>597</v>
      </c>
      <c r="G382" s="208" t="s">
        <v>393</v>
      </c>
      <c r="H382" s="209">
        <v>207.60400000000001</v>
      </c>
      <c r="I382" s="210"/>
      <c r="J382" s="211">
        <f>ROUND(I382*H382,2)</f>
        <v>0</v>
      </c>
      <c r="K382" s="207" t="s">
        <v>125</v>
      </c>
      <c r="L382" s="212"/>
      <c r="M382" s="213" t="s">
        <v>19</v>
      </c>
      <c r="N382" s="214" t="s">
        <v>42</v>
      </c>
      <c r="O382" s="64"/>
      <c r="P382" s="182">
        <f>O382*H382</f>
        <v>0</v>
      </c>
      <c r="Q382" s="182">
        <v>1</v>
      </c>
      <c r="R382" s="182">
        <f>Q382*H382</f>
        <v>207.60400000000001</v>
      </c>
      <c r="S382" s="182">
        <v>0</v>
      </c>
      <c r="T382" s="183">
        <f>S382*H382</f>
        <v>0</v>
      </c>
      <c r="U382" s="34"/>
      <c r="V382" s="34"/>
      <c r="W382" s="34"/>
      <c r="X382" s="34"/>
      <c r="Y382" s="34"/>
      <c r="Z382" s="34"/>
      <c r="AA382" s="34"/>
      <c r="AB382" s="34"/>
      <c r="AC382" s="34"/>
      <c r="AD382" s="34"/>
      <c r="AE382" s="34"/>
      <c r="AR382" s="184" t="s">
        <v>174</v>
      </c>
      <c r="AT382" s="184" t="s">
        <v>418</v>
      </c>
      <c r="AU382" s="184" t="s">
        <v>82</v>
      </c>
      <c r="AY382" s="17" t="s">
        <v>119</v>
      </c>
      <c r="BE382" s="185">
        <f>IF(N382="základní",J382,0)</f>
        <v>0</v>
      </c>
      <c r="BF382" s="185">
        <f>IF(N382="snížená",J382,0)</f>
        <v>0</v>
      </c>
      <c r="BG382" s="185">
        <f>IF(N382="zákl. přenesená",J382,0)</f>
        <v>0</v>
      </c>
      <c r="BH382" s="185">
        <f>IF(N382="sníž. přenesená",J382,0)</f>
        <v>0</v>
      </c>
      <c r="BI382" s="185">
        <f>IF(N382="nulová",J382,0)</f>
        <v>0</v>
      </c>
      <c r="BJ382" s="17" t="s">
        <v>79</v>
      </c>
      <c r="BK382" s="185">
        <f>ROUND(I382*H382,2)</f>
        <v>0</v>
      </c>
      <c r="BL382" s="17" t="s">
        <v>126</v>
      </c>
      <c r="BM382" s="184" t="s">
        <v>598</v>
      </c>
    </row>
    <row r="383" spans="1:65" s="2" customFormat="1" ht="11.25">
      <c r="A383" s="34"/>
      <c r="B383" s="35"/>
      <c r="C383" s="36"/>
      <c r="D383" s="186" t="s">
        <v>128</v>
      </c>
      <c r="E383" s="36"/>
      <c r="F383" s="187" t="s">
        <v>597</v>
      </c>
      <c r="G383" s="36"/>
      <c r="H383" s="36"/>
      <c r="I383" s="188"/>
      <c r="J383" s="36"/>
      <c r="K383" s="36"/>
      <c r="L383" s="39"/>
      <c r="M383" s="189"/>
      <c r="N383" s="190"/>
      <c r="O383" s="64"/>
      <c r="P383" s="64"/>
      <c r="Q383" s="64"/>
      <c r="R383" s="64"/>
      <c r="S383" s="64"/>
      <c r="T383" s="65"/>
      <c r="U383" s="34"/>
      <c r="V383" s="34"/>
      <c r="W383" s="34"/>
      <c r="X383" s="34"/>
      <c r="Y383" s="34"/>
      <c r="Z383" s="34"/>
      <c r="AA383" s="34"/>
      <c r="AB383" s="34"/>
      <c r="AC383" s="34"/>
      <c r="AD383" s="34"/>
      <c r="AE383" s="34"/>
      <c r="AT383" s="17" t="s">
        <v>128</v>
      </c>
      <c r="AU383" s="17" t="s">
        <v>82</v>
      </c>
    </row>
    <row r="384" spans="1:65" s="13" customFormat="1" ht="11.25">
      <c r="B384" s="193"/>
      <c r="C384" s="194"/>
      <c r="D384" s="186" t="s">
        <v>132</v>
      </c>
      <c r="E384" s="195" t="s">
        <v>19</v>
      </c>
      <c r="F384" s="196" t="s">
        <v>599</v>
      </c>
      <c r="G384" s="194"/>
      <c r="H384" s="197">
        <v>207.60400000000001</v>
      </c>
      <c r="I384" s="198"/>
      <c r="J384" s="194"/>
      <c r="K384" s="194"/>
      <c r="L384" s="199"/>
      <c r="M384" s="200"/>
      <c r="N384" s="201"/>
      <c r="O384" s="201"/>
      <c r="P384" s="201"/>
      <c r="Q384" s="201"/>
      <c r="R384" s="201"/>
      <c r="S384" s="201"/>
      <c r="T384" s="202"/>
      <c r="AT384" s="203" t="s">
        <v>132</v>
      </c>
      <c r="AU384" s="203" t="s">
        <v>82</v>
      </c>
      <c r="AV384" s="13" t="s">
        <v>82</v>
      </c>
      <c r="AW384" s="13" t="s">
        <v>33</v>
      </c>
      <c r="AX384" s="13" t="s">
        <v>79</v>
      </c>
      <c r="AY384" s="203" t="s">
        <v>119</v>
      </c>
    </row>
    <row r="385" spans="1:65" s="2" customFormat="1" ht="16.5" customHeight="1">
      <c r="A385" s="34"/>
      <c r="B385" s="35"/>
      <c r="C385" s="173" t="s">
        <v>600</v>
      </c>
      <c r="D385" s="173" t="s">
        <v>121</v>
      </c>
      <c r="E385" s="174" t="s">
        <v>601</v>
      </c>
      <c r="F385" s="175" t="s">
        <v>602</v>
      </c>
      <c r="G385" s="176" t="s">
        <v>124</v>
      </c>
      <c r="H385" s="177">
        <v>18.84</v>
      </c>
      <c r="I385" s="178"/>
      <c r="J385" s="179">
        <f>ROUND(I385*H385,2)</f>
        <v>0</v>
      </c>
      <c r="K385" s="175" t="s">
        <v>125</v>
      </c>
      <c r="L385" s="39"/>
      <c r="M385" s="180" t="s">
        <v>19</v>
      </c>
      <c r="N385" s="181" t="s">
        <v>42</v>
      </c>
      <c r="O385" s="64"/>
      <c r="P385" s="182">
        <f>O385*H385</f>
        <v>0</v>
      </c>
      <c r="Q385" s="182">
        <v>0.161</v>
      </c>
      <c r="R385" s="182">
        <f>Q385*H385</f>
        <v>3.0332400000000002</v>
      </c>
      <c r="S385" s="182">
        <v>0</v>
      </c>
      <c r="T385" s="183">
        <f>S385*H385</f>
        <v>0</v>
      </c>
      <c r="U385" s="34"/>
      <c r="V385" s="34"/>
      <c r="W385" s="34"/>
      <c r="X385" s="34"/>
      <c r="Y385" s="34"/>
      <c r="Z385" s="34"/>
      <c r="AA385" s="34"/>
      <c r="AB385" s="34"/>
      <c r="AC385" s="34"/>
      <c r="AD385" s="34"/>
      <c r="AE385" s="34"/>
      <c r="AR385" s="184" t="s">
        <v>126</v>
      </c>
      <c r="AT385" s="184" t="s">
        <v>121</v>
      </c>
      <c r="AU385" s="184" t="s">
        <v>82</v>
      </c>
      <c r="AY385" s="17" t="s">
        <v>119</v>
      </c>
      <c r="BE385" s="185">
        <f>IF(N385="základní",J385,0)</f>
        <v>0</v>
      </c>
      <c r="BF385" s="185">
        <f>IF(N385="snížená",J385,0)</f>
        <v>0</v>
      </c>
      <c r="BG385" s="185">
        <f>IF(N385="zákl. přenesená",J385,0)</f>
        <v>0</v>
      </c>
      <c r="BH385" s="185">
        <f>IF(N385="sníž. přenesená",J385,0)</f>
        <v>0</v>
      </c>
      <c r="BI385" s="185">
        <f>IF(N385="nulová",J385,0)</f>
        <v>0</v>
      </c>
      <c r="BJ385" s="17" t="s">
        <v>79</v>
      </c>
      <c r="BK385" s="185">
        <f>ROUND(I385*H385,2)</f>
        <v>0</v>
      </c>
      <c r="BL385" s="17" t="s">
        <v>126</v>
      </c>
      <c r="BM385" s="184" t="s">
        <v>603</v>
      </c>
    </row>
    <row r="386" spans="1:65" s="2" customFormat="1" ht="11.25">
      <c r="A386" s="34"/>
      <c r="B386" s="35"/>
      <c r="C386" s="36"/>
      <c r="D386" s="186" t="s">
        <v>128</v>
      </c>
      <c r="E386" s="36"/>
      <c r="F386" s="187" t="s">
        <v>604</v>
      </c>
      <c r="G386" s="36"/>
      <c r="H386" s="36"/>
      <c r="I386" s="188"/>
      <c r="J386" s="36"/>
      <c r="K386" s="36"/>
      <c r="L386" s="39"/>
      <c r="M386" s="189"/>
      <c r="N386" s="190"/>
      <c r="O386" s="64"/>
      <c r="P386" s="64"/>
      <c r="Q386" s="64"/>
      <c r="R386" s="64"/>
      <c r="S386" s="64"/>
      <c r="T386" s="65"/>
      <c r="U386" s="34"/>
      <c r="V386" s="34"/>
      <c r="W386" s="34"/>
      <c r="X386" s="34"/>
      <c r="Y386" s="34"/>
      <c r="Z386" s="34"/>
      <c r="AA386" s="34"/>
      <c r="AB386" s="34"/>
      <c r="AC386" s="34"/>
      <c r="AD386" s="34"/>
      <c r="AE386" s="34"/>
      <c r="AT386" s="17" t="s">
        <v>128</v>
      </c>
      <c r="AU386" s="17" t="s">
        <v>82</v>
      </c>
    </row>
    <row r="387" spans="1:65" s="2" customFormat="1" ht="11.25">
      <c r="A387" s="34"/>
      <c r="B387" s="35"/>
      <c r="C387" s="36"/>
      <c r="D387" s="191" t="s">
        <v>130</v>
      </c>
      <c r="E387" s="36"/>
      <c r="F387" s="192" t="s">
        <v>605</v>
      </c>
      <c r="G387" s="36"/>
      <c r="H387" s="36"/>
      <c r="I387" s="188"/>
      <c r="J387" s="36"/>
      <c r="K387" s="36"/>
      <c r="L387" s="39"/>
      <c r="M387" s="189"/>
      <c r="N387" s="190"/>
      <c r="O387" s="64"/>
      <c r="P387" s="64"/>
      <c r="Q387" s="64"/>
      <c r="R387" s="64"/>
      <c r="S387" s="64"/>
      <c r="T387" s="65"/>
      <c r="U387" s="34"/>
      <c r="V387" s="34"/>
      <c r="W387" s="34"/>
      <c r="X387" s="34"/>
      <c r="Y387" s="34"/>
      <c r="Z387" s="34"/>
      <c r="AA387" s="34"/>
      <c r="AB387" s="34"/>
      <c r="AC387" s="34"/>
      <c r="AD387" s="34"/>
      <c r="AE387" s="34"/>
      <c r="AT387" s="17" t="s">
        <v>130</v>
      </c>
      <c r="AU387" s="17" t="s">
        <v>82</v>
      </c>
    </row>
    <row r="388" spans="1:65" s="13" customFormat="1" ht="11.25">
      <c r="B388" s="193"/>
      <c r="C388" s="194"/>
      <c r="D388" s="186" t="s">
        <v>132</v>
      </c>
      <c r="E388" s="195" t="s">
        <v>19</v>
      </c>
      <c r="F388" s="196" t="s">
        <v>606</v>
      </c>
      <c r="G388" s="194"/>
      <c r="H388" s="197">
        <v>18.84</v>
      </c>
      <c r="I388" s="198"/>
      <c r="J388" s="194"/>
      <c r="K388" s="194"/>
      <c r="L388" s="199"/>
      <c r="M388" s="200"/>
      <c r="N388" s="201"/>
      <c r="O388" s="201"/>
      <c r="P388" s="201"/>
      <c r="Q388" s="201"/>
      <c r="R388" s="201"/>
      <c r="S388" s="201"/>
      <c r="T388" s="202"/>
      <c r="AT388" s="203" t="s">
        <v>132</v>
      </c>
      <c r="AU388" s="203" t="s">
        <v>82</v>
      </c>
      <c r="AV388" s="13" t="s">
        <v>82</v>
      </c>
      <c r="AW388" s="13" t="s">
        <v>33</v>
      </c>
      <c r="AX388" s="13" t="s">
        <v>79</v>
      </c>
      <c r="AY388" s="203" t="s">
        <v>119</v>
      </c>
    </row>
    <row r="389" spans="1:65" s="2" customFormat="1" ht="16.5" customHeight="1">
      <c r="A389" s="34"/>
      <c r="B389" s="35"/>
      <c r="C389" s="173" t="s">
        <v>607</v>
      </c>
      <c r="D389" s="173" t="s">
        <v>121</v>
      </c>
      <c r="E389" s="174" t="s">
        <v>608</v>
      </c>
      <c r="F389" s="175" t="s">
        <v>609</v>
      </c>
      <c r="G389" s="176" t="s">
        <v>124</v>
      </c>
      <c r="H389" s="177">
        <v>9049.9</v>
      </c>
      <c r="I389" s="178"/>
      <c r="J389" s="179">
        <f>ROUND(I389*H389,2)</f>
        <v>0</v>
      </c>
      <c r="K389" s="175" t="s">
        <v>125</v>
      </c>
      <c r="L389" s="39"/>
      <c r="M389" s="180" t="s">
        <v>19</v>
      </c>
      <c r="N389" s="181" t="s">
        <v>42</v>
      </c>
      <c r="O389" s="64"/>
      <c r="P389" s="182">
        <f>O389*H389</f>
        <v>0</v>
      </c>
      <c r="Q389" s="182">
        <v>0.34499999999999997</v>
      </c>
      <c r="R389" s="182">
        <f>Q389*H389</f>
        <v>3122.2154999999998</v>
      </c>
      <c r="S389" s="182">
        <v>0</v>
      </c>
      <c r="T389" s="183">
        <f>S389*H389</f>
        <v>0</v>
      </c>
      <c r="U389" s="34"/>
      <c r="V389" s="34"/>
      <c r="W389" s="34"/>
      <c r="X389" s="34"/>
      <c r="Y389" s="34"/>
      <c r="Z389" s="34"/>
      <c r="AA389" s="34"/>
      <c r="AB389" s="34"/>
      <c r="AC389" s="34"/>
      <c r="AD389" s="34"/>
      <c r="AE389" s="34"/>
      <c r="AR389" s="184" t="s">
        <v>126</v>
      </c>
      <c r="AT389" s="184" t="s">
        <v>121</v>
      </c>
      <c r="AU389" s="184" t="s">
        <v>82</v>
      </c>
      <c r="AY389" s="17" t="s">
        <v>119</v>
      </c>
      <c r="BE389" s="185">
        <f>IF(N389="základní",J389,0)</f>
        <v>0</v>
      </c>
      <c r="BF389" s="185">
        <f>IF(N389="snížená",J389,0)</f>
        <v>0</v>
      </c>
      <c r="BG389" s="185">
        <f>IF(N389="zákl. přenesená",J389,0)</f>
        <v>0</v>
      </c>
      <c r="BH389" s="185">
        <f>IF(N389="sníž. přenesená",J389,0)</f>
        <v>0</v>
      </c>
      <c r="BI389" s="185">
        <f>IF(N389="nulová",J389,0)</f>
        <v>0</v>
      </c>
      <c r="BJ389" s="17" t="s">
        <v>79</v>
      </c>
      <c r="BK389" s="185">
        <f>ROUND(I389*H389,2)</f>
        <v>0</v>
      </c>
      <c r="BL389" s="17" t="s">
        <v>126</v>
      </c>
      <c r="BM389" s="184" t="s">
        <v>610</v>
      </c>
    </row>
    <row r="390" spans="1:65" s="2" customFormat="1" ht="11.25">
      <c r="A390" s="34"/>
      <c r="B390" s="35"/>
      <c r="C390" s="36"/>
      <c r="D390" s="186" t="s">
        <v>128</v>
      </c>
      <c r="E390" s="36"/>
      <c r="F390" s="187" t="s">
        <v>611</v>
      </c>
      <c r="G390" s="36"/>
      <c r="H390" s="36"/>
      <c r="I390" s="188"/>
      <c r="J390" s="36"/>
      <c r="K390" s="36"/>
      <c r="L390" s="39"/>
      <c r="M390" s="189"/>
      <c r="N390" s="190"/>
      <c r="O390" s="64"/>
      <c r="P390" s="64"/>
      <c r="Q390" s="64"/>
      <c r="R390" s="64"/>
      <c r="S390" s="64"/>
      <c r="T390" s="65"/>
      <c r="U390" s="34"/>
      <c r="V390" s="34"/>
      <c r="W390" s="34"/>
      <c r="X390" s="34"/>
      <c r="Y390" s="34"/>
      <c r="Z390" s="34"/>
      <c r="AA390" s="34"/>
      <c r="AB390" s="34"/>
      <c r="AC390" s="34"/>
      <c r="AD390" s="34"/>
      <c r="AE390" s="34"/>
      <c r="AT390" s="17" t="s">
        <v>128</v>
      </c>
      <c r="AU390" s="17" t="s">
        <v>82</v>
      </c>
    </row>
    <row r="391" spans="1:65" s="2" customFormat="1" ht="11.25">
      <c r="A391" s="34"/>
      <c r="B391" s="35"/>
      <c r="C391" s="36"/>
      <c r="D391" s="191" t="s">
        <v>130</v>
      </c>
      <c r="E391" s="36"/>
      <c r="F391" s="192" t="s">
        <v>612</v>
      </c>
      <c r="G391" s="36"/>
      <c r="H391" s="36"/>
      <c r="I391" s="188"/>
      <c r="J391" s="36"/>
      <c r="K391" s="36"/>
      <c r="L391" s="39"/>
      <c r="M391" s="189"/>
      <c r="N391" s="190"/>
      <c r="O391" s="64"/>
      <c r="P391" s="64"/>
      <c r="Q391" s="64"/>
      <c r="R391" s="64"/>
      <c r="S391" s="64"/>
      <c r="T391" s="65"/>
      <c r="U391" s="34"/>
      <c r="V391" s="34"/>
      <c r="W391" s="34"/>
      <c r="X391" s="34"/>
      <c r="Y391" s="34"/>
      <c r="Z391" s="34"/>
      <c r="AA391" s="34"/>
      <c r="AB391" s="34"/>
      <c r="AC391" s="34"/>
      <c r="AD391" s="34"/>
      <c r="AE391" s="34"/>
      <c r="AT391" s="17" t="s">
        <v>130</v>
      </c>
      <c r="AU391" s="17" t="s">
        <v>82</v>
      </c>
    </row>
    <row r="392" spans="1:65" s="13" customFormat="1" ht="11.25">
      <c r="B392" s="193"/>
      <c r="C392" s="194"/>
      <c r="D392" s="186" t="s">
        <v>132</v>
      </c>
      <c r="E392" s="195" t="s">
        <v>19</v>
      </c>
      <c r="F392" s="196" t="s">
        <v>613</v>
      </c>
      <c r="G392" s="194"/>
      <c r="H392" s="197">
        <v>8629.9</v>
      </c>
      <c r="I392" s="198"/>
      <c r="J392" s="194"/>
      <c r="K392" s="194"/>
      <c r="L392" s="199"/>
      <c r="M392" s="200"/>
      <c r="N392" s="201"/>
      <c r="O392" s="201"/>
      <c r="P392" s="201"/>
      <c r="Q392" s="201"/>
      <c r="R392" s="201"/>
      <c r="S392" s="201"/>
      <c r="T392" s="202"/>
      <c r="AT392" s="203" t="s">
        <v>132</v>
      </c>
      <c r="AU392" s="203" t="s">
        <v>82</v>
      </c>
      <c r="AV392" s="13" t="s">
        <v>82</v>
      </c>
      <c r="AW392" s="13" t="s">
        <v>33</v>
      </c>
      <c r="AX392" s="13" t="s">
        <v>71</v>
      </c>
      <c r="AY392" s="203" t="s">
        <v>119</v>
      </c>
    </row>
    <row r="393" spans="1:65" s="13" customFormat="1" ht="11.25">
      <c r="B393" s="193"/>
      <c r="C393" s="194"/>
      <c r="D393" s="186" t="s">
        <v>132</v>
      </c>
      <c r="E393" s="195" t="s">
        <v>19</v>
      </c>
      <c r="F393" s="196" t="s">
        <v>614</v>
      </c>
      <c r="G393" s="194"/>
      <c r="H393" s="197">
        <v>420</v>
      </c>
      <c r="I393" s="198"/>
      <c r="J393" s="194"/>
      <c r="K393" s="194"/>
      <c r="L393" s="199"/>
      <c r="M393" s="200"/>
      <c r="N393" s="201"/>
      <c r="O393" s="201"/>
      <c r="P393" s="201"/>
      <c r="Q393" s="201"/>
      <c r="R393" s="201"/>
      <c r="S393" s="201"/>
      <c r="T393" s="202"/>
      <c r="AT393" s="203" t="s">
        <v>132</v>
      </c>
      <c r="AU393" s="203" t="s">
        <v>82</v>
      </c>
      <c r="AV393" s="13" t="s">
        <v>82</v>
      </c>
      <c r="AW393" s="13" t="s">
        <v>33</v>
      </c>
      <c r="AX393" s="13" t="s">
        <v>71</v>
      </c>
      <c r="AY393" s="203" t="s">
        <v>119</v>
      </c>
    </row>
    <row r="394" spans="1:65" s="2" customFormat="1" ht="16.5" customHeight="1">
      <c r="A394" s="34"/>
      <c r="B394" s="35"/>
      <c r="C394" s="173" t="s">
        <v>615</v>
      </c>
      <c r="D394" s="173" t="s">
        <v>121</v>
      </c>
      <c r="E394" s="174" t="s">
        <v>616</v>
      </c>
      <c r="F394" s="175" t="s">
        <v>617</v>
      </c>
      <c r="G394" s="176" t="s">
        <v>124</v>
      </c>
      <c r="H394" s="177">
        <v>3556.788</v>
      </c>
      <c r="I394" s="178"/>
      <c r="J394" s="179">
        <f>ROUND(I394*H394,2)</f>
        <v>0</v>
      </c>
      <c r="K394" s="175" t="s">
        <v>125</v>
      </c>
      <c r="L394" s="39"/>
      <c r="M394" s="180" t="s">
        <v>19</v>
      </c>
      <c r="N394" s="181" t="s">
        <v>42</v>
      </c>
      <c r="O394" s="64"/>
      <c r="P394" s="182">
        <f>O394*H394</f>
        <v>0</v>
      </c>
      <c r="Q394" s="182">
        <v>0</v>
      </c>
      <c r="R394" s="182">
        <f>Q394*H394</f>
        <v>0</v>
      </c>
      <c r="S394" s="182">
        <v>0</v>
      </c>
      <c r="T394" s="183">
        <f>S394*H394</f>
        <v>0</v>
      </c>
      <c r="U394" s="34"/>
      <c r="V394" s="34"/>
      <c r="W394" s="34"/>
      <c r="X394" s="34"/>
      <c r="Y394" s="34"/>
      <c r="Z394" s="34"/>
      <c r="AA394" s="34"/>
      <c r="AB394" s="34"/>
      <c r="AC394" s="34"/>
      <c r="AD394" s="34"/>
      <c r="AE394" s="34"/>
      <c r="AR394" s="184" t="s">
        <v>126</v>
      </c>
      <c r="AT394" s="184" t="s">
        <v>121</v>
      </c>
      <c r="AU394" s="184" t="s">
        <v>82</v>
      </c>
      <c r="AY394" s="17" t="s">
        <v>119</v>
      </c>
      <c r="BE394" s="185">
        <f>IF(N394="základní",J394,0)</f>
        <v>0</v>
      </c>
      <c r="BF394" s="185">
        <f>IF(N394="snížená",J394,0)</f>
        <v>0</v>
      </c>
      <c r="BG394" s="185">
        <f>IF(N394="zákl. přenesená",J394,0)</f>
        <v>0</v>
      </c>
      <c r="BH394" s="185">
        <f>IF(N394="sníž. přenesená",J394,0)</f>
        <v>0</v>
      </c>
      <c r="BI394" s="185">
        <f>IF(N394="nulová",J394,0)</f>
        <v>0</v>
      </c>
      <c r="BJ394" s="17" t="s">
        <v>79</v>
      </c>
      <c r="BK394" s="185">
        <f>ROUND(I394*H394,2)</f>
        <v>0</v>
      </c>
      <c r="BL394" s="17" t="s">
        <v>126</v>
      </c>
      <c r="BM394" s="184" t="s">
        <v>618</v>
      </c>
    </row>
    <row r="395" spans="1:65" s="2" customFormat="1" ht="19.5">
      <c r="A395" s="34"/>
      <c r="B395" s="35"/>
      <c r="C395" s="36"/>
      <c r="D395" s="186" t="s">
        <v>128</v>
      </c>
      <c r="E395" s="36"/>
      <c r="F395" s="187" t="s">
        <v>619</v>
      </c>
      <c r="G395" s="36"/>
      <c r="H395" s="36"/>
      <c r="I395" s="188"/>
      <c r="J395" s="36"/>
      <c r="K395" s="36"/>
      <c r="L395" s="39"/>
      <c r="M395" s="189"/>
      <c r="N395" s="190"/>
      <c r="O395" s="64"/>
      <c r="P395" s="64"/>
      <c r="Q395" s="64"/>
      <c r="R395" s="64"/>
      <c r="S395" s="64"/>
      <c r="T395" s="65"/>
      <c r="U395" s="34"/>
      <c r="V395" s="34"/>
      <c r="W395" s="34"/>
      <c r="X395" s="34"/>
      <c r="Y395" s="34"/>
      <c r="Z395" s="34"/>
      <c r="AA395" s="34"/>
      <c r="AB395" s="34"/>
      <c r="AC395" s="34"/>
      <c r="AD395" s="34"/>
      <c r="AE395" s="34"/>
      <c r="AT395" s="17" t="s">
        <v>128</v>
      </c>
      <c r="AU395" s="17" t="s">
        <v>82</v>
      </c>
    </row>
    <row r="396" spans="1:65" s="2" customFormat="1" ht="11.25">
      <c r="A396" s="34"/>
      <c r="B396" s="35"/>
      <c r="C396" s="36"/>
      <c r="D396" s="191" t="s">
        <v>130</v>
      </c>
      <c r="E396" s="36"/>
      <c r="F396" s="192" t="s">
        <v>620</v>
      </c>
      <c r="G396" s="36"/>
      <c r="H396" s="36"/>
      <c r="I396" s="188"/>
      <c r="J396" s="36"/>
      <c r="K396" s="36"/>
      <c r="L396" s="39"/>
      <c r="M396" s="189"/>
      <c r="N396" s="190"/>
      <c r="O396" s="64"/>
      <c r="P396" s="64"/>
      <c r="Q396" s="64"/>
      <c r="R396" s="64"/>
      <c r="S396" s="64"/>
      <c r="T396" s="65"/>
      <c r="U396" s="34"/>
      <c r="V396" s="34"/>
      <c r="W396" s="34"/>
      <c r="X396" s="34"/>
      <c r="Y396" s="34"/>
      <c r="Z396" s="34"/>
      <c r="AA396" s="34"/>
      <c r="AB396" s="34"/>
      <c r="AC396" s="34"/>
      <c r="AD396" s="34"/>
      <c r="AE396" s="34"/>
      <c r="AT396" s="17" t="s">
        <v>130</v>
      </c>
      <c r="AU396" s="17" t="s">
        <v>82</v>
      </c>
    </row>
    <row r="397" spans="1:65" s="13" customFormat="1" ht="11.25">
      <c r="B397" s="193"/>
      <c r="C397" s="194"/>
      <c r="D397" s="186" t="s">
        <v>132</v>
      </c>
      <c r="E397" s="195" t="s">
        <v>19</v>
      </c>
      <c r="F397" s="196" t="s">
        <v>621</v>
      </c>
      <c r="G397" s="194"/>
      <c r="H397" s="197">
        <v>3280.788</v>
      </c>
      <c r="I397" s="198"/>
      <c r="J397" s="194"/>
      <c r="K397" s="194"/>
      <c r="L397" s="199"/>
      <c r="M397" s="200"/>
      <c r="N397" s="201"/>
      <c r="O397" s="201"/>
      <c r="P397" s="201"/>
      <c r="Q397" s="201"/>
      <c r="R397" s="201"/>
      <c r="S397" s="201"/>
      <c r="T397" s="202"/>
      <c r="AT397" s="203" t="s">
        <v>132</v>
      </c>
      <c r="AU397" s="203" t="s">
        <v>82</v>
      </c>
      <c r="AV397" s="13" t="s">
        <v>82</v>
      </c>
      <c r="AW397" s="13" t="s">
        <v>33</v>
      </c>
      <c r="AX397" s="13" t="s">
        <v>71</v>
      </c>
      <c r="AY397" s="203" t="s">
        <v>119</v>
      </c>
    </row>
    <row r="398" spans="1:65" s="13" customFormat="1" ht="11.25">
      <c r="B398" s="193"/>
      <c r="C398" s="194"/>
      <c r="D398" s="186" t="s">
        <v>132</v>
      </c>
      <c r="E398" s="195" t="s">
        <v>19</v>
      </c>
      <c r="F398" s="196" t="s">
        <v>594</v>
      </c>
      <c r="G398" s="194"/>
      <c r="H398" s="197">
        <v>276</v>
      </c>
      <c r="I398" s="198"/>
      <c r="J398" s="194"/>
      <c r="K398" s="194"/>
      <c r="L398" s="199"/>
      <c r="M398" s="200"/>
      <c r="N398" s="201"/>
      <c r="O398" s="201"/>
      <c r="P398" s="201"/>
      <c r="Q398" s="201"/>
      <c r="R398" s="201"/>
      <c r="S398" s="201"/>
      <c r="T398" s="202"/>
      <c r="AT398" s="203" t="s">
        <v>132</v>
      </c>
      <c r="AU398" s="203" t="s">
        <v>82</v>
      </c>
      <c r="AV398" s="13" t="s">
        <v>82</v>
      </c>
      <c r="AW398" s="13" t="s">
        <v>33</v>
      </c>
      <c r="AX398" s="13" t="s">
        <v>71</v>
      </c>
      <c r="AY398" s="203" t="s">
        <v>119</v>
      </c>
    </row>
    <row r="399" spans="1:65" s="2" customFormat="1" ht="16.5" customHeight="1">
      <c r="A399" s="34"/>
      <c r="B399" s="35"/>
      <c r="C399" s="173" t="s">
        <v>622</v>
      </c>
      <c r="D399" s="173" t="s">
        <v>121</v>
      </c>
      <c r="E399" s="174" t="s">
        <v>623</v>
      </c>
      <c r="F399" s="175" t="s">
        <v>624</v>
      </c>
      <c r="G399" s="176" t="s">
        <v>124</v>
      </c>
      <c r="H399" s="177">
        <v>361.875</v>
      </c>
      <c r="I399" s="178"/>
      <c r="J399" s="179">
        <f>ROUND(I399*H399,2)</f>
        <v>0</v>
      </c>
      <c r="K399" s="175" t="s">
        <v>125</v>
      </c>
      <c r="L399" s="39"/>
      <c r="M399" s="180" t="s">
        <v>19</v>
      </c>
      <c r="N399" s="181" t="s">
        <v>42</v>
      </c>
      <c r="O399" s="64"/>
      <c r="P399" s="182">
        <f>O399*H399</f>
        <v>0</v>
      </c>
      <c r="Q399" s="182">
        <v>0.23799999999999999</v>
      </c>
      <c r="R399" s="182">
        <f>Q399*H399</f>
        <v>86.126249999999999</v>
      </c>
      <c r="S399" s="182">
        <v>0</v>
      </c>
      <c r="T399" s="183">
        <f>S399*H399</f>
        <v>0</v>
      </c>
      <c r="U399" s="34"/>
      <c r="V399" s="34"/>
      <c r="W399" s="34"/>
      <c r="X399" s="34"/>
      <c r="Y399" s="34"/>
      <c r="Z399" s="34"/>
      <c r="AA399" s="34"/>
      <c r="AB399" s="34"/>
      <c r="AC399" s="34"/>
      <c r="AD399" s="34"/>
      <c r="AE399" s="34"/>
      <c r="AR399" s="184" t="s">
        <v>126</v>
      </c>
      <c r="AT399" s="184" t="s">
        <v>121</v>
      </c>
      <c r="AU399" s="184" t="s">
        <v>82</v>
      </c>
      <c r="AY399" s="17" t="s">
        <v>119</v>
      </c>
      <c r="BE399" s="185">
        <f>IF(N399="základní",J399,0)</f>
        <v>0</v>
      </c>
      <c r="BF399" s="185">
        <f>IF(N399="snížená",J399,0)</f>
        <v>0</v>
      </c>
      <c r="BG399" s="185">
        <f>IF(N399="zákl. přenesená",J399,0)</f>
        <v>0</v>
      </c>
      <c r="BH399" s="185">
        <f>IF(N399="sníž. přenesená",J399,0)</f>
        <v>0</v>
      </c>
      <c r="BI399" s="185">
        <f>IF(N399="nulová",J399,0)</f>
        <v>0</v>
      </c>
      <c r="BJ399" s="17" t="s">
        <v>79</v>
      </c>
      <c r="BK399" s="185">
        <f>ROUND(I399*H399,2)</f>
        <v>0</v>
      </c>
      <c r="BL399" s="17" t="s">
        <v>126</v>
      </c>
      <c r="BM399" s="184" t="s">
        <v>625</v>
      </c>
    </row>
    <row r="400" spans="1:65" s="2" customFormat="1" ht="11.25">
      <c r="A400" s="34"/>
      <c r="B400" s="35"/>
      <c r="C400" s="36"/>
      <c r="D400" s="186" t="s">
        <v>128</v>
      </c>
      <c r="E400" s="36"/>
      <c r="F400" s="187" t="s">
        <v>626</v>
      </c>
      <c r="G400" s="36"/>
      <c r="H400" s="36"/>
      <c r="I400" s="188"/>
      <c r="J400" s="36"/>
      <c r="K400" s="36"/>
      <c r="L400" s="39"/>
      <c r="M400" s="189"/>
      <c r="N400" s="190"/>
      <c r="O400" s="64"/>
      <c r="P400" s="64"/>
      <c r="Q400" s="64"/>
      <c r="R400" s="64"/>
      <c r="S400" s="64"/>
      <c r="T400" s="65"/>
      <c r="U400" s="34"/>
      <c r="V400" s="34"/>
      <c r="W400" s="34"/>
      <c r="X400" s="34"/>
      <c r="Y400" s="34"/>
      <c r="Z400" s="34"/>
      <c r="AA400" s="34"/>
      <c r="AB400" s="34"/>
      <c r="AC400" s="34"/>
      <c r="AD400" s="34"/>
      <c r="AE400" s="34"/>
      <c r="AT400" s="17" t="s">
        <v>128</v>
      </c>
      <c r="AU400" s="17" t="s">
        <v>82</v>
      </c>
    </row>
    <row r="401" spans="1:65" s="2" customFormat="1" ht="11.25">
      <c r="A401" s="34"/>
      <c r="B401" s="35"/>
      <c r="C401" s="36"/>
      <c r="D401" s="191" t="s">
        <v>130</v>
      </c>
      <c r="E401" s="36"/>
      <c r="F401" s="192" t="s">
        <v>627</v>
      </c>
      <c r="G401" s="36"/>
      <c r="H401" s="36"/>
      <c r="I401" s="188"/>
      <c r="J401" s="36"/>
      <c r="K401" s="36"/>
      <c r="L401" s="39"/>
      <c r="M401" s="189"/>
      <c r="N401" s="190"/>
      <c r="O401" s="64"/>
      <c r="P401" s="64"/>
      <c r="Q401" s="64"/>
      <c r="R401" s="64"/>
      <c r="S401" s="64"/>
      <c r="T401" s="65"/>
      <c r="U401" s="34"/>
      <c r="V401" s="34"/>
      <c r="W401" s="34"/>
      <c r="X401" s="34"/>
      <c r="Y401" s="34"/>
      <c r="Z401" s="34"/>
      <c r="AA401" s="34"/>
      <c r="AB401" s="34"/>
      <c r="AC401" s="34"/>
      <c r="AD401" s="34"/>
      <c r="AE401" s="34"/>
      <c r="AT401" s="17" t="s">
        <v>130</v>
      </c>
      <c r="AU401" s="17" t="s">
        <v>82</v>
      </c>
    </row>
    <row r="402" spans="1:65" s="13" customFormat="1" ht="11.25">
      <c r="B402" s="193"/>
      <c r="C402" s="194"/>
      <c r="D402" s="186" t="s">
        <v>132</v>
      </c>
      <c r="E402" s="195" t="s">
        <v>19</v>
      </c>
      <c r="F402" s="196" t="s">
        <v>628</v>
      </c>
      <c r="G402" s="194"/>
      <c r="H402" s="197">
        <v>387.8</v>
      </c>
      <c r="I402" s="198"/>
      <c r="J402" s="194"/>
      <c r="K402" s="194"/>
      <c r="L402" s="199"/>
      <c r="M402" s="200"/>
      <c r="N402" s="201"/>
      <c r="O402" s="201"/>
      <c r="P402" s="201"/>
      <c r="Q402" s="201"/>
      <c r="R402" s="201"/>
      <c r="S402" s="201"/>
      <c r="T402" s="202"/>
      <c r="AT402" s="203" t="s">
        <v>132</v>
      </c>
      <c r="AU402" s="203" t="s">
        <v>82</v>
      </c>
      <c r="AV402" s="13" t="s">
        <v>82</v>
      </c>
      <c r="AW402" s="13" t="s">
        <v>33</v>
      </c>
      <c r="AX402" s="13" t="s">
        <v>71</v>
      </c>
      <c r="AY402" s="203" t="s">
        <v>119</v>
      </c>
    </row>
    <row r="403" spans="1:65" s="13" customFormat="1" ht="11.25">
      <c r="B403" s="193"/>
      <c r="C403" s="194"/>
      <c r="D403" s="186" t="s">
        <v>132</v>
      </c>
      <c r="E403" s="195" t="s">
        <v>19</v>
      </c>
      <c r="F403" s="196" t="s">
        <v>629</v>
      </c>
      <c r="G403" s="194"/>
      <c r="H403" s="197">
        <v>-25.925000000000001</v>
      </c>
      <c r="I403" s="198"/>
      <c r="J403" s="194"/>
      <c r="K403" s="194"/>
      <c r="L403" s="199"/>
      <c r="M403" s="200"/>
      <c r="N403" s="201"/>
      <c r="O403" s="201"/>
      <c r="P403" s="201"/>
      <c r="Q403" s="201"/>
      <c r="R403" s="201"/>
      <c r="S403" s="201"/>
      <c r="T403" s="202"/>
      <c r="AT403" s="203" t="s">
        <v>132</v>
      </c>
      <c r="AU403" s="203" t="s">
        <v>82</v>
      </c>
      <c r="AV403" s="13" t="s">
        <v>82</v>
      </c>
      <c r="AW403" s="13" t="s">
        <v>33</v>
      </c>
      <c r="AX403" s="13" t="s">
        <v>71</v>
      </c>
      <c r="AY403" s="203" t="s">
        <v>119</v>
      </c>
    </row>
    <row r="404" spans="1:65" s="2" customFormat="1" ht="16.5" customHeight="1">
      <c r="A404" s="34"/>
      <c r="B404" s="35"/>
      <c r="C404" s="173" t="s">
        <v>630</v>
      </c>
      <c r="D404" s="173" t="s">
        <v>121</v>
      </c>
      <c r="E404" s="174" t="s">
        <v>631</v>
      </c>
      <c r="F404" s="175" t="s">
        <v>632</v>
      </c>
      <c r="G404" s="176" t="s">
        <v>124</v>
      </c>
      <c r="H404" s="177">
        <v>3999.3319999999999</v>
      </c>
      <c r="I404" s="178"/>
      <c r="J404" s="179">
        <f>ROUND(I404*H404,2)</f>
        <v>0</v>
      </c>
      <c r="K404" s="175" t="s">
        <v>125</v>
      </c>
      <c r="L404" s="39"/>
      <c r="M404" s="180" t="s">
        <v>19</v>
      </c>
      <c r="N404" s="181" t="s">
        <v>42</v>
      </c>
      <c r="O404" s="64"/>
      <c r="P404" s="182">
        <f>O404*H404</f>
        <v>0</v>
      </c>
      <c r="Q404" s="182">
        <v>0</v>
      </c>
      <c r="R404" s="182">
        <f>Q404*H404</f>
        <v>0</v>
      </c>
      <c r="S404" s="182">
        <v>0</v>
      </c>
      <c r="T404" s="183">
        <f>S404*H404</f>
        <v>0</v>
      </c>
      <c r="U404" s="34"/>
      <c r="V404" s="34"/>
      <c r="W404" s="34"/>
      <c r="X404" s="34"/>
      <c r="Y404" s="34"/>
      <c r="Z404" s="34"/>
      <c r="AA404" s="34"/>
      <c r="AB404" s="34"/>
      <c r="AC404" s="34"/>
      <c r="AD404" s="34"/>
      <c r="AE404" s="34"/>
      <c r="AR404" s="184" t="s">
        <v>126</v>
      </c>
      <c r="AT404" s="184" t="s">
        <v>121</v>
      </c>
      <c r="AU404" s="184" t="s">
        <v>82</v>
      </c>
      <c r="AY404" s="17" t="s">
        <v>119</v>
      </c>
      <c r="BE404" s="185">
        <f>IF(N404="základní",J404,0)</f>
        <v>0</v>
      </c>
      <c r="BF404" s="185">
        <f>IF(N404="snížená",J404,0)</f>
        <v>0</v>
      </c>
      <c r="BG404" s="185">
        <f>IF(N404="zákl. přenesená",J404,0)</f>
        <v>0</v>
      </c>
      <c r="BH404" s="185">
        <f>IF(N404="sníž. přenesená",J404,0)</f>
        <v>0</v>
      </c>
      <c r="BI404" s="185">
        <f>IF(N404="nulová",J404,0)</f>
        <v>0</v>
      </c>
      <c r="BJ404" s="17" t="s">
        <v>79</v>
      </c>
      <c r="BK404" s="185">
        <f>ROUND(I404*H404,2)</f>
        <v>0</v>
      </c>
      <c r="BL404" s="17" t="s">
        <v>126</v>
      </c>
      <c r="BM404" s="184" t="s">
        <v>633</v>
      </c>
    </row>
    <row r="405" spans="1:65" s="2" customFormat="1" ht="11.25">
      <c r="A405" s="34"/>
      <c r="B405" s="35"/>
      <c r="C405" s="36"/>
      <c r="D405" s="186" t="s">
        <v>128</v>
      </c>
      <c r="E405" s="36"/>
      <c r="F405" s="187" t="s">
        <v>634</v>
      </c>
      <c r="G405" s="36"/>
      <c r="H405" s="36"/>
      <c r="I405" s="188"/>
      <c r="J405" s="36"/>
      <c r="K405" s="36"/>
      <c r="L405" s="39"/>
      <c r="M405" s="189"/>
      <c r="N405" s="190"/>
      <c r="O405" s="64"/>
      <c r="P405" s="64"/>
      <c r="Q405" s="64"/>
      <c r="R405" s="64"/>
      <c r="S405" s="64"/>
      <c r="T405" s="65"/>
      <c r="U405" s="34"/>
      <c r="V405" s="34"/>
      <c r="W405" s="34"/>
      <c r="X405" s="34"/>
      <c r="Y405" s="34"/>
      <c r="Z405" s="34"/>
      <c r="AA405" s="34"/>
      <c r="AB405" s="34"/>
      <c r="AC405" s="34"/>
      <c r="AD405" s="34"/>
      <c r="AE405" s="34"/>
      <c r="AT405" s="17" t="s">
        <v>128</v>
      </c>
      <c r="AU405" s="17" t="s">
        <v>82</v>
      </c>
    </row>
    <row r="406" spans="1:65" s="2" customFormat="1" ht="11.25">
      <c r="A406" s="34"/>
      <c r="B406" s="35"/>
      <c r="C406" s="36"/>
      <c r="D406" s="191" t="s">
        <v>130</v>
      </c>
      <c r="E406" s="36"/>
      <c r="F406" s="192" t="s">
        <v>635</v>
      </c>
      <c r="G406" s="36"/>
      <c r="H406" s="36"/>
      <c r="I406" s="188"/>
      <c r="J406" s="36"/>
      <c r="K406" s="36"/>
      <c r="L406" s="39"/>
      <c r="M406" s="189"/>
      <c r="N406" s="190"/>
      <c r="O406" s="64"/>
      <c r="P406" s="64"/>
      <c r="Q406" s="64"/>
      <c r="R406" s="64"/>
      <c r="S406" s="64"/>
      <c r="T406" s="65"/>
      <c r="U406" s="34"/>
      <c r="V406" s="34"/>
      <c r="W406" s="34"/>
      <c r="X406" s="34"/>
      <c r="Y406" s="34"/>
      <c r="Z406" s="34"/>
      <c r="AA406" s="34"/>
      <c r="AB406" s="34"/>
      <c r="AC406" s="34"/>
      <c r="AD406" s="34"/>
      <c r="AE406" s="34"/>
      <c r="AT406" s="17" t="s">
        <v>130</v>
      </c>
      <c r="AU406" s="17" t="s">
        <v>82</v>
      </c>
    </row>
    <row r="407" spans="1:65" s="13" customFormat="1" ht="11.25">
      <c r="B407" s="193"/>
      <c r="C407" s="194"/>
      <c r="D407" s="186" t="s">
        <v>132</v>
      </c>
      <c r="E407" s="195" t="s">
        <v>19</v>
      </c>
      <c r="F407" s="196" t="s">
        <v>636</v>
      </c>
      <c r="G407" s="194"/>
      <c r="H407" s="197">
        <v>3723.3319999999999</v>
      </c>
      <c r="I407" s="198"/>
      <c r="J407" s="194"/>
      <c r="K407" s="194"/>
      <c r="L407" s="199"/>
      <c r="M407" s="200"/>
      <c r="N407" s="201"/>
      <c r="O407" s="201"/>
      <c r="P407" s="201"/>
      <c r="Q407" s="201"/>
      <c r="R407" s="201"/>
      <c r="S407" s="201"/>
      <c r="T407" s="202"/>
      <c r="AT407" s="203" t="s">
        <v>132</v>
      </c>
      <c r="AU407" s="203" t="s">
        <v>82</v>
      </c>
      <c r="AV407" s="13" t="s">
        <v>82</v>
      </c>
      <c r="AW407" s="13" t="s">
        <v>33</v>
      </c>
      <c r="AX407" s="13" t="s">
        <v>71</v>
      </c>
      <c r="AY407" s="203" t="s">
        <v>119</v>
      </c>
    </row>
    <row r="408" spans="1:65" s="13" customFormat="1" ht="11.25">
      <c r="B408" s="193"/>
      <c r="C408" s="194"/>
      <c r="D408" s="186" t="s">
        <v>132</v>
      </c>
      <c r="E408" s="195" t="s">
        <v>19</v>
      </c>
      <c r="F408" s="196" t="s">
        <v>594</v>
      </c>
      <c r="G408" s="194"/>
      <c r="H408" s="197">
        <v>276</v>
      </c>
      <c r="I408" s="198"/>
      <c r="J408" s="194"/>
      <c r="K408" s="194"/>
      <c r="L408" s="199"/>
      <c r="M408" s="200"/>
      <c r="N408" s="201"/>
      <c r="O408" s="201"/>
      <c r="P408" s="201"/>
      <c r="Q408" s="201"/>
      <c r="R408" s="201"/>
      <c r="S408" s="201"/>
      <c r="T408" s="202"/>
      <c r="AT408" s="203" t="s">
        <v>132</v>
      </c>
      <c r="AU408" s="203" t="s">
        <v>82</v>
      </c>
      <c r="AV408" s="13" t="s">
        <v>82</v>
      </c>
      <c r="AW408" s="13" t="s">
        <v>33</v>
      </c>
      <c r="AX408" s="13" t="s">
        <v>71</v>
      </c>
      <c r="AY408" s="203" t="s">
        <v>119</v>
      </c>
    </row>
    <row r="409" spans="1:65" s="2" customFormat="1" ht="16.5" customHeight="1">
      <c r="A409" s="34"/>
      <c r="B409" s="35"/>
      <c r="C409" s="173" t="s">
        <v>637</v>
      </c>
      <c r="D409" s="173" t="s">
        <v>121</v>
      </c>
      <c r="E409" s="174" t="s">
        <v>638</v>
      </c>
      <c r="F409" s="175" t="s">
        <v>639</v>
      </c>
      <c r="G409" s="176" t="s">
        <v>124</v>
      </c>
      <c r="H409" s="177">
        <v>3471.4720000000002</v>
      </c>
      <c r="I409" s="178"/>
      <c r="J409" s="179">
        <f>ROUND(I409*H409,2)</f>
        <v>0</v>
      </c>
      <c r="K409" s="175" t="s">
        <v>125</v>
      </c>
      <c r="L409" s="39"/>
      <c r="M409" s="180" t="s">
        <v>19</v>
      </c>
      <c r="N409" s="181" t="s">
        <v>42</v>
      </c>
      <c r="O409" s="64"/>
      <c r="P409" s="182">
        <f>O409*H409</f>
        <v>0</v>
      </c>
      <c r="Q409" s="182">
        <v>0</v>
      </c>
      <c r="R409" s="182">
        <f>Q409*H409</f>
        <v>0</v>
      </c>
      <c r="S409" s="182">
        <v>0</v>
      </c>
      <c r="T409" s="183">
        <f>S409*H409</f>
        <v>0</v>
      </c>
      <c r="U409" s="34"/>
      <c r="V409" s="34"/>
      <c r="W409" s="34"/>
      <c r="X409" s="34"/>
      <c r="Y409" s="34"/>
      <c r="Z409" s="34"/>
      <c r="AA409" s="34"/>
      <c r="AB409" s="34"/>
      <c r="AC409" s="34"/>
      <c r="AD409" s="34"/>
      <c r="AE409" s="34"/>
      <c r="AR409" s="184" t="s">
        <v>126</v>
      </c>
      <c r="AT409" s="184" t="s">
        <v>121</v>
      </c>
      <c r="AU409" s="184" t="s">
        <v>82</v>
      </c>
      <c r="AY409" s="17" t="s">
        <v>119</v>
      </c>
      <c r="BE409" s="185">
        <f>IF(N409="základní",J409,0)</f>
        <v>0</v>
      </c>
      <c r="BF409" s="185">
        <f>IF(N409="snížená",J409,0)</f>
        <v>0</v>
      </c>
      <c r="BG409" s="185">
        <f>IF(N409="zákl. přenesená",J409,0)</f>
        <v>0</v>
      </c>
      <c r="BH409" s="185">
        <f>IF(N409="sníž. přenesená",J409,0)</f>
        <v>0</v>
      </c>
      <c r="BI409" s="185">
        <f>IF(N409="nulová",J409,0)</f>
        <v>0</v>
      </c>
      <c r="BJ409" s="17" t="s">
        <v>79</v>
      </c>
      <c r="BK409" s="185">
        <f>ROUND(I409*H409,2)</f>
        <v>0</v>
      </c>
      <c r="BL409" s="17" t="s">
        <v>126</v>
      </c>
      <c r="BM409" s="184" t="s">
        <v>640</v>
      </c>
    </row>
    <row r="410" spans="1:65" s="2" customFormat="1" ht="11.25">
      <c r="A410" s="34"/>
      <c r="B410" s="35"/>
      <c r="C410" s="36"/>
      <c r="D410" s="186" t="s">
        <v>128</v>
      </c>
      <c r="E410" s="36"/>
      <c r="F410" s="187" t="s">
        <v>641</v>
      </c>
      <c r="G410" s="36"/>
      <c r="H410" s="36"/>
      <c r="I410" s="188"/>
      <c r="J410" s="36"/>
      <c r="K410" s="36"/>
      <c r="L410" s="39"/>
      <c r="M410" s="189"/>
      <c r="N410" s="190"/>
      <c r="O410" s="64"/>
      <c r="P410" s="64"/>
      <c r="Q410" s="64"/>
      <c r="R410" s="64"/>
      <c r="S410" s="64"/>
      <c r="T410" s="65"/>
      <c r="U410" s="34"/>
      <c r="V410" s="34"/>
      <c r="W410" s="34"/>
      <c r="X410" s="34"/>
      <c r="Y410" s="34"/>
      <c r="Z410" s="34"/>
      <c r="AA410" s="34"/>
      <c r="AB410" s="34"/>
      <c r="AC410" s="34"/>
      <c r="AD410" s="34"/>
      <c r="AE410" s="34"/>
      <c r="AT410" s="17" t="s">
        <v>128</v>
      </c>
      <c r="AU410" s="17" t="s">
        <v>82</v>
      </c>
    </row>
    <row r="411" spans="1:65" s="2" customFormat="1" ht="11.25">
      <c r="A411" s="34"/>
      <c r="B411" s="35"/>
      <c r="C411" s="36"/>
      <c r="D411" s="191" t="s">
        <v>130</v>
      </c>
      <c r="E411" s="36"/>
      <c r="F411" s="192" t="s">
        <v>642</v>
      </c>
      <c r="G411" s="36"/>
      <c r="H411" s="36"/>
      <c r="I411" s="188"/>
      <c r="J411" s="36"/>
      <c r="K411" s="36"/>
      <c r="L411" s="39"/>
      <c r="M411" s="189"/>
      <c r="N411" s="190"/>
      <c r="O411" s="64"/>
      <c r="P411" s="64"/>
      <c r="Q411" s="64"/>
      <c r="R411" s="64"/>
      <c r="S411" s="64"/>
      <c r="T411" s="65"/>
      <c r="U411" s="34"/>
      <c r="V411" s="34"/>
      <c r="W411" s="34"/>
      <c r="X411" s="34"/>
      <c r="Y411" s="34"/>
      <c r="Z411" s="34"/>
      <c r="AA411" s="34"/>
      <c r="AB411" s="34"/>
      <c r="AC411" s="34"/>
      <c r="AD411" s="34"/>
      <c r="AE411" s="34"/>
      <c r="AT411" s="17" t="s">
        <v>130</v>
      </c>
      <c r="AU411" s="17" t="s">
        <v>82</v>
      </c>
    </row>
    <row r="412" spans="1:65" s="13" customFormat="1" ht="11.25">
      <c r="B412" s="193"/>
      <c r="C412" s="194"/>
      <c r="D412" s="186" t="s">
        <v>132</v>
      </c>
      <c r="E412" s="195" t="s">
        <v>19</v>
      </c>
      <c r="F412" s="196" t="s">
        <v>643</v>
      </c>
      <c r="G412" s="194"/>
      <c r="H412" s="197">
        <v>3195.4720000000002</v>
      </c>
      <c r="I412" s="198"/>
      <c r="J412" s="194"/>
      <c r="K412" s="194"/>
      <c r="L412" s="199"/>
      <c r="M412" s="200"/>
      <c r="N412" s="201"/>
      <c r="O412" s="201"/>
      <c r="P412" s="201"/>
      <c r="Q412" s="201"/>
      <c r="R412" s="201"/>
      <c r="S412" s="201"/>
      <c r="T412" s="202"/>
      <c r="AT412" s="203" t="s">
        <v>132</v>
      </c>
      <c r="AU412" s="203" t="s">
        <v>82</v>
      </c>
      <c r="AV412" s="13" t="s">
        <v>82</v>
      </c>
      <c r="AW412" s="13" t="s">
        <v>33</v>
      </c>
      <c r="AX412" s="13" t="s">
        <v>71</v>
      </c>
      <c r="AY412" s="203" t="s">
        <v>119</v>
      </c>
    </row>
    <row r="413" spans="1:65" s="13" customFormat="1" ht="11.25">
      <c r="B413" s="193"/>
      <c r="C413" s="194"/>
      <c r="D413" s="186" t="s">
        <v>132</v>
      </c>
      <c r="E413" s="195" t="s">
        <v>19</v>
      </c>
      <c r="F413" s="196" t="s">
        <v>594</v>
      </c>
      <c r="G413" s="194"/>
      <c r="H413" s="197">
        <v>276</v>
      </c>
      <c r="I413" s="198"/>
      <c r="J413" s="194"/>
      <c r="K413" s="194"/>
      <c r="L413" s="199"/>
      <c r="M413" s="200"/>
      <c r="N413" s="201"/>
      <c r="O413" s="201"/>
      <c r="P413" s="201"/>
      <c r="Q413" s="201"/>
      <c r="R413" s="201"/>
      <c r="S413" s="201"/>
      <c r="T413" s="202"/>
      <c r="AT413" s="203" t="s">
        <v>132</v>
      </c>
      <c r="AU413" s="203" t="s">
        <v>82</v>
      </c>
      <c r="AV413" s="13" t="s">
        <v>82</v>
      </c>
      <c r="AW413" s="13" t="s">
        <v>33</v>
      </c>
      <c r="AX413" s="13" t="s">
        <v>71</v>
      </c>
      <c r="AY413" s="203" t="s">
        <v>119</v>
      </c>
    </row>
    <row r="414" spans="1:65" s="2" customFormat="1" ht="21.75" customHeight="1">
      <c r="A414" s="34"/>
      <c r="B414" s="35"/>
      <c r="C414" s="173" t="s">
        <v>644</v>
      </c>
      <c r="D414" s="173" t="s">
        <v>121</v>
      </c>
      <c r="E414" s="174" t="s">
        <v>645</v>
      </c>
      <c r="F414" s="175" t="s">
        <v>646</v>
      </c>
      <c r="G414" s="176" t="s">
        <v>124</v>
      </c>
      <c r="H414" s="177">
        <v>3424.9360000000001</v>
      </c>
      <c r="I414" s="178"/>
      <c r="J414" s="179">
        <f>ROUND(I414*H414,2)</f>
        <v>0</v>
      </c>
      <c r="K414" s="175" t="s">
        <v>125</v>
      </c>
      <c r="L414" s="39"/>
      <c r="M414" s="180" t="s">
        <v>19</v>
      </c>
      <c r="N414" s="181" t="s">
        <v>42</v>
      </c>
      <c r="O414" s="64"/>
      <c r="P414" s="182">
        <f>O414*H414</f>
        <v>0</v>
      </c>
      <c r="Q414" s="182">
        <v>0</v>
      </c>
      <c r="R414" s="182">
        <f>Q414*H414</f>
        <v>0</v>
      </c>
      <c r="S414" s="182">
        <v>0</v>
      </c>
      <c r="T414" s="183">
        <f>S414*H414</f>
        <v>0</v>
      </c>
      <c r="U414" s="34"/>
      <c r="V414" s="34"/>
      <c r="W414" s="34"/>
      <c r="X414" s="34"/>
      <c r="Y414" s="34"/>
      <c r="Z414" s="34"/>
      <c r="AA414" s="34"/>
      <c r="AB414" s="34"/>
      <c r="AC414" s="34"/>
      <c r="AD414" s="34"/>
      <c r="AE414" s="34"/>
      <c r="AR414" s="184" t="s">
        <v>126</v>
      </c>
      <c r="AT414" s="184" t="s">
        <v>121</v>
      </c>
      <c r="AU414" s="184" t="s">
        <v>82</v>
      </c>
      <c r="AY414" s="17" t="s">
        <v>119</v>
      </c>
      <c r="BE414" s="185">
        <f>IF(N414="základní",J414,0)</f>
        <v>0</v>
      </c>
      <c r="BF414" s="185">
        <f>IF(N414="snížená",J414,0)</f>
        <v>0</v>
      </c>
      <c r="BG414" s="185">
        <f>IF(N414="zákl. přenesená",J414,0)</f>
        <v>0</v>
      </c>
      <c r="BH414" s="185">
        <f>IF(N414="sníž. přenesená",J414,0)</f>
        <v>0</v>
      </c>
      <c r="BI414" s="185">
        <f>IF(N414="nulová",J414,0)</f>
        <v>0</v>
      </c>
      <c r="BJ414" s="17" t="s">
        <v>79</v>
      </c>
      <c r="BK414" s="185">
        <f>ROUND(I414*H414,2)</f>
        <v>0</v>
      </c>
      <c r="BL414" s="17" t="s">
        <v>126</v>
      </c>
      <c r="BM414" s="184" t="s">
        <v>647</v>
      </c>
    </row>
    <row r="415" spans="1:65" s="2" customFormat="1" ht="19.5">
      <c r="A415" s="34"/>
      <c r="B415" s="35"/>
      <c r="C415" s="36"/>
      <c r="D415" s="186" t="s">
        <v>128</v>
      </c>
      <c r="E415" s="36"/>
      <c r="F415" s="187" t="s">
        <v>648</v>
      </c>
      <c r="G415" s="36"/>
      <c r="H415" s="36"/>
      <c r="I415" s="188"/>
      <c r="J415" s="36"/>
      <c r="K415" s="36"/>
      <c r="L415" s="39"/>
      <c r="M415" s="189"/>
      <c r="N415" s="190"/>
      <c r="O415" s="64"/>
      <c r="P415" s="64"/>
      <c r="Q415" s="64"/>
      <c r="R415" s="64"/>
      <c r="S415" s="64"/>
      <c r="T415" s="65"/>
      <c r="U415" s="34"/>
      <c r="V415" s="34"/>
      <c r="W415" s="34"/>
      <c r="X415" s="34"/>
      <c r="Y415" s="34"/>
      <c r="Z415" s="34"/>
      <c r="AA415" s="34"/>
      <c r="AB415" s="34"/>
      <c r="AC415" s="34"/>
      <c r="AD415" s="34"/>
      <c r="AE415" s="34"/>
      <c r="AT415" s="17" t="s">
        <v>128</v>
      </c>
      <c r="AU415" s="17" t="s">
        <v>82</v>
      </c>
    </row>
    <row r="416" spans="1:65" s="2" customFormat="1" ht="11.25">
      <c r="A416" s="34"/>
      <c r="B416" s="35"/>
      <c r="C416" s="36"/>
      <c r="D416" s="191" t="s">
        <v>130</v>
      </c>
      <c r="E416" s="36"/>
      <c r="F416" s="192" t="s">
        <v>649</v>
      </c>
      <c r="G416" s="36"/>
      <c r="H416" s="36"/>
      <c r="I416" s="188"/>
      <c r="J416" s="36"/>
      <c r="K416" s="36"/>
      <c r="L416" s="39"/>
      <c r="M416" s="189"/>
      <c r="N416" s="190"/>
      <c r="O416" s="64"/>
      <c r="P416" s="64"/>
      <c r="Q416" s="64"/>
      <c r="R416" s="64"/>
      <c r="S416" s="64"/>
      <c r="T416" s="65"/>
      <c r="U416" s="34"/>
      <c r="V416" s="34"/>
      <c r="W416" s="34"/>
      <c r="X416" s="34"/>
      <c r="Y416" s="34"/>
      <c r="Z416" s="34"/>
      <c r="AA416" s="34"/>
      <c r="AB416" s="34"/>
      <c r="AC416" s="34"/>
      <c r="AD416" s="34"/>
      <c r="AE416" s="34"/>
      <c r="AT416" s="17" t="s">
        <v>130</v>
      </c>
      <c r="AU416" s="17" t="s">
        <v>82</v>
      </c>
    </row>
    <row r="417" spans="1:65" s="13" customFormat="1" ht="11.25">
      <c r="B417" s="193"/>
      <c r="C417" s="194"/>
      <c r="D417" s="186" t="s">
        <v>132</v>
      </c>
      <c r="E417" s="195" t="s">
        <v>19</v>
      </c>
      <c r="F417" s="196" t="s">
        <v>650</v>
      </c>
      <c r="G417" s="194"/>
      <c r="H417" s="197">
        <v>3148.9360000000001</v>
      </c>
      <c r="I417" s="198"/>
      <c r="J417" s="194"/>
      <c r="K417" s="194"/>
      <c r="L417" s="199"/>
      <c r="M417" s="200"/>
      <c r="N417" s="201"/>
      <c r="O417" s="201"/>
      <c r="P417" s="201"/>
      <c r="Q417" s="201"/>
      <c r="R417" s="201"/>
      <c r="S417" s="201"/>
      <c r="T417" s="202"/>
      <c r="AT417" s="203" t="s">
        <v>132</v>
      </c>
      <c r="AU417" s="203" t="s">
        <v>82</v>
      </c>
      <c r="AV417" s="13" t="s">
        <v>82</v>
      </c>
      <c r="AW417" s="13" t="s">
        <v>33</v>
      </c>
      <c r="AX417" s="13" t="s">
        <v>71</v>
      </c>
      <c r="AY417" s="203" t="s">
        <v>119</v>
      </c>
    </row>
    <row r="418" spans="1:65" s="13" customFormat="1" ht="11.25">
      <c r="B418" s="193"/>
      <c r="C418" s="194"/>
      <c r="D418" s="186" t="s">
        <v>132</v>
      </c>
      <c r="E418" s="195" t="s">
        <v>19</v>
      </c>
      <c r="F418" s="196" t="s">
        <v>594</v>
      </c>
      <c r="G418" s="194"/>
      <c r="H418" s="197">
        <v>276</v>
      </c>
      <c r="I418" s="198"/>
      <c r="J418" s="194"/>
      <c r="K418" s="194"/>
      <c r="L418" s="199"/>
      <c r="M418" s="200"/>
      <c r="N418" s="201"/>
      <c r="O418" s="201"/>
      <c r="P418" s="201"/>
      <c r="Q418" s="201"/>
      <c r="R418" s="201"/>
      <c r="S418" s="201"/>
      <c r="T418" s="202"/>
      <c r="AT418" s="203" t="s">
        <v>132</v>
      </c>
      <c r="AU418" s="203" t="s">
        <v>82</v>
      </c>
      <c r="AV418" s="13" t="s">
        <v>82</v>
      </c>
      <c r="AW418" s="13" t="s">
        <v>33</v>
      </c>
      <c r="AX418" s="13" t="s">
        <v>71</v>
      </c>
      <c r="AY418" s="203" t="s">
        <v>119</v>
      </c>
    </row>
    <row r="419" spans="1:65" s="2" customFormat="1" ht="16.5" customHeight="1">
      <c r="A419" s="34"/>
      <c r="B419" s="35"/>
      <c r="C419" s="173" t="s">
        <v>651</v>
      </c>
      <c r="D419" s="173" t="s">
        <v>121</v>
      </c>
      <c r="E419" s="174" t="s">
        <v>652</v>
      </c>
      <c r="F419" s="175" t="s">
        <v>653</v>
      </c>
      <c r="G419" s="176" t="s">
        <v>124</v>
      </c>
      <c r="H419" s="177">
        <v>25.925000000000001</v>
      </c>
      <c r="I419" s="178"/>
      <c r="J419" s="179">
        <f>ROUND(I419*H419,2)</f>
        <v>0</v>
      </c>
      <c r="K419" s="175" t="s">
        <v>125</v>
      </c>
      <c r="L419" s="39"/>
      <c r="M419" s="180" t="s">
        <v>19</v>
      </c>
      <c r="N419" s="181" t="s">
        <v>42</v>
      </c>
      <c r="O419" s="64"/>
      <c r="P419" s="182">
        <f>O419*H419</f>
        <v>0</v>
      </c>
      <c r="Q419" s="182">
        <v>0.19536000000000001</v>
      </c>
      <c r="R419" s="182">
        <f>Q419*H419</f>
        <v>5.0647080000000004</v>
      </c>
      <c r="S419" s="182">
        <v>0</v>
      </c>
      <c r="T419" s="183">
        <f>S419*H419</f>
        <v>0</v>
      </c>
      <c r="U419" s="34"/>
      <c r="V419" s="34"/>
      <c r="W419" s="34"/>
      <c r="X419" s="34"/>
      <c r="Y419" s="34"/>
      <c r="Z419" s="34"/>
      <c r="AA419" s="34"/>
      <c r="AB419" s="34"/>
      <c r="AC419" s="34"/>
      <c r="AD419" s="34"/>
      <c r="AE419" s="34"/>
      <c r="AR419" s="184" t="s">
        <v>126</v>
      </c>
      <c r="AT419" s="184" t="s">
        <v>121</v>
      </c>
      <c r="AU419" s="184" t="s">
        <v>82</v>
      </c>
      <c r="AY419" s="17" t="s">
        <v>119</v>
      </c>
      <c r="BE419" s="185">
        <f>IF(N419="základní",J419,0)</f>
        <v>0</v>
      </c>
      <c r="BF419" s="185">
        <f>IF(N419="snížená",J419,0)</f>
        <v>0</v>
      </c>
      <c r="BG419" s="185">
        <f>IF(N419="zákl. přenesená",J419,0)</f>
        <v>0</v>
      </c>
      <c r="BH419" s="185">
        <f>IF(N419="sníž. přenesená",J419,0)</f>
        <v>0</v>
      </c>
      <c r="BI419" s="185">
        <f>IF(N419="nulová",J419,0)</f>
        <v>0</v>
      </c>
      <c r="BJ419" s="17" t="s">
        <v>79</v>
      </c>
      <c r="BK419" s="185">
        <f>ROUND(I419*H419,2)</f>
        <v>0</v>
      </c>
      <c r="BL419" s="17" t="s">
        <v>126</v>
      </c>
      <c r="BM419" s="184" t="s">
        <v>654</v>
      </c>
    </row>
    <row r="420" spans="1:65" s="2" customFormat="1" ht="19.5">
      <c r="A420" s="34"/>
      <c r="B420" s="35"/>
      <c r="C420" s="36"/>
      <c r="D420" s="186" t="s">
        <v>128</v>
      </c>
      <c r="E420" s="36"/>
      <c r="F420" s="187" t="s">
        <v>655</v>
      </c>
      <c r="G420" s="36"/>
      <c r="H420" s="36"/>
      <c r="I420" s="188"/>
      <c r="J420" s="36"/>
      <c r="K420" s="36"/>
      <c r="L420" s="39"/>
      <c r="M420" s="189"/>
      <c r="N420" s="190"/>
      <c r="O420" s="64"/>
      <c r="P420" s="64"/>
      <c r="Q420" s="64"/>
      <c r="R420" s="64"/>
      <c r="S420" s="64"/>
      <c r="T420" s="65"/>
      <c r="U420" s="34"/>
      <c r="V420" s="34"/>
      <c r="W420" s="34"/>
      <c r="X420" s="34"/>
      <c r="Y420" s="34"/>
      <c r="Z420" s="34"/>
      <c r="AA420" s="34"/>
      <c r="AB420" s="34"/>
      <c r="AC420" s="34"/>
      <c r="AD420" s="34"/>
      <c r="AE420" s="34"/>
      <c r="AT420" s="17" t="s">
        <v>128</v>
      </c>
      <c r="AU420" s="17" t="s">
        <v>82</v>
      </c>
    </row>
    <row r="421" spans="1:65" s="2" customFormat="1" ht="11.25">
      <c r="A421" s="34"/>
      <c r="B421" s="35"/>
      <c r="C421" s="36"/>
      <c r="D421" s="191" t="s">
        <v>130</v>
      </c>
      <c r="E421" s="36"/>
      <c r="F421" s="192" t="s">
        <v>656</v>
      </c>
      <c r="G421" s="36"/>
      <c r="H421" s="36"/>
      <c r="I421" s="188"/>
      <c r="J421" s="36"/>
      <c r="K421" s="36"/>
      <c r="L421" s="39"/>
      <c r="M421" s="189"/>
      <c r="N421" s="190"/>
      <c r="O421" s="64"/>
      <c r="P421" s="64"/>
      <c r="Q421" s="64"/>
      <c r="R421" s="64"/>
      <c r="S421" s="64"/>
      <c r="T421" s="65"/>
      <c r="U421" s="34"/>
      <c r="V421" s="34"/>
      <c r="W421" s="34"/>
      <c r="X421" s="34"/>
      <c r="Y421" s="34"/>
      <c r="Z421" s="34"/>
      <c r="AA421" s="34"/>
      <c r="AB421" s="34"/>
      <c r="AC421" s="34"/>
      <c r="AD421" s="34"/>
      <c r="AE421" s="34"/>
      <c r="AT421" s="17" t="s">
        <v>130</v>
      </c>
      <c r="AU421" s="17" t="s">
        <v>82</v>
      </c>
    </row>
    <row r="422" spans="1:65" s="13" customFormat="1" ht="11.25">
      <c r="B422" s="193"/>
      <c r="C422" s="194"/>
      <c r="D422" s="186" t="s">
        <v>132</v>
      </c>
      <c r="E422" s="195" t="s">
        <v>19</v>
      </c>
      <c r="F422" s="196" t="s">
        <v>657</v>
      </c>
      <c r="G422" s="194"/>
      <c r="H422" s="197">
        <v>16.25</v>
      </c>
      <c r="I422" s="198"/>
      <c r="J422" s="194"/>
      <c r="K422" s="194"/>
      <c r="L422" s="199"/>
      <c r="M422" s="200"/>
      <c r="N422" s="201"/>
      <c r="O422" s="201"/>
      <c r="P422" s="201"/>
      <c r="Q422" s="201"/>
      <c r="R422" s="201"/>
      <c r="S422" s="201"/>
      <c r="T422" s="202"/>
      <c r="AT422" s="203" t="s">
        <v>132</v>
      </c>
      <c r="AU422" s="203" t="s">
        <v>82</v>
      </c>
      <c r="AV422" s="13" t="s">
        <v>82</v>
      </c>
      <c r="AW422" s="13" t="s">
        <v>33</v>
      </c>
      <c r="AX422" s="13" t="s">
        <v>71</v>
      </c>
      <c r="AY422" s="203" t="s">
        <v>119</v>
      </c>
    </row>
    <row r="423" spans="1:65" s="13" customFormat="1" ht="11.25">
      <c r="B423" s="193"/>
      <c r="C423" s="194"/>
      <c r="D423" s="186" t="s">
        <v>132</v>
      </c>
      <c r="E423" s="195" t="s">
        <v>19</v>
      </c>
      <c r="F423" s="196" t="s">
        <v>658</v>
      </c>
      <c r="G423" s="194"/>
      <c r="H423" s="197">
        <v>9.6750000000000007</v>
      </c>
      <c r="I423" s="198"/>
      <c r="J423" s="194"/>
      <c r="K423" s="194"/>
      <c r="L423" s="199"/>
      <c r="M423" s="200"/>
      <c r="N423" s="201"/>
      <c r="O423" s="201"/>
      <c r="P423" s="201"/>
      <c r="Q423" s="201"/>
      <c r="R423" s="201"/>
      <c r="S423" s="201"/>
      <c r="T423" s="202"/>
      <c r="AT423" s="203" t="s">
        <v>132</v>
      </c>
      <c r="AU423" s="203" t="s">
        <v>82</v>
      </c>
      <c r="AV423" s="13" t="s">
        <v>82</v>
      </c>
      <c r="AW423" s="13" t="s">
        <v>33</v>
      </c>
      <c r="AX423" s="13" t="s">
        <v>71</v>
      </c>
      <c r="AY423" s="203" t="s">
        <v>119</v>
      </c>
    </row>
    <row r="424" spans="1:65" s="2" customFormat="1" ht="16.5" customHeight="1">
      <c r="A424" s="34"/>
      <c r="B424" s="35"/>
      <c r="C424" s="205" t="s">
        <v>659</v>
      </c>
      <c r="D424" s="205" t="s">
        <v>418</v>
      </c>
      <c r="E424" s="206" t="s">
        <v>660</v>
      </c>
      <c r="F424" s="207" t="s">
        <v>661</v>
      </c>
      <c r="G424" s="208" t="s">
        <v>124</v>
      </c>
      <c r="H424" s="209">
        <v>26.978000000000002</v>
      </c>
      <c r="I424" s="210"/>
      <c r="J424" s="211">
        <f>ROUND(I424*H424,2)</f>
        <v>0</v>
      </c>
      <c r="K424" s="207" t="s">
        <v>125</v>
      </c>
      <c r="L424" s="212"/>
      <c r="M424" s="213" t="s">
        <v>19</v>
      </c>
      <c r="N424" s="214" t="s">
        <v>42</v>
      </c>
      <c r="O424" s="64"/>
      <c r="P424" s="182">
        <f>O424*H424</f>
        <v>0</v>
      </c>
      <c r="Q424" s="182">
        <v>0.222</v>
      </c>
      <c r="R424" s="182">
        <f>Q424*H424</f>
        <v>5.9891160000000001</v>
      </c>
      <c r="S424" s="182">
        <v>0</v>
      </c>
      <c r="T424" s="183">
        <f>S424*H424</f>
        <v>0</v>
      </c>
      <c r="U424" s="34"/>
      <c r="V424" s="34"/>
      <c r="W424" s="34"/>
      <c r="X424" s="34"/>
      <c r="Y424" s="34"/>
      <c r="Z424" s="34"/>
      <c r="AA424" s="34"/>
      <c r="AB424" s="34"/>
      <c r="AC424" s="34"/>
      <c r="AD424" s="34"/>
      <c r="AE424" s="34"/>
      <c r="AR424" s="184" t="s">
        <v>174</v>
      </c>
      <c r="AT424" s="184" t="s">
        <v>418</v>
      </c>
      <c r="AU424" s="184" t="s">
        <v>82</v>
      </c>
      <c r="AY424" s="17" t="s">
        <v>119</v>
      </c>
      <c r="BE424" s="185">
        <f>IF(N424="základní",J424,0)</f>
        <v>0</v>
      </c>
      <c r="BF424" s="185">
        <f>IF(N424="snížená",J424,0)</f>
        <v>0</v>
      </c>
      <c r="BG424" s="185">
        <f>IF(N424="zákl. přenesená",J424,0)</f>
        <v>0</v>
      </c>
      <c r="BH424" s="185">
        <f>IF(N424="sníž. přenesená",J424,0)</f>
        <v>0</v>
      </c>
      <c r="BI424" s="185">
        <f>IF(N424="nulová",J424,0)</f>
        <v>0</v>
      </c>
      <c r="BJ424" s="17" t="s">
        <v>79</v>
      </c>
      <c r="BK424" s="185">
        <f>ROUND(I424*H424,2)</f>
        <v>0</v>
      </c>
      <c r="BL424" s="17" t="s">
        <v>126</v>
      </c>
      <c r="BM424" s="184" t="s">
        <v>662</v>
      </c>
    </row>
    <row r="425" spans="1:65" s="2" customFormat="1" ht="11.25">
      <c r="A425" s="34"/>
      <c r="B425" s="35"/>
      <c r="C425" s="36"/>
      <c r="D425" s="186" t="s">
        <v>128</v>
      </c>
      <c r="E425" s="36"/>
      <c r="F425" s="187" t="s">
        <v>661</v>
      </c>
      <c r="G425" s="36"/>
      <c r="H425" s="36"/>
      <c r="I425" s="188"/>
      <c r="J425" s="36"/>
      <c r="K425" s="36"/>
      <c r="L425" s="39"/>
      <c r="M425" s="189"/>
      <c r="N425" s="190"/>
      <c r="O425" s="64"/>
      <c r="P425" s="64"/>
      <c r="Q425" s="64"/>
      <c r="R425" s="64"/>
      <c r="S425" s="64"/>
      <c r="T425" s="65"/>
      <c r="U425" s="34"/>
      <c r="V425" s="34"/>
      <c r="W425" s="34"/>
      <c r="X425" s="34"/>
      <c r="Y425" s="34"/>
      <c r="Z425" s="34"/>
      <c r="AA425" s="34"/>
      <c r="AB425" s="34"/>
      <c r="AC425" s="34"/>
      <c r="AD425" s="34"/>
      <c r="AE425" s="34"/>
      <c r="AT425" s="17" t="s">
        <v>128</v>
      </c>
      <c r="AU425" s="17" t="s">
        <v>82</v>
      </c>
    </row>
    <row r="426" spans="1:65" s="13" customFormat="1" ht="11.25">
      <c r="B426" s="193"/>
      <c r="C426" s="194"/>
      <c r="D426" s="186" t="s">
        <v>132</v>
      </c>
      <c r="E426" s="195" t="s">
        <v>19</v>
      </c>
      <c r="F426" s="196" t="s">
        <v>663</v>
      </c>
      <c r="G426" s="194"/>
      <c r="H426" s="197">
        <v>26.449000000000002</v>
      </c>
      <c r="I426" s="198"/>
      <c r="J426" s="194"/>
      <c r="K426" s="194"/>
      <c r="L426" s="199"/>
      <c r="M426" s="200"/>
      <c r="N426" s="201"/>
      <c r="O426" s="201"/>
      <c r="P426" s="201"/>
      <c r="Q426" s="201"/>
      <c r="R426" s="201"/>
      <c r="S426" s="201"/>
      <c r="T426" s="202"/>
      <c r="AT426" s="203" t="s">
        <v>132</v>
      </c>
      <c r="AU426" s="203" t="s">
        <v>82</v>
      </c>
      <c r="AV426" s="13" t="s">
        <v>82</v>
      </c>
      <c r="AW426" s="13" t="s">
        <v>33</v>
      </c>
      <c r="AX426" s="13" t="s">
        <v>79</v>
      </c>
      <c r="AY426" s="203" t="s">
        <v>119</v>
      </c>
    </row>
    <row r="427" spans="1:65" s="13" customFormat="1" ht="11.25">
      <c r="B427" s="193"/>
      <c r="C427" s="194"/>
      <c r="D427" s="186" t="s">
        <v>132</v>
      </c>
      <c r="E427" s="194"/>
      <c r="F427" s="196" t="s">
        <v>664</v>
      </c>
      <c r="G427" s="194"/>
      <c r="H427" s="197">
        <v>26.978000000000002</v>
      </c>
      <c r="I427" s="198"/>
      <c r="J427" s="194"/>
      <c r="K427" s="194"/>
      <c r="L427" s="199"/>
      <c r="M427" s="200"/>
      <c r="N427" s="201"/>
      <c r="O427" s="201"/>
      <c r="P427" s="201"/>
      <c r="Q427" s="201"/>
      <c r="R427" s="201"/>
      <c r="S427" s="201"/>
      <c r="T427" s="202"/>
      <c r="AT427" s="203" t="s">
        <v>132</v>
      </c>
      <c r="AU427" s="203" t="s">
        <v>82</v>
      </c>
      <c r="AV427" s="13" t="s">
        <v>82</v>
      </c>
      <c r="AW427" s="13" t="s">
        <v>4</v>
      </c>
      <c r="AX427" s="13" t="s">
        <v>79</v>
      </c>
      <c r="AY427" s="203" t="s">
        <v>119</v>
      </c>
    </row>
    <row r="428" spans="1:65" s="2" customFormat="1" ht="21.75" customHeight="1">
      <c r="A428" s="34"/>
      <c r="B428" s="35"/>
      <c r="C428" s="173" t="s">
        <v>665</v>
      </c>
      <c r="D428" s="173" t="s">
        <v>121</v>
      </c>
      <c r="E428" s="174" t="s">
        <v>666</v>
      </c>
      <c r="F428" s="175" t="s">
        <v>667</v>
      </c>
      <c r="G428" s="176" t="s">
        <v>224</v>
      </c>
      <c r="H428" s="177">
        <v>21</v>
      </c>
      <c r="I428" s="178"/>
      <c r="J428" s="179">
        <f>ROUND(I428*H428,2)</f>
        <v>0</v>
      </c>
      <c r="K428" s="175" t="s">
        <v>125</v>
      </c>
      <c r="L428" s="39"/>
      <c r="M428" s="180" t="s">
        <v>19</v>
      </c>
      <c r="N428" s="181" t="s">
        <v>42</v>
      </c>
      <c r="O428" s="64"/>
      <c r="P428" s="182">
        <f>O428*H428</f>
        <v>0</v>
      </c>
      <c r="Q428" s="182">
        <v>2.2399999999999998E-3</v>
      </c>
      <c r="R428" s="182">
        <f>Q428*H428</f>
        <v>4.7039999999999998E-2</v>
      </c>
      <c r="S428" s="182">
        <v>0</v>
      </c>
      <c r="T428" s="183">
        <f>S428*H428</f>
        <v>0</v>
      </c>
      <c r="U428" s="34"/>
      <c r="V428" s="34"/>
      <c r="W428" s="34"/>
      <c r="X428" s="34"/>
      <c r="Y428" s="34"/>
      <c r="Z428" s="34"/>
      <c r="AA428" s="34"/>
      <c r="AB428" s="34"/>
      <c r="AC428" s="34"/>
      <c r="AD428" s="34"/>
      <c r="AE428" s="34"/>
      <c r="AR428" s="184" t="s">
        <v>126</v>
      </c>
      <c r="AT428" s="184" t="s">
        <v>121</v>
      </c>
      <c r="AU428" s="184" t="s">
        <v>82</v>
      </c>
      <c r="AY428" s="17" t="s">
        <v>119</v>
      </c>
      <c r="BE428" s="185">
        <f>IF(N428="základní",J428,0)</f>
        <v>0</v>
      </c>
      <c r="BF428" s="185">
        <f>IF(N428="snížená",J428,0)</f>
        <v>0</v>
      </c>
      <c r="BG428" s="185">
        <f>IF(N428="zákl. přenesená",J428,0)</f>
        <v>0</v>
      </c>
      <c r="BH428" s="185">
        <f>IF(N428="sníž. přenesená",J428,0)</f>
        <v>0</v>
      </c>
      <c r="BI428" s="185">
        <f>IF(N428="nulová",J428,0)</f>
        <v>0</v>
      </c>
      <c r="BJ428" s="17" t="s">
        <v>79</v>
      </c>
      <c r="BK428" s="185">
        <f>ROUND(I428*H428,2)</f>
        <v>0</v>
      </c>
      <c r="BL428" s="17" t="s">
        <v>126</v>
      </c>
      <c r="BM428" s="184" t="s">
        <v>668</v>
      </c>
    </row>
    <row r="429" spans="1:65" s="2" customFormat="1" ht="11.25">
      <c r="A429" s="34"/>
      <c r="B429" s="35"/>
      <c r="C429" s="36"/>
      <c r="D429" s="186" t="s">
        <v>128</v>
      </c>
      <c r="E429" s="36"/>
      <c r="F429" s="187" t="s">
        <v>669</v>
      </c>
      <c r="G429" s="36"/>
      <c r="H429" s="36"/>
      <c r="I429" s="188"/>
      <c r="J429" s="36"/>
      <c r="K429" s="36"/>
      <c r="L429" s="39"/>
      <c r="M429" s="189"/>
      <c r="N429" s="190"/>
      <c r="O429" s="64"/>
      <c r="P429" s="64"/>
      <c r="Q429" s="64"/>
      <c r="R429" s="64"/>
      <c r="S429" s="64"/>
      <c r="T429" s="65"/>
      <c r="U429" s="34"/>
      <c r="V429" s="34"/>
      <c r="W429" s="34"/>
      <c r="X429" s="34"/>
      <c r="Y429" s="34"/>
      <c r="Z429" s="34"/>
      <c r="AA429" s="34"/>
      <c r="AB429" s="34"/>
      <c r="AC429" s="34"/>
      <c r="AD429" s="34"/>
      <c r="AE429" s="34"/>
      <c r="AT429" s="17" t="s">
        <v>128</v>
      </c>
      <c r="AU429" s="17" t="s">
        <v>82</v>
      </c>
    </row>
    <row r="430" spans="1:65" s="2" customFormat="1" ht="11.25">
      <c r="A430" s="34"/>
      <c r="B430" s="35"/>
      <c r="C430" s="36"/>
      <c r="D430" s="191" t="s">
        <v>130</v>
      </c>
      <c r="E430" s="36"/>
      <c r="F430" s="192" t="s">
        <v>670</v>
      </c>
      <c r="G430" s="36"/>
      <c r="H430" s="36"/>
      <c r="I430" s="188"/>
      <c r="J430" s="36"/>
      <c r="K430" s="36"/>
      <c r="L430" s="39"/>
      <c r="M430" s="189"/>
      <c r="N430" s="190"/>
      <c r="O430" s="64"/>
      <c r="P430" s="64"/>
      <c r="Q430" s="64"/>
      <c r="R430" s="64"/>
      <c r="S430" s="64"/>
      <c r="T430" s="65"/>
      <c r="U430" s="34"/>
      <c r="V430" s="34"/>
      <c r="W430" s="34"/>
      <c r="X430" s="34"/>
      <c r="Y430" s="34"/>
      <c r="Z430" s="34"/>
      <c r="AA430" s="34"/>
      <c r="AB430" s="34"/>
      <c r="AC430" s="34"/>
      <c r="AD430" s="34"/>
      <c r="AE430" s="34"/>
      <c r="AT430" s="17" t="s">
        <v>130</v>
      </c>
      <c r="AU430" s="17" t="s">
        <v>82</v>
      </c>
    </row>
    <row r="431" spans="1:65" s="13" customFormat="1" ht="11.25">
      <c r="B431" s="193"/>
      <c r="C431" s="194"/>
      <c r="D431" s="186" t="s">
        <v>132</v>
      </c>
      <c r="E431" s="195" t="s">
        <v>19</v>
      </c>
      <c r="F431" s="196" t="s">
        <v>671</v>
      </c>
      <c r="G431" s="194"/>
      <c r="H431" s="197">
        <v>21</v>
      </c>
      <c r="I431" s="198"/>
      <c r="J431" s="194"/>
      <c r="K431" s="194"/>
      <c r="L431" s="199"/>
      <c r="M431" s="200"/>
      <c r="N431" s="201"/>
      <c r="O431" s="201"/>
      <c r="P431" s="201"/>
      <c r="Q431" s="201"/>
      <c r="R431" s="201"/>
      <c r="S431" s="201"/>
      <c r="T431" s="202"/>
      <c r="AT431" s="203" t="s">
        <v>132</v>
      </c>
      <c r="AU431" s="203" t="s">
        <v>82</v>
      </c>
      <c r="AV431" s="13" t="s">
        <v>82</v>
      </c>
      <c r="AW431" s="13" t="s">
        <v>33</v>
      </c>
      <c r="AX431" s="13" t="s">
        <v>79</v>
      </c>
      <c r="AY431" s="203" t="s">
        <v>119</v>
      </c>
    </row>
    <row r="432" spans="1:65" s="12" customFormat="1" ht="22.9" customHeight="1">
      <c r="B432" s="157"/>
      <c r="C432" s="158"/>
      <c r="D432" s="159" t="s">
        <v>70</v>
      </c>
      <c r="E432" s="171" t="s">
        <v>174</v>
      </c>
      <c r="F432" s="171" t="s">
        <v>672</v>
      </c>
      <c r="G432" s="158"/>
      <c r="H432" s="158"/>
      <c r="I432" s="161"/>
      <c r="J432" s="172">
        <f>BK432</f>
        <v>0</v>
      </c>
      <c r="K432" s="158"/>
      <c r="L432" s="163"/>
      <c r="M432" s="164"/>
      <c r="N432" s="165"/>
      <c r="O432" s="165"/>
      <c r="P432" s="166">
        <f>SUM(P433:P441)</f>
        <v>0</v>
      </c>
      <c r="Q432" s="165"/>
      <c r="R432" s="166">
        <f>SUM(R433:R441)</f>
        <v>0</v>
      </c>
      <c r="S432" s="165"/>
      <c r="T432" s="167">
        <f>SUM(T433:T441)</f>
        <v>0</v>
      </c>
      <c r="AR432" s="168" t="s">
        <v>79</v>
      </c>
      <c r="AT432" s="169" t="s">
        <v>70</v>
      </c>
      <c r="AU432" s="169" t="s">
        <v>79</v>
      </c>
      <c r="AY432" s="168" t="s">
        <v>119</v>
      </c>
      <c r="BK432" s="170">
        <f>SUM(BK433:BK441)</f>
        <v>0</v>
      </c>
    </row>
    <row r="433" spans="1:65" s="2" customFormat="1" ht="16.5" customHeight="1">
      <c r="A433" s="34"/>
      <c r="B433" s="35"/>
      <c r="C433" s="173" t="s">
        <v>673</v>
      </c>
      <c r="D433" s="173" t="s">
        <v>121</v>
      </c>
      <c r="E433" s="174" t="s">
        <v>674</v>
      </c>
      <c r="F433" s="175" t="s">
        <v>675</v>
      </c>
      <c r="G433" s="176" t="s">
        <v>676</v>
      </c>
      <c r="H433" s="177">
        <v>1</v>
      </c>
      <c r="I433" s="178"/>
      <c r="J433" s="179">
        <f>ROUND(I433*H433,2)</f>
        <v>0</v>
      </c>
      <c r="K433" s="175" t="s">
        <v>19</v>
      </c>
      <c r="L433" s="39"/>
      <c r="M433" s="180" t="s">
        <v>19</v>
      </c>
      <c r="N433" s="181" t="s">
        <v>42</v>
      </c>
      <c r="O433" s="64"/>
      <c r="P433" s="182">
        <f>O433*H433</f>
        <v>0</v>
      </c>
      <c r="Q433" s="182">
        <v>0</v>
      </c>
      <c r="R433" s="182">
        <f>Q433*H433</f>
        <v>0</v>
      </c>
      <c r="S433" s="182">
        <v>0</v>
      </c>
      <c r="T433" s="183">
        <f>S433*H433</f>
        <v>0</v>
      </c>
      <c r="U433" s="34"/>
      <c r="V433" s="34"/>
      <c r="W433" s="34"/>
      <c r="X433" s="34"/>
      <c r="Y433" s="34"/>
      <c r="Z433" s="34"/>
      <c r="AA433" s="34"/>
      <c r="AB433" s="34"/>
      <c r="AC433" s="34"/>
      <c r="AD433" s="34"/>
      <c r="AE433" s="34"/>
      <c r="AR433" s="184" t="s">
        <v>126</v>
      </c>
      <c r="AT433" s="184" t="s">
        <v>121</v>
      </c>
      <c r="AU433" s="184" t="s">
        <v>82</v>
      </c>
      <c r="AY433" s="17" t="s">
        <v>119</v>
      </c>
      <c r="BE433" s="185">
        <f>IF(N433="základní",J433,0)</f>
        <v>0</v>
      </c>
      <c r="BF433" s="185">
        <f>IF(N433="snížená",J433,0)</f>
        <v>0</v>
      </c>
      <c r="BG433" s="185">
        <f>IF(N433="zákl. přenesená",J433,0)</f>
        <v>0</v>
      </c>
      <c r="BH433" s="185">
        <f>IF(N433="sníž. přenesená",J433,0)</f>
        <v>0</v>
      </c>
      <c r="BI433" s="185">
        <f>IF(N433="nulová",J433,0)</f>
        <v>0</v>
      </c>
      <c r="BJ433" s="17" t="s">
        <v>79</v>
      </c>
      <c r="BK433" s="185">
        <f>ROUND(I433*H433,2)</f>
        <v>0</v>
      </c>
      <c r="BL433" s="17" t="s">
        <v>126</v>
      </c>
      <c r="BM433" s="184" t="s">
        <v>677</v>
      </c>
    </row>
    <row r="434" spans="1:65" s="2" customFormat="1" ht="11.25">
      <c r="A434" s="34"/>
      <c r="B434" s="35"/>
      <c r="C434" s="36"/>
      <c r="D434" s="186" t="s">
        <v>128</v>
      </c>
      <c r="E434" s="36"/>
      <c r="F434" s="187" t="s">
        <v>675</v>
      </c>
      <c r="G434" s="36"/>
      <c r="H434" s="36"/>
      <c r="I434" s="188"/>
      <c r="J434" s="36"/>
      <c r="K434" s="36"/>
      <c r="L434" s="39"/>
      <c r="M434" s="189"/>
      <c r="N434" s="190"/>
      <c r="O434" s="64"/>
      <c r="P434" s="64"/>
      <c r="Q434" s="64"/>
      <c r="R434" s="64"/>
      <c r="S434" s="64"/>
      <c r="T434" s="65"/>
      <c r="U434" s="34"/>
      <c r="V434" s="34"/>
      <c r="W434" s="34"/>
      <c r="X434" s="34"/>
      <c r="Y434" s="34"/>
      <c r="Z434" s="34"/>
      <c r="AA434" s="34"/>
      <c r="AB434" s="34"/>
      <c r="AC434" s="34"/>
      <c r="AD434" s="34"/>
      <c r="AE434" s="34"/>
      <c r="AT434" s="17" t="s">
        <v>128</v>
      </c>
      <c r="AU434" s="17" t="s">
        <v>82</v>
      </c>
    </row>
    <row r="435" spans="1:65" s="13" customFormat="1" ht="11.25">
      <c r="B435" s="193"/>
      <c r="C435" s="194"/>
      <c r="D435" s="186" t="s">
        <v>132</v>
      </c>
      <c r="E435" s="195" t="s">
        <v>19</v>
      </c>
      <c r="F435" s="196" t="s">
        <v>678</v>
      </c>
      <c r="G435" s="194"/>
      <c r="H435" s="197">
        <v>1</v>
      </c>
      <c r="I435" s="198"/>
      <c r="J435" s="194"/>
      <c r="K435" s="194"/>
      <c r="L435" s="199"/>
      <c r="M435" s="200"/>
      <c r="N435" s="201"/>
      <c r="O435" s="201"/>
      <c r="P435" s="201"/>
      <c r="Q435" s="201"/>
      <c r="R435" s="201"/>
      <c r="S435" s="201"/>
      <c r="T435" s="202"/>
      <c r="AT435" s="203" t="s">
        <v>132</v>
      </c>
      <c r="AU435" s="203" t="s">
        <v>82</v>
      </c>
      <c r="AV435" s="13" t="s">
        <v>82</v>
      </c>
      <c r="AW435" s="13" t="s">
        <v>33</v>
      </c>
      <c r="AX435" s="13" t="s">
        <v>79</v>
      </c>
      <c r="AY435" s="203" t="s">
        <v>119</v>
      </c>
    </row>
    <row r="436" spans="1:65" s="2" customFormat="1" ht="16.5" customHeight="1">
      <c r="A436" s="34"/>
      <c r="B436" s="35"/>
      <c r="C436" s="173" t="s">
        <v>679</v>
      </c>
      <c r="D436" s="173" t="s">
        <v>121</v>
      </c>
      <c r="E436" s="174" t="s">
        <v>680</v>
      </c>
      <c r="F436" s="175" t="s">
        <v>681</v>
      </c>
      <c r="G436" s="176" t="s">
        <v>136</v>
      </c>
      <c r="H436" s="177">
        <v>2</v>
      </c>
      <c r="I436" s="178"/>
      <c r="J436" s="179">
        <f>ROUND(I436*H436,2)</f>
        <v>0</v>
      </c>
      <c r="K436" s="175" t="s">
        <v>19</v>
      </c>
      <c r="L436" s="39"/>
      <c r="M436" s="180" t="s">
        <v>19</v>
      </c>
      <c r="N436" s="181" t="s">
        <v>42</v>
      </c>
      <c r="O436" s="64"/>
      <c r="P436" s="182">
        <f>O436*H436</f>
        <v>0</v>
      </c>
      <c r="Q436" s="182">
        <v>0</v>
      </c>
      <c r="R436" s="182">
        <f>Q436*H436</f>
        <v>0</v>
      </c>
      <c r="S436" s="182">
        <v>0</v>
      </c>
      <c r="T436" s="183">
        <f>S436*H436</f>
        <v>0</v>
      </c>
      <c r="U436" s="34"/>
      <c r="V436" s="34"/>
      <c r="W436" s="34"/>
      <c r="X436" s="34"/>
      <c r="Y436" s="34"/>
      <c r="Z436" s="34"/>
      <c r="AA436" s="34"/>
      <c r="AB436" s="34"/>
      <c r="AC436" s="34"/>
      <c r="AD436" s="34"/>
      <c r="AE436" s="34"/>
      <c r="AR436" s="184" t="s">
        <v>126</v>
      </c>
      <c r="AT436" s="184" t="s">
        <v>121</v>
      </c>
      <c r="AU436" s="184" t="s">
        <v>82</v>
      </c>
      <c r="AY436" s="17" t="s">
        <v>119</v>
      </c>
      <c r="BE436" s="185">
        <f>IF(N436="základní",J436,0)</f>
        <v>0</v>
      </c>
      <c r="BF436" s="185">
        <f>IF(N436="snížená",J436,0)</f>
        <v>0</v>
      </c>
      <c r="BG436" s="185">
        <f>IF(N436="zákl. přenesená",J436,0)</f>
        <v>0</v>
      </c>
      <c r="BH436" s="185">
        <f>IF(N436="sníž. přenesená",J436,0)</f>
        <v>0</v>
      </c>
      <c r="BI436" s="185">
        <f>IF(N436="nulová",J436,0)</f>
        <v>0</v>
      </c>
      <c r="BJ436" s="17" t="s">
        <v>79</v>
      </c>
      <c r="BK436" s="185">
        <f>ROUND(I436*H436,2)</f>
        <v>0</v>
      </c>
      <c r="BL436" s="17" t="s">
        <v>126</v>
      </c>
      <c r="BM436" s="184" t="s">
        <v>682</v>
      </c>
    </row>
    <row r="437" spans="1:65" s="2" customFormat="1" ht="11.25">
      <c r="A437" s="34"/>
      <c r="B437" s="35"/>
      <c r="C437" s="36"/>
      <c r="D437" s="186" t="s">
        <v>128</v>
      </c>
      <c r="E437" s="36"/>
      <c r="F437" s="187" t="s">
        <v>681</v>
      </c>
      <c r="G437" s="36"/>
      <c r="H437" s="36"/>
      <c r="I437" s="188"/>
      <c r="J437" s="36"/>
      <c r="K437" s="36"/>
      <c r="L437" s="39"/>
      <c r="M437" s="189"/>
      <c r="N437" s="190"/>
      <c r="O437" s="64"/>
      <c r="P437" s="64"/>
      <c r="Q437" s="64"/>
      <c r="R437" s="64"/>
      <c r="S437" s="64"/>
      <c r="T437" s="65"/>
      <c r="U437" s="34"/>
      <c r="V437" s="34"/>
      <c r="W437" s="34"/>
      <c r="X437" s="34"/>
      <c r="Y437" s="34"/>
      <c r="Z437" s="34"/>
      <c r="AA437" s="34"/>
      <c r="AB437" s="34"/>
      <c r="AC437" s="34"/>
      <c r="AD437" s="34"/>
      <c r="AE437" s="34"/>
      <c r="AT437" s="17" t="s">
        <v>128</v>
      </c>
      <c r="AU437" s="17" t="s">
        <v>82</v>
      </c>
    </row>
    <row r="438" spans="1:65" s="13" customFormat="1" ht="11.25">
      <c r="B438" s="193"/>
      <c r="C438" s="194"/>
      <c r="D438" s="186" t="s">
        <v>132</v>
      </c>
      <c r="E438" s="195" t="s">
        <v>19</v>
      </c>
      <c r="F438" s="196" t="s">
        <v>683</v>
      </c>
      <c r="G438" s="194"/>
      <c r="H438" s="197">
        <v>2</v>
      </c>
      <c r="I438" s="198"/>
      <c r="J438" s="194"/>
      <c r="K438" s="194"/>
      <c r="L438" s="199"/>
      <c r="M438" s="200"/>
      <c r="N438" s="201"/>
      <c r="O438" s="201"/>
      <c r="P438" s="201"/>
      <c r="Q438" s="201"/>
      <c r="R438" s="201"/>
      <c r="S438" s="201"/>
      <c r="T438" s="202"/>
      <c r="AT438" s="203" t="s">
        <v>132</v>
      </c>
      <c r="AU438" s="203" t="s">
        <v>82</v>
      </c>
      <c r="AV438" s="13" t="s">
        <v>82</v>
      </c>
      <c r="AW438" s="13" t="s">
        <v>33</v>
      </c>
      <c r="AX438" s="13" t="s">
        <v>79</v>
      </c>
      <c r="AY438" s="203" t="s">
        <v>119</v>
      </c>
    </row>
    <row r="439" spans="1:65" s="2" customFormat="1" ht="16.5" customHeight="1">
      <c r="A439" s="34"/>
      <c r="B439" s="35"/>
      <c r="C439" s="173" t="s">
        <v>684</v>
      </c>
      <c r="D439" s="173" t="s">
        <v>121</v>
      </c>
      <c r="E439" s="174" t="s">
        <v>685</v>
      </c>
      <c r="F439" s="175" t="s">
        <v>686</v>
      </c>
      <c r="G439" s="176" t="s">
        <v>136</v>
      </c>
      <c r="H439" s="177">
        <v>2</v>
      </c>
      <c r="I439" s="178"/>
      <c r="J439" s="179">
        <f>ROUND(I439*H439,2)</f>
        <v>0</v>
      </c>
      <c r="K439" s="175" t="s">
        <v>19</v>
      </c>
      <c r="L439" s="39"/>
      <c r="M439" s="180" t="s">
        <v>19</v>
      </c>
      <c r="N439" s="181" t="s">
        <v>42</v>
      </c>
      <c r="O439" s="64"/>
      <c r="P439" s="182">
        <f>O439*H439</f>
        <v>0</v>
      </c>
      <c r="Q439" s="182">
        <v>0</v>
      </c>
      <c r="R439" s="182">
        <f>Q439*H439</f>
        <v>0</v>
      </c>
      <c r="S439" s="182">
        <v>0</v>
      </c>
      <c r="T439" s="183">
        <f>S439*H439</f>
        <v>0</v>
      </c>
      <c r="U439" s="34"/>
      <c r="V439" s="34"/>
      <c r="W439" s="34"/>
      <c r="X439" s="34"/>
      <c r="Y439" s="34"/>
      <c r="Z439" s="34"/>
      <c r="AA439" s="34"/>
      <c r="AB439" s="34"/>
      <c r="AC439" s="34"/>
      <c r="AD439" s="34"/>
      <c r="AE439" s="34"/>
      <c r="AR439" s="184" t="s">
        <v>126</v>
      </c>
      <c r="AT439" s="184" t="s">
        <v>121</v>
      </c>
      <c r="AU439" s="184" t="s">
        <v>82</v>
      </c>
      <c r="AY439" s="17" t="s">
        <v>119</v>
      </c>
      <c r="BE439" s="185">
        <f>IF(N439="základní",J439,0)</f>
        <v>0</v>
      </c>
      <c r="BF439" s="185">
        <f>IF(N439="snížená",J439,0)</f>
        <v>0</v>
      </c>
      <c r="BG439" s="185">
        <f>IF(N439="zákl. přenesená",J439,0)</f>
        <v>0</v>
      </c>
      <c r="BH439" s="185">
        <f>IF(N439="sníž. přenesená",J439,0)</f>
        <v>0</v>
      </c>
      <c r="BI439" s="185">
        <f>IF(N439="nulová",J439,0)</f>
        <v>0</v>
      </c>
      <c r="BJ439" s="17" t="s">
        <v>79</v>
      </c>
      <c r="BK439" s="185">
        <f>ROUND(I439*H439,2)</f>
        <v>0</v>
      </c>
      <c r="BL439" s="17" t="s">
        <v>126</v>
      </c>
      <c r="BM439" s="184" t="s">
        <v>687</v>
      </c>
    </row>
    <row r="440" spans="1:65" s="2" customFormat="1" ht="11.25">
      <c r="A440" s="34"/>
      <c r="B440" s="35"/>
      <c r="C440" s="36"/>
      <c r="D440" s="186" t="s">
        <v>128</v>
      </c>
      <c r="E440" s="36"/>
      <c r="F440" s="187" t="s">
        <v>686</v>
      </c>
      <c r="G440" s="36"/>
      <c r="H440" s="36"/>
      <c r="I440" s="188"/>
      <c r="J440" s="36"/>
      <c r="K440" s="36"/>
      <c r="L440" s="39"/>
      <c r="M440" s="189"/>
      <c r="N440" s="190"/>
      <c r="O440" s="64"/>
      <c r="P440" s="64"/>
      <c r="Q440" s="64"/>
      <c r="R440" s="64"/>
      <c r="S440" s="64"/>
      <c r="T440" s="65"/>
      <c r="U440" s="34"/>
      <c r="V440" s="34"/>
      <c r="W440" s="34"/>
      <c r="X440" s="34"/>
      <c r="Y440" s="34"/>
      <c r="Z440" s="34"/>
      <c r="AA440" s="34"/>
      <c r="AB440" s="34"/>
      <c r="AC440" s="34"/>
      <c r="AD440" s="34"/>
      <c r="AE440" s="34"/>
      <c r="AT440" s="17" t="s">
        <v>128</v>
      </c>
      <c r="AU440" s="17" t="s">
        <v>82</v>
      </c>
    </row>
    <row r="441" spans="1:65" s="13" customFormat="1" ht="11.25">
      <c r="B441" s="193"/>
      <c r="C441" s="194"/>
      <c r="D441" s="186" t="s">
        <v>132</v>
      </c>
      <c r="E441" s="195" t="s">
        <v>19</v>
      </c>
      <c r="F441" s="196" t="s">
        <v>688</v>
      </c>
      <c r="G441" s="194"/>
      <c r="H441" s="197">
        <v>2</v>
      </c>
      <c r="I441" s="198"/>
      <c r="J441" s="194"/>
      <c r="K441" s="194"/>
      <c r="L441" s="199"/>
      <c r="M441" s="200"/>
      <c r="N441" s="201"/>
      <c r="O441" s="201"/>
      <c r="P441" s="201"/>
      <c r="Q441" s="201"/>
      <c r="R441" s="201"/>
      <c r="S441" s="201"/>
      <c r="T441" s="202"/>
      <c r="AT441" s="203" t="s">
        <v>132</v>
      </c>
      <c r="AU441" s="203" t="s">
        <v>82</v>
      </c>
      <c r="AV441" s="13" t="s">
        <v>82</v>
      </c>
      <c r="AW441" s="13" t="s">
        <v>33</v>
      </c>
      <c r="AX441" s="13" t="s">
        <v>79</v>
      </c>
      <c r="AY441" s="203" t="s">
        <v>119</v>
      </c>
    </row>
    <row r="442" spans="1:65" s="12" customFormat="1" ht="22.9" customHeight="1">
      <c r="B442" s="157"/>
      <c r="C442" s="158"/>
      <c r="D442" s="159" t="s">
        <v>70</v>
      </c>
      <c r="E442" s="171" t="s">
        <v>180</v>
      </c>
      <c r="F442" s="171" t="s">
        <v>689</v>
      </c>
      <c r="G442" s="158"/>
      <c r="H442" s="158"/>
      <c r="I442" s="161"/>
      <c r="J442" s="172">
        <f>BK442</f>
        <v>0</v>
      </c>
      <c r="K442" s="158"/>
      <c r="L442" s="163"/>
      <c r="M442" s="164"/>
      <c r="N442" s="165"/>
      <c r="O442" s="165"/>
      <c r="P442" s="166">
        <f>SUM(P443:P502)</f>
        <v>0</v>
      </c>
      <c r="Q442" s="165"/>
      <c r="R442" s="166">
        <f>SUM(R443:R502)</f>
        <v>77.967175420000004</v>
      </c>
      <c r="S442" s="165"/>
      <c r="T442" s="167">
        <f>SUM(T443:T502)</f>
        <v>92.312399999999997</v>
      </c>
      <c r="AR442" s="168" t="s">
        <v>79</v>
      </c>
      <c r="AT442" s="169" t="s">
        <v>70</v>
      </c>
      <c r="AU442" s="169" t="s">
        <v>79</v>
      </c>
      <c r="AY442" s="168" t="s">
        <v>119</v>
      </c>
      <c r="BK442" s="170">
        <f>SUM(BK443:BK502)</f>
        <v>0</v>
      </c>
    </row>
    <row r="443" spans="1:65" s="2" customFormat="1" ht="16.5" customHeight="1">
      <c r="A443" s="34"/>
      <c r="B443" s="35"/>
      <c r="C443" s="173" t="s">
        <v>690</v>
      </c>
      <c r="D443" s="173" t="s">
        <v>121</v>
      </c>
      <c r="E443" s="174" t="s">
        <v>691</v>
      </c>
      <c r="F443" s="175" t="s">
        <v>692</v>
      </c>
      <c r="G443" s="176" t="s">
        <v>136</v>
      </c>
      <c r="H443" s="177">
        <v>2</v>
      </c>
      <c r="I443" s="178"/>
      <c r="J443" s="179">
        <f>ROUND(I443*H443,2)</f>
        <v>0</v>
      </c>
      <c r="K443" s="175" t="s">
        <v>125</v>
      </c>
      <c r="L443" s="39"/>
      <c r="M443" s="180" t="s">
        <v>19</v>
      </c>
      <c r="N443" s="181" t="s">
        <v>42</v>
      </c>
      <c r="O443" s="64"/>
      <c r="P443" s="182">
        <f>O443*H443</f>
        <v>0</v>
      </c>
      <c r="Q443" s="182">
        <v>0</v>
      </c>
      <c r="R443" s="182">
        <f>Q443*H443</f>
        <v>0</v>
      </c>
      <c r="S443" s="182">
        <v>0</v>
      </c>
      <c r="T443" s="183">
        <f>S443*H443</f>
        <v>0</v>
      </c>
      <c r="U443" s="34"/>
      <c r="V443" s="34"/>
      <c r="W443" s="34"/>
      <c r="X443" s="34"/>
      <c r="Y443" s="34"/>
      <c r="Z443" s="34"/>
      <c r="AA443" s="34"/>
      <c r="AB443" s="34"/>
      <c r="AC443" s="34"/>
      <c r="AD443" s="34"/>
      <c r="AE443" s="34"/>
      <c r="AR443" s="184" t="s">
        <v>126</v>
      </c>
      <c r="AT443" s="184" t="s">
        <v>121</v>
      </c>
      <c r="AU443" s="184" t="s">
        <v>82</v>
      </c>
      <c r="AY443" s="17" t="s">
        <v>119</v>
      </c>
      <c r="BE443" s="185">
        <f>IF(N443="základní",J443,0)</f>
        <v>0</v>
      </c>
      <c r="BF443" s="185">
        <f>IF(N443="snížená",J443,0)</f>
        <v>0</v>
      </c>
      <c r="BG443" s="185">
        <f>IF(N443="zákl. přenesená",J443,0)</f>
        <v>0</v>
      </c>
      <c r="BH443" s="185">
        <f>IF(N443="sníž. přenesená",J443,0)</f>
        <v>0</v>
      </c>
      <c r="BI443" s="185">
        <f>IF(N443="nulová",J443,0)</f>
        <v>0</v>
      </c>
      <c r="BJ443" s="17" t="s">
        <v>79</v>
      </c>
      <c r="BK443" s="185">
        <f>ROUND(I443*H443,2)</f>
        <v>0</v>
      </c>
      <c r="BL443" s="17" t="s">
        <v>126</v>
      </c>
      <c r="BM443" s="184" t="s">
        <v>693</v>
      </c>
    </row>
    <row r="444" spans="1:65" s="2" customFormat="1" ht="11.25">
      <c r="A444" s="34"/>
      <c r="B444" s="35"/>
      <c r="C444" s="36"/>
      <c r="D444" s="186" t="s">
        <v>128</v>
      </c>
      <c r="E444" s="36"/>
      <c r="F444" s="187" t="s">
        <v>694</v>
      </c>
      <c r="G444" s="36"/>
      <c r="H444" s="36"/>
      <c r="I444" s="188"/>
      <c r="J444" s="36"/>
      <c r="K444" s="36"/>
      <c r="L444" s="39"/>
      <c r="M444" s="189"/>
      <c r="N444" s="190"/>
      <c r="O444" s="64"/>
      <c r="P444" s="64"/>
      <c r="Q444" s="64"/>
      <c r="R444" s="64"/>
      <c r="S444" s="64"/>
      <c r="T444" s="65"/>
      <c r="U444" s="34"/>
      <c r="V444" s="34"/>
      <c r="W444" s="34"/>
      <c r="X444" s="34"/>
      <c r="Y444" s="34"/>
      <c r="Z444" s="34"/>
      <c r="AA444" s="34"/>
      <c r="AB444" s="34"/>
      <c r="AC444" s="34"/>
      <c r="AD444" s="34"/>
      <c r="AE444" s="34"/>
      <c r="AT444" s="17" t="s">
        <v>128</v>
      </c>
      <c r="AU444" s="17" t="s">
        <v>82</v>
      </c>
    </row>
    <row r="445" spans="1:65" s="2" customFormat="1" ht="11.25">
      <c r="A445" s="34"/>
      <c r="B445" s="35"/>
      <c r="C445" s="36"/>
      <c r="D445" s="191" t="s">
        <v>130</v>
      </c>
      <c r="E445" s="36"/>
      <c r="F445" s="192" t="s">
        <v>695</v>
      </c>
      <c r="G445" s="36"/>
      <c r="H445" s="36"/>
      <c r="I445" s="188"/>
      <c r="J445" s="36"/>
      <c r="K445" s="36"/>
      <c r="L445" s="39"/>
      <c r="M445" s="189"/>
      <c r="N445" s="190"/>
      <c r="O445" s="64"/>
      <c r="P445" s="64"/>
      <c r="Q445" s="64"/>
      <c r="R445" s="64"/>
      <c r="S445" s="64"/>
      <c r="T445" s="65"/>
      <c r="U445" s="34"/>
      <c r="V445" s="34"/>
      <c r="W445" s="34"/>
      <c r="X445" s="34"/>
      <c r="Y445" s="34"/>
      <c r="Z445" s="34"/>
      <c r="AA445" s="34"/>
      <c r="AB445" s="34"/>
      <c r="AC445" s="34"/>
      <c r="AD445" s="34"/>
      <c r="AE445" s="34"/>
      <c r="AT445" s="17" t="s">
        <v>130</v>
      </c>
      <c r="AU445" s="17" t="s">
        <v>82</v>
      </c>
    </row>
    <row r="446" spans="1:65" s="13" customFormat="1" ht="11.25">
      <c r="B446" s="193"/>
      <c r="C446" s="194"/>
      <c r="D446" s="186" t="s">
        <v>132</v>
      </c>
      <c r="E446" s="195" t="s">
        <v>19</v>
      </c>
      <c r="F446" s="196" t="s">
        <v>696</v>
      </c>
      <c r="G446" s="194"/>
      <c r="H446" s="197">
        <v>2</v>
      </c>
      <c r="I446" s="198"/>
      <c r="J446" s="194"/>
      <c r="K446" s="194"/>
      <c r="L446" s="199"/>
      <c r="M446" s="200"/>
      <c r="N446" s="201"/>
      <c r="O446" s="201"/>
      <c r="P446" s="201"/>
      <c r="Q446" s="201"/>
      <c r="R446" s="201"/>
      <c r="S446" s="201"/>
      <c r="T446" s="202"/>
      <c r="AT446" s="203" t="s">
        <v>132</v>
      </c>
      <c r="AU446" s="203" t="s">
        <v>82</v>
      </c>
      <c r="AV446" s="13" t="s">
        <v>82</v>
      </c>
      <c r="AW446" s="13" t="s">
        <v>33</v>
      </c>
      <c r="AX446" s="13" t="s">
        <v>79</v>
      </c>
      <c r="AY446" s="203" t="s">
        <v>119</v>
      </c>
    </row>
    <row r="447" spans="1:65" s="2" customFormat="1" ht="16.5" customHeight="1">
      <c r="A447" s="34"/>
      <c r="B447" s="35"/>
      <c r="C447" s="205" t="s">
        <v>697</v>
      </c>
      <c r="D447" s="205" t="s">
        <v>418</v>
      </c>
      <c r="E447" s="206" t="s">
        <v>698</v>
      </c>
      <c r="F447" s="207" t="s">
        <v>699</v>
      </c>
      <c r="G447" s="208" t="s">
        <v>136</v>
      </c>
      <c r="H447" s="209">
        <v>2</v>
      </c>
      <c r="I447" s="210"/>
      <c r="J447" s="211">
        <f>ROUND(I447*H447,2)</f>
        <v>0</v>
      </c>
      <c r="K447" s="207" t="s">
        <v>125</v>
      </c>
      <c r="L447" s="212"/>
      <c r="M447" s="213" t="s">
        <v>19</v>
      </c>
      <c r="N447" s="214" t="s">
        <v>42</v>
      </c>
      <c r="O447" s="64"/>
      <c r="P447" s="182">
        <f>O447*H447</f>
        <v>0</v>
      </c>
      <c r="Q447" s="182">
        <v>2.0999999999999999E-3</v>
      </c>
      <c r="R447" s="182">
        <f>Q447*H447</f>
        <v>4.1999999999999997E-3</v>
      </c>
      <c r="S447" s="182">
        <v>0</v>
      </c>
      <c r="T447" s="183">
        <f>S447*H447</f>
        <v>0</v>
      </c>
      <c r="U447" s="34"/>
      <c r="V447" s="34"/>
      <c r="W447" s="34"/>
      <c r="X447" s="34"/>
      <c r="Y447" s="34"/>
      <c r="Z447" s="34"/>
      <c r="AA447" s="34"/>
      <c r="AB447" s="34"/>
      <c r="AC447" s="34"/>
      <c r="AD447" s="34"/>
      <c r="AE447" s="34"/>
      <c r="AR447" s="184" t="s">
        <v>174</v>
      </c>
      <c r="AT447" s="184" t="s">
        <v>418</v>
      </c>
      <c r="AU447" s="184" t="s">
        <v>82</v>
      </c>
      <c r="AY447" s="17" t="s">
        <v>119</v>
      </c>
      <c r="BE447" s="185">
        <f>IF(N447="základní",J447,0)</f>
        <v>0</v>
      </c>
      <c r="BF447" s="185">
        <f>IF(N447="snížená",J447,0)</f>
        <v>0</v>
      </c>
      <c r="BG447" s="185">
        <f>IF(N447="zákl. přenesená",J447,0)</f>
        <v>0</v>
      </c>
      <c r="BH447" s="185">
        <f>IF(N447="sníž. přenesená",J447,0)</f>
        <v>0</v>
      </c>
      <c r="BI447" s="185">
        <f>IF(N447="nulová",J447,0)</f>
        <v>0</v>
      </c>
      <c r="BJ447" s="17" t="s">
        <v>79</v>
      </c>
      <c r="BK447" s="185">
        <f>ROUND(I447*H447,2)</f>
        <v>0</v>
      </c>
      <c r="BL447" s="17" t="s">
        <v>126</v>
      </c>
      <c r="BM447" s="184" t="s">
        <v>700</v>
      </c>
    </row>
    <row r="448" spans="1:65" s="2" customFormat="1" ht="11.25">
      <c r="A448" s="34"/>
      <c r="B448" s="35"/>
      <c r="C448" s="36"/>
      <c r="D448" s="186" t="s">
        <v>128</v>
      </c>
      <c r="E448" s="36"/>
      <c r="F448" s="187" t="s">
        <v>699</v>
      </c>
      <c r="G448" s="36"/>
      <c r="H448" s="36"/>
      <c r="I448" s="188"/>
      <c r="J448" s="36"/>
      <c r="K448" s="36"/>
      <c r="L448" s="39"/>
      <c r="M448" s="189"/>
      <c r="N448" s="190"/>
      <c r="O448" s="64"/>
      <c r="P448" s="64"/>
      <c r="Q448" s="64"/>
      <c r="R448" s="64"/>
      <c r="S448" s="64"/>
      <c r="T448" s="65"/>
      <c r="U448" s="34"/>
      <c r="V448" s="34"/>
      <c r="W448" s="34"/>
      <c r="X448" s="34"/>
      <c r="Y448" s="34"/>
      <c r="Z448" s="34"/>
      <c r="AA448" s="34"/>
      <c r="AB448" s="34"/>
      <c r="AC448" s="34"/>
      <c r="AD448" s="34"/>
      <c r="AE448" s="34"/>
      <c r="AT448" s="17" t="s">
        <v>128</v>
      </c>
      <c r="AU448" s="17" t="s">
        <v>82</v>
      </c>
    </row>
    <row r="449" spans="1:65" s="2" customFormat="1" ht="16.5" customHeight="1">
      <c r="A449" s="34"/>
      <c r="B449" s="35"/>
      <c r="C449" s="173" t="s">
        <v>701</v>
      </c>
      <c r="D449" s="173" t="s">
        <v>121</v>
      </c>
      <c r="E449" s="174" t="s">
        <v>702</v>
      </c>
      <c r="F449" s="175" t="s">
        <v>703</v>
      </c>
      <c r="G449" s="176" t="s">
        <v>224</v>
      </c>
      <c r="H449" s="177">
        <v>52</v>
      </c>
      <c r="I449" s="178"/>
      <c r="J449" s="179">
        <f>ROUND(I449*H449,2)</f>
        <v>0</v>
      </c>
      <c r="K449" s="175" t="s">
        <v>125</v>
      </c>
      <c r="L449" s="39"/>
      <c r="M449" s="180" t="s">
        <v>19</v>
      </c>
      <c r="N449" s="181" t="s">
        <v>42</v>
      </c>
      <c r="O449" s="64"/>
      <c r="P449" s="182">
        <f>O449*H449</f>
        <v>0</v>
      </c>
      <c r="Q449" s="182">
        <v>0.15540000000000001</v>
      </c>
      <c r="R449" s="182">
        <f>Q449*H449</f>
        <v>8.0808</v>
      </c>
      <c r="S449" s="182">
        <v>0</v>
      </c>
      <c r="T449" s="183">
        <f>S449*H449</f>
        <v>0</v>
      </c>
      <c r="U449" s="34"/>
      <c r="V449" s="34"/>
      <c r="W449" s="34"/>
      <c r="X449" s="34"/>
      <c r="Y449" s="34"/>
      <c r="Z449" s="34"/>
      <c r="AA449" s="34"/>
      <c r="AB449" s="34"/>
      <c r="AC449" s="34"/>
      <c r="AD449" s="34"/>
      <c r="AE449" s="34"/>
      <c r="AR449" s="184" t="s">
        <v>126</v>
      </c>
      <c r="AT449" s="184" t="s">
        <v>121</v>
      </c>
      <c r="AU449" s="184" t="s">
        <v>82</v>
      </c>
      <c r="AY449" s="17" t="s">
        <v>119</v>
      </c>
      <c r="BE449" s="185">
        <f>IF(N449="základní",J449,0)</f>
        <v>0</v>
      </c>
      <c r="BF449" s="185">
        <f>IF(N449="snížená",J449,0)</f>
        <v>0</v>
      </c>
      <c r="BG449" s="185">
        <f>IF(N449="zákl. přenesená",J449,0)</f>
        <v>0</v>
      </c>
      <c r="BH449" s="185">
        <f>IF(N449="sníž. přenesená",J449,0)</f>
        <v>0</v>
      </c>
      <c r="BI449" s="185">
        <f>IF(N449="nulová",J449,0)</f>
        <v>0</v>
      </c>
      <c r="BJ449" s="17" t="s">
        <v>79</v>
      </c>
      <c r="BK449" s="185">
        <f>ROUND(I449*H449,2)</f>
        <v>0</v>
      </c>
      <c r="BL449" s="17" t="s">
        <v>126</v>
      </c>
      <c r="BM449" s="184" t="s">
        <v>704</v>
      </c>
    </row>
    <row r="450" spans="1:65" s="2" customFormat="1" ht="19.5">
      <c r="A450" s="34"/>
      <c r="B450" s="35"/>
      <c r="C450" s="36"/>
      <c r="D450" s="186" t="s">
        <v>128</v>
      </c>
      <c r="E450" s="36"/>
      <c r="F450" s="187" t="s">
        <v>705</v>
      </c>
      <c r="G450" s="36"/>
      <c r="H450" s="36"/>
      <c r="I450" s="188"/>
      <c r="J450" s="36"/>
      <c r="K450" s="36"/>
      <c r="L450" s="39"/>
      <c r="M450" s="189"/>
      <c r="N450" s="190"/>
      <c r="O450" s="64"/>
      <c r="P450" s="64"/>
      <c r="Q450" s="64"/>
      <c r="R450" s="64"/>
      <c r="S450" s="64"/>
      <c r="T450" s="65"/>
      <c r="U450" s="34"/>
      <c r="V450" s="34"/>
      <c r="W450" s="34"/>
      <c r="X450" s="34"/>
      <c r="Y450" s="34"/>
      <c r="Z450" s="34"/>
      <c r="AA450" s="34"/>
      <c r="AB450" s="34"/>
      <c r="AC450" s="34"/>
      <c r="AD450" s="34"/>
      <c r="AE450" s="34"/>
      <c r="AT450" s="17" t="s">
        <v>128</v>
      </c>
      <c r="AU450" s="17" t="s">
        <v>82</v>
      </c>
    </row>
    <row r="451" spans="1:65" s="2" customFormat="1" ht="11.25">
      <c r="A451" s="34"/>
      <c r="B451" s="35"/>
      <c r="C451" s="36"/>
      <c r="D451" s="191" t="s">
        <v>130</v>
      </c>
      <c r="E451" s="36"/>
      <c r="F451" s="192" t="s">
        <v>706</v>
      </c>
      <c r="G451" s="36"/>
      <c r="H451" s="36"/>
      <c r="I451" s="188"/>
      <c r="J451" s="36"/>
      <c r="K451" s="36"/>
      <c r="L451" s="39"/>
      <c r="M451" s="189"/>
      <c r="N451" s="190"/>
      <c r="O451" s="64"/>
      <c r="P451" s="64"/>
      <c r="Q451" s="64"/>
      <c r="R451" s="64"/>
      <c r="S451" s="64"/>
      <c r="T451" s="65"/>
      <c r="U451" s="34"/>
      <c r="V451" s="34"/>
      <c r="W451" s="34"/>
      <c r="X451" s="34"/>
      <c r="Y451" s="34"/>
      <c r="Z451" s="34"/>
      <c r="AA451" s="34"/>
      <c r="AB451" s="34"/>
      <c r="AC451" s="34"/>
      <c r="AD451" s="34"/>
      <c r="AE451" s="34"/>
      <c r="AT451" s="17" t="s">
        <v>130</v>
      </c>
      <c r="AU451" s="17" t="s">
        <v>82</v>
      </c>
    </row>
    <row r="452" spans="1:65" s="13" customFormat="1" ht="11.25">
      <c r="B452" s="193"/>
      <c r="C452" s="194"/>
      <c r="D452" s="186" t="s">
        <v>132</v>
      </c>
      <c r="E452" s="195" t="s">
        <v>19</v>
      </c>
      <c r="F452" s="196" t="s">
        <v>707</v>
      </c>
      <c r="G452" s="194"/>
      <c r="H452" s="197">
        <v>52</v>
      </c>
      <c r="I452" s="198"/>
      <c r="J452" s="194"/>
      <c r="K452" s="194"/>
      <c r="L452" s="199"/>
      <c r="M452" s="200"/>
      <c r="N452" s="201"/>
      <c r="O452" s="201"/>
      <c r="P452" s="201"/>
      <c r="Q452" s="201"/>
      <c r="R452" s="201"/>
      <c r="S452" s="201"/>
      <c r="T452" s="202"/>
      <c r="AT452" s="203" t="s">
        <v>132</v>
      </c>
      <c r="AU452" s="203" t="s">
        <v>82</v>
      </c>
      <c r="AV452" s="13" t="s">
        <v>82</v>
      </c>
      <c r="AW452" s="13" t="s">
        <v>33</v>
      </c>
      <c r="AX452" s="13" t="s">
        <v>79</v>
      </c>
      <c r="AY452" s="203" t="s">
        <v>119</v>
      </c>
    </row>
    <row r="453" spans="1:65" s="2" customFormat="1" ht="16.5" customHeight="1">
      <c r="A453" s="34"/>
      <c r="B453" s="35"/>
      <c r="C453" s="205" t="s">
        <v>708</v>
      </c>
      <c r="D453" s="205" t="s">
        <v>418</v>
      </c>
      <c r="E453" s="206" t="s">
        <v>709</v>
      </c>
      <c r="F453" s="207" t="s">
        <v>710</v>
      </c>
      <c r="G453" s="208" t="s">
        <v>224</v>
      </c>
      <c r="H453" s="209">
        <v>52</v>
      </c>
      <c r="I453" s="210"/>
      <c r="J453" s="211">
        <f>ROUND(I453*H453,2)</f>
        <v>0</v>
      </c>
      <c r="K453" s="207" t="s">
        <v>125</v>
      </c>
      <c r="L453" s="212"/>
      <c r="M453" s="213" t="s">
        <v>19</v>
      </c>
      <c r="N453" s="214" t="s">
        <v>42</v>
      </c>
      <c r="O453" s="64"/>
      <c r="P453" s="182">
        <f>O453*H453</f>
        <v>0</v>
      </c>
      <c r="Q453" s="182">
        <v>0.08</v>
      </c>
      <c r="R453" s="182">
        <f>Q453*H453</f>
        <v>4.16</v>
      </c>
      <c r="S453" s="182">
        <v>0</v>
      </c>
      <c r="T453" s="183">
        <f>S453*H453</f>
        <v>0</v>
      </c>
      <c r="U453" s="34"/>
      <c r="V453" s="34"/>
      <c r="W453" s="34"/>
      <c r="X453" s="34"/>
      <c r="Y453" s="34"/>
      <c r="Z453" s="34"/>
      <c r="AA453" s="34"/>
      <c r="AB453" s="34"/>
      <c r="AC453" s="34"/>
      <c r="AD453" s="34"/>
      <c r="AE453" s="34"/>
      <c r="AR453" s="184" t="s">
        <v>174</v>
      </c>
      <c r="AT453" s="184" t="s">
        <v>418</v>
      </c>
      <c r="AU453" s="184" t="s">
        <v>82</v>
      </c>
      <c r="AY453" s="17" t="s">
        <v>119</v>
      </c>
      <c r="BE453" s="185">
        <f>IF(N453="základní",J453,0)</f>
        <v>0</v>
      </c>
      <c r="BF453" s="185">
        <f>IF(N453="snížená",J453,0)</f>
        <v>0</v>
      </c>
      <c r="BG453" s="185">
        <f>IF(N453="zákl. přenesená",J453,0)</f>
        <v>0</v>
      </c>
      <c r="BH453" s="185">
        <f>IF(N453="sníž. přenesená",J453,0)</f>
        <v>0</v>
      </c>
      <c r="BI453" s="185">
        <f>IF(N453="nulová",J453,0)</f>
        <v>0</v>
      </c>
      <c r="BJ453" s="17" t="s">
        <v>79</v>
      </c>
      <c r="BK453" s="185">
        <f>ROUND(I453*H453,2)</f>
        <v>0</v>
      </c>
      <c r="BL453" s="17" t="s">
        <v>126</v>
      </c>
      <c r="BM453" s="184" t="s">
        <v>711</v>
      </c>
    </row>
    <row r="454" spans="1:65" s="2" customFormat="1" ht="11.25">
      <c r="A454" s="34"/>
      <c r="B454" s="35"/>
      <c r="C454" s="36"/>
      <c r="D454" s="186" t="s">
        <v>128</v>
      </c>
      <c r="E454" s="36"/>
      <c r="F454" s="187" t="s">
        <v>710</v>
      </c>
      <c r="G454" s="36"/>
      <c r="H454" s="36"/>
      <c r="I454" s="188"/>
      <c r="J454" s="36"/>
      <c r="K454" s="36"/>
      <c r="L454" s="39"/>
      <c r="M454" s="189"/>
      <c r="N454" s="190"/>
      <c r="O454" s="64"/>
      <c r="P454" s="64"/>
      <c r="Q454" s="64"/>
      <c r="R454" s="64"/>
      <c r="S454" s="64"/>
      <c r="T454" s="65"/>
      <c r="U454" s="34"/>
      <c r="V454" s="34"/>
      <c r="W454" s="34"/>
      <c r="X454" s="34"/>
      <c r="Y454" s="34"/>
      <c r="Z454" s="34"/>
      <c r="AA454" s="34"/>
      <c r="AB454" s="34"/>
      <c r="AC454" s="34"/>
      <c r="AD454" s="34"/>
      <c r="AE454" s="34"/>
      <c r="AT454" s="17" t="s">
        <v>128</v>
      </c>
      <c r="AU454" s="17" t="s">
        <v>82</v>
      </c>
    </row>
    <row r="455" spans="1:65" s="2" customFormat="1" ht="21.75" customHeight="1">
      <c r="A455" s="34"/>
      <c r="B455" s="35"/>
      <c r="C455" s="173" t="s">
        <v>712</v>
      </c>
      <c r="D455" s="173" t="s">
        <v>121</v>
      </c>
      <c r="E455" s="174" t="s">
        <v>713</v>
      </c>
      <c r="F455" s="175" t="s">
        <v>714</v>
      </c>
      <c r="G455" s="176" t="s">
        <v>224</v>
      </c>
      <c r="H455" s="177">
        <v>8.5</v>
      </c>
      <c r="I455" s="178"/>
      <c r="J455" s="179">
        <f>ROUND(I455*H455,2)</f>
        <v>0</v>
      </c>
      <c r="K455" s="175" t="s">
        <v>125</v>
      </c>
      <c r="L455" s="39"/>
      <c r="M455" s="180" t="s">
        <v>19</v>
      </c>
      <c r="N455" s="181" t="s">
        <v>42</v>
      </c>
      <c r="O455" s="64"/>
      <c r="P455" s="182">
        <f>O455*H455</f>
        <v>0</v>
      </c>
      <c r="Q455" s="182">
        <v>0.36969999999999997</v>
      </c>
      <c r="R455" s="182">
        <f>Q455*H455</f>
        <v>3.1424499999999997</v>
      </c>
      <c r="S455" s="182">
        <v>0</v>
      </c>
      <c r="T455" s="183">
        <f>S455*H455</f>
        <v>0</v>
      </c>
      <c r="U455" s="34"/>
      <c r="V455" s="34"/>
      <c r="W455" s="34"/>
      <c r="X455" s="34"/>
      <c r="Y455" s="34"/>
      <c r="Z455" s="34"/>
      <c r="AA455" s="34"/>
      <c r="AB455" s="34"/>
      <c r="AC455" s="34"/>
      <c r="AD455" s="34"/>
      <c r="AE455" s="34"/>
      <c r="AR455" s="184" t="s">
        <v>126</v>
      </c>
      <c r="AT455" s="184" t="s">
        <v>121</v>
      </c>
      <c r="AU455" s="184" t="s">
        <v>82</v>
      </c>
      <c r="AY455" s="17" t="s">
        <v>119</v>
      </c>
      <c r="BE455" s="185">
        <f>IF(N455="základní",J455,0)</f>
        <v>0</v>
      </c>
      <c r="BF455" s="185">
        <f>IF(N455="snížená",J455,0)</f>
        <v>0</v>
      </c>
      <c r="BG455" s="185">
        <f>IF(N455="zákl. přenesená",J455,0)</f>
        <v>0</v>
      </c>
      <c r="BH455" s="185">
        <f>IF(N455="sníž. přenesená",J455,0)</f>
        <v>0</v>
      </c>
      <c r="BI455" s="185">
        <f>IF(N455="nulová",J455,0)</f>
        <v>0</v>
      </c>
      <c r="BJ455" s="17" t="s">
        <v>79</v>
      </c>
      <c r="BK455" s="185">
        <f>ROUND(I455*H455,2)</f>
        <v>0</v>
      </c>
      <c r="BL455" s="17" t="s">
        <v>126</v>
      </c>
      <c r="BM455" s="184" t="s">
        <v>715</v>
      </c>
    </row>
    <row r="456" spans="1:65" s="2" customFormat="1" ht="19.5">
      <c r="A456" s="34"/>
      <c r="B456" s="35"/>
      <c r="C456" s="36"/>
      <c r="D456" s="186" t="s">
        <v>128</v>
      </c>
      <c r="E456" s="36"/>
      <c r="F456" s="187" t="s">
        <v>716</v>
      </c>
      <c r="G456" s="36"/>
      <c r="H456" s="36"/>
      <c r="I456" s="188"/>
      <c r="J456" s="36"/>
      <c r="K456" s="36"/>
      <c r="L456" s="39"/>
      <c r="M456" s="189"/>
      <c r="N456" s="190"/>
      <c r="O456" s="64"/>
      <c r="P456" s="64"/>
      <c r="Q456" s="64"/>
      <c r="R456" s="64"/>
      <c r="S456" s="64"/>
      <c r="T456" s="65"/>
      <c r="U456" s="34"/>
      <c r="V456" s="34"/>
      <c r="W456" s="34"/>
      <c r="X456" s="34"/>
      <c r="Y456" s="34"/>
      <c r="Z456" s="34"/>
      <c r="AA456" s="34"/>
      <c r="AB456" s="34"/>
      <c r="AC456" s="34"/>
      <c r="AD456" s="34"/>
      <c r="AE456" s="34"/>
      <c r="AT456" s="17" t="s">
        <v>128</v>
      </c>
      <c r="AU456" s="17" t="s">
        <v>82</v>
      </c>
    </row>
    <row r="457" spans="1:65" s="2" customFormat="1" ht="11.25">
      <c r="A457" s="34"/>
      <c r="B457" s="35"/>
      <c r="C457" s="36"/>
      <c r="D457" s="191" t="s">
        <v>130</v>
      </c>
      <c r="E457" s="36"/>
      <c r="F457" s="192" t="s">
        <v>717</v>
      </c>
      <c r="G457" s="36"/>
      <c r="H457" s="36"/>
      <c r="I457" s="188"/>
      <c r="J457" s="36"/>
      <c r="K457" s="36"/>
      <c r="L457" s="39"/>
      <c r="M457" s="189"/>
      <c r="N457" s="190"/>
      <c r="O457" s="64"/>
      <c r="P457" s="64"/>
      <c r="Q457" s="64"/>
      <c r="R457" s="64"/>
      <c r="S457" s="64"/>
      <c r="T457" s="65"/>
      <c r="U457" s="34"/>
      <c r="V457" s="34"/>
      <c r="W457" s="34"/>
      <c r="X457" s="34"/>
      <c r="Y457" s="34"/>
      <c r="Z457" s="34"/>
      <c r="AA457" s="34"/>
      <c r="AB457" s="34"/>
      <c r="AC457" s="34"/>
      <c r="AD457" s="34"/>
      <c r="AE457" s="34"/>
      <c r="AT457" s="17" t="s">
        <v>130</v>
      </c>
      <c r="AU457" s="17" t="s">
        <v>82</v>
      </c>
    </row>
    <row r="458" spans="1:65" s="13" customFormat="1" ht="11.25">
      <c r="B458" s="193"/>
      <c r="C458" s="194"/>
      <c r="D458" s="186" t="s">
        <v>132</v>
      </c>
      <c r="E458" s="195" t="s">
        <v>19</v>
      </c>
      <c r="F458" s="196" t="s">
        <v>718</v>
      </c>
      <c r="G458" s="194"/>
      <c r="H458" s="197">
        <v>8.5</v>
      </c>
      <c r="I458" s="198"/>
      <c r="J458" s="194"/>
      <c r="K458" s="194"/>
      <c r="L458" s="199"/>
      <c r="M458" s="200"/>
      <c r="N458" s="201"/>
      <c r="O458" s="201"/>
      <c r="P458" s="201"/>
      <c r="Q458" s="201"/>
      <c r="R458" s="201"/>
      <c r="S458" s="201"/>
      <c r="T458" s="202"/>
      <c r="AT458" s="203" t="s">
        <v>132</v>
      </c>
      <c r="AU458" s="203" t="s">
        <v>82</v>
      </c>
      <c r="AV458" s="13" t="s">
        <v>82</v>
      </c>
      <c r="AW458" s="13" t="s">
        <v>33</v>
      </c>
      <c r="AX458" s="13" t="s">
        <v>79</v>
      </c>
      <c r="AY458" s="203" t="s">
        <v>119</v>
      </c>
    </row>
    <row r="459" spans="1:65" s="2" customFormat="1" ht="16.5" customHeight="1">
      <c r="A459" s="34"/>
      <c r="B459" s="35"/>
      <c r="C459" s="173" t="s">
        <v>719</v>
      </c>
      <c r="D459" s="173" t="s">
        <v>121</v>
      </c>
      <c r="E459" s="174" t="s">
        <v>720</v>
      </c>
      <c r="F459" s="175" t="s">
        <v>721</v>
      </c>
      <c r="G459" s="176" t="s">
        <v>216</v>
      </c>
      <c r="H459" s="177">
        <v>1.17</v>
      </c>
      <c r="I459" s="178"/>
      <c r="J459" s="179">
        <f>ROUND(I459*H459,2)</f>
        <v>0</v>
      </c>
      <c r="K459" s="175" t="s">
        <v>125</v>
      </c>
      <c r="L459" s="39"/>
      <c r="M459" s="180" t="s">
        <v>19</v>
      </c>
      <c r="N459" s="181" t="s">
        <v>42</v>
      </c>
      <c r="O459" s="64"/>
      <c r="P459" s="182">
        <f>O459*H459</f>
        <v>0</v>
      </c>
      <c r="Q459" s="182">
        <v>2.2563399999999998</v>
      </c>
      <c r="R459" s="182">
        <f>Q459*H459</f>
        <v>2.6399177999999996</v>
      </c>
      <c r="S459" s="182">
        <v>0</v>
      </c>
      <c r="T459" s="183">
        <f>S459*H459</f>
        <v>0</v>
      </c>
      <c r="U459" s="34"/>
      <c r="V459" s="34"/>
      <c r="W459" s="34"/>
      <c r="X459" s="34"/>
      <c r="Y459" s="34"/>
      <c r="Z459" s="34"/>
      <c r="AA459" s="34"/>
      <c r="AB459" s="34"/>
      <c r="AC459" s="34"/>
      <c r="AD459" s="34"/>
      <c r="AE459" s="34"/>
      <c r="AR459" s="184" t="s">
        <v>126</v>
      </c>
      <c r="AT459" s="184" t="s">
        <v>121</v>
      </c>
      <c r="AU459" s="184" t="s">
        <v>82</v>
      </c>
      <c r="AY459" s="17" t="s">
        <v>119</v>
      </c>
      <c r="BE459" s="185">
        <f>IF(N459="základní",J459,0)</f>
        <v>0</v>
      </c>
      <c r="BF459" s="185">
        <f>IF(N459="snížená",J459,0)</f>
        <v>0</v>
      </c>
      <c r="BG459" s="185">
        <f>IF(N459="zákl. přenesená",J459,0)</f>
        <v>0</v>
      </c>
      <c r="BH459" s="185">
        <f>IF(N459="sníž. přenesená",J459,0)</f>
        <v>0</v>
      </c>
      <c r="BI459" s="185">
        <f>IF(N459="nulová",J459,0)</f>
        <v>0</v>
      </c>
      <c r="BJ459" s="17" t="s">
        <v>79</v>
      </c>
      <c r="BK459" s="185">
        <f>ROUND(I459*H459,2)</f>
        <v>0</v>
      </c>
      <c r="BL459" s="17" t="s">
        <v>126</v>
      </c>
      <c r="BM459" s="184" t="s">
        <v>722</v>
      </c>
    </row>
    <row r="460" spans="1:65" s="2" customFormat="1" ht="11.25">
      <c r="A460" s="34"/>
      <c r="B460" s="35"/>
      <c r="C460" s="36"/>
      <c r="D460" s="186" t="s">
        <v>128</v>
      </c>
      <c r="E460" s="36"/>
      <c r="F460" s="187" t="s">
        <v>723</v>
      </c>
      <c r="G460" s="36"/>
      <c r="H460" s="36"/>
      <c r="I460" s="188"/>
      <c r="J460" s="36"/>
      <c r="K460" s="36"/>
      <c r="L460" s="39"/>
      <c r="M460" s="189"/>
      <c r="N460" s="190"/>
      <c r="O460" s="64"/>
      <c r="P460" s="64"/>
      <c r="Q460" s="64"/>
      <c r="R460" s="64"/>
      <c r="S460" s="64"/>
      <c r="T460" s="65"/>
      <c r="U460" s="34"/>
      <c r="V460" s="34"/>
      <c r="W460" s="34"/>
      <c r="X460" s="34"/>
      <c r="Y460" s="34"/>
      <c r="Z460" s="34"/>
      <c r="AA460" s="34"/>
      <c r="AB460" s="34"/>
      <c r="AC460" s="34"/>
      <c r="AD460" s="34"/>
      <c r="AE460" s="34"/>
      <c r="AT460" s="17" t="s">
        <v>128</v>
      </c>
      <c r="AU460" s="17" t="s">
        <v>82</v>
      </c>
    </row>
    <row r="461" spans="1:65" s="2" customFormat="1" ht="11.25">
      <c r="A461" s="34"/>
      <c r="B461" s="35"/>
      <c r="C461" s="36"/>
      <c r="D461" s="191" t="s">
        <v>130</v>
      </c>
      <c r="E461" s="36"/>
      <c r="F461" s="192" t="s">
        <v>724</v>
      </c>
      <c r="G461" s="36"/>
      <c r="H461" s="36"/>
      <c r="I461" s="188"/>
      <c r="J461" s="36"/>
      <c r="K461" s="36"/>
      <c r="L461" s="39"/>
      <c r="M461" s="189"/>
      <c r="N461" s="190"/>
      <c r="O461" s="64"/>
      <c r="P461" s="64"/>
      <c r="Q461" s="64"/>
      <c r="R461" s="64"/>
      <c r="S461" s="64"/>
      <c r="T461" s="65"/>
      <c r="U461" s="34"/>
      <c r="V461" s="34"/>
      <c r="W461" s="34"/>
      <c r="X461" s="34"/>
      <c r="Y461" s="34"/>
      <c r="Z461" s="34"/>
      <c r="AA461" s="34"/>
      <c r="AB461" s="34"/>
      <c r="AC461" s="34"/>
      <c r="AD461" s="34"/>
      <c r="AE461" s="34"/>
      <c r="AT461" s="17" t="s">
        <v>130</v>
      </c>
      <c r="AU461" s="17" t="s">
        <v>82</v>
      </c>
    </row>
    <row r="462" spans="1:65" s="13" customFormat="1" ht="11.25">
      <c r="B462" s="193"/>
      <c r="C462" s="194"/>
      <c r="D462" s="186" t="s">
        <v>132</v>
      </c>
      <c r="E462" s="195" t="s">
        <v>19</v>
      </c>
      <c r="F462" s="196" t="s">
        <v>725</v>
      </c>
      <c r="G462" s="194"/>
      <c r="H462" s="197">
        <v>1.17</v>
      </c>
      <c r="I462" s="198"/>
      <c r="J462" s="194"/>
      <c r="K462" s="194"/>
      <c r="L462" s="199"/>
      <c r="M462" s="200"/>
      <c r="N462" s="201"/>
      <c r="O462" s="201"/>
      <c r="P462" s="201"/>
      <c r="Q462" s="201"/>
      <c r="R462" s="201"/>
      <c r="S462" s="201"/>
      <c r="T462" s="202"/>
      <c r="AT462" s="203" t="s">
        <v>132</v>
      </c>
      <c r="AU462" s="203" t="s">
        <v>82</v>
      </c>
      <c r="AV462" s="13" t="s">
        <v>82</v>
      </c>
      <c r="AW462" s="13" t="s">
        <v>33</v>
      </c>
      <c r="AX462" s="13" t="s">
        <v>79</v>
      </c>
      <c r="AY462" s="203" t="s">
        <v>119</v>
      </c>
    </row>
    <row r="463" spans="1:65" s="2" customFormat="1" ht="16.5" customHeight="1">
      <c r="A463" s="34"/>
      <c r="B463" s="35"/>
      <c r="C463" s="173" t="s">
        <v>726</v>
      </c>
      <c r="D463" s="173" t="s">
        <v>121</v>
      </c>
      <c r="E463" s="174" t="s">
        <v>727</v>
      </c>
      <c r="F463" s="175" t="s">
        <v>728</v>
      </c>
      <c r="G463" s="176" t="s">
        <v>224</v>
      </c>
      <c r="H463" s="177">
        <v>15.75</v>
      </c>
      <c r="I463" s="178"/>
      <c r="J463" s="179">
        <f>ROUND(I463*H463,2)</f>
        <v>0</v>
      </c>
      <c r="K463" s="175" t="s">
        <v>125</v>
      </c>
      <c r="L463" s="39"/>
      <c r="M463" s="180" t="s">
        <v>19</v>
      </c>
      <c r="N463" s="181" t="s">
        <v>42</v>
      </c>
      <c r="O463" s="64"/>
      <c r="P463" s="182">
        <f>O463*H463</f>
        <v>0</v>
      </c>
      <c r="Q463" s="182">
        <v>1.3167800000000001</v>
      </c>
      <c r="R463" s="182">
        <f>Q463*H463</f>
        <v>20.739285000000002</v>
      </c>
      <c r="S463" s="182">
        <v>0</v>
      </c>
      <c r="T463" s="183">
        <f>S463*H463</f>
        <v>0</v>
      </c>
      <c r="U463" s="34"/>
      <c r="V463" s="34"/>
      <c r="W463" s="34"/>
      <c r="X463" s="34"/>
      <c r="Y463" s="34"/>
      <c r="Z463" s="34"/>
      <c r="AA463" s="34"/>
      <c r="AB463" s="34"/>
      <c r="AC463" s="34"/>
      <c r="AD463" s="34"/>
      <c r="AE463" s="34"/>
      <c r="AR463" s="184" t="s">
        <v>126</v>
      </c>
      <c r="AT463" s="184" t="s">
        <v>121</v>
      </c>
      <c r="AU463" s="184" t="s">
        <v>82</v>
      </c>
      <c r="AY463" s="17" t="s">
        <v>119</v>
      </c>
      <c r="BE463" s="185">
        <f>IF(N463="základní",J463,0)</f>
        <v>0</v>
      </c>
      <c r="BF463" s="185">
        <f>IF(N463="snížená",J463,0)</f>
        <v>0</v>
      </c>
      <c r="BG463" s="185">
        <f>IF(N463="zákl. přenesená",J463,0)</f>
        <v>0</v>
      </c>
      <c r="BH463" s="185">
        <f>IF(N463="sníž. přenesená",J463,0)</f>
        <v>0</v>
      </c>
      <c r="BI463" s="185">
        <f>IF(N463="nulová",J463,0)</f>
        <v>0</v>
      </c>
      <c r="BJ463" s="17" t="s">
        <v>79</v>
      </c>
      <c r="BK463" s="185">
        <f>ROUND(I463*H463,2)</f>
        <v>0</v>
      </c>
      <c r="BL463" s="17" t="s">
        <v>126</v>
      </c>
      <c r="BM463" s="184" t="s">
        <v>729</v>
      </c>
    </row>
    <row r="464" spans="1:65" s="2" customFormat="1" ht="11.25">
      <c r="A464" s="34"/>
      <c r="B464" s="35"/>
      <c r="C464" s="36"/>
      <c r="D464" s="186" t="s">
        <v>128</v>
      </c>
      <c r="E464" s="36"/>
      <c r="F464" s="187" t="s">
        <v>730</v>
      </c>
      <c r="G464" s="36"/>
      <c r="H464" s="36"/>
      <c r="I464" s="188"/>
      <c r="J464" s="36"/>
      <c r="K464" s="36"/>
      <c r="L464" s="39"/>
      <c r="M464" s="189"/>
      <c r="N464" s="190"/>
      <c r="O464" s="64"/>
      <c r="P464" s="64"/>
      <c r="Q464" s="64"/>
      <c r="R464" s="64"/>
      <c r="S464" s="64"/>
      <c r="T464" s="65"/>
      <c r="U464" s="34"/>
      <c r="V464" s="34"/>
      <c r="W464" s="34"/>
      <c r="X464" s="34"/>
      <c r="Y464" s="34"/>
      <c r="Z464" s="34"/>
      <c r="AA464" s="34"/>
      <c r="AB464" s="34"/>
      <c r="AC464" s="34"/>
      <c r="AD464" s="34"/>
      <c r="AE464" s="34"/>
      <c r="AT464" s="17" t="s">
        <v>128</v>
      </c>
      <c r="AU464" s="17" t="s">
        <v>82</v>
      </c>
    </row>
    <row r="465" spans="1:65" s="2" customFormat="1" ht="11.25">
      <c r="A465" s="34"/>
      <c r="B465" s="35"/>
      <c r="C465" s="36"/>
      <c r="D465" s="191" t="s">
        <v>130</v>
      </c>
      <c r="E465" s="36"/>
      <c r="F465" s="192" t="s">
        <v>731</v>
      </c>
      <c r="G465" s="36"/>
      <c r="H465" s="36"/>
      <c r="I465" s="188"/>
      <c r="J465" s="36"/>
      <c r="K465" s="36"/>
      <c r="L465" s="39"/>
      <c r="M465" s="189"/>
      <c r="N465" s="190"/>
      <c r="O465" s="64"/>
      <c r="P465" s="64"/>
      <c r="Q465" s="64"/>
      <c r="R465" s="64"/>
      <c r="S465" s="64"/>
      <c r="T465" s="65"/>
      <c r="U465" s="34"/>
      <c r="V465" s="34"/>
      <c r="W465" s="34"/>
      <c r="X465" s="34"/>
      <c r="Y465" s="34"/>
      <c r="Z465" s="34"/>
      <c r="AA465" s="34"/>
      <c r="AB465" s="34"/>
      <c r="AC465" s="34"/>
      <c r="AD465" s="34"/>
      <c r="AE465" s="34"/>
      <c r="AT465" s="17" t="s">
        <v>130</v>
      </c>
      <c r="AU465" s="17" t="s">
        <v>82</v>
      </c>
    </row>
    <row r="466" spans="1:65" s="2" customFormat="1" ht="29.25">
      <c r="A466" s="34"/>
      <c r="B466" s="35"/>
      <c r="C466" s="36"/>
      <c r="D466" s="186" t="s">
        <v>160</v>
      </c>
      <c r="E466" s="36"/>
      <c r="F466" s="204" t="s">
        <v>732</v>
      </c>
      <c r="G466" s="36"/>
      <c r="H466" s="36"/>
      <c r="I466" s="188"/>
      <c r="J466" s="36"/>
      <c r="K466" s="36"/>
      <c r="L466" s="39"/>
      <c r="M466" s="189"/>
      <c r="N466" s="190"/>
      <c r="O466" s="64"/>
      <c r="P466" s="64"/>
      <c r="Q466" s="64"/>
      <c r="R466" s="64"/>
      <c r="S466" s="64"/>
      <c r="T466" s="65"/>
      <c r="U466" s="34"/>
      <c r="V466" s="34"/>
      <c r="W466" s="34"/>
      <c r="X466" s="34"/>
      <c r="Y466" s="34"/>
      <c r="Z466" s="34"/>
      <c r="AA466" s="34"/>
      <c r="AB466" s="34"/>
      <c r="AC466" s="34"/>
      <c r="AD466" s="34"/>
      <c r="AE466" s="34"/>
      <c r="AT466" s="17" t="s">
        <v>160</v>
      </c>
      <c r="AU466" s="17" t="s">
        <v>82</v>
      </c>
    </row>
    <row r="467" spans="1:65" s="13" customFormat="1" ht="11.25">
      <c r="B467" s="193"/>
      <c r="C467" s="194"/>
      <c r="D467" s="186" t="s">
        <v>132</v>
      </c>
      <c r="E467" s="195" t="s">
        <v>19</v>
      </c>
      <c r="F467" s="196" t="s">
        <v>733</v>
      </c>
      <c r="G467" s="194"/>
      <c r="H467" s="197">
        <v>15.75</v>
      </c>
      <c r="I467" s="198"/>
      <c r="J467" s="194"/>
      <c r="K467" s="194"/>
      <c r="L467" s="199"/>
      <c r="M467" s="200"/>
      <c r="N467" s="201"/>
      <c r="O467" s="201"/>
      <c r="P467" s="201"/>
      <c r="Q467" s="201"/>
      <c r="R467" s="201"/>
      <c r="S467" s="201"/>
      <c r="T467" s="202"/>
      <c r="AT467" s="203" t="s">
        <v>132</v>
      </c>
      <c r="AU467" s="203" t="s">
        <v>82</v>
      </c>
      <c r="AV467" s="13" t="s">
        <v>82</v>
      </c>
      <c r="AW467" s="13" t="s">
        <v>33</v>
      </c>
      <c r="AX467" s="13" t="s">
        <v>79</v>
      </c>
      <c r="AY467" s="203" t="s">
        <v>119</v>
      </c>
    </row>
    <row r="468" spans="1:65" s="2" customFormat="1" ht="16.5" customHeight="1">
      <c r="A468" s="34"/>
      <c r="B468" s="35"/>
      <c r="C468" s="205" t="s">
        <v>734</v>
      </c>
      <c r="D468" s="205" t="s">
        <v>418</v>
      </c>
      <c r="E468" s="206" t="s">
        <v>735</v>
      </c>
      <c r="F468" s="207" t="s">
        <v>736</v>
      </c>
      <c r="G468" s="208" t="s">
        <v>224</v>
      </c>
      <c r="H468" s="209">
        <v>16.306000000000001</v>
      </c>
      <c r="I468" s="210"/>
      <c r="J468" s="211">
        <f>ROUND(I468*H468,2)</f>
        <v>0</v>
      </c>
      <c r="K468" s="207" t="s">
        <v>125</v>
      </c>
      <c r="L468" s="212"/>
      <c r="M468" s="213" t="s">
        <v>19</v>
      </c>
      <c r="N468" s="214" t="s">
        <v>42</v>
      </c>
      <c r="O468" s="64"/>
      <c r="P468" s="182">
        <f>O468*H468</f>
        <v>0</v>
      </c>
      <c r="Q468" s="182">
        <v>2.027E-2</v>
      </c>
      <c r="R468" s="182">
        <f>Q468*H468</f>
        <v>0.33052261999999999</v>
      </c>
      <c r="S468" s="182">
        <v>0</v>
      </c>
      <c r="T468" s="183">
        <f>S468*H468</f>
        <v>0</v>
      </c>
      <c r="U468" s="34"/>
      <c r="V468" s="34"/>
      <c r="W468" s="34"/>
      <c r="X468" s="34"/>
      <c r="Y468" s="34"/>
      <c r="Z468" s="34"/>
      <c r="AA468" s="34"/>
      <c r="AB468" s="34"/>
      <c r="AC468" s="34"/>
      <c r="AD468" s="34"/>
      <c r="AE468" s="34"/>
      <c r="AR468" s="184" t="s">
        <v>174</v>
      </c>
      <c r="AT468" s="184" t="s">
        <v>418</v>
      </c>
      <c r="AU468" s="184" t="s">
        <v>82</v>
      </c>
      <c r="AY468" s="17" t="s">
        <v>119</v>
      </c>
      <c r="BE468" s="185">
        <f>IF(N468="základní",J468,0)</f>
        <v>0</v>
      </c>
      <c r="BF468" s="185">
        <f>IF(N468="snížená",J468,0)</f>
        <v>0</v>
      </c>
      <c r="BG468" s="185">
        <f>IF(N468="zákl. přenesená",J468,0)</f>
        <v>0</v>
      </c>
      <c r="BH468" s="185">
        <f>IF(N468="sníž. přenesená",J468,0)</f>
        <v>0</v>
      </c>
      <c r="BI468" s="185">
        <f>IF(N468="nulová",J468,0)</f>
        <v>0</v>
      </c>
      <c r="BJ468" s="17" t="s">
        <v>79</v>
      </c>
      <c r="BK468" s="185">
        <f>ROUND(I468*H468,2)</f>
        <v>0</v>
      </c>
      <c r="BL468" s="17" t="s">
        <v>126</v>
      </c>
      <c r="BM468" s="184" t="s">
        <v>737</v>
      </c>
    </row>
    <row r="469" spans="1:65" s="2" customFormat="1" ht="11.25">
      <c r="A469" s="34"/>
      <c r="B469" s="35"/>
      <c r="C469" s="36"/>
      <c r="D469" s="186" t="s">
        <v>128</v>
      </c>
      <c r="E469" s="36"/>
      <c r="F469" s="187" t="s">
        <v>736</v>
      </c>
      <c r="G469" s="36"/>
      <c r="H469" s="36"/>
      <c r="I469" s="188"/>
      <c r="J469" s="36"/>
      <c r="K469" s="36"/>
      <c r="L469" s="39"/>
      <c r="M469" s="189"/>
      <c r="N469" s="190"/>
      <c r="O469" s="64"/>
      <c r="P469" s="64"/>
      <c r="Q469" s="64"/>
      <c r="R469" s="64"/>
      <c r="S469" s="64"/>
      <c r="T469" s="65"/>
      <c r="U469" s="34"/>
      <c r="V469" s="34"/>
      <c r="W469" s="34"/>
      <c r="X469" s="34"/>
      <c r="Y469" s="34"/>
      <c r="Z469" s="34"/>
      <c r="AA469" s="34"/>
      <c r="AB469" s="34"/>
      <c r="AC469" s="34"/>
      <c r="AD469" s="34"/>
      <c r="AE469" s="34"/>
      <c r="AT469" s="17" t="s">
        <v>128</v>
      </c>
      <c r="AU469" s="17" t="s">
        <v>82</v>
      </c>
    </row>
    <row r="470" spans="1:65" s="13" customFormat="1" ht="11.25">
      <c r="B470" s="193"/>
      <c r="C470" s="194"/>
      <c r="D470" s="186" t="s">
        <v>132</v>
      </c>
      <c r="E470" s="195" t="s">
        <v>19</v>
      </c>
      <c r="F470" s="196" t="s">
        <v>738</v>
      </c>
      <c r="G470" s="194"/>
      <c r="H470" s="197">
        <v>16.065000000000001</v>
      </c>
      <c r="I470" s="198"/>
      <c r="J470" s="194"/>
      <c r="K470" s="194"/>
      <c r="L470" s="199"/>
      <c r="M470" s="200"/>
      <c r="N470" s="201"/>
      <c r="O470" s="201"/>
      <c r="P470" s="201"/>
      <c r="Q470" s="201"/>
      <c r="R470" s="201"/>
      <c r="S470" s="201"/>
      <c r="T470" s="202"/>
      <c r="AT470" s="203" t="s">
        <v>132</v>
      </c>
      <c r="AU470" s="203" t="s">
        <v>82</v>
      </c>
      <c r="AV470" s="13" t="s">
        <v>82</v>
      </c>
      <c r="AW470" s="13" t="s">
        <v>33</v>
      </c>
      <c r="AX470" s="13" t="s">
        <v>79</v>
      </c>
      <c r="AY470" s="203" t="s">
        <v>119</v>
      </c>
    </row>
    <row r="471" spans="1:65" s="13" customFormat="1" ht="11.25">
      <c r="B471" s="193"/>
      <c r="C471" s="194"/>
      <c r="D471" s="186" t="s">
        <v>132</v>
      </c>
      <c r="E471" s="194"/>
      <c r="F471" s="196" t="s">
        <v>739</v>
      </c>
      <c r="G471" s="194"/>
      <c r="H471" s="197">
        <v>16.306000000000001</v>
      </c>
      <c r="I471" s="198"/>
      <c r="J471" s="194"/>
      <c r="K471" s="194"/>
      <c r="L471" s="199"/>
      <c r="M471" s="200"/>
      <c r="N471" s="201"/>
      <c r="O471" s="201"/>
      <c r="P471" s="201"/>
      <c r="Q471" s="201"/>
      <c r="R471" s="201"/>
      <c r="S471" s="201"/>
      <c r="T471" s="202"/>
      <c r="AT471" s="203" t="s">
        <v>132</v>
      </c>
      <c r="AU471" s="203" t="s">
        <v>82</v>
      </c>
      <c r="AV471" s="13" t="s">
        <v>82</v>
      </c>
      <c r="AW471" s="13" t="s">
        <v>4</v>
      </c>
      <c r="AX471" s="13" t="s">
        <v>79</v>
      </c>
      <c r="AY471" s="203" t="s">
        <v>119</v>
      </c>
    </row>
    <row r="472" spans="1:65" s="2" customFormat="1" ht="16.5" customHeight="1">
      <c r="A472" s="34"/>
      <c r="B472" s="35"/>
      <c r="C472" s="173" t="s">
        <v>740</v>
      </c>
      <c r="D472" s="173" t="s">
        <v>121</v>
      </c>
      <c r="E472" s="174" t="s">
        <v>741</v>
      </c>
      <c r="F472" s="175" t="s">
        <v>742</v>
      </c>
      <c r="G472" s="176" t="s">
        <v>224</v>
      </c>
      <c r="H472" s="177">
        <v>22.45</v>
      </c>
      <c r="I472" s="178"/>
      <c r="J472" s="179">
        <f>ROUND(I472*H472,2)</f>
        <v>0</v>
      </c>
      <c r="K472" s="175" t="s">
        <v>125</v>
      </c>
      <c r="L472" s="39"/>
      <c r="M472" s="180" t="s">
        <v>19</v>
      </c>
      <c r="N472" s="181" t="s">
        <v>42</v>
      </c>
      <c r="O472" s="64"/>
      <c r="P472" s="182">
        <f>O472*H472</f>
        <v>0</v>
      </c>
      <c r="Q472" s="182">
        <v>1.6254200000000001</v>
      </c>
      <c r="R472" s="182">
        <f>Q472*H472</f>
        <v>36.490679</v>
      </c>
      <c r="S472" s="182">
        <v>0</v>
      </c>
      <c r="T472" s="183">
        <f>S472*H472</f>
        <v>0</v>
      </c>
      <c r="U472" s="34"/>
      <c r="V472" s="34"/>
      <c r="W472" s="34"/>
      <c r="X472" s="34"/>
      <c r="Y472" s="34"/>
      <c r="Z472" s="34"/>
      <c r="AA472" s="34"/>
      <c r="AB472" s="34"/>
      <c r="AC472" s="34"/>
      <c r="AD472" s="34"/>
      <c r="AE472" s="34"/>
      <c r="AR472" s="184" t="s">
        <v>126</v>
      </c>
      <c r="AT472" s="184" t="s">
        <v>121</v>
      </c>
      <c r="AU472" s="184" t="s">
        <v>82</v>
      </c>
      <c r="AY472" s="17" t="s">
        <v>119</v>
      </c>
      <c r="BE472" s="185">
        <f>IF(N472="základní",J472,0)</f>
        <v>0</v>
      </c>
      <c r="BF472" s="185">
        <f>IF(N472="snížená",J472,0)</f>
        <v>0</v>
      </c>
      <c r="BG472" s="185">
        <f>IF(N472="zákl. přenesená",J472,0)</f>
        <v>0</v>
      </c>
      <c r="BH472" s="185">
        <f>IF(N472="sníž. přenesená",J472,0)</f>
        <v>0</v>
      </c>
      <c r="BI472" s="185">
        <f>IF(N472="nulová",J472,0)</f>
        <v>0</v>
      </c>
      <c r="BJ472" s="17" t="s">
        <v>79</v>
      </c>
      <c r="BK472" s="185">
        <f>ROUND(I472*H472,2)</f>
        <v>0</v>
      </c>
      <c r="BL472" s="17" t="s">
        <v>126</v>
      </c>
      <c r="BM472" s="184" t="s">
        <v>743</v>
      </c>
    </row>
    <row r="473" spans="1:65" s="2" customFormat="1" ht="11.25">
      <c r="A473" s="34"/>
      <c r="B473" s="35"/>
      <c r="C473" s="36"/>
      <c r="D473" s="186" t="s">
        <v>128</v>
      </c>
      <c r="E473" s="36"/>
      <c r="F473" s="187" t="s">
        <v>744</v>
      </c>
      <c r="G473" s="36"/>
      <c r="H473" s="36"/>
      <c r="I473" s="188"/>
      <c r="J473" s="36"/>
      <c r="K473" s="36"/>
      <c r="L473" s="39"/>
      <c r="M473" s="189"/>
      <c r="N473" s="190"/>
      <c r="O473" s="64"/>
      <c r="P473" s="64"/>
      <c r="Q473" s="64"/>
      <c r="R473" s="64"/>
      <c r="S473" s="64"/>
      <c r="T473" s="65"/>
      <c r="U473" s="34"/>
      <c r="V473" s="34"/>
      <c r="W473" s="34"/>
      <c r="X473" s="34"/>
      <c r="Y473" s="34"/>
      <c r="Z473" s="34"/>
      <c r="AA473" s="34"/>
      <c r="AB473" s="34"/>
      <c r="AC473" s="34"/>
      <c r="AD473" s="34"/>
      <c r="AE473" s="34"/>
      <c r="AT473" s="17" t="s">
        <v>128</v>
      </c>
      <c r="AU473" s="17" t="s">
        <v>82</v>
      </c>
    </row>
    <row r="474" spans="1:65" s="2" customFormat="1" ht="11.25">
      <c r="A474" s="34"/>
      <c r="B474" s="35"/>
      <c r="C474" s="36"/>
      <c r="D474" s="191" t="s">
        <v>130</v>
      </c>
      <c r="E474" s="36"/>
      <c r="F474" s="192" t="s">
        <v>745</v>
      </c>
      <c r="G474" s="36"/>
      <c r="H474" s="36"/>
      <c r="I474" s="188"/>
      <c r="J474" s="36"/>
      <c r="K474" s="36"/>
      <c r="L474" s="39"/>
      <c r="M474" s="189"/>
      <c r="N474" s="190"/>
      <c r="O474" s="64"/>
      <c r="P474" s="64"/>
      <c r="Q474" s="64"/>
      <c r="R474" s="64"/>
      <c r="S474" s="64"/>
      <c r="T474" s="65"/>
      <c r="U474" s="34"/>
      <c r="V474" s="34"/>
      <c r="W474" s="34"/>
      <c r="X474" s="34"/>
      <c r="Y474" s="34"/>
      <c r="Z474" s="34"/>
      <c r="AA474" s="34"/>
      <c r="AB474" s="34"/>
      <c r="AC474" s="34"/>
      <c r="AD474" s="34"/>
      <c r="AE474" s="34"/>
      <c r="AT474" s="17" t="s">
        <v>130</v>
      </c>
      <c r="AU474" s="17" t="s">
        <v>82</v>
      </c>
    </row>
    <row r="475" spans="1:65" s="2" customFormat="1" ht="29.25">
      <c r="A475" s="34"/>
      <c r="B475" s="35"/>
      <c r="C475" s="36"/>
      <c r="D475" s="186" t="s">
        <v>160</v>
      </c>
      <c r="E475" s="36"/>
      <c r="F475" s="204" t="s">
        <v>746</v>
      </c>
      <c r="G475" s="36"/>
      <c r="H475" s="36"/>
      <c r="I475" s="188"/>
      <c r="J475" s="36"/>
      <c r="K475" s="36"/>
      <c r="L475" s="39"/>
      <c r="M475" s="189"/>
      <c r="N475" s="190"/>
      <c r="O475" s="64"/>
      <c r="P475" s="64"/>
      <c r="Q475" s="64"/>
      <c r="R475" s="64"/>
      <c r="S475" s="64"/>
      <c r="T475" s="65"/>
      <c r="U475" s="34"/>
      <c r="V475" s="34"/>
      <c r="W475" s="34"/>
      <c r="X475" s="34"/>
      <c r="Y475" s="34"/>
      <c r="Z475" s="34"/>
      <c r="AA475" s="34"/>
      <c r="AB475" s="34"/>
      <c r="AC475" s="34"/>
      <c r="AD475" s="34"/>
      <c r="AE475" s="34"/>
      <c r="AT475" s="17" t="s">
        <v>160</v>
      </c>
      <c r="AU475" s="17" t="s">
        <v>82</v>
      </c>
    </row>
    <row r="476" spans="1:65" s="13" customFormat="1" ht="11.25">
      <c r="B476" s="193"/>
      <c r="C476" s="194"/>
      <c r="D476" s="186" t="s">
        <v>132</v>
      </c>
      <c r="E476" s="195" t="s">
        <v>19</v>
      </c>
      <c r="F476" s="196" t="s">
        <v>747</v>
      </c>
      <c r="G476" s="194"/>
      <c r="H476" s="197">
        <v>22.45</v>
      </c>
      <c r="I476" s="198"/>
      <c r="J476" s="194"/>
      <c r="K476" s="194"/>
      <c r="L476" s="199"/>
      <c r="M476" s="200"/>
      <c r="N476" s="201"/>
      <c r="O476" s="201"/>
      <c r="P476" s="201"/>
      <c r="Q476" s="201"/>
      <c r="R476" s="201"/>
      <c r="S476" s="201"/>
      <c r="T476" s="202"/>
      <c r="AT476" s="203" t="s">
        <v>132</v>
      </c>
      <c r="AU476" s="203" t="s">
        <v>82</v>
      </c>
      <c r="AV476" s="13" t="s">
        <v>82</v>
      </c>
      <c r="AW476" s="13" t="s">
        <v>33</v>
      </c>
      <c r="AX476" s="13" t="s">
        <v>79</v>
      </c>
      <c r="AY476" s="203" t="s">
        <v>119</v>
      </c>
    </row>
    <row r="477" spans="1:65" s="2" customFormat="1" ht="16.5" customHeight="1">
      <c r="A477" s="34"/>
      <c r="B477" s="35"/>
      <c r="C477" s="205" t="s">
        <v>748</v>
      </c>
      <c r="D477" s="205" t="s">
        <v>418</v>
      </c>
      <c r="E477" s="206" t="s">
        <v>749</v>
      </c>
      <c r="F477" s="207" t="s">
        <v>750</v>
      </c>
      <c r="G477" s="208" t="s">
        <v>224</v>
      </c>
      <c r="H477" s="209">
        <v>22.899000000000001</v>
      </c>
      <c r="I477" s="210"/>
      <c r="J477" s="211">
        <f>ROUND(I477*H477,2)</f>
        <v>0</v>
      </c>
      <c r="K477" s="207" t="s">
        <v>125</v>
      </c>
      <c r="L477" s="212"/>
      <c r="M477" s="213" t="s">
        <v>19</v>
      </c>
      <c r="N477" s="214" t="s">
        <v>42</v>
      </c>
      <c r="O477" s="64"/>
      <c r="P477" s="182">
        <f>O477*H477</f>
        <v>0</v>
      </c>
      <c r="Q477" s="182">
        <v>3.9E-2</v>
      </c>
      <c r="R477" s="182">
        <f>Q477*H477</f>
        <v>0.89306099999999999</v>
      </c>
      <c r="S477" s="182">
        <v>0</v>
      </c>
      <c r="T477" s="183">
        <f>S477*H477</f>
        <v>0</v>
      </c>
      <c r="U477" s="34"/>
      <c r="V477" s="34"/>
      <c r="W477" s="34"/>
      <c r="X477" s="34"/>
      <c r="Y477" s="34"/>
      <c r="Z477" s="34"/>
      <c r="AA477" s="34"/>
      <c r="AB477" s="34"/>
      <c r="AC477" s="34"/>
      <c r="AD477" s="34"/>
      <c r="AE477" s="34"/>
      <c r="AR477" s="184" t="s">
        <v>174</v>
      </c>
      <c r="AT477" s="184" t="s">
        <v>418</v>
      </c>
      <c r="AU477" s="184" t="s">
        <v>82</v>
      </c>
      <c r="AY477" s="17" t="s">
        <v>119</v>
      </c>
      <c r="BE477" s="185">
        <f>IF(N477="základní",J477,0)</f>
        <v>0</v>
      </c>
      <c r="BF477" s="185">
        <f>IF(N477="snížená",J477,0)</f>
        <v>0</v>
      </c>
      <c r="BG477" s="185">
        <f>IF(N477="zákl. přenesená",J477,0)</f>
        <v>0</v>
      </c>
      <c r="BH477" s="185">
        <f>IF(N477="sníž. přenesená",J477,0)</f>
        <v>0</v>
      </c>
      <c r="BI477" s="185">
        <f>IF(N477="nulová",J477,0)</f>
        <v>0</v>
      </c>
      <c r="BJ477" s="17" t="s">
        <v>79</v>
      </c>
      <c r="BK477" s="185">
        <f>ROUND(I477*H477,2)</f>
        <v>0</v>
      </c>
      <c r="BL477" s="17" t="s">
        <v>126</v>
      </c>
      <c r="BM477" s="184" t="s">
        <v>751</v>
      </c>
    </row>
    <row r="478" spans="1:65" s="2" customFormat="1" ht="11.25">
      <c r="A478" s="34"/>
      <c r="B478" s="35"/>
      <c r="C478" s="36"/>
      <c r="D478" s="186" t="s">
        <v>128</v>
      </c>
      <c r="E478" s="36"/>
      <c r="F478" s="187" t="s">
        <v>750</v>
      </c>
      <c r="G478" s="36"/>
      <c r="H478" s="36"/>
      <c r="I478" s="188"/>
      <c r="J478" s="36"/>
      <c r="K478" s="36"/>
      <c r="L478" s="39"/>
      <c r="M478" s="189"/>
      <c r="N478" s="190"/>
      <c r="O478" s="64"/>
      <c r="P478" s="64"/>
      <c r="Q478" s="64"/>
      <c r="R478" s="64"/>
      <c r="S478" s="64"/>
      <c r="T478" s="65"/>
      <c r="U478" s="34"/>
      <c r="V478" s="34"/>
      <c r="W478" s="34"/>
      <c r="X478" s="34"/>
      <c r="Y478" s="34"/>
      <c r="Z478" s="34"/>
      <c r="AA478" s="34"/>
      <c r="AB478" s="34"/>
      <c r="AC478" s="34"/>
      <c r="AD478" s="34"/>
      <c r="AE478" s="34"/>
      <c r="AT478" s="17" t="s">
        <v>128</v>
      </c>
      <c r="AU478" s="17" t="s">
        <v>82</v>
      </c>
    </row>
    <row r="479" spans="1:65" s="13" customFormat="1" ht="11.25">
      <c r="B479" s="193"/>
      <c r="C479" s="194"/>
      <c r="D479" s="186" t="s">
        <v>132</v>
      </c>
      <c r="E479" s="195" t="s">
        <v>19</v>
      </c>
      <c r="F479" s="196" t="s">
        <v>752</v>
      </c>
      <c r="G479" s="194"/>
      <c r="H479" s="197">
        <v>22.899000000000001</v>
      </c>
      <c r="I479" s="198"/>
      <c r="J479" s="194"/>
      <c r="K479" s="194"/>
      <c r="L479" s="199"/>
      <c r="M479" s="200"/>
      <c r="N479" s="201"/>
      <c r="O479" s="201"/>
      <c r="P479" s="201"/>
      <c r="Q479" s="201"/>
      <c r="R479" s="201"/>
      <c r="S479" s="201"/>
      <c r="T479" s="202"/>
      <c r="AT479" s="203" t="s">
        <v>132</v>
      </c>
      <c r="AU479" s="203" t="s">
        <v>82</v>
      </c>
      <c r="AV479" s="13" t="s">
        <v>82</v>
      </c>
      <c r="AW479" s="13" t="s">
        <v>33</v>
      </c>
      <c r="AX479" s="13" t="s">
        <v>79</v>
      </c>
      <c r="AY479" s="203" t="s">
        <v>119</v>
      </c>
    </row>
    <row r="480" spans="1:65" s="2" customFormat="1" ht="16.5" customHeight="1">
      <c r="A480" s="34"/>
      <c r="B480" s="35"/>
      <c r="C480" s="173" t="s">
        <v>753</v>
      </c>
      <c r="D480" s="173" t="s">
        <v>121</v>
      </c>
      <c r="E480" s="174" t="s">
        <v>754</v>
      </c>
      <c r="F480" s="175" t="s">
        <v>755</v>
      </c>
      <c r="G480" s="176" t="s">
        <v>224</v>
      </c>
      <c r="H480" s="177">
        <v>21</v>
      </c>
      <c r="I480" s="178"/>
      <c r="J480" s="179">
        <f>ROUND(I480*H480,2)</f>
        <v>0</v>
      </c>
      <c r="K480" s="175" t="s">
        <v>125</v>
      </c>
      <c r="L480" s="39"/>
      <c r="M480" s="180" t="s">
        <v>19</v>
      </c>
      <c r="N480" s="181" t="s">
        <v>42</v>
      </c>
      <c r="O480" s="64"/>
      <c r="P480" s="182">
        <f>O480*H480</f>
        <v>0</v>
      </c>
      <c r="Q480" s="182">
        <v>0</v>
      </c>
      <c r="R480" s="182">
        <f>Q480*H480</f>
        <v>0</v>
      </c>
      <c r="S480" s="182">
        <v>0</v>
      </c>
      <c r="T480" s="183">
        <f>S480*H480</f>
        <v>0</v>
      </c>
      <c r="U480" s="34"/>
      <c r="V480" s="34"/>
      <c r="W480" s="34"/>
      <c r="X480" s="34"/>
      <c r="Y480" s="34"/>
      <c r="Z480" s="34"/>
      <c r="AA480" s="34"/>
      <c r="AB480" s="34"/>
      <c r="AC480" s="34"/>
      <c r="AD480" s="34"/>
      <c r="AE480" s="34"/>
      <c r="AR480" s="184" t="s">
        <v>126</v>
      </c>
      <c r="AT480" s="184" t="s">
        <v>121</v>
      </c>
      <c r="AU480" s="184" t="s">
        <v>82</v>
      </c>
      <c r="AY480" s="17" t="s">
        <v>119</v>
      </c>
      <c r="BE480" s="185">
        <f>IF(N480="základní",J480,0)</f>
        <v>0</v>
      </c>
      <c r="BF480" s="185">
        <f>IF(N480="snížená",J480,0)</f>
        <v>0</v>
      </c>
      <c r="BG480" s="185">
        <f>IF(N480="zákl. přenesená",J480,0)</f>
        <v>0</v>
      </c>
      <c r="BH480" s="185">
        <f>IF(N480="sníž. přenesená",J480,0)</f>
        <v>0</v>
      </c>
      <c r="BI480" s="185">
        <f>IF(N480="nulová",J480,0)</f>
        <v>0</v>
      </c>
      <c r="BJ480" s="17" t="s">
        <v>79</v>
      </c>
      <c r="BK480" s="185">
        <f>ROUND(I480*H480,2)</f>
        <v>0</v>
      </c>
      <c r="BL480" s="17" t="s">
        <v>126</v>
      </c>
      <c r="BM480" s="184" t="s">
        <v>756</v>
      </c>
    </row>
    <row r="481" spans="1:65" s="2" customFormat="1" ht="11.25">
      <c r="A481" s="34"/>
      <c r="B481" s="35"/>
      <c r="C481" s="36"/>
      <c r="D481" s="186" t="s">
        <v>128</v>
      </c>
      <c r="E481" s="36"/>
      <c r="F481" s="187" t="s">
        <v>757</v>
      </c>
      <c r="G481" s="36"/>
      <c r="H481" s="36"/>
      <c r="I481" s="188"/>
      <c r="J481" s="36"/>
      <c r="K481" s="36"/>
      <c r="L481" s="39"/>
      <c r="M481" s="189"/>
      <c r="N481" s="190"/>
      <c r="O481" s="64"/>
      <c r="P481" s="64"/>
      <c r="Q481" s="64"/>
      <c r="R481" s="64"/>
      <c r="S481" s="64"/>
      <c r="T481" s="65"/>
      <c r="U481" s="34"/>
      <c r="V481" s="34"/>
      <c r="W481" s="34"/>
      <c r="X481" s="34"/>
      <c r="Y481" s="34"/>
      <c r="Z481" s="34"/>
      <c r="AA481" s="34"/>
      <c r="AB481" s="34"/>
      <c r="AC481" s="34"/>
      <c r="AD481" s="34"/>
      <c r="AE481" s="34"/>
      <c r="AT481" s="17" t="s">
        <v>128</v>
      </c>
      <c r="AU481" s="17" t="s">
        <v>82</v>
      </c>
    </row>
    <row r="482" spans="1:65" s="2" customFormat="1" ht="11.25">
      <c r="A482" s="34"/>
      <c r="B482" s="35"/>
      <c r="C482" s="36"/>
      <c r="D482" s="191" t="s">
        <v>130</v>
      </c>
      <c r="E482" s="36"/>
      <c r="F482" s="192" t="s">
        <v>758</v>
      </c>
      <c r="G482" s="36"/>
      <c r="H482" s="36"/>
      <c r="I482" s="188"/>
      <c r="J482" s="36"/>
      <c r="K482" s="36"/>
      <c r="L482" s="39"/>
      <c r="M482" s="189"/>
      <c r="N482" s="190"/>
      <c r="O482" s="64"/>
      <c r="P482" s="64"/>
      <c r="Q482" s="64"/>
      <c r="R482" s="64"/>
      <c r="S482" s="64"/>
      <c r="T482" s="65"/>
      <c r="U482" s="34"/>
      <c r="V482" s="34"/>
      <c r="W482" s="34"/>
      <c r="X482" s="34"/>
      <c r="Y482" s="34"/>
      <c r="Z482" s="34"/>
      <c r="AA482" s="34"/>
      <c r="AB482" s="34"/>
      <c r="AC482" s="34"/>
      <c r="AD482" s="34"/>
      <c r="AE482" s="34"/>
      <c r="AT482" s="17" t="s">
        <v>130</v>
      </c>
      <c r="AU482" s="17" t="s">
        <v>82</v>
      </c>
    </row>
    <row r="483" spans="1:65" s="13" customFormat="1" ht="11.25">
      <c r="B483" s="193"/>
      <c r="C483" s="194"/>
      <c r="D483" s="186" t="s">
        <v>132</v>
      </c>
      <c r="E483" s="195" t="s">
        <v>19</v>
      </c>
      <c r="F483" s="196" t="s">
        <v>671</v>
      </c>
      <c r="G483" s="194"/>
      <c r="H483" s="197">
        <v>21</v>
      </c>
      <c r="I483" s="198"/>
      <c r="J483" s="194"/>
      <c r="K483" s="194"/>
      <c r="L483" s="199"/>
      <c r="M483" s="200"/>
      <c r="N483" s="201"/>
      <c r="O483" s="201"/>
      <c r="P483" s="201"/>
      <c r="Q483" s="201"/>
      <c r="R483" s="201"/>
      <c r="S483" s="201"/>
      <c r="T483" s="202"/>
      <c r="AT483" s="203" t="s">
        <v>132</v>
      </c>
      <c r="AU483" s="203" t="s">
        <v>82</v>
      </c>
      <c r="AV483" s="13" t="s">
        <v>82</v>
      </c>
      <c r="AW483" s="13" t="s">
        <v>33</v>
      </c>
      <c r="AX483" s="13" t="s">
        <v>79</v>
      </c>
      <c r="AY483" s="203" t="s">
        <v>119</v>
      </c>
    </row>
    <row r="484" spans="1:65" s="2" customFormat="1" ht="16.5" customHeight="1">
      <c r="A484" s="34"/>
      <c r="B484" s="35"/>
      <c r="C484" s="173" t="s">
        <v>759</v>
      </c>
      <c r="D484" s="173" t="s">
        <v>121</v>
      </c>
      <c r="E484" s="174" t="s">
        <v>760</v>
      </c>
      <c r="F484" s="175" t="s">
        <v>761</v>
      </c>
      <c r="G484" s="176" t="s">
        <v>224</v>
      </c>
      <c r="H484" s="177">
        <v>6</v>
      </c>
      <c r="I484" s="178"/>
      <c r="J484" s="179">
        <f>ROUND(I484*H484,2)</f>
        <v>0</v>
      </c>
      <c r="K484" s="175" t="s">
        <v>125</v>
      </c>
      <c r="L484" s="39"/>
      <c r="M484" s="180" t="s">
        <v>19</v>
      </c>
      <c r="N484" s="181" t="s">
        <v>42</v>
      </c>
      <c r="O484" s="64"/>
      <c r="P484" s="182">
        <f>O484*H484</f>
        <v>0</v>
      </c>
      <c r="Q484" s="182">
        <v>0.16370999999999999</v>
      </c>
      <c r="R484" s="182">
        <f>Q484*H484</f>
        <v>0.98225999999999991</v>
      </c>
      <c r="S484" s="182">
        <v>0</v>
      </c>
      <c r="T484" s="183">
        <f>S484*H484</f>
        <v>0</v>
      </c>
      <c r="U484" s="34"/>
      <c r="V484" s="34"/>
      <c r="W484" s="34"/>
      <c r="X484" s="34"/>
      <c r="Y484" s="34"/>
      <c r="Z484" s="34"/>
      <c r="AA484" s="34"/>
      <c r="AB484" s="34"/>
      <c r="AC484" s="34"/>
      <c r="AD484" s="34"/>
      <c r="AE484" s="34"/>
      <c r="AR484" s="184" t="s">
        <v>126</v>
      </c>
      <c r="AT484" s="184" t="s">
        <v>121</v>
      </c>
      <c r="AU484" s="184" t="s">
        <v>82</v>
      </c>
      <c r="AY484" s="17" t="s">
        <v>119</v>
      </c>
      <c r="BE484" s="185">
        <f>IF(N484="základní",J484,0)</f>
        <v>0</v>
      </c>
      <c r="BF484" s="185">
        <f>IF(N484="snížená",J484,0)</f>
        <v>0</v>
      </c>
      <c r="BG484" s="185">
        <f>IF(N484="zákl. přenesená",J484,0)</f>
        <v>0</v>
      </c>
      <c r="BH484" s="185">
        <f>IF(N484="sníž. přenesená",J484,0)</f>
        <v>0</v>
      </c>
      <c r="BI484" s="185">
        <f>IF(N484="nulová",J484,0)</f>
        <v>0</v>
      </c>
      <c r="BJ484" s="17" t="s">
        <v>79</v>
      </c>
      <c r="BK484" s="185">
        <f>ROUND(I484*H484,2)</f>
        <v>0</v>
      </c>
      <c r="BL484" s="17" t="s">
        <v>126</v>
      </c>
      <c r="BM484" s="184" t="s">
        <v>762</v>
      </c>
    </row>
    <row r="485" spans="1:65" s="2" customFormat="1" ht="19.5">
      <c r="A485" s="34"/>
      <c r="B485" s="35"/>
      <c r="C485" s="36"/>
      <c r="D485" s="186" t="s">
        <v>128</v>
      </c>
      <c r="E485" s="36"/>
      <c r="F485" s="187" t="s">
        <v>763</v>
      </c>
      <c r="G485" s="36"/>
      <c r="H485" s="36"/>
      <c r="I485" s="188"/>
      <c r="J485" s="36"/>
      <c r="K485" s="36"/>
      <c r="L485" s="39"/>
      <c r="M485" s="189"/>
      <c r="N485" s="190"/>
      <c r="O485" s="64"/>
      <c r="P485" s="64"/>
      <c r="Q485" s="64"/>
      <c r="R485" s="64"/>
      <c r="S485" s="64"/>
      <c r="T485" s="65"/>
      <c r="U485" s="34"/>
      <c r="V485" s="34"/>
      <c r="W485" s="34"/>
      <c r="X485" s="34"/>
      <c r="Y485" s="34"/>
      <c r="Z485" s="34"/>
      <c r="AA485" s="34"/>
      <c r="AB485" s="34"/>
      <c r="AC485" s="34"/>
      <c r="AD485" s="34"/>
      <c r="AE485" s="34"/>
      <c r="AT485" s="17" t="s">
        <v>128</v>
      </c>
      <c r="AU485" s="17" t="s">
        <v>82</v>
      </c>
    </row>
    <row r="486" spans="1:65" s="2" customFormat="1" ht="11.25">
      <c r="A486" s="34"/>
      <c r="B486" s="35"/>
      <c r="C486" s="36"/>
      <c r="D486" s="191" t="s">
        <v>130</v>
      </c>
      <c r="E486" s="36"/>
      <c r="F486" s="192" t="s">
        <v>764</v>
      </c>
      <c r="G486" s="36"/>
      <c r="H486" s="36"/>
      <c r="I486" s="188"/>
      <c r="J486" s="36"/>
      <c r="K486" s="36"/>
      <c r="L486" s="39"/>
      <c r="M486" s="189"/>
      <c r="N486" s="190"/>
      <c r="O486" s="64"/>
      <c r="P486" s="64"/>
      <c r="Q486" s="64"/>
      <c r="R486" s="64"/>
      <c r="S486" s="64"/>
      <c r="T486" s="65"/>
      <c r="U486" s="34"/>
      <c r="V486" s="34"/>
      <c r="W486" s="34"/>
      <c r="X486" s="34"/>
      <c r="Y486" s="34"/>
      <c r="Z486" s="34"/>
      <c r="AA486" s="34"/>
      <c r="AB486" s="34"/>
      <c r="AC486" s="34"/>
      <c r="AD486" s="34"/>
      <c r="AE486" s="34"/>
      <c r="AT486" s="17" t="s">
        <v>130</v>
      </c>
      <c r="AU486" s="17" t="s">
        <v>82</v>
      </c>
    </row>
    <row r="487" spans="1:65" s="13" customFormat="1" ht="11.25">
      <c r="B487" s="193"/>
      <c r="C487" s="194"/>
      <c r="D487" s="186" t="s">
        <v>132</v>
      </c>
      <c r="E487" s="195" t="s">
        <v>19</v>
      </c>
      <c r="F487" s="196" t="s">
        <v>765</v>
      </c>
      <c r="G487" s="194"/>
      <c r="H487" s="197">
        <v>6</v>
      </c>
      <c r="I487" s="198"/>
      <c r="J487" s="194"/>
      <c r="K487" s="194"/>
      <c r="L487" s="199"/>
      <c r="M487" s="200"/>
      <c r="N487" s="201"/>
      <c r="O487" s="201"/>
      <c r="P487" s="201"/>
      <c r="Q487" s="201"/>
      <c r="R487" s="201"/>
      <c r="S487" s="201"/>
      <c r="T487" s="202"/>
      <c r="AT487" s="203" t="s">
        <v>132</v>
      </c>
      <c r="AU487" s="203" t="s">
        <v>82</v>
      </c>
      <c r="AV487" s="13" t="s">
        <v>82</v>
      </c>
      <c r="AW487" s="13" t="s">
        <v>33</v>
      </c>
      <c r="AX487" s="13" t="s">
        <v>79</v>
      </c>
      <c r="AY487" s="203" t="s">
        <v>119</v>
      </c>
    </row>
    <row r="488" spans="1:65" s="2" customFormat="1" ht="16.5" customHeight="1">
      <c r="A488" s="34"/>
      <c r="B488" s="35"/>
      <c r="C488" s="205" t="s">
        <v>766</v>
      </c>
      <c r="D488" s="205" t="s">
        <v>418</v>
      </c>
      <c r="E488" s="206" t="s">
        <v>767</v>
      </c>
      <c r="F488" s="207" t="s">
        <v>768</v>
      </c>
      <c r="G488" s="208" t="s">
        <v>224</v>
      </c>
      <c r="H488" s="209">
        <v>6</v>
      </c>
      <c r="I488" s="210"/>
      <c r="J488" s="211">
        <f>ROUND(I488*H488,2)</f>
        <v>0</v>
      </c>
      <c r="K488" s="207" t="s">
        <v>19</v>
      </c>
      <c r="L488" s="212"/>
      <c r="M488" s="213" t="s">
        <v>19</v>
      </c>
      <c r="N488" s="214" t="s">
        <v>42</v>
      </c>
      <c r="O488" s="64"/>
      <c r="P488" s="182">
        <f>O488*H488</f>
        <v>0</v>
      </c>
      <c r="Q488" s="182">
        <v>8.4000000000000005E-2</v>
      </c>
      <c r="R488" s="182">
        <f>Q488*H488</f>
        <v>0.504</v>
      </c>
      <c r="S488" s="182">
        <v>0</v>
      </c>
      <c r="T488" s="183">
        <f>S488*H488</f>
        <v>0</v>
      </c>
      <c r="U488" s="34"/>
      <c r="V488" s="34"/>
      <c r="W488" s="34"/>
      <c r="X488" s="34"/>
      <c r="Y488" s="34"/>
      <c r="Z488" s="34"/>
      <c r="AA488" s="34"/>
      <c r="AB488" s="34"/>
      <c r="AC488" s="34"/>
      <c r="AD488" s="34"/>
      <c r="AE488" s="34"/>
      <c r="AR488" s="184" t="s">
        <v>174</v>
      </c>
      <c r="AT488" s="184" t="s">
        <v>418</v>
      </c>
      <c r="AU488" s="184" t="s">
        <v>82</v>
      </c>
      <c r="AY488" s="17" t="s">
        <v>119</v>
      </c>
      <c r="BE488" s="185">
        <f>IF(N488="základní",J488,0)</f>
        <v>0</v>
      </c>
      <c r="BF488" s="185">
        <f>IF(N488="snížená",J488,0)</f>
        <v>0</v>
      </c>
      <c r="BG488" s="185">
        <f>IF(N488="zákl. přenesená",J488,0)</f>
        <v>0</v>
      </c>
      <c r="BH488" s="185">
        <f>IF(N488="sníž. přenesená",J488,0)</f>
        <v>0</v>
      </c>
      <c r="BI488" s="185">
        <f>IF(N488="nulová",J488,0)</f>
        <v>0</v>
      </c>
      <c r="BJ488" s="17" t="s">
        <v>79</v>
      </c>
      <c r="BK488" s="185">
        <f>ROUND(I488*H488,2)</f>
        <v>0</v>
      </c>
      <c r="BL488" s="17" t="s">
        <v>126</v>
      </c>
      <c r="BM488" s="184" t="s">
        <v>769</v>
      </c>
    </row>
    <row r="489" spans="1:65" s="2" customFormat="1" ht="11.25">
      <c r="A489" s="34"/>
      <c r="B489" s="35"/>
      <c r="C489" s="36"/>
      <c r="D489" s="186" t="s">
        <v>128</v>
      </c>
      <c r="E489" s="36"/>
      <c r="F489" s="187" t="s">
        <v>768</v>
      </c>
      <c r="G489" s="36"/>
      <c r="H489" s="36"/>
      <c r="I489" s="188"/>
      <c r="J489" s="36"/>
      <c r="K489" s="36"/>
      <c r="L489" s="39"/>
      <c r="M489" s="189"/>
      <c r="N489" s="190"/>
      <c r="O489" s="64"/>
      <c r="P489" s="64"/>
      <c r="Q489" s="64"/>
      <c r="R489" s="64"/>
      <c r="S489" s="64"/>
      <c r="T489" s="65"/>
      <c r="U489" s="34"/>
      <c r="V489" s="34"/>
      <c r="W489" s="34"/>
      <c r="X489" s="34"/>
      <c r="Y489" s="34"/>
      <c r="Z489" s="34"/>
      <c r="AA489" s="34"/>
      <c r="AB489" s="34"/>
      <c r="AC489" s="34"/>
      <c r="AD489" s="34"/>
      <c r="AE489" s="34"/>
      <c r="AT489" s="17" t="s">
        <v>128</v>
      </c>
      <c r="AU489" s="17" t="s">
        <v>82</v>
      </c>
    </row>
    <row r="490" spans="1:65" s="2" customFormat="1" ht="19.5">
      <c r="A490" s="34"/>
      <c r="B490" s="35"/>
      <c r="C490" s="36"/>
      <c r="D490" s="186" t="s">
        <v>160</v>
      </c>
      <c r="E490" s="36"/>
      <c r="F490" s="204" t="s">
        <v>770</v>
      </c>
      <c r="G490" s="36"/>
      <c r="H490" s="36"/>
      <c r="I490" s="188"/>
      <c r="J490" s="36"/>
      <c r="K490" s="36"/>
      <c r="L490" s="39"/>
      <c r="M490" s="189"/>
      <c r="N490" s="190"/>
      <c r="O490" s="64"/>
      <c r="P490" s="64"/>
      <c r="Q490" s="64"/>
      <c r="R490" s="64"/>
      <c r="S490" s="64"/>
      <c r="T490" s="65"/>
      <c r="U490" s="34"/>
      <c r="V490" s="34"/>
      <c r="W490" s="34"/>
      <c r="X490" s="34"/>
      <c r="Y490" s="34"/>
      <c r="Z490" s="34"/>
      <c r="AA490" s="34"/>
      <c r="AB490" s="34"/>
      <c r="AC490" s="34"/>
      <c r="AD490" s="34"/>
      <c r="AE490" s="34"/>
      <c r="AT490" s="17" t="s">
        <v>160</v>
      </c>
      <c r="AU490" s="17" t="s">
        <v>82</v>
      </c>
    </row>
    <row r="491" spans="1:65" s="2" customFormat="1" ht="16.5" customHeight="1">
      <c r="A491" s="34"/>
      <c r="B491" s="35"/>
      <c r="C491" s="173" t="s">
        <v>771</v>
      </c>
      <c r="D491" s="173" t="s">
        <v>121</v>
      </c>
      <c r="E491" s="174" t="s">
        <v>772</v>
      </c>
      <c r="F491" s="175" t="s">
        <v>773</v>
      </c>
      <c r="G491" s="176" t="s">
        <v>216</v>
      </c>
      <c r="H491" s="177">
        <v>11.426</v>
      </c>
      <c r="I491" s="178"/>
      <c r="J491" s="179">
        <f>ROUND(I491*H491,2)</f>
        <v>0</v>
      </c>
      <c r="K491" s="175" t="s">
        <v>125</v>
      </c>
      <c r="L491" s="39"/>
      <c r="M491" s="180" t="s">
        <v>19</v>
      </c>
      <c r="N491" s="181" t="s">
        <v>42</v>
      </c>
      <c r="O491" s="64"/>
      <c r="P491" s="182">
        <f>O491*H491</f>
        <v>0</v>
      </c>
      <c r="Q491" s="182">
        <v>0</v>
      </c>
      <c r="R491" s="182">
        <f>Q491*H491</f>
        <v>0</v>
      </c>
      <c r="S491" s="182">
        <v>2.4</v>
      </c>
      <c r="T491" s="183">
        <f>S491*H491</f>
        <v>27.4224</v>
      </c>
      <c r="U491" s="34"/>
      <c r="V491" s="34"/>
      <c r="W491" s="34"/>
      <c r="X491" s="34"/>
      <c r="Y491" s="34"/>
      <c r="Z491" s="34"/>
      <c r="AA491" s="34"/>
      <c r="AB491" s="34"/>
      <c r="AC491" s="34"/>
      <c r="AD491" s="34"/>
      <c r="AE491" s="34"/>
      <c r="AR491" s="184" t="s">
        <v>126</v>
      </c>
      <c r="AT491" s="184" t="s">
        <v>121</v>
      </c>
      <c r="AU491" s="184" t="s">
        <v>82</v>
      </c>
      <c r="AY491" s="17" t="s">
        <v>119</v>
      </c>
      <c r="BE491" s="185">
        <f>IF(N491="základní",J491,0)</f>
        <v>0</v>
      </c>
      <c r="BF491" s="185">
        <f>IF(N491="snížená",J491,0)</f>
        <v>0</v>
      </c>
      <c r="BG491" s="185">
        <f>IF(N491="zákl. přenesená",J491,0)</f>
        <v>0</v>
      </c>
      <c r="BH491" s="185">
        <f>IF(N491="sníž. přenesená",J491,0)</f>
        <v>0</v>
      </c>
      <c r="BI491" s="185">
        <f>IF(N491="nulová",J491,0)</f>
        <v>0</v>
      </c>
      <c r="BJ491" s="17" t="s">
        <v>79</v>
      </c>
      <c r="BK491" s="185">
        <f>ROUND(I491*H491,2)</f>
        <v>0</v>
      </c>
      <c r="BL491" s="17" t="s">
        <v>126</v>
      </c>
      <c r="BM491" s="184" t="s">
        <v>774</v>
      </c>
    </row>
    <row r="492" spans="1:65" s="2" customFormat="1" ht="11.25">
      <c r="A492" s="34"/>
      <c r="B492" s="35"/>
      <c r="C492" s="36"/>
      <c r="D492" s="186" t="s">
        <v>128</v>
      </c>
      <c r="E492" s="36"/>
      <c r="F492" s="187" t="s">
        <v>775</v>
      </c>
      <c r="G492" s="36"/>
      <c r="H492" s="36"/>
      <c r="I492" s="188"/>
      <c r="J492" s="36"/>
      <c r="K492" s="36"/>
      <c r="L492" s="39"/>
      <c r="M492" s="189"/>
      <c r="N492" s="190"/>
      <c r="O492" s="64"/>
      <c r="P492" s="64"/>
      <c r="Q492" s="64"/>
      <c r="R492" s="64"/>
      <c r="S492" s="64"/>
      <c r="T492" s="65"/>
      <c r="U492" s="34"/>
      <c r="V492" s="34"/>
      <c r="W492" s="34"/>
      <c r="X492" s="34"/>
      <c r="Y492" s="34"/>
      <c r="Z492" s="34"/>
      <c r="AA492" s="34"/>
      <c r="AB492" s="34"/>
      <c r="AC492" s="34"/>
      <c r="AD492" s="34"/>
      <c r="AE492" s="34"/>
      <c r="AT492" s="17" t="s">
        <v>128</v>
      </c>
      <c r="AU492" s="17" t="s">
        <v>82</v>
      </c>
    </row>
    <row r="493" spans="1:65" s="2" customFormat="1" ht="11.25">
      <c r="A493" s="34"/>
      <c r="B493" s="35"/>
      <c r="C493" s="36"/>
      <c r="D493" s="191" t="s">
        <v>130</v>
      </c>
      <c r="E493" s="36"/>
      <c r="F493" s="192" t="s">
        <v>776</v>
      </c>
      <c r="G493" s="36"/>
      <c r="H493" s="36"/>
      <c r="I493" s="188"/>
      <c r="J493" s="36"/>
      <c r="K493" s="36"/>
      <c r="L493" s="39"/>
      <c r="M493" s="189"/>
      <c r="N493" s="190"/>
      <c r="O493" s="64"/>
      <c r="P493" s="64"/>
      <c r="Q493" s="64"/>
      <c r="R493" s="64"/>
      <c r="S493" s="64"/>
      <c r="T493" s="65"/>
      <c r="U493" s="34"/>
      <c r="V493" s="34"/>
      <c r="W493" s="34"/>
      <c r="X493" s="34"/>
      <c r="Y493" s="34"/>
      <c r="Z493" s="34"/>
      <c r="AA493" s="34"/>
      <c r="AB493" s="34"/>
      <c r="AC493" s="34"/>
      <c r="AD493" s="34"/>
      <c r="AE493" s="34"/>
      <c r="AT493" s="17" t="s">
        <v>130</v>
      </c>
      <c r="AU493" s="17" t="s">
        <v>82</v>
      </c>
    </row>
    <row r="494" spans="1:65" s="13" customFormat="1" ht="11.25">
      <c r="B494" s="193"/>
      <c r="C494" s="194"/>
      <c r="D494" s="186" t="s">
        <v>132</v>
      </c>
      <c r="E494" s="195" t="s">
        <v>19</v>
      </c>
      <c r="F494" s="196" t="s">
        <v>777</v>
      </c>
      <c r="G494" s="194"/>
      <c r="H494" s="197">
        <v>11.426</v>
      </c>
      <c r="I494" s="198"/>
      <c r="J494" s="194"/>
      <c r="K494" s="194"/>
      <c r="L494" s="199"/>
      <c r="M494" s="200"/>
      <c r="N494" s="201"/>
      <c r="O494" s="201"/>
      <c r="P494" s="201"/>
      <c r="Q494" s="201"/>
      <c r="R494" s="201"/>
      <c r="S494" s="201"/>
      <c r="T494" s="202"/>
      <c r="AT494" s="203" t="s">
        <v>132</v>
      </c>
      <c r="AU494" s="203" t="s">
        <v>82</v>
      </c>
      <c r="AV494" s="13" t="s">
        <v>82</v>
      </c>
      <c r="AW494" s="13" t="s">
        <v>33</v>
      </c>
      <c r="AX494" s="13" t="s">
        <v>79</v>
      </c>
      <c r="AY494" s="203" t="s">
        <v>119</v>
      </c>
    </row>
    <row r="495" spans="1:65" s="2" customFormat="1" ht="16.5" customHeight="1">
      <c r="A495" s="34"/>
      <c r="B495" s="35"/>
      <c r="C495" s="173" t="s">
        <v>778</v>
      </c>
      <c r="D495" s="173" t="s">
        <v>121</v>
      </c>
      <c r="E495" s="174" t="s">
        <v>779</v>
      </c>
      <c r="F495" s="175" t="s">
        <v>780</v>
      </c>
      <c r="G495" s="176" t="s">
        <v>224</v>
      </c>
      <c r="H495" s="177">
        <v>7.5</v>
      </c>
      <c r="I495" s="178"/>
      <c r="J495" s="179">
        <f>ROUND(I495*H495,2)</f>
        <v>0</v>
      </c>
      <c r="K495" s="175" t="s">
        <v>125</v>
      </c>
      <c r="L495" s="39"/>
      <c r="M495" s="180" t="s">
        <v>19</v>
      </c>
      <c r="N495" s="181" t="s">
        <v>42</v>
      </c>
      <c r="O495" s="64"/>
      <c r="P495" s="182">
        <f>O495*H495</f>
        <v>0</v>
      </c>
      <c r="Q495" s="182">
        <v>0</v>
      </c>
      <c r="R495" s="182">
        <f>Q495*H495</f>
        <v>0</v>
      </c>
      <c r="S495" s="182">
        <v>0.98</v>
      </c>
      <c r="T495" s="183">
        <f>S495*H495</f>
        <v>7.35</v>
      </c>
      <c r="U495" s="34"/>
      <c r="V495" s="34"/>
      <c r="W495" s="34"/>
      <c r="X495" s="34"/>
      <c r="Y495" s="34"/>
      <c r="Z495" s="34"/>
      <c r="AA495" s="34"/>
      <c r="AB495" s="34"/>
      <c r="AC495" s="34"/>
      <c r="AD495" s="34"/>
      <c r="AE495" s="34"/>
      <c r="AR495" s="184" t="s">
        <v>126</v>
      </c>
      <c r="AT495" s="184" t="s">
        <v>121</v>
      </c>
      <c r="AU495" s="184" t="s">
        <v>82</v>
      </c>
      <c r="AY495" s="17" t="s">
        <v>119</v>
      </c>
      <c r="BE495" s="185">
        <f>IF(N495="základní",J495,0)</f>
        <v>0</v>
      </c>
      <c r="BF495" s="185">
        <f>IF(N495="snížená",J495,0)</f>
        <v>0</v>
      </c>
      <c r="BG495" s="185">
        <f>IF(N495="zákl. přenesená",J495,0)</f>
        <v>0</v>
      </c>
      <c r="BH495" s="185">
        <f>IF(N495="sníž. přenesená",J495,0)</f>
        <v>0</v>
      </c>
      <c r="BI495" s="185">
        <f>IF(N495="nulová",J495,0)</f>
        <v>0</v>
      </c>
      <c r="BJ495" s="17" t="s">
        <v>79</v>
      </c>
      <c r="BK495" s="185">
        <f>ROUND(I495*H495,2)</f>
        <v>0</v>
      </c>
      <c r="BL495" s="17" t="s">
        <v>126</v>
      </c>
      <c r="BM495" s="184" t="s">
        <v>781</v>
      </c>
    </row>
    <row r="496" spans="1:65" s="2" customFormat="1" ht="19.5">
      <c r="A496" s="34"/>
      <c r="B496" s="35"/>
      <c r="C496" s="36"/>
      <c r="D496" s="186" t="s">
        <v>128</v>
      </c>
      <c r="E496" s="36"/>
      <c r="F496" s="187" t="s">
        <v>782</v>
      </c>
      <c r="G496" s="36"/>
      <c r="H496" s="36"/>
      <c r="I496" s="188"/>
      <c r="J496" s="36"/>
      <c r="K496" s="36"/>
      <c r="L496" s="39"/>
      <c r="M496" s="189"/>
      <c r="N496" s="190"/>
      <c r="O496" s="64"/>
      <c r="P496" s="64"/>
      <c r="Q496" s="64"/>
      <c r="R496" s="64"/>
      <c r="S496" s="64"/>
      <c r="T496" s="65"/>
      <c r="U496" s="34"/>
      <c r="V496" s="34"/>
      <c r="W496" s="34"/>
      <c r="X496" s="34"/>
      <c r="Y496" s="34"/>
      <c r="Z496" s="34"/>
      <c r="AA496" s="34"/>
      <c r="AB496" s="34"/>
      <c r="AC496" s="34"/>
      <c r="AD496" s="34"/>
      <c r="AE496" s="34"/>
      <c r="AT496" s="17" t="s">
        <v>128</v>
      </c>
      <c r="AU496" s="17" t="s">
        <v>82</v>
      </c>
    </row>
    <row r="497" spans="1:65" s="2" customFormat="1" ht="11.25">
      <c r="A497" s="34"/>
      <c r="B497" s="35"/>
      <c r="C497" s="36"/>
      <c r="D497" s="191" t="s">
        <v>130</v>
      </c>
      <c r="E497" s="36"/>
      <c r="F497" s="192" t="s">
        <v>783</v>
      </c>
      <c r="G497" s="36"/>
      <c r="H497" s="36"/>
      <c r="I497" s="188"/>
      <c r="J497" s="36"/>
      <c r="K497" s="36"/>
      <c r="L497" s="39"/>
      <c r="M497" s="189"/>
      <c r="N497" s="190"/>
      <c r="O497" s="64"/>
      <c r="P497" s="64"/>
      <c r="Q497" s="64"/>
      <c r="R497" s="64"/>
      <c r="S497" s="64"/>
      <c r="T497" s="65"/>
      <c r="U497" s="34"/>
      <c r="V497" s="34"/>
      <c r="W497" s="34"/>
      <c r="X497" s="34"/>
      <c r="Y497" s="34"/>
      <c r="Z497" s="34"/>
      <c r="AA497" s="34"/>
      <c r="AB497" s="34"/>
      <c r="AC497" s="34"/>
      <c r="AD497" s="34"/>
      <c r="AE497" s="34"/>
      <c r="AT497" s="17" t="s">
        <v>130</v>
      </c>
      <c r="AU497" s="17" t="s">
        <v>82</v>
      </c>
    </row>
    <row r="498" spans="1:65" s="13" customFormat="1" ht="11.25">
      <c r="B498" s="193"/>
      <c r="C498" s="194"/>
      <c r="D498" s="186" t="s">
        <v>132</v>
      </c>
      <c r="E498" s="195" t="s">
        <v>19</v>
      </c>
      <c r="F498" s="196" t="s">
        <v>784</v>
      </c>
      <c r="G498" s="194"/>
      <c r="H498" s="197">
        <v>7.5</v>
      </c>
      <c r="I498" s="198"/>
      <c r="J498" s="194"/>
      <c r="K498" s="194"/>
      <c r="L498" s="199"/>
      <c r="M498" s="200"/>
      <c r="N498" s="201"/>
      <c r="O498" s="201"/>
      <c r="P498" s="201"/>
      <c r="Q498" s="201"/>
      <c r="R498" s="201"/>
      <c r="S498" s="201"/>
      <c r="T498" s="202"/>
      <c r="AT498" s="203" t="s">
        <v>132</v>
      </c>
      <c r="AU498" s="203" t="s">
        <v>82</v>
      </c>
      <c r="AV498" s="13" t="s">
        <v>82</v>
      </c>
      <c r="AW498" s="13" t="s">
        <v>33</v>
      </c>
      <c r="AX498" s="13" t="s">
        <v>79</v>
      </c>
      <c r="AY498" s="203" t="s">
        <v>119</v>
      </c>
    </row>
    <row r="499" spans="1:65" s="2" customFormat="1" ht="16.5" customHeight="1">
      <c r="A499" s="34"/>
      <c r="B499" s="35"/>
      <c r="C499" s="173" t="s">
        <v>785</v>
      </c>
      <c r="D499" s="173" t="s">
        <v>121</v>
      </c>
      <c r="E499" s="174" t="s">
        <v>786</v>
      </c>
      <c r="F499" s="175" t="s">
        <v>787</v>
      </c>
      <c r="G499" s="176" t="s">
        <v>224</v>
      </c>
      <c r="H499" s="177">
        <v>28</v>
      </c>
      <c r="I499" s="178"/>
      <c r="J499" s="179">
        <f>ROUND(I499*H499,2)</f>
        <v>0</v>
      </c>
      <c r="K499" s="175" t="s">
        <v>125</v>
      </c>
      <c r="L499" s="39"/>
      <c r="M499" s="180" t="s">
        <v>19</v>
      </c>
      <c r="N499" s="181" t="s">
        <v>42</v>
      </c>
      <c r="O499" s="64"/>
      <c r="P499" s="182">
        <f>O499*H499</f>
        <v>0</v>
      </c>
      <c r="Q499" s="182">
        <v>0</v>
      </c>
      <c r="R499" s="182">
        <f>Q499*H499</f>
        <v>0</v>
      </c>
      <c r="S499" s="182">
        <v>2.0550000000000002</v>
      </c>
      <c r="T499" s="183">
        <f>S499*H499</f>
        <v>57.540000000000006</v>
      </c>
      <c r="U499" s="34"/>
      <c r="V499" s="34"/>
      <c r="W499" s="34"/>
      <c r="X499" s="34"/>
      <c r="Y499" s="34"/>
      <c r="Z499" s="34"/>
      <c r="AA499" s="34"/>
      <c r="AB499" s="34"/>
      <c r="AC499" s="34"/>
      <c r="AD499" s="34"/>
      <c r="AE499" s="34"/>
      <c r="AR499" s="184" t="s">
        <v>126</v>
      </c>
      <c r="AT499" s="184" t="s">
        <v>121</v>
      </c>
      <c r="AU499" s="184" t="s">
        <v>82</v>
      </c>
      <c r="AY499" s="17" t="s">
        <v>119</v>
      </c>
      <c r="BE499" s="185">
        <f>IF(N499="základní",J499,0)</f>
        <v>0</v>
      </c>
      <c r="BF499" s="185">
        <f>IF(N499="snížená",J499,0)</f>
        <v>0</v>
      </c>
      <c r="BG499" s="185">
        <f>IF(N499="zákl. přenesená",J499,0)</f>
        <v>0</v>
      </c>
      <c r="BH499" s="185">
        <f>IF(N499="sníž. přenesená",J499,0)</f>
        <v>0</v>
      </c>
      <c r="BI499" s="185">
        <f>IF(N499="nulová",J499,0)</f>
        <v>0</v>
      </c>
      <c r="BJ499" s="17" t="s">
        <v>79</v>
      </c>
      <c r="BK499" s="185">
        <f>ROUND(I499*H499,2)</f>
        <v>0</v>
      </c>
      <c r="BL499" s="17" t="s">
        <v>126</v>
      </c>
      <c r="BM499" s="184" t="s">
        <v>788</v>
      </c>
    </row>
    <row r="500" spans="1:65" s="2" customFormat="1" ht="19.5">
      <c r="A500" s="34"/>
      <c r="B500" s="35"/>
      <c r="C500" s="36"/>
      <c r="D500" s="186" t="s">
        <v>128</v>
      </c>
      <c r="E500" s="36"/>
      <c r="F500" s="187" t="s">
        <v>789</v>
      </c>
      <c r="G500" s="36"/>
      <c r="H500" s="36"/>
      <c r="I500" s="188"/>
      <c r="J500" s="36"/>
      <c r="K500" s="36"/>
      <c r="L500" s="39"/>
      <c r="M500" s="189"/>
      <c r="N500" s="190"/>
      <c r="O500" s="64"/>
      <c r="P500" s="64"/>
      <c r="Q500" s="64"/>
      <c r="R500" s="64"/>
      <c r="S500" s="64"/>
      <c r="T500" s="65"/>
      <c r="U500" s="34"/>
      <c r="V500" s="34"/>
      <c r="W500" s="34"/>
      <c r="X500" s="34"/>
      <c r="Y500" s="34"/>
      <c r="Z500" s="34"/>
      <c r="AA500" s="34"/>
      <c r="AB500" s="34"/>
      <c r="AC500" s="34"/>
      <c r="AD500" s="34"/>
      <c r="AE500" s="34"/>
      <c r="AT500" s="17" t="s">
        <v>128</v>
      </c>
      <c r="AU500" s="17" t="s">
        <v>82</v>
      </c>
    </row>
    <row r="501" spans="1:65" s="2" customFormat="1" ht="11.25">
      <c r="A501" s="34"/>
      <c r="B501" s="35"/>
      <c r="C501" s="36"/>
      <c r="D501" s="191" t="s">
        <v>130</v>
      </c>
      <c r="E501" s="36"/>
      <c r="F501" s="192" t="s">
        <v>790</v>
      </c>
      <c r="G501" s="36"/>
      <c r="H501" s="36"/>
      <c r="I501" s="188"/>
      <c r="J501" s="36"/>
      <c r="K501" s="36"/>
      <c r="L501" s="39"/>
      <c r="M501" s="189"/>
      <c r="N501" s="190"/>
      <c r="O501" s="64"/>
      <c r="P501" s="64"/>
      <c r="Q501" s="64"/>
      <c r="R501" s="64"/>
      <c r="S501" s="64"/>
      <c r="T501" s="65"/>
      <c r="U501" s="34"/>
      <c r="V501" s="34"/>
      <c r="W501" s="34"/>
      <c r="X501" s="34"/>
      <c r="Y501" s="34"/>
      <c r="Z501" s="34"/>
      <c r="AA501" s="34"/>
      <c r="AB501" s="34"/>
      <c r="AC501" s="34"/>
      <c r="AD501" s="34"/>
      <c r="AE501" s="34"/>
      <c r="AT501" s="17" t="s">
        <v>130</v>
      </c>
      <c r="AU501" s="17" t="s">
        <v>82</v>
      </c>
    </row>
    <row r="502" spans="1:65" s="13" customFormat="1" ht="11.25">
      <c r="B502" s="193"/>
      <c r="C502" s="194"/>
      <c r="D502" s="186" t="s">
        <v>132</v>
      </c>
      <c r="E502" s="195" t="s">
        <v>19</v>
      </c>
      <c r="F502" s="196" t="s">
        <v>791</v>
      </c>
      <c r="G502" s="194"/>
      <c r="H502" s="197">
        <v>28</v>
      </c>
      <c r="I502" s="198"/>
      <c r="J502" s="194"/>
      <c r="K502" s="194"/>
      <c r="L502" s="199"/>
      <c r="M502" s="200"/>
      <c r="N502" s="201"/>
      <c r="O502" s="201"/>
      <c r="P502" s="201"/>
      <c r="Q502" s="201"/>
      <c r="R502" s="201"/>
      <c r="S502" s="201"/>
      <c r="T502" s="202"/>
      <c r="AT502" s="203" t="s">
        <v>132</v>
      </c>
      <c r="AU502" s="203" t="s">
        <v>82</v>
      </c>
      <c r="AV502" s="13" t="s">
        <v>82</v>
      </c>
      <c r="AW502" s="13" t="s">
        <v>33</v>
      </c>
      <c r="AX502" s="13" t="s">
        <v>79</v>
      </c>
      <c r="AY502" s="203" t="s">
        <v>119</v>
      </c>
    </row>
    <row r="503" spans="1:65" s="12" customFormat="1" ht="22.9" customHeight="1">
      <c r="B503" s="157"/>
      <c r="C503" s="158"/>
      <c r="D503" s="159" t="s">
        <v>70</v>
      </c>
      <c r="E503" s="171" t="s">
        <v>792</v>
      </c>
      <c r="F503" s="171" t="s">
        <v>793</v>
      </c>
      <c r="G503" s="158"/>
      <c r="H503" s="158"/>
      <c r="I503" s="161"/>
      <c r="J503" s="172">
        <f>BK503</f>
        <v>0</v>
      </c>
      <c r="K503" s="158"/>
      <c r="L503" s="163"/>
      <c r="M503" s="164"/>
      <c r="N503" s="165"/>
      <c r="O503" s="165"/>
      <c r="P503" s="166">
        <f>SUM(P504:P549)</f>
        <v>0</v>
      </c>
      <c r="Q503" s="165"/>
      <c r="R503" s="166">
        <f>SUM(R504:R549)</f>
        <v>0</v>
      </c>
      <c r="S503" s="165"/>
      <c r="T503" s="167">
        <f>SUM(T504:T549)</f>
        <v>0</v>
      </c>
      <c r="AR503" s="168" t="s">
        <v>79</v>
      </c>
      <c r="AT503" s="169" t="s">
        <v>70</v>
      </c>
      <c r="AU503" s="169" t="s">
        <v>79</v>
      </c>
      <c r="AY503" s="168" t="s">
        <v>119</v>
      </c>
      <c r="BK503" s="170">
        <f>SUM(BK504:BK549)</f>
        <v>0</v>
      </c>
    </row>
    <row r="504" spans="1:65" s="2" customFormat="1" ht="16.5" customHeight="1">
      <c r="A504" s="34"/>
      <c r="B504" s="35"/>
      <c r="C504" s="173" t="s">
        <v>794</v>
      </c>
      <c r="D504" s="173" t="s">
        <v>121</v>
      </c>
      <c r="E504" s="174" t="s">
        <v>795</v>
      </c>
      <c r="F504" s="175" t="s">
        <v>796</v>
      </c>
      <c r="G504" s="176" t="s">
        <v>393</v>
      </c>
      <c r="H504" s="177">
        <v>27.422000000000001</v>
      </c>
      <c r="I504" s="178"/>
      <c r="J504" s="179">
        <f>ROUND(I504*H504,2)</f>
        <v>0</v>
      </c>
      <c r="K504" s="175" t="s">
        <v>125</v>
      </c>
      <c r="L504" s="39"/>
      <c r="M504" s="180" t="s">
        <v>19</v>
      </c>
      <c r="N504" s="181" t="s">
        <v>42</v>
      </c>
      <c r="O504" s="64"/>
      <c r="P504" s="182">
        <f>O504*H504</f>
        <v>0</v>
      </c>
      <c r="Q504" s="182">
        <v>0</v>
      </c>
      <c r="R504" s="182">
        <f>Q504*H504</f>
        <v>0</v>
      </c>
      <c r="S504" s="182">
        <v>0</v>
      </c>
      <c r="T504" s="183">
        <f>S504*H504</f>
        <v>0</v>
      </c>
      <c r="U504" s="34"/>
      <c r="V504" s="34"/>
      <c r="W504" s="34"/>
      <c r="X504" s="34"/>
      <c r="Y504" s="34"/>
      <c r="Z504" s="34"/>
      <c r="AA504" s="34"/>
      <c r="AB504" s="34"/>
      <c r="AC504" s="34"/>
      <c r="AD504" s="34"/>
      <c r="AE504" s="34"/>
      <c r="AR504" s="184" t="s">
        <v>126</v>
      </c>
      <c r="AT504" s="184" t="s">
        <v>121</v>
      </c>
      <c r="AU504" s="184" t="s">
        <v>82</v>
      </c>
      <c r="AY504" s="17" t="s">
        <v>119</v>
      </c>
      <c r="BE504" s="185">
        <f>IF(N504="základní",J504,0)</f>
        <v>0</v>
      </c>
      <c r="BF504" s="185">
        <f>IF(N504="snížená",J504,0)</f>
        <v>0</v>
      </c>
      <c r="BG504" s="185">
        <f>IF(N504="zákl. přenesená",J504,0)</f>
        <v>0</v>
      </c>
      <c r="BH504" s="185">
        <f>IF(N504="sníž. přenesená",J504,0)</f>
        <v>0</v>
      </c>
      <c r="BI504" s="185">
        <f>IF(N504="nulová",J504,0)</f>
        <v>0</v>
      </c>
      <c r="BJ504" s="17" t="s">
        <v>79</v>
      </c>
      <c r="BK504" s="185">
        <f>ROUND(I504*H504,2)</f>
        <v>0</v>
      </c>
      <c r="BL504" s="17" t="s">
        <v>126</v>
      </c>
      <c r="BM504" s="184" t="s">
        <v>797</v>
      </c>
    </row>
    <row r="505" spans="1:65" s="2" customFormat="1" ht="11.25">
      <c r="A505" s="34"/>
      <c r="B505" s="35"/>
      <c r="C505" s="36"/>
      <c r="D505" s="186" t="s">
        <v>128</v>
      </c>
      <c r="E505" s="36"/>
      <c r="F505" s="187" t="s">
        <v>798</v>
      </c>
      <c r="G505" s="36"/>
      <c r="H505" s="36"/>
      <c r="I505" s="188"/>
      <c r="J505" s="36"/>
      <c r="K505" s="36"/>
      <c r="L505" s="39"/>
      <c r="M505" s="189"/>
      <c r="N505" s="190"/>
      <c r="O505" s="64"/>
      <c r="P505" s="64"/>
      <c r="Q505" s="64"/>
      <c r="R505" s="64"/>
      <c r="S505" s="64"/>
      <c r="T505" s="65"/>
      <c r="U505" s="34"/>
      <c r="V505" s="34"/>
      <c r="W505" s="34"/>
      <c r="X505" s="34"/>
      <c r="Y505" s="34"/>
      <c r="Z505" s="34"/>
      <c r="AA505" s="34"/>
      <c r="AB505" s="34"/>
      <c r="AC505" s="34"/>
      <c r="AD505" s="34"/>
      <c r="AE505" s="34"/>
      <c r="AT505" s="17" t="s">
        <v>128</v>
      </c>
      <c r="AU505" s="17" t="s">
        <v>82</v>
      </c>
    </row>
    <row r="506" spans="1:65" s="2" customFormat="1" ht="11.25">
      <c r="A506" s="34"/>
      <c r="B506" s="35"/>
      <c r="C506" s="36"/>
      <c r="D506" s="191" t="s">
        <v>130</v>
      </c>
      <c r="E506" s="36"/>
      <c r="F506" s="192" t="s">
        <v>799</v>
      </c>
      <c r="G506" s="36"/>
      <c r="H506" s="36"/>
      <c r="I506" s="188"/>
      <c r="J506" s="36"/>
      <c r="K506" s="36"/>
      <c r="L506" s="39"/>
      <c r="M506" s="189"/>
      <c r="N506" s="190"/>
      <c r="O506" s="64"/>
      <c r="P506" s="64"/>
      <c r="Q506" s="64"/>
      <c r="R506" s="64"/>
      <c r="S506" s="64"/>
      <c r="T506" s="65"/>
      <c r="U506" s="34"/>
      <c r="V506" s="34"/>
      <c r="W506" s="34"/>
      <c r="X506" s="34"/>
      <c r="Y506" s="34"/>
      <c r="Z506" s="34"/>
      <c r="AA506" s="34"/>
      <c r="AB506" s="34"/>
      <c r="AC506" s="34"/>
      <c r="AD506" s="34"/>
      <c r="AE506" s="34"/>
      <c r="AT506" s="17" t="s">
        <v>130</v>
      </c>
      <c r="AU506" s="17" t="s">
        <v>82</v>
      </c>
    </row>
    <row r="507" spans="1:65" s="13" customFormat="1" ht="11.25">
      <c r="B507" s="193"/>
      <c r="C507" s="194"/>
      <c r="D507" s="186" t="s">
        <v>132</v>
      </c>
      <c r="E507" s="195" t="s">
        <v>19</v>
      </c>
      <c r="F507" s="196" t="s">
        <v>800</v>
      </c>
      <c r="G507" s="194"/>
      <c r="H507" s="197">
        <v>27.422000000000001</v>
      </c>
      <c r="I507" s="198"/>
      <c r="J507" s="194"/>
      <c r="K507" s="194"/>
      <c r="L507" s="199"/>
      <c r="M507" s="200"/>
      <c r="N507" s="201"/>
      <c r="O507" s="201"/>
      <c r="P507" s="201"/>
      <c r="Q507" s="201"/>
      <c r="R507" s="201"/>
      <c r="S507" s="201"/>
      <c r="T507" s="202"/>
      <c r="AT507" s="203" t="s">
        <v>132</v>
      </c>
      <c r="AU507" s="203" t="s">
        <v>82</v>
      </c>
      <c r="AV507" s="13" t="s">
        <v>82</v>
      </c>
      <c r="AW507" s="13" t="s">
        <v>33</v>
      </c>
      <c r="AX507" s="13" t="s">
        <v>71</v>
      </c>
      <c r="AY507" s="203" t="s">
        <v>119</v>
      </c>
    </row>
    <row r="508" spans="1:65" s="2" customFormat="1" ht="16.5" customHeight="1">
      <c r="A508" s="34"/>
      <c r="B508" s="35"/>
      <c r="C508" s="173" t="s">
        <v>801</v>
      </c>
      <c r="D508" s="173" t="s">
        <v>121</v>
      </c>
      <c r="E508" s="174" t="s">
        <v>802</v>
      </c>
      <c r="F508" s="175" t="s">
        <v>803</v>
      </c>
      <c r="G508" s="176" t="s">
        <v>393</v>
      </c>
      <c r="H508" s="177">
        <v>246.798</v>
      </c>
      <c r="I508" s="178"/>
      <c r="J508" s="179">
        <f>ROUND(I508*H508,2)</f>
        <v>0</v>
      </c>
      <c r="K508" s="175" t="s">
        <v>125</v>
      </c>
      <c r="L508" s="39"/>
      <c r="M508" s="180" t="s">
        <v>19</v>
      </c>
      <c r="N508" s="181" t="s">
        <v>42</v>
      </c>
      <c r="O508" s="64"/>
      <c r="P508" s="182">
        <f>O508*H508</f>
        <v>0</v>
      </c>
      <c r="Q508" s="182">
        <v>0</v>
      </c>
      <c r="R508" s="182">
        <f>Q508*H508</f>
        <v>0</v>
      </c>
      <c r="S508" s="182">
        <v>0</v>
      </c>
      <c r="T508" s="183">
        <f>S508*H508</f>
        <v>0</v>
      </c>
      <c r="U508" s="34"/>
      <c r="V508" s="34"/>
      <c r="W508" s="34"/>
      <c r="X508" s="34"/>
      <c r="Y508" s="34"/>
      <c r="Z508" s="34"/>
      <c r="AA508" s="34"/>
      <c r="AB508" s="34"/>
      <c r="AC508" s="34"/>
      <c r="AD508" s="34"/>
      <c r="AE508" s="34"/>
      <c r="AR508" s="184" t="s">
        <v>126</v>
      </c>
      <c r="AT508" s="184" t="s">
        <v>121</v>
      </c>
      <c r="AU508" s="184" t="s">
        <v>82</v>
      </c>
      <c r="AY508" s="17" t="s">
        <v>119</v>
      </c>
      <c r="BE508" s="185">
        <f>IF(N508="základní",J508,0)</f>
        <v>0</v>
      </c>
      <c r="BF508" s="185">
        <f>IF(N508="snížená",J508,0)</f>
        <v>0</v>
      </c>
      <c r="BG508" s="185">
        <f>IF(N508="zákl. přenesená",J508,0)</f>
        <v>0</v>
      </c>
      <c r="BH508" s="185">
        <f>IF(N508="sníž. přenesená",J508,0)</f>
        <v>0</v>
      </c>
      <c r="BI508" s="185">
        <f>IF(N508="nulová",J508,0)</f>
        <v>0</v>
      </c>
      <c r="BJ508" s="17" t="s">
        <v>79</v>
      </c>
      <c r="BK508" s="185">
        <f>ROUND(I508*H508,2)</f>
        <v>0</v>
      </c>
      <c r="BL508" s="17" t="s">
        <v>126</v>
      </c>
      <c r="BM508" s="184" t="s">
        <v>804</v>
      </c>
    </row>
    <row r="509" spans="1:65" s="2" customFormat="1" ht="19.5">
      <c r="A509" s="34"/>
      <c r="B509" s="35"/>
      <c r="C509" s="36"/>
      <c r="D509" s="186" t="s">
        <v>128</v>
      </c>
      <c r="E509" s="36"/>
      <c r="F509" s="187" t="s">
        <v>805</v>
      </c>
      <c r="G509" s="36"/>
      <c r="H509" s="36"/>
      <c r="I509" s="188"/>
      <c r="J509" s="36"/>
      <c r="K509" s="36"/>
      <c r="L509" s="39"/>
      <c r="M509" s="189"/>
      <c r="N509" s="190"/>
      <c r="O509" s="64"/>
      <c r="P509" s="64"/>
      <c r="Q509" s="64"/>
      <c r="R509" s="64"/>
      <c r="S509" s="64"/>
      <c r="T509" s="65"/>
      <c r="U509" s="34"/>
      <c r="V509" s="34"/>
      <c r="W509" s="34"/>
      <c r="X509" s="34"/>
      <c r="Y509" s="34"/>
      <c r="Z509" s="34"/>
      <c r="AA509" s="34"/>
      <c r="AB509" s="34"/>
      <c r="AC509" s="34"/>
      <c r="AD509" s="34"/>
      <c r="AE509" s="34"/>
      <c r="AT509" s="17" t="s">
        <v>128</v>
      </c>
      <c r="AU509" s="17" t="s">
        <v>82</v>
      </c>
    </row>
    <row r="510" spans="1:65" s="2" customFormat="1" ht="11.25">
      <c r="A510" s="34"/>
      <c r="B510" s="35"/>
      <c r="C510" s="36"/>
      <c r="D510" s="191" t="s">
        <v>130</v>
      </c>
      <c r="E510" s="36"/>
      <c r="F510" s="192" t="s">
        <v>806</v>
      </c>
      <c r="G510" s="36"/>
      <c r="H510" s="36"/>
      <c r="I510" s="188"/>
      <c r="J510" s="36"/>
      <c r="K510" s="36"/>
      <c r="L510" s="39"/>
      <c r="M510" s="189"/>
      <c r="N510" s="190"/>
      <c r="O510" s="64"/>
      <c r="P510" s="64"/>
      <c r="Q510" s="64"/>
      <c r="R510" s="64"/>
      <c r="S510" s="64"/>
      <c r="T510" s="65"/>
      <c r="U510" s="34"/>
      <c r="V510" s="34"/>
      <c r="W510" s="34"/>
      <c r="X510" s="34"/>
      <c r="Y510" s="34"/>
      <c r="Z510" s="34"/>
      <c r="AA510" s="34"/>
      <c r="AB510" s="34"/>
      <c r="AC510" s="34"/>
      <c r="AD510" s="34"/>
      <c r="AE510" s="34"/>
      <c r="AT510" s="17" t="s">
        <v>130</v>
      </c>
      <c r="AU510" s="17" t="s">
        <v>82</v>
      </c>
    </row>
    <row r="511" spans="1:65" s="13" customFormat="1" ht="11.25">
      <c r="B511" s="193"/>
      <c r="C511" s="194"/>
      <c r="D511" s="186" t="s">
        <v>132</v>
      </c>
      <c r="E511" s="195" t="s">
        <v>19</v>
      </c>
      <c r="F511" s="196" t="s">
        <v>807</v>
      </c>
      <c r="G511" s="194"/>
      <c r="H511" s="197">
        <v>246.798</v>
      </c>
      <c r="I511" s="198"/>
      <c r="J511" s="194"/>
      <c r="K511" s="194"/>
      <c r="L511" s="199"/>
      <c r="M511" s="200"/>
      <c r="N511" s="201"/>
      <c r="O511" s="201"/>
      <c r="P511" s="201"/>
      <c r="Q511" s="201"/>
      <c r="R511" s="201"/>
      <c r="S511" s="201"/>
      <c r="T511" s="202"/>
      <c r="AT511" s="203" t="s">
        <v>132</v>
      </c>
      <c r="AU511" s="203" t="s">
        <v>82</v>
      </c>
      <c r="AV511" s="13" t="s">
        <v>82</v>
      </c>
      <c r="AW511" s="13" t="s">
        <v>33</v>
      </c>
      <c r="AX511" s="13" t="s">
        <v>79</v>
      </c>
      <c r="AY511" s="203" t="s">
        <v>119</v>
      </c>
    </row>
    <row r="512" spans="1:65" s="2" customFormat="1" ht="24.2" customHeight="1">
      <c r="A512" s="34"/>
      <c r="B512" s="35"/>
      <c r="C512" s="173" t="s">
        <v>808</v>
      </c>
      <c r="D512" s="173" t="s">
        <v>121</v>
      </c>
      <c r="E512" s="174" t="s">
        <v>809</v>
      </c>
      <c r="F512" s="175" t="s">
        <v>810</v>
      </c>
      <c r="G512" s="176" t="s">
        <v>393</v>
      </c>
      <c r="H512" s="177">
        <v>27.422000000000001</v>
      </c>
      <c r="I512" s="178"/>
      <c r="J512" s="179">
        <f>ROUND(I512*H512,2)</f>
        <v>0</v>
      </c>
      <c r="K512" s="175" t="s">
        <v>125</v>
      </c>
      <c r="L512" s="39"/>
      <c r="M512" s="180" t="s">
        <v>19</v>
      </c>
      <c r="N512" s="181" t="s">
        <v>42</v>
      </c>
      <c r="O512" s="64"/>
      <c r="P512" s="182">
        <f>O512*H512</f>
        <v>0</v>
      </c>
      <c r="Q512" s="182">
        <v>0</v>
      </c>
      <c r="R512" s="182">
        <f>Q512*H512</f>
        <v>0</v>
      </c>
      <c r="S512" s="182">
        <v>0</v>
      </c>
      <c r="T512" s="183">
        <f>S512*H512</f>
        <v>0</v>
      </c>
      <c r="U512" s="34"/>
      <c r="V512" s="34"/>
      <c r="W512" s="34"/>
      <c r="X512" s="34"/>
      <c r="Y512" s="34"/>
      <c r="Z512" s="34"/>
      <c r="AA512" s="34"/>
      <c r="AB512" s="34"/>
      <c r="AC512" s="34"/>
      <c r="AD512" s="34"/>
      <c r="AE512" s="34"/>
      <c r="AR512" s="184" t="s">
        <v>126</v>
      </c>
      <c r="AT512" s="184" t="s">
        <v>121</v>
      </c>
      <c r="AU512" s="184" t="s">
        <v>82</v>
      </c>
      <c r="AY512" s="17" t="s">
        <v>119</v>
      </c>
      <c r="BE512" s="185">
        <f>IF(N512="základní",J512,0)</f>
        <v>0</v>
      </c>
      <c r="BF512" s="185">
        <f>IF(N512="snížená",J512,0)</f>
        <v>0</v>
      </c>
      <c r="BG512" s="185">
        <f>IF(N512="zákl. přenesená",J512,0)</f>
        <v>0</v>
      </c>
      <c r="BH512" s="185">
        <f>IF(N512="sníž. přenesená",J512,0)</f>
        <v>0</v>
      </c>
      <c r="BI512" s="185">
        <f>IF(N512="nulová",J512,0)</f>
        <v>0</v>
      </c>
      <c r="BJ512" s="17" t="s">
        <v>79</v>
      </c>
      <c r="BK512" s="185">
        <f>ROUND(I512*H512,2)</f>
        <v>0</v>
      </c>
      <c r="BL512" s="17" t="s">
        <v>126</v>
      </c>
      <c r="BM512" s="184" t="s">
        <v>811</v>
      </c>
    </row>
    <row r="513" spans="1:65" s="2" customFormat="1" ht="19.5">
      <c r="A513" s="34"/>
      <c r="B513" s="35"/>
      <c r="C513" s="36"/>
      <c r="D513" s="186" t="s">
        <v>128</v>
      </c>
      <c r="E513" s="36"/>
      <c r="F513" s="187" t="s">
        <v>812</v>
      </c>
      <c r="G513" s="36"/>
      <c r="H513" s="36"/>
      <c r="I513" s="188"/>
      <c r="J513" s="36"/>
      <c r="K513" s="36"/>
      <c r="L513" s="39"/>
      <c r="M513" s="189"/>
      <c r="N513" s="190"/>
      <c r="O513" s="64"/>
      <c r="P513" s="64"/>
      <c r="Q513" s="64"/>
      <c r="R513" s="64"/>
      <c r="S513" s="64"/>
      <c r="T513" s="65"/>
      <c r="U513" s="34"/>
      <c r="V513" s="34"/>
      <c r="W513" s="34"/>
      <c r="X513" s="34"/>
      <c r="Y513" s="34"/>
      <c r="Z513" s="34"/>
      <c r="AA513" s="34"/>
      <c r="AB513" s="34"/>
      <c r="AC513" s="34"/>
      <c r="AD513" s="34"/>
      <c r="AE513" s="34"/>
      <c r="AT513" s="17" t="s">
        <v>128</v>
      </c>
      <c r="AU513" s="17" t="s">
        <v>82</v>
      </c>
    </row>
    <row r="514" spans="1:65" s="2" customFormat="1" ht="11.25">
      <c r="A514" s="34"/>
      <c r="B514" s="35"/>
      <c r="C514" s="36"/>
      <c r="D514" s="191" t="s">
        <v>130</v>
      </c>
      <c r="E514" s="36"/>
      <c r="F514" s="192" t="s">
        <v>813</v>
      </c>
      <c r="G514" s="36"/>
      <c r="H514" s="36"/>
      <c r="I514" s="188"/>
      <c r="J514" s="36"/>
      <c r="K514" s="36"/>
      <c r="L514" s="39"/>
      <c r="M514" s="189"/>
      <c r="N514" s="190"/>
      <c r="O514" s="64"/>
      <c r="P514" s="64"/>
      <c r="Q514" s="64"/>
      <c r="R514" s="64"/>
      <c r="S514" s="64"/>
      <c r="T514" s="65"/>
      <c r="U514" s="34"/>
      <c r="V514" s="34"/>
      <c r="W514" s="34"/>
      <c r="X514" s="34"/>
      <c r="Y514" s="34"/>
      <c r="Z514" s="34"/>
      <c r="AA514" s="34"/>
      <c r="AB514" s="34"/>
      <c r="AC514" s="34"/>
      <c r="AD514" s="34"/>
      <c r="AE514" s="34"/>
      <c r="AT514" s="17" t="s">
        <v>130</v>
      </c>
      <c r="AU514" s="17" t="s">
        <v>82</v>
      </c>
    </row>
    <row r="515" spans="1:65" s="13" customFormat="1" ht="11.25">
      <c r="B515" s="193"/>
      <c r="C515" s="194"/>
      <c r="D515" s="186" t="s">
        <v>132</v>
      </c>
      <c r="E515" s="195" t="s">
        <v>19</v>
      </c>
      <c r="F515" s="196" t="s">
        <v>800</v>
      </c>
      <c r="G515" s="194"/>
      <c r="H515" s="197">
        <v>27.422000000000001</v>
      </c>
      <c r="I515" s="198"/>
      <c r="J515" s="194"/>
      <c r="K515" s="194"/>
      <c r="L515" s="199"/>
      <c r="M515" s="200"/>
      <c r="N515" s="201"/>
      <c r="O515" s="201"/>
      <c r="P515" s="201"/>
      <c r="Q515" s="201"/>
      <c r="R515" s="201"/>
      <c r="S515" s="201"/>
      <c r="T515" s="202"/>
      <c r="AT515" s="203" t="s">
        <v>132</v>
      </c>
      <c r="AU515" s="203" t="s">
        <v>82</v>
      </c>
      <c r="AV515" s="13" t="s">
        <v>82</v>
      </c>
      <c r="AW515" s="13" t="s">
        <v>33</v>
      </c>
      <c r="AX515" s="13" t="s">
        <v>79</v>
      </c>
      <c r="AY515" s="203" t="s">
        <v>119</v>
      </c>
    </row>
    <row r="516" spans="1:65" s="2" customFormat="1" ht="16.5" customHeight="1">
      <c r="A516" s="34"/>
      <c r="B516" s="35"/>
      <c r="C516" s="173" t="s">
        <v>814</v>
      </c>
      <c r="D516" s="173" t="s">
        <v>121</v>
      </c>
      <c r="E516" s="174" t="s">
        <v>815</v>
      </c>
      <c r="F516" s="175" t="s">
        <v>816</v>
      </c>
      <c r="G516" s="176" t="s">
        <v>393</v>
      </c>
      <c r="H516" s="177">
        <v>76.34</v>
      </c>
      <c r="I516" s="178"/>
      <c r="J516" s="179">
        <f>ROUND(I516*H516,2)</f>
        <v>0</v>
      </c>
      <c r="K516" s="175" t="s">
        <v>125</v>
      </c>
      <c r="L516" s="39"/>
      <c r="M516" s="180" t="s">
        <v>19</v>
      </c>
      <c r="N516" s="181" t="s">
        <v>42</v>
      </c>
      <c r="O516" s="64"/>
      <c r="P516" s="182">
        <f>O516*H516</f>
        <v>0</v>
      </c>
      <c r="Q516" s="182">
        <v>0</v>
      </c>
      <c r="R516" s="182">
        <f>Q516*H516</f>
        <v>0</v>
      </c>
      <c r="S516" s="182">
        <v>0</v>
      </c>
      <c r="T516" s="183">
        <f>S516*H516</f>
        <v>0</v>
      </c>
      <c r="U516" s="34"/>
      <c r="V516" s="34"/>
      <c r="W516" s="34"/>
      <c r="X516" s="34"/>
      <c r="Y516" s="34"/>
      <c r="Z516" s="34"/>
      <c r="AA516" s="34"/>
      <c r="AB516" s="34"/>
      <c r="AC516" s="34"/>
      <c r="AD516" s="34"/>
      <c r="AE516" s="34"/>
      <c r="AR516" s="184" t="s">
        <v>126</v>
      </c>
      <c r="AT516" s="184" t="s">
        <v>121</v>
      </c>
      <c r="AU516" s="184" t="s">
        <v>82</v>
      </c>
      <c r="AY516" s="17" t="s">
        <v>119</v>
      </c>
      <c r="BE516" s="185">
        <f>IF(N516="základní",J516,0)</f>
        <v>0</v>
      </c>
      <c r="BF516" s="185">
        <f>IF(N516="snížená",J516,0)</f>
        <v>0</v>
      </c>
      <c r="BG516" s="185">
        <f>IF(N516="zákl. přenesená",J516,0)</f>
        <v>0</v>
      </c>
      <c r="BH516" s="185">
        <f>IF(N516="sníž. přenesená",J516,0)</f>
        <v>0</v>
      </c>
      <c r="BI516" s="185">
        <f>IF(N516="nulová",J516,0)</f>
        <v>0</v>
      </c>
      <c r="BJ516" s="17" t="s">
        <v>79</v>
      </c>
      <c r="BK516" s="185">
        <f>ROUND(I516*H516,2)</f>
        <v>0</v>
      </c>
      <c r="BL516" s="17" t="s">
        <v>126</v>
      </c>
      <c r="BM516" s="184" t="s">
        <v>817</v>
      </c>
    </row>
    <row r="517" spans="1:65" s="2" customFormat="1" ht="11.25">
      <c r="A517" s="34"/>
      <c r="B517" s="35"/>
      <c r="C517" s="36"/>
      <c r="D517" s="186" t="s">
        <v>128</v>
      </c>
      <c r="E517" s="36"/>
      <c r="F517" s="187" t="s">
        <v>818</v>
      </c>
      <c r="G517" s="36"/>
      <c r="H517" s="36"/>
      <c r="I517" s="188"/>
      <c r="J517" s="36"/>
      <c r="K517" s="36"/>
      <c r="L517" s="39"/>
      <c r="M517" s="189"/>
      <c r="N517" s="190"/>
      <c r="O517" s="64"/>
      <c r="P517" s="64"/>
      <c r="Q517" s="64"/>
      <c r="R517" s="64"/>
      <c r="S517" s="64"/>
      <c r="T517" s="65"/>
      <c r="U517" s="34"/>
      <c r="V517" s="34"/>
      <c r="W517" s="34"/>
      <c r="X517" s="34"/>
      <c r="Y517" s="34"/>
      <c r="Z517" s="34"/>
      <c r="AA517" s="34"/>
      <c r="AB517" s="34"/>
      <c r="AC517" s="34"/>
      <c r="AD517" s="34"/>
      <c r="AE517" s="34"/>
      <c r="AT517" s="17" t="s">
        <v>128</v>
      </c>
      <c r="AU517" s="17" t="s">
        <v>82</v>
      </c>
    </row>
    <row r="518" spans="1:65" s="2" customFormat="1" ht="11.25">
      <c r="A518" s="34"/>
      <c r="B518" s="35"/>
      <c r="C518" s="36"/>
      <c r="D518" s="191" t="s">
        <v>130</v>
      </c>
      <c r="E518" s="36"/>
      <c r="F518" s="192" t="s">
        <v>819</v>
      </c>
      <c r="G518" s="36"/>
      <c r="H518" s="36"/>
      <c r="I518" s="188"/>
      <c r="J518" s="36"/>
      <c r="K518" s="36"/>
      <c r="L518" s="39"/>
      <c r="M518" s="189"/>
      <c r="N518" s="190"/>
      <c r="O518" s="64"/>
      <c r="P518" s="64"/>
      <c r="Q518" s="64"/>
      <c r="R518" s="64"/>
      <c r="S518" s="64"/>
      <c r="T518" s="65"/>
      <c r="U518" s="34"/>
      <c r="V518" s="34"/>
      <c r="W518" s="34"/>
      <c r="X518" s="34"/>
      <c r="Y518" s="34"/>
      <c r="Z518" s="34"/>
      <c r="AA518" s="34"/>
      <c r="AB518" s="34"/>
      <c r="AC518" s="34"/>
      <c r="AD518" s="34"/>
      <c r="AE518" s="34"/>
      <c r="AT518" s="17" t="s">
        <v>130</v>
      </c>
      <c r="AU518" s="17" t="s">
        <v>82</v>
      </c>
    </row>
    <row r="519" spans="1:65" s="13" customFormat="1" ht="11.25">
      <c r="B519" s="193"/>
      <c r="C519" s="194"/>
      <c r="D519" s="186" t="s">
        <v>132</v>
      </c>
      <c r="E519" s="195" t="s">
        <v>19</v>
      </c>
      <c r="F519" s="196" t="s">
        <v>820</v>
      </c>
      <c r="G519" s="194"/>
      <c r="H519" s="197">
        <v>5.0599999999999996</v>
      </c>
      <c r="I519" s="198"/>
      <c r="J519" s="194"/>
      <c r="K519" s="194"/>
      <c r="L519" s="199"/>
      <c r="M519" s="200"/>
      <c r="N519" s="201"/>
      <c r="O519" s="201"/>
      <c r="P519" s="201"/>
      <c r="Q519" s="201"/>
      <c r="R519" s="201"/>
      <c r="S519" s="201"/>
      <c r="T519" s="202"/>
      <c r="AT519" s="203" t="s">
        <v>132</v>
      </c>
      <c r="AU519" s="203" t="s">
        <v>82</v>
      </c>
      <c r="AV519" s="13" t="s">
        <v>82</v>
      </c>
      <c r="AW519" s="13" t="s">
        <v>33</v>
      </c>
      <c r="AX519" s="13" t="s">
        <v>71</v>
      </c>
      <c r="AY519" s="203" t="s">
        <v>119</v>
      </c>
    </row>
    <row r="520" spans="1:65" s="13" customFormat="1" ht="11.25">
      <c r="B520" s="193"/>
      <c r="C520" s="194"/>
      <c r="D520" s="186" t="s">
        <v>132</v>
      </c>
      <c r="E520" s="195" t="s">
        <v>19</v>
      </c>
      <c r="F520" s="196" t="s">
        <v>821</v>
      </c>
      <c r="G520" s="194"/>
      <c r="H520" s="197">
        <v>71.28</v>
      </c>
      <c r="I520" s="198"/>
      <c r="J520" s="194"/>
      <c r="K520" s="194"/>
      <c r="L520" s="199"/>
      <c r="M520" s="200"/>
      <c r="N520" s="201"/>
      <c r="O520" s="201"/>
      <c r="P520" s="201"/>
      <c r="Q520" s="201"/>
      <c r="R520" s="201"/>
      <c r="S520" s="201"/>
      <c r="T520" s="202"/>
      <c r="AT520" s="203" t="s">
        <v>132</v>
      </c>
      <c r="AU520" s="203" t="s">
        <v>82</v>
      </c>
      <c r="AV520" s="13" t="s">
        <v>82</v>
      </c>
      <c r="AW520" s="13" t="s">
        <v>33</v>
      </c>
      <c r="AX520" s="13" t="s">
        <v>71</v>
      </c>
      <c r="AY520" s="203" t="s">
        <v>119</v>
      </c>
    </row>
    <row r="521" spans="1:65" s="2" customFormat="1" ht="16.5" customHeight="1">
      <c r="A521" s="34"/>
      <c r="B521" s="35"/>
      <c r="C521" s="173" t="s">
        <v>822</v>
      </c>
      <c r="D521" s="173" t="s">
        <v>121</v>
      </c>
      <c r="E521" s="174" t="s">
        <v>823</v>
      </c>
      <c r="F521" s="175" t="s">
        <v>824</v>
      </c>
      <c r="G521" s="176" t="s">
        <v>393</v>
      </c>
      <c r="H521" s="177">
        <v>687.06</v>
      </c>
      <c r="I521" s="178"/>
      <c r="J521" s="179">
        <f>ROUND(I521*H521,2)</f>
        <v>0</v>
      </c>
      <c r="K521" s="175" t="s">
        <v>125</v>
      </c>
      <c r="L521" s="39"/>
      <c r="M521" s="180" t="s">
        <v>19</v>
      </c>
      <c r="N521" s="181" t="s">
        <v>42</v>
      </c>
      <c r="O521" s="64"/>
      <c r="P521" s="182">
        <f>O521*H521</f>
        <v>0</v>
      </c>
      <c r="Q521" s="182">
        <v>0</v>
      </c>
      <c r="R521" s="182">
        <f>Q521*H521</f>
        <v>0</v>
      </c>
      <c r="S521" s="182">
        <v>0</v>
      </c>
      <c r="T521" s="183">
        <f>S521*H521</f>
        <v>0</v>
      </c>
      <c r="U521" s="34"/>
      <c r="V521" s="34"/>
      <c r="W521" s="34"/>
      <c r="X521" s="34"/>
      <c r="Y521" s="34"/>
      <c r="Z521" s="34"/>
      <c r="AA521" s="34"/>
      <c r="AB521" s="34"/>
      <c r="AC521" s="34"/>
      <c r="AD521" s="34"/>
      <c r="AE521" s="34"/>
      <c r="AR521" s="184" t="s">
        <v>126</v>
      </c>
      <c r="AT521" s="184" t="s">
        <v>121</v>
      </c>
      <c r="AU521" s="184" t="s">
        <v>82</v>
      </c>
      <c r="AY521" s="17" t="s">
        <v>119</v>
      </c>
      <c r="BE521" s="185">
        <f>IF(N521="základní",J521,0)</f>
        <v>0</v>
      </c>
      <c r="BF521" s="185">
        <f>IF(N521="snížená",J521,0)</f>
        <v>0</v>
      </c>
      <c r="BG521" s="185">
        <f>IF(N521="zákl. přenesená",J521,0)</f>
        <v>0</v>
      </c>
      <c r="BH521" s="185">
        <f>IF(N521="sníž. přenesená",J521,0)</f>
        <v>0</v>
      </c>
      <c r="BI521" s="185">
        <f>IF(N521="nulová",J521,0)</f>
        <v>0</v>
      </c>
      <c r="BJ521" s="17" t="s">
        <v>79</v>
      </c>
      <c r="BK521" s="185">
        <f>ROUND(I521*H521,2)</f>
        <v>0</v>
      </c>
      <c r="BL521" s="17" t="s">
        <v>126</v>
      </c>
      <c r="BM521" s="184" t="s">
        <v>825</v>
      </c>
    </row>
    <row r="522" spans="1:65" s="2" customFormat="1" ht="11.25">
      <c r="A522" s="34"/>
      <c r="B522" s="35"/>
      <c r="C522" s="36"/>
      <c r="D522" s="186" t="s">
        <v>128</v>
      </c>
      <c r="E522" s="36"/>
      <c r="F522" s="187" t="s">
        <v>826</v>
      </c>
      <c r="G522" s="36"/>
      <c r="H522" s="36"/>
      <c r="I522" s="188"/>
      <c r="J522" s="36"/>
      <c r="K522" s="36"/>
      <c r="L522" s="39"/>
      <c r="M522" s="189"/>
      <c r="N522" s="190"/>
      <c r="O522" s="64"/>
      <c r="P522" s="64"/>
      <c r="Q522" s="64"/>
      <c r="R522" s="64"/>
      <c r="S522" s="64"/>
      <c r="T522" s="65"/>
      <c r="U522" s="34"/>
      <c r="V522" s="34"/>
      <c r="W522" s="34"/>
      <c r="X522" s="34"/>
      <c r="Y522" s="34"/>
      <c r="Z522" s="34"/>
      <c r="AA522" s="34"/>
      <c r="AB522" s="34"/>
      <c r="AC522" s="34"/>
      <c r="AD522" s="34"/>
      <c r="AE522" s="34"/>
      <c r="AT522" s="17" t="s">
        <v>128</v>
      </c>
      <c r="AU522" s="17" t="s">
        <v>82</v>
      </c>
    </row>
    <row r="523" spans="1:65" s="2" customFormat="1" ht="11.25">
      <c r="A523" s="34"/>
      <c r="B523" s="35"/>
      <c r="C523" s="36"/>
      <c r="D523" s="191" t="s">
        <v>130</v>
      </c>
      <c r="E523" s="36"/>
      <c r="F523" s="192" t="s">
        <v>827</v>
      </c>
      <c r="G523" s="36"/>
      <c r="H523" s="36"/>
      <c r="I523" s="188"/>
      <c r="J523" s="36"/>
      <c r="K523" s="36"/>
      <c r="L523" s="39"/>
      <c r="M523" s="189"/>
      <c r="N523" s="190"/>
      <c r="O523" s="64"/>
      <c r="P523" s="64"/>
      <c r="Q523" s="64"/>
      <c r="R523" s="64"/>
      <c r="S523" s="64"/>
      <c r="T523" s="65"/>
      <c r="U523" s="34"/>
      <c r="V523" s="34"/>
      <c r="W523" s="34"/>
      <c r="X523" s="34"/>
      <c r="Y523" s="34"/>
      <c r="Z523" s="34"/>
      <c r="AA523" s="34"/>
      <c r="AB523" s="34"/>
      <c r="AC523" s="34"/>
      <c r="AD523" s="34"/>
      <c r="AE523" s="34"/>
      <c r="AT523" s="17" t="s">
        <v>130</v>
      </c>
      <c r="AU523" s="17" t="s">
        <v>82</v>
      </c>
    </row>
    <row r="524" spans="1:65" s="13" customFormat="1" ht="11.25">
      <c r="B524" s="193"/>
      <c r="C524" s="194"/>
      <c r="D524" s="186" t="s">
        <v>132</v>
      </c>
      <c r="E524" s="195" t="s">
        <v>19</v>
      </c>
      <c r="F524" s="196" t="s">
        <v>828</v>
      </c>
      <c r="G524" s="194"/>
      <c r="H524" s="197">
        <v>687.06</v>
      </c>
      <c r="I524" s="198"/>
      <c r="J524" s="194"/>
      <c r="K524" s="194"/>
      <c r="L524" s="199"/>
      <c r="M524" s="200"/>
      <c r="N524" s="201"/>
      <c r="O524" s="201"/>
      <c r="P524" s="201"/>
      <c r="Q524" s="201"/>
      <c r="R524" s="201"/>
      <c r="S524" s="201"/>
      <c r="T524" s="202"/>
      <c r="AT524" s="203" t="s">
        <v>132</v>
      </c>
      <c r="AU524" s="203" t="s">
        <v>82</v>
      </c>
      <c r="AV524" s="13" t="s">
        <v>82</v>
      </c>
      <c r="AW524" s="13" t="s">
        <v>33</v>
      </c>
      <c r="AX524" s="13" t="s">
        <v>79</v>
      </c>
      <c r="AY524" s="203" t="s">
        <v>119</v>
      </c>
    </row>
    <row r="525" spans="1:65" s="2" customFormat="1" ht="24.2" customHeight="1">
      <c r="A525" s="34"/>
      <c r="B525" s="35"/>
      <c r="C525" s="173" t="s">
        <v>829</v>
      </c>
      <c r="D525" s="173" t="s">
        <v>121</v>
      </c>
      <c r="E525" s="174" t="s">
        <v>830</v>
      </c>
      <c r="F525" s="175" t="s">
        <v>831</v>
      </c>
      <c r="G525" s="176" t="s">
        <v>393</v>
      </c>
      <c r="H525" s="177">
        <v>71.28</v>
      </c>
      <c r="I525" s="178"/>
      <c r="J525" s="179">
        <f>ROUND(I525*H525,2)</f>
        <v>0</v>
      </c>
      <c r="K525" s="175" t="s">
        <v>125</v>
      </c>
      <c r="L525" s="39"/>
      <c r="M525" s="180" t="s">
        <v>19</v>
      </c>
      <c r="N525" s="181" t="s">
        <v>42</v>
      </c>
      <c r="O525" s="64"/>
      <c r="P525" s="182">
        <f>O525*H525</f>
        <v>0</v>
      </c>
      <c r="Q525" s="182">
        <v>0</v>
      </c>
      <c r="R525" s="182">
        <f>Q525*H525</f>
        <v>0</v>
      </c>
      <c r="S525" s="182">
        <v>0</v>
      </c>
      <c r="T525" s="183">
        <f>S525*H525</f>
        <v>0</v>
      </c>
      <c r="U525" s="34"/>
      <c r="V525" s="34"/>
      <c r="W525" s="34"/>
      <c r="X525" s="34"/>
      <c r="Y525" s="34"/>
      <c r="Z525" s="34"/>
      <c r="AA525" s="34"/>
      <c r="AB525" s="34"/>
      <c r="AC525" s="34"/>
      <c r="AD525" s="34"/>
      <c r="AE525" s="34"/>
      <c r="AR525" s="184" t="s">
        <v>126</v>
      </c>
      <c r="AT525" s="184" t="s">
        <v>121</v>
      </c>
      <c r="AU525" s="184" t="s">
        <v>82</v>
      </c>
      <c r="AY525" s="17" t="s">
        <v>119</v>
      </c>
      <c r="BE525" s="185">
        <f>IF(N525="základní",J525,0)</f>
        <v>0</v>
      </c>
      <c r="BF525" s="185">
        <f>IF(N525="snížená",J525,0)</f>
        <v>0</v>
      </c>
      <c r="BG525" s="185">
        <f>IF(N525="zákl. přenesená",J525,0)</f>
        <v>0</v>
      </c>
      <c r="BH525" s="185">
        <f>IF(N525="sníž. přenesená",J525,0)</f>
        <v>0</v>
      </c>
      <c r="BI525" s="185">
        <f>IF(N525="nulová",J525,0)</f>
        <v>0</v>
      </c>
      <c r="BJ525" s="17" t="s">
        <v>79</v>
      </c>
      <c r="BK525" s="185">
        <f>ROUND(I525*H525,2)</f>
        <v>0</v>
      </c>
      <c r="BL525" s="17" t="s">
        <v>126</v>
      </c>
      <c r="BM525" s="184" t="s">
        <v>832</v>
      </c>
    </row>
    <row r="526" spans="1:65" s="2" customFormat="1" ht="19.5">
      <c r="A526" s="34"/>
      <c r="B526" s="35"/>
      <c r="C526" s="36"/>
      <c r="D526" s="186" t="s">
        <v>128</v>
      </c>
      <c r="E526" s="36"/>
      <c r="F526" s="187" t="s">
        <v>833</v>
      </c>
      <c r="G526" s="36"/>
      <c r="H526" s="36"/>
      <c r="I526" s="188"/>
      <c r="J526" s="36"/>
      <c r="K526" s="36"/>
      <c r="L526" s="39"/>
      <c r="M526" s="189"/>
      <c r="N526" s="190"/>
      <c r="O526" s="64"/>
      <c r="P526" s="64"/>
      <c r="Q526" s="64"/>
      <c r="R526" s="64"/>
      <c r="S526" s="64"/>
      <c r="T526" s="65"/>
      <c r="U526" s="34"/>
      <c r="V526" s="34"/>
      <c r="W526" s="34"/>
      <c r="X526" s="34"/>
      <c r="Y526" s="34"/>
      <c r="Z526" s="34"/>
      <c r="AA526" s="34"/>
      <c r="AB526" s="34"/>
      <c r="AC526" s="34"/>
      <c r="AD526" s="34"/>
      <c r="AE526" s="34"/>
      <c r="AT526" s="17" t="s">
        <v>128</v>
      </c>
      <c r="AU526" s="17" t="s">
        <v>82</v>
      </c>
    </row>
    <row r="527" spans="1:65" s="2" customFormat="1" ht="11.25">
      <c r="A527" s="34"/>
      <c r="B527" s="35"/>
      <c r="C527" s="36"/>
      <c r="D527" s="191" t="s">
        <v>130</v>
      </c>
      <c r="E527" s="36"/>
      <c r="F527" s="192" t="s">
        <v>834</v>
      </c>
      <c r="G527" s="36"/>
      <c r="H527" s="36"/>
      <c r="I527" s="188"/>
      <c r="J527" s="36"/>
      <c r="K527" s="36"/>
      <c r="L527" s="39"/>
      <c r="M527" s="189"/>
      <c r="N527" s="190"/>
      <c r="O527" s="64"/>
      <c r="P527" s="64"/>
      <c r="Q527" s="64"/>
      <c r="R527" s="64"/>
      <c r="S527" s="64"/>
      <c r="T527" s="65"/>
      <c r="U527" s="34"/>
      <c r="V527" s="34"/>
      <c r="W527" s="34"/>
      <c r="X527" s="34"/>
      <c r="Y527" s="34"/>
      <c r="Z527" s="34"/>
      <c r="AA527" s="34"/>
      <c r="AB527" s="34"/>
      <c r="AC527" s="34"/>
      <c r="AD527" s="34"/>
      <c r="AE527" s="34"/>
      <c r="AT527" s="17" t="s">
        <v>130</v>
      </c>
      <c r="AU527" s="17" t="s">
        <v>82</v>
      </c>
    </row>
    <row r="528" spans="1:65" s="13" customFormat="1" ht="11.25">
      <c r="B528" s="193"/>
      <c r="C528" s="194"/>
      <c r="D528" s="186" t="s">
        <v>132</v>
      </c>
      <c r="E528" s="195" t="s">
        <v>19</v>
      </c>
      <c r="F528" s="196" t="s">
        <v>821</v>
      </c>
      <c r="G528" s="194"/>
      <c r="H528" s="197">
        <v>71.28</v>
      </c>
      <c r="I528" s="198"/>
      <c r="J528" s="194"/>
      <c r="K528" s="194"/>
      <c r="L528" s="199"/>
      <c r="M528" s="200"/>
      <c r="N528" s="201"/>
      <c r="O528" s="201"/>
      <c r="P528" s="201"/>
      <c r="Q528" s="201"/>
      <c r="R528" s="201"/>
      <c r="S528" s="201"/>
      <c r="T528" s="202"/>
      <c r="AT528" s="203" t="s">
        <v>132</v>
      </c>
      <c r="AU528" s="203" t="s">
        <v>82</v>
      </c>
      <c r="AV528" s="13" t="s">
        <v>82</v>
      </c>
      <c r="AW528" s="13" t="s">
        <v>33</v>
      </c>
      <c r="AX528" s="13" t="s">
        <v>79</v>
      </c>
      <c r="AY528" s="203" t="s">
        <v>119</v>
      </c>
    </row>
    <row r="529" spans="1:65" s="2" customFormat="1" ht="24.2" customHeight="1">
      <c r="A529" s="34"/>
      <c r="B529" s="35"/>
      <c r="C529" s="173" t="s">
        <v>835</v>
      </c>
      <c r="D529" s="173" t="s">
        <v>121</v>
      </c>
      <c r="E529" s="174" t="s">
        <v>836</v>
      </c>
      <c r="F529" s="175" t="s">
        <v>395</v>
      </c>
      <c r="G529" s="176" t="s">
        <v>393</v>
      </c>
      <c r="H529" s="177">
        <v>54</v>
      </c>
      <c r="I529" s="178"/>
      <c r="J529" s="179">
        <f>ROUND(I529*H529,2)</f>
        <v>0</v>
      </c>
      <c r="K529" s="175" t="s">
        <v>125</v>
      </c>
      <c r="L529" s="39"/>
      <c r="M529" s="180" t="s">
        <v>19</v>
      </c>
      <c r="N529" s="181" t="s">
        <v>42</v>
      </c>
      <c r="O529" s="64"/>
      <c r="P529" s="182">
        <f>O529*H529</f>
        <v>0</v>
      </c>
      <c r="Q529" s="182">
        <v>0</v>
      </c>
      <c r="R529" s="182">
        <f>Q529*H529</f>
        <v>0</v>
      </c>
      <c r="S529" s="182">
        <v>0</v>
      </c>
      <c r="T529" s="183">
        <f>S529*H529</f>
        <v>0</v>
      </c>
      <c r="U529" s="34"/>
      <c r="V529" s="34"/>
      <c r="W529" s="34"/>
      <c r="X529" s="34"/>
      <c r="Y529" s="34"/>
      <c r="Z529" s="34"/>
      <c r="AA529" s="34"/>
      <c r="AB529" s="34"/>
      <c r="AC529" s="34"/>
      <c r="AD529" s="34"/>
      <c r="AE529" s="34"/>
      <c r="AR529" s="184" t="s">
        <v>126</v>
      </c>
      <c r="AT529" s="184" t="s">
        <v>121</v>
      </c>
      <c r="AU529" s="184" t="s">
        <v>82</v>
      </c>
      <c r="AY529" s="17" t="s">
        <v>119</v>
      </c>
      <c r="BE529" s="185">
        <f>IF(N529="základní",J529,0)</f>
        <v>0</v>
      </c>
      <c r="BF529" s="185">
        <f>IF(N529="snížená",J529,0)</f>
        <v>0</v>
      </c>
      <c r="BG529" s="185">
        <f>IF(N529="zákl. přenesená",J529,0)</f>
        <v>0</v>
      </c>
      <c r="BH529" s="185">
        <f>IF(N529="sníž. přenesená",J529,0)</f>
        <v>0</v>
      </c>
      <c r="BI529" s="185">
        <f>IF(N529="nulová",J529,0)</f>
        <v>0</v>
      </c>
      <c r="BJ529" s="17" t="s">
        <v>79</v>
      </c>
      <c r="BK529" s="185">
        <f>ROUND(I529*H529,2)</f>
        <v>0</v>
      </c>
      <c r="BL529" s="17" t="s">
        <v>126</v>
      </c>
      <c r="BM529" s="184" t="s">
        <v>837</v>
      </c>
    </row>
    <row r="530" spans="1:65" s="2" customFormat="1" ht="19.5">
      <c r="A530" s="34"/>
      <c r="B530" s="35"/>
      <c r="C530" s="36"/>
      <c r="D530" s="186" t="s">
        <v>128</v>
      </c>
      <c r="E530" s="36"/>
      <c r="F530" s="187" t="s">
        <v>395</v>
      </c>
      <c r="G530" s="36"/>
      <c r="H530" s="36"/>
      <c r="I530" s="188"/>
      <c r="J530" s="36"/>
      <c r="K530" s="36"/>
      <c r="L530" s="39"/>
      <c r="M530" s="189"/>
      <c r="N530" s="190"/>
      <c r="O530" s="64"/>
      <c r="P530" s="64"/>
      <c r="Q530" s="64"/>
      <c r="R530" s="64"/>
      <c r="S530" s="64"/>
      <c r="T530" s="65"/>
      <c r="U530" s="34"/>
      <c r="V530" s="34"/>
      <c r="W530" s="34"/>
      <c r="X530" s="34"/>
      <c r="Y530" s="34"/>
      <c r="Z530" s="34"/>
      <c r="AA530" s="34"/>
      <c r="AB530" s="34"/>
      <c r="AC530" s="34"/>
      <c r="AD530" s="34"/>
      <c r="AE530" s="34"/>
      <c r="AT530" s="17" t="s">
        <v>128</v>
      </c>
      <c r="AU530" s="17" t="s">
        <v>82</v>
      </c>
    </row>
    <row r="531" spans="1:65" s="2" customFormat="1" ht="11.25">
      <c r="A531" s="34"/>
      <c r="B531" s="35"/>
      <c r="C531" s="36"/>
      <c r="D531" s="191" t="s">
        <v>130</v>
      </c>
      <c r="E531" s="36"/>
      <c r="F531" s="192" t="s">
        <v>838</v>
      </c>
      <c r="G531" s="36"/>
      <c r="H531" s="36"/>
      <c r="I531" s="188"/>
      <c r="J531" s="36"/>
      <c r="K531" s="36"/>
      <c r="L531" s="39"/>
      <c r="M531" s="189"/>
      <c r="N531" s="190"/>
      <c r="O531" s="64"/>
      <c r="P531" s="64"/>
      <c r="Q531" s="64"/>
      <c r="R531" s="64"/>
      <c r="S531" s="64"/>
      <c r="T531" s="65"/>
      <c r="U531" s="34"/>
      <c r="V531" s="34"/>
      <c r="W531" s="34"/>
      <c r="X531" s="34"/>
      <c r="Y531" s="34"/>
      <c r="Z531" s="34"/>
      <c r="AA531" s="34"/>
      <c r="AB531" s="34"/>
      <c r="AC531" s="34"/>
      <c r="AD531" s="34"/>
      <c r="AE531" s="34"/>
      <c r="AT531" s="17" t="s">
        <v>130</v>
      </c>
      <c r="AU531" s="17" t="s">
        <v>82</v>
      </c>
    </row>
    <row r="532" spans="1:65" s="13" customFormat="1" ht="11.25">
      <c r="B532" s="193"/>
      <c r="C532" s="194"/>
      <c r="D532" s="186" t="s">
        <v>132</v>
      </c>
      <c r="E532" s="195" t="s">
        <v>19</v>
      </c>
      <c r="F532" s="196" t="s">
        <v>839</v>
      </c>
      <c r="G532" s="194"/>
      <c r="H532" s="197">
        <v>54</v>
      </c>
      <c r="I532" s="198"/>
      <c r="J532" s="194"/>
      <c r="K532" s="194"/>
      <c r="L532" s="199"/>
      <c r="M532" s="200"/>
      <c r="N532" s="201"/>
      <c r="O532" s="201"/>
      <c r="P532" s="201"/>
      <c r="Q532" s="201"/>
      <c r="R532" s="201"/>
      <c r="S532" s="201"/>
      <c r="T532" s="202"/>
      <c r="AT532" s="203" t="s">
        <v>132</v>
      </c>
      <c r="AU532" s="203" t="s">
        <v>82</v>
      </c>
      <c r="AV532" s="13" t="s">
        <v>82</v>
      </c>
      <c r="AW532" s="13" t="s">
        <v>33</v>
      </c>
      <c r="AX532" s="13" t="s">
        <v>79</v>
      </c>
      <c r="AY532" s="203" t="s">
        <v>119</v>
      </c>
    </row>
    <row r="533" spans="1:65" s="2" customFormat="1" ht="24.2" customHeight="1">
      <c r="A533" s="34"/>
      <c r="B533" s="35"/>
      <c r="C533" s="173" t="s">
        <v>840</v>
      </c>
      <c r="D533" s="173" t="s">
        <v>121</v>
      </c>
      <c r="E533" s="174" t="s">
        <v>841</v>
      </c>
      <c r="F533" s="175" t="s">
        <v>842</v>
      </c>
      <c r="G533" s="176" t="s">
        <v>393</v>
      </c>
      <c r="H533" s="177">
        <v>5.0599999999999996</v>
      </c>
      <c r="I533" s="178"/>
      <c r="J533" s="179">
        <f>ROUND(I533*H533,2)</f>
        <v>0</v>
      </c>
      <c r="K533" s="175" t="s">
        <v>125</v>
      </c>
      <c r="L533" s="39"/>
      <c r="M533" s="180" t="s">
        <v>19</v>
      </c>
      <c r="N533" s="181" t="s">
        <v>42</v>
      </c>
      <c r="O533" s="64"/>
      <c r="P533" s="182">
        <f>O533*H533</f>
        <v>0</v>
      </c>
      <c r="Q533" s="182">
        <v>0</v>
      </c>
      <c r="R533" s="182">
        <f>Q533*H533</f>
        <v>0</v>
      </c>
      <c r="S533" s="182">
        <v>0</v>
      </c>
      <c r="T533" s="183">
        <f>S533*H533</f>
        <v>0</v>
      </c>
      <c r="U533" s="34"/>
      <c r="V533" s="34"/>
      <c r="W533" s="34"/>
      <c r="X533" s="34"/>
      <c r="Y533" s="34"/>
      <c r="Z533" s="34"/>
      <c r="AA533" s="34"/>
      <c r="AB533" s="34"/>
      <c r="AC533" s="34"/>
      <c r="AD533" s="34"/>
      <c r="AE533" s="34"/>
      <c r="AR533" s="184" t="s">
        <v>126</v>
      </c>
      <c r="AT533" s="184" t="s">
        <v>121</v>
      </c>
      <c r="AU533" s="184" t="s">
        <v>82</v>
      </c>
      <c r="AY533" s="17" t="s">
        <v>119</v>
      </c>
      <c r="BE533" s="185">
        <f>IF(N533="základní",J533,0)</f>
        <v>0</v>
      </c>
      <c r="BF533" s="185">
        <f>IF(N533="snížená",J533,0)</f>
        <v>0</v>
      </c>
      <c r="BG533" s="185">
        <f>IF(N533="zákl. přenesená",J533,0)</f>
        <v>0</v>
      </c>
      <c r="BH533" s="185">
        <f>IF(N533="sníž. přenesená",J533,0)</f>
        <v>0</v>
      </c>
      <c r="BI533" s="185">
        <f>IF(N533="nulová",J533,0)</f>
        <v>0</v>
      </c>
      <c r="BJ533" s="17" t="s">
        <v>79</v>
      </c>
      <c r="BK533" s="185">
        <f>ROUND(I533*H533,2)</f>
        <v>0</v>
      </c>
      <c r="BL533" s="17" t="s">
        <v>126</v>
      </c>
      <c r="BM533" s="184" t="s">
        <v>843</v>
      </c>
    </row>
    <row r="534" spans="1:65" s="2" customFormat="1" ht="19.5">
      <c r="A534" s="34"/>
      <c r="B534" s="35"/>
      <c r="C534" s="36"/>
      <c r="D534" s="186" t="s">
        <v>128</v>
      </c>
      <c r="E534" s="36"/>
      <c r="F534" s="187" t="s">
        <v>842</v>
      </c>
      <c r="G534" s="36"/>
      <c r="H534" s="36"/>
      <c r="I534" s="188"/>
      <c r="J534" s="36"/>
      <c r="K534" s="36"/>
      <c r="L534" s="39"/>
      <c r="M534" s="189"/>
      <c r="N534" s="190"/>
      <c r="O534" s="64"/>
      <c r="P534" s="64"/>
      <c r="Q534" s="64"/>
      <c r="R534" s="64"/>
      <c r="S534" s="64"/>
      <c r="T534" s="65"/>
      <c r="U534" s="34"/>
      <c r="V534" s="34"/>
      <c r="W534" s="34"/>
      <c r="X534" s="34"/>
      <c r="Y534" s="34"/>
      <c r="Z534" s="34"/>
      <c r="AA534" s="34"/>
      <c r="AB534" s="34"/>
      <c r="AC534" s="34"/>
      <c r="AD534" s="34"/>
      <c r="AE534" s="34"/>
      <c r="AT534" s="17" t="s">
        <v>128</v>
      </c>
      <c r="AU534" s="17" t="s">
        <v>82</v>
      </c>
    </row>
    <row r="535" spans="1:65" s="2" customFormat="1" ht="11.25">
      <c r="A535" s="34"/>
      <c r="B535" s="35"/>
      <c r="C535" s="36"/>
      <c r="D535" s="191" t="s">
        <v>130</v>
      </c>
      <c r="E535" s="36"/>
      <c r="F535" s="192" t="s">
        <v>844</v>
      </c>
      <c r="G535" s="36"/>
      <c r="H535" s="36"/>
      <c r="I535" s="188"/>
      <c r="J535" s="36"/>
      <c r="K535" s="36"/>
      <c r="L535" s="39"/>
      <c r="M535" s="189"/>
      <c r="N535" s="190"/>
      <c r="O535" s="64"/>
      <c r="P535" s="64"/>
      <c r="Q535" s="64"/>
      <c r="R535" s="64"/>
      <c r="S535" s="64"/>
      <c r="T535" s="65"/>
      <c r="U535" s="34"/>
      <c r="V535" s="34"/>
      <c r="W535" s="34"/>
      <c r="X535" s="34"/>
      <c r="Y535" s="34"/>
      <c r="Z535" s="34"/>
      <c r="AA535" s="34"/>
      <c r="AB535" s="34"/>
      <c r="AC535" s="34"/>
      <c r="AD535" s="34"/>
      <c r="AE535" s="34"/>
      <c r="AT535" s="17" t="s">
        <v>130</v>
      </c>
      <c r="AU535" s="17" t="s">
        <v>82</v>
      </c>
    </row>
    <row r="536" spans="1:65" s="13" customFormat="1" ht="11.25">
      <c r="B536" s="193"/>
      <c r="C536" s="194"/>
      <c r="D536" s="186" t="s">
        <v>132</v>
      </c>
      <c r="E536" s="195" t="s">
        <v>19</v>
      </c>
      <c r="F536" s="196" t="s">
        <v>820</v>
      </c>
      <c r="G536" s="194"/>
      <c r="H536" s="197">
        <v>5.0599999999999996</v>
      </c>
      <c r="I536" s="198"/>
      <c r="J536" s="194"/>
      <c r="K536" s="194"/>
      <c r="L536" s="199"/>
      <c r="M536" s="200"/>
      <c r="N536" s="201"/>
      <c r="O536" s="201"/>
      <c r="P536" s="201"/>
      <c r="Q536" s="201"/>
      <c r="R536" s="201"/>
      <c r="S536" s="201"/>
      <c r="T536" s="202"/>
      <c r="AT536" s="203" t="s">
        <v>132</v>
      </c>
      <c r="AU536" s="203" t="s">
        <v>82</v>
      </c>
      <c r="AV536" s="13" t="s">
        <v>82</v>
      </c>
      <c r="AW536" s="13" t="s">
        <v>33</v>
      </c>
      <c r="AX536" s="13" t="s">
        <v>79</v>
      </c>
      <c r="AY536" s="203" t="s">
        <v>119</v>
      </c>
    </row>
    <row r="537" spans="1:65" s="2" customFormat="1" ht="16.5" customHeight="1">
      <c r="A537" s="34"/>
      <c r="B537" s="35"/>
      <c r="C537" s="173" t="s">
        <v>845</v>
      </c>
      <c r="D537" s="173" t="s">
        <v>121</v>
      </c>
      <c r="E537" s="174" t="s">
        <v>846</v>
      </c>
      <c r="F537" s="175" t="s">
        <v>847</v>
      </c>
      <c r="G537" s="176" t="s">
        <v>393</v>
      </c>
      <c r="H537" s="177">
        <v>118.89</v>
      </c>
      <c r="I537" s="178"/>
      <c r="J537" s="179">
        <f>ROUND(I537*H537,2)</f>
        <v>0</v>
      </c>
      <c r="K537" s="175" t="s">
        <v>125</v>
      </c>
      <c r="L537" s="39"/>
      <c r="M537" s="180" t="s">
        <v>19</v>
      </c>
      <c r="N537" s="181" t="s">
        <v>42</v>
      </c>
      <c r="O537" s="64"/>
      <c r="P537" s="182">
        <f>O537*H537</f>
        <v>0</v>
      </c>
      <c r="Q537" s="182">
        <v>0</v>
      </c>
      <c r="R537" s="182">
        <f>Q537*H537</f>
        <v>0</v>
      </c>
      <c r="S537" s="182">
        <v>0</v>
      </c>
      <c r="T537" s="183">
        <f>S537*H537</f>
        <v>0</v>
      </c>
      <c r="U537" s="34"/>
      <c r="V537" s="34"/>
      <c r="W537" s="34"/>
      <c r="X537" s="34"/>
      <c r="Y537" s="34"/>
      <c r="Z537" s="34"/>
      <c r="AA537" s="34"/>
      <c r="AB537" s="34"/>
      <c r="AC537" s="34"/>
      <c r="AD537" s="34"/>
      <c r="AE537" s="34"/>
      <c r="AR537" s="184" t="s">
        <v>126</v>
      </c>
      <c r="AT537" s="184" t="s">
        <v>121</v>
      </c>
      <c r="AU537" s="184" t="s">
        <v>82</v>
      </c>
      <c r="AY537" s="17" t="s">
        <v>119</v>
      </c>
      <c r="BE537" s="185">
        <f>IF(N537="základní",J537,0)</f>
        <v>0</v>
      </c>
      <c r="BF537" s="185">
        <f>IF(N537="snížená",J537,0)</f>
        <v>0</v>
      </c>
      <c r="BG537" s="185">
        <f>IF(N537="zákl. přenesená",J537,0)</f>
        <v>0</v>
      </c>
      <c r="BH537" s="185">
        <f>IF(N537="sníž. přenesená",J537,0)</f>
        <v>0</v>
      </c>
      <c r="BI537" s="185">
        <f>IF(N537="nulová",J537,0)</f>
        <v>0</v>
      </c>
      <c r="BJ537" s="17" t="s">
        <v>79</v>
      </c>
      <c r="BK537" s="185">
        <f>ROUND(I537*H537,2)</f>
        <v>0</v>
      </c>
      <c r="BL537" s="17" t="s">
        <v>126</v>
      </c>
      <c r="BM537" s="184" t="s">
        <v>848</v>
      </c>
    </row>
    <row r="538" spans="1:65" s="2" customFormat="1" ht="11.25">
      <c r="A538" s="34"/>
      <c r="B538" s="35"/>
      <c r="C538" s="36"/>
      <c r="D538" s="186" t="s">
        <v>128</v>
      </c>
      <c r="E538" s="36"/>
      <c r="F538" s="187" t="s">
        <v>849</v>
      </c>
      <c r="G538" s="36"/>
      <c r="H538" s="36"/>
      <c r="I538" s="188"/>
      <c r="J538" s="36"/>
      <c r="K538" s="36"/>
      <c r="L538" s="39"/>
      <c r="M538" s="189"/>
      <c r="N538" s="190"/>
      <c r="O538" s="64"/>
      <c r="P538" s="64"/>
      <c r="Q538" s="64"/>
      <c r="R538" s="64"/>
      <c r="S538" s="64"/>
      <c r="T538" s="65"/>
      <c r="U538" s="34"/>
      <c r="V538" s="34"/>
      <c r="W538" s="34"/>
      <c r="X538" s="34"/>
      <c r="Y538" s="34"/>
      <c r="Z538" s="34"/>
      <c r="AA538" s="34"/>
      <c r="AB538" s="34"/>
      <c r="AC538" s="34"/>
      <c r="AD538" s="34"/>
      <c r="AE538" s="34"/>
      <c r="AT538" s="17" t="s">
        <v>128</v>
      </c>
      <c r="AU538" s="17" t="s">
        <v>82</v>
      </c>
    </row>
    <row r="539" spans="1:65" s="2" customFormat="1" ht="11.25">
      <c r="A539" s="34"/>
      <c r="B539" s="35"/>
      <c r="C539" s="36"/>
      <c r="D539" s="191" t="s">
        <v>130</v>
      </c>
      <c r="E539" s="36"/>
      <c r="F539" s="192" t="s">
        <v>850</v>
      </c>
      <c r="G539" s="36"/>
      <c r="H539" s="36"/>
      <c r="I539" s="188"/>
      <c r="J539" s="36"/>
      <c r="K539" s="36"/>
      <c r="L539" s="39"/>
      <c r="M539" s="189"/>
      <c r="N539" s="190"/>
      <c r="O539" s="64"/>
      <c r="P539" s="64"/>
      <c r="Q539" s="64"/>
      <c r="R539" s="64"/>
      <c r="S539" s="64"/>
      <c r="T539" s="65"/>
      <c r="U539" s="34"/>
      <c r="V539" s="34"/>
      <c r="W539" s="34"/>
      <c r="X539" s="34"/>
      <c r="Y539" s="34"/>
      <c r="Z539" s="34"/>
      <c r="AA539" s="34"/>
      <c r="AB539" s="34"/>
      <c r="AC539" s="34"/>
      <c r="AD539" s="34"/>
      <c r="AE539" s="34"/>
      <c r="AT539" s="17" t="s">
        <v>130</v>
      </c>
      <c r="AU539" s="17" t="s">
        <v>82</v>
      </c>
    </row>
    <row r="540" spans="1:65" s="13" customFormat="1" ht="11.25">
      <c r="B540" s="193"/>
      <c r="C540" s="194"/>
      <c r="D540" s="186" t="s">
        <v>132</v>
      </c>
      <c r="E540" s="195" t="s">
        <v>19</v>
      </c>
      <c r="F540" s="196" t="s">
        <v>851</v>
      </c>
      <c r="G540" s="194"/>
      <c r="H540" s="197">
        <v>64.89</v>
      </c>
      <c r="I540" s="198"/>
      <c r="J540" s="194"/>
      <c r="K540" s="194"/>
      <c r="L540" s="199"/>
      <c r="M540" s="200"/>
      <c r="N540" s="201"/>
      <c r="O540" s="201"/>
      <c r="P540" s="201"/>
      <c r="Q540" s="201"/>
      <c r="R540" s="201"/>
      <c r="S540" s="201"/>
      <c r="T540" s="202"/>
      <c r="AT540" s="203" t="s">
        <v>132</v>
      </c>
      <c r="AU540" s="203" t="s">
        <v>82</v>
      </c>
      <c r="AV540" s="13" t="s">
        <v>82</v>
      </c>
      <c r="AW540" s="13" t="s">
        <v>33</v>
      </c>
      <c r="AX540" s="13" t="s">
        <v>71</v>
      </c>
      <c r="AY540" s="203" t="s">
        <v>119</v>
      </c>
    </row>
    <row r="541" spans="1:65" s="13" customFormat="1" ht="11.25">
      <c r="B541" s="193"/>
      <c r="C541" s="194"/>
      <c r="D541" s="186" t="s">
        <v>132</v>
      </c>
      <c r="E541" s="195" t="s">
        <v>19</v>
      </c>
      <c r="F541" s="196" t="s">
        <v>839</v>
      </c>
      <c r="G541" s="194"/>
      <c r="H541" s="197">
        <v>54</v>
      </c>
      <c r="I541" s="198"/>
      <c r="J541" s="194"/>
      <c r="K541" s="194"/>
      <c r="L541" s="199"/>
      <c r="M541" s="200"/>
      <c r="N541" s="201"/>
      <c r="O541" s="201"/>
      <c r="P541" s="201"/>
      <c r="Q541" s="201"/>
      <c r="R541" s="201"/>
      <c r="S541" s="201"/>
      <c r="T541" s="202"/>
      <c r="AT541" s="203" t="s">
        <v>132</v>
      </c>
      <c r="AU541" s="203" t="s">
        <v>82</v>
      </c>
      <c r="AV541" s="13" t="s">
        <v>82</v>
      </c>
      <c r="AW541" s="13" t="s">
        <v>33</v>
      </c>
      <c r="AX541" s="13" t="s">
        <v>71</v>
      </c>
      <c r="AY541" s="203" t="s">
        <v>119</v>
      </c>
    </row>
    <row r="542" spans="1:65" s="2" customFormat="1" ht="16.5" customHeight="1">
      <c r="A542" s="34"/>
      <c r="B542" s="35"/>
      <c r="C542" s="173" t="s">
        <v>852</v>
      </c>
      <c r="D542" s="173" t="s">
        <v>121</v>
      </c>
      <c r="E542" s="174" t="s">
        <v>853</v>
      </c>
      <c r="F542" s="175" t="s">
        <v>854</v>
      </c>
      <c r="G542" s="176" t="s">
        <v>393</v>
      </c>
      <c r="H542" s="177">
        <v>1070.01</v>
      </c>
      <c r="I542" s="178"/>
      <c r="J542" s="179">
        <f>ROUND(I542*H542,2)</f>
        <v>0</v>
      </c>
      <c r="K542" s="175" t="s">
        <v>125</v>
      </c>
      <c r="L542" s="39"/>
      <c r="M542" s="180" t="s">
        <v>19</v>
      </c>
      <c r="N542" s="181" t="s">
        <v>42</v>
      </c>
      <c r="O542" s="64"/>
      <c r="P542" s="182">
        <f>O542*H542</f>
        <v>0</v>
      </c>
      <c r="Q542" s="182">
        <v>0</v>
      </c>
      <c r="R542" s="182">
        <f>Q542*H542</f>
        <v>0</v>
      </c>
      <c r="S542" s="182">
        <v>0</v>
      </c>
      <c r="T542" s="183">
        <f>S542*H542</f>
        <v>0</v>
      </c>
      <c r="U542" s="34"/>
      <c r="V542" s="34"/>
      <c r="W542" s="34"/>
      <c r="X542" s="34"/>
      <c r="Y542" s="34"/>
      <c r="Z542" s="34"/>
      <c r="AA542" s="34"/>
      <c r="AB542" s="34"/>
      <c r="AC542" s="34"/>
      <c r="AD542" s="34"/>
      <c r="AE542" s="34"/>
      <c r="AR542" s="184" t="s">
        <v>126</v>
      </c>
      <c r="AT542" s="184" t="s">
        <v>121</v>
      </c>
      <c r="AU542" s="184" t="s">
        <v>82</v>
      </c>
      <c r="AY542" s="17" t="s">
        <v>119</v>
      </c>
      <c r="BE542" s="185">
        <f>IF(N542="základní",J542,0)</f>
        <v>0</v>
      </c>
      <c r="BF542" s="185">
        <f>IF(N542="snížená",J542,0)</f>
        <v>0</v>
      </c>
      <c r="BG542" s="185">
        <f>IF(N542="zákl. přenesená",J542,0)</f>
        <v>0</v>
      </c>
      <c r="BH542" s="185">
        <f>IF(N542="sníž. přenesená",J542,0)</f>
        <v>0</v>
      </c>
      <c r="BI542" s="185">
        <f>IF(N542="nulová",J542,0)</f>
        <v>0</v>
      </c>
      <c r="BJ542" s="17" t="s">
        <v>79</v>
      </c>
      <c r="BK542" s="185">
        <f>ROUND(I542*H542,2)</f>
        <v>0</v>
      </c>
      <c r="BL542" s="17" t="s">
        <v>126</v>
      </c>
      <c r="BM542" s="184" t="s">
        <v>855</v>
      </c>
    </row>
    <row r="543" spans="1:65" s="2" customFormat="1" ht="19.5">
      <c r="A543" s="34"/>
      <c r="B543" s="35"/>
      <c r="C543" s="36"/>
      <c r="D543" s="186" t="s">
        <v>128</v>
      </c>
      <c r="E543" s="36"/>
      <c r="F543" s="187" t="s">
        <v>856</v>
      </c>
      <c r="G543" s="36"/>
      <c r="H543" s="36"/>
      <c r="I543" s="188"/>
      <c r="J543" s="36"/>
      <c r="K543" s="36"/>
      <c r="L543" s="39"/>
      <c r="M543" s="189"/>
      <c r="N543" s="190"/>
      <c r="O543" s="64"/>
      <c r="P543" s="64"/>
      <c r="Q543" s="64"/>
      <c r="R543" s="64"/>
      <c r="S543" s="64"/>
      <c r="T543" s="65"/>
      <c r="U543" s="34"/>
      <c r="V543" s="34"/>
      <c r="W543" s="34"/>
      <c r="X543" s="34"/>
      <c r="Y543" s="34"/>
      <c r="Z543" s="34"/>
      <c r="AA543" s="34"/>
      <c r="AB543" s="34"/>
      <c r="AC543" s="34"/>
      <c r="AD543" s="34"/>
      <c r="AE543" s="34"/>
      <c r="AT543" s="17" t="s">
        <v>128</v>
      </c>
      <c r="AU543" s="17" t="s">
        <v>82</v>
      </c>
    </row>
    <row r="544" spans="1:65" s="2" customFormat="1" ht="11.25">
      <c r="A544" s="34"/>
      <c r="B544" s="35"/>
      <c r="C544" s="36"/>
      <c r="D544" s="191" t="s">
        <v>130</v>
      </c>
      <c r="E544" s="36"/>
      <c r="F544" s="192" t="s">
        <v>857</v>
      </c>
      <c r="G544" s="36"/>
      <c r="H544" s="36"/>
      <c r="I544" s="188"/>
      <c r="J544" s="36"/>
      <c r="K544" s="36"/>
      <c r="L544" s="39"/>
      <c r="M544" s="189"/>
      <c r="N544" s="190"/>
      <c r="O544" s="64"/>
      <c r="P544" s="64"/>
      <c r="Q544" s="64"/>
      <c r="R544" s="64"/>
      <c r="S544" s="64"/>
      <c r="T544" s="65"/>
      <c r="U544" s="34"/>
      <c r="V544" s="34"/>
      <c r="W544" s="34"/>
      <c r="X544" s="34"/>
      <c r="Y544" s="34"/>
      <c r="Z544" s="34"/>
      <c r="AA544" s="34"/>
      <c r="AB544" s="34"/>
      <c r="AC544" s="34"/>
      <c r="AD544" s="34"/>
      <c r="AE544" s="34"/>
      <c r="AT544" s="17" t="s">
        <v>130</v>
      </c>
      <c r="AU544" s="17" t="s">
        <v>82</v>
      </c>
    </row>
    <row r="545" spans="1:65" s="13" customFormat="1" ht="11.25">
      <c r="B545" s="193"/>
      <c r="C545" s="194"/>
      <c r="D545" s="186" t="s">
        <v>132</v>
      </c>
      <c r="E545" s="195" t="s">
        <v>19</v>
      </c>
      <c r="F545" s="196" t="s">
        <v>858</v>
      </c>
      <c r="G545" s="194"/>
      <c r="H545" s="197">
        <v>1070.01</v>
      </c>
      <c r="I545" s="198"/>
      <c r="J545" s="194"/>
      <c r="K545" s="194"/>
      <c r="L545" s="199"/>
      <c r="M545" s="200"/>
      <c r="N545" s="201"/>
      <c r="O545" s="201"/>
      <c r="P545" s="201"/>
      <c r="Q545" s="201"/>
      <c r="R545" s="201"/>
      <c r="S545" s="201"/>
      <c r="T545" s="202"/>
      <c r="AT545" s="203" t="s">
        <v>132</v>
      </c>
      <c r="AU545" s="203" t="s">
        <v>82</v>
      </c>
      <c r="AV545" s="13" t="s">
        <v>82</v>
      </c>
      <c r="AW545" s="13" t="s">
        <v>33</v>
      </c>
      <c r="AX545" s="13" t="s">
        <v>79</v>
      </c>
      <c r="AY545" s="203" t="s">
        <v>119</v>
      </c>
    </row>
    <row r="546" spans="1:65" s="2" customFormat="1" ht="24.2" customHeight="1">
      <c r="A546" s="34"/>
      <c r="B546" s="35"/>
      <c r="C546" s="173" t="s">
        <v>859</v>
      </c>
      <c r="D546" s="173" t="s">
        <v>121</v>
      </c>
      <c r="E546" s="174" t="s">
        <v>860</v>
      </c>
      <c r="F546" s="175" t="s">
        <v>861</v>
      </c>
      <c r="G546" s="176" t="s">
        <v>393</v>
      </c>
      <c r="H546" s="177">
        <v>64.89</v>
      </c>
      <c r="I546" s="178"/>
      <c r="J546" s="179">
        <f>ROUND(I546*H546,2)</f>
        <v>0</v>
      </c>
      <c r="K546" s="175" t="s">
        <v>125</v>
      </c>
      <c r="L546" s="39"/>
      <c r="M546" s="180" t="s">
        <v>19</v>
      </c>
      <c r="N546" s="181" t="s">
        <v>42</v>
      </c>
      <c r="O546" s="64"/>
      <c r="P546" s="182">
        <f>O546*H546</f>
        <v>0</v>
      </c>
      <c r="Q546" s="182">
        <v>0</v>
      </c>
      <c r="R546" s="182">
        <f>Q546*H546</f>
        <v>0</v>
      </c>
      <c r="S546" s="182">
        <v>0</v>
      </c>
      <c r="T546" s="183">
        <f>S546*H546</f>
        <v>0</v>
      </c>
      <c r="U546" s="34"/>
      <c r="V546" s="34"/>
      <c r="W546" s="34"/>
      <c r="X546" s="34"/>
      <c r="Y546" s="34"/>
      <c r="Z546" s="34"/>
      <c r="AA546" s="34"/>
      <c r="AB546" s="34"/>
      <c r="AC546" s="34"/>
      <c r="AD546" s="34"/>
      <c r="AE546" s="34"/>
      <c r="AR546" s="184" t="s">
        <v>126</v>
      </c>
      <c r="AT546" s="184" t="s">
        <v>121</v>
      </c>
      <c r="AU546" s="184" t="s">
        <v>82</v>
      </c>
      <c r="AY546" s="17" t="s">
        <v>119</v>
      </c>
      <c r="BE546" s="185">
        <f>IF(N546="základní",J546,0)</f>
        <v>0</v>
      </c>
      <c r="BF546" s="185">
        <f>IF(N546="snížená",J546,0)</f>
        <v>0</v>
      </c>
      <c r="BG546" s="185">
        <f>IF(N546="zákl. přenesená",J546,0)</f>
        <v>0</v>
      </c>
      <c r="BH546" s="185">
        <f>IF(N546="sníž. přenesená",J546,0)</f>
        <v>0</v>
      </c>
      <c r="BI546" s="185">
        <f>IF(N546="nulová",J546,0)</f>
        <v>0</v>
      </c>
      <c r="BJ546" s="17" t="s">
        <v>79</v>
      </c>
      <c r="BK546" s="185">
        <f>ROUND(I546*H546,2)</f>
        <v>0</v>
      </c>
      <c r="BL546" s="17" t="s">
        <v>126</v>
      </c>
      <c r="BM546" s="184" t="s">
        <v>862</v>
      </c>
    </row>
    <row r="547" spans="1:65" s="2" customFormat="1" ht="19.5">
      <c r="A547" s="34"/>
      <c r="B547" s="35"/>
      <c r="C547" s="36"/>
      <c r="D547" s="186" t="s">
        <v>128</v>
      </c>
      <c r="E547" s="36"/>
      <c r="F547" s="187" t="s">
        <v>863</v>
      </c>
      <c r="G547" s="36"/>
      <c r="H547" s="36"/>
      <c r="I547" s="188"/>
      <c r="J547" s="36"/>
      <c r="K547" s="36"/>
      <c r="L547" s="39"/>
      <c r="M547" s="189"/>
      <c r="N547" s="190"/>
      <c r="O547" s="64"/>
      <c r="P547" s="64"/>
      <c r="Q547" s="64"/>
      <c r="R547" s="64"/>
      <c r="S547" s="64"/>
      <c r="T547" s="65"/>
      <c r="U547" s="34"/>
      <c r="V547" s="34"/>
      <c r="W547" s="34"/>
      <c r="X547" s="34"/>
      <c r="Y547" s="34"/>
      <c r="Z547" s="34"/>
      <c r="AA547" s="34"/>
      <c r="AB547" s="34"/>
      <c r="AC547" s="34"/>
      <c r="AD547" s="34"/>
      <c r="AE547" s="34"/>
      <c r="AT547" s="17" t="s">
        <v>128</v>
      </c>
      <c r="AU547" s="17" t="s">
        <v>82</v>
      </c>
    </row>
    <row r="548" spans="1:65" s="2" customFormat="1" ht="11.25">
      <c r="A548" s="34"/>
      <c r="B548" s="35"/>
      <c r="C548" s="36"/>
      <c r="D548" s="191" t="s">
        <v>130</v>
      </c>
      <c r="E548" s="36"/>
      <c r="F548" s="192" t="s">
        <v>864</v>
      </c>
      <c r="G548" s="36"/>
      <c r="H548" s="36"/>
      <c r="I548" s="188"/>
      <c r="J548" s="36"/>
      <c r="K548" s="36"/>
      <c r="L548" s="39"/>
      <c r="M548" s="189"/>
      <c r="N548" s="190"/>
      <c r="O548" s="64"/>
      <c r="P548" s="64"/>
      <c r="Q548" s="64"/>
      <c r="R548" s="64"/>
      <c r="S548" s="64"/>
      <c r="T548" s="65"/>
      <c r="U548" s="34"/>
      <c r="V548" s="34"/>
      <c r="W548" s="34"/>
      <c r="X548" s="34"/>
      <c r="Y548" s="34"/>
      <c r="Z548" s="34"/>
      <c r="AA548" s="34"/>
      <c r="AB548" s="34"/>
      <c r="AC548" s="34"/>
      <c r="AD548" s="34"/>
      <c r="AE548" s="34"/>
      <c r="AT548" s="17" t="s">
        <v>130</v>
      </c>
      <c r="AU548" s="17" t="s">
        <v>82</v>
      </c>
    </row>
    <row r="549" spans="1:65" s="13" customFormat="1" ht="11.25">
      <c r="B549" s="193"/>
      <c r="C549" s="194"/>
      <c r="D549" s="186" t="s">
        <v>132</v>
      </c>
      <c r="E549" s="195" t="s">
        <v>19</v>
      </c>
      <c r="F549" s="196" t="s">
        <v>851</v>
      </c>
      <c r="G549" s="194"/>
      <c r="H549" s="197">
        <v>64.89</v>
      </c>
      <c r="I549" s="198"/>
      <c r="J549" s="194"/>
      <c r="K549" s="194"/>
      <c r="L549" s="199"/>
      <c r="M549" s="200"/>
      <c r="N549" s="201"/>
      <c r="O549" s="201"/>
      <c r="P549" s="201"/>
      <c r="Q549" s="201"/>
      <c r="R549" s="201"/>
      <c r="S549" s="201"/>
      <c r="T549" s="202"/>
      <c r="AT549" s="203" t="s">
        <v>132</v>
      </c>
      <c r="AU549" s="203" t="s">
        <v>82</v>
      </c>
      <c r="AV549" s="13" t="s">
        <v>82</v>
      </c>
      <c r="AW549" s="13" t="s">
        <v>33</v>
      </c>
      <c r="AX549" s="13" t="s">
        <v>79</v>
      </c>
      <c r="AY549" s="203" t="s">
        <v>119</v>
      </c>
    </row>
    <row r="550" spans="1:65" s="12" customFormat="1" ht="22.9" customHeight="1">
      <c r="B550" s="157"/>
      <c r="C550" s="158"/>
      <c r="D550" s="159" t="s">
        <v>70</v>
      </c>
      <c r="E550" s="171" t="s">
        <v>865</v>
      </c>
      <c r="F550" s="171" t="s">
        <v>866</v>
      </c>
      <c r="G550" s="158"/>
      <c r="H550" s="158"/>
      <c r="I550" s="161"/>
      <c r="J550" s="172">
        <f>BK550</f>
        <v>0</v>
      </c>
      <c r="K550" s="158"/>
      <c r="L550" s="163"/>
      <c r="M550" s="164"/>
      <c r="N550" s="165"/>
      <c r="O550" s="165"/>
      <c r="P550" s="166">
        <f>SUM(P551:P556)</f>
        <v>0</v>
      </c>
      <c r="Q550" s="165"/>
      <c r="R550" s="166">
        <f>SUM(R551:R556)</f>
        <v>0</v>
      </c>
      <c r="S550" s="165"/>
      <c r="T550" s="167">
        <f>SUM(T551:T556)</f>
        <v>0</v>
      </c>
      <c r="AR550" s="168" t="s">
        <v>79</v>
      </c>
      <c r="AT550" s="169" t="s">
        <v>70</v>
      </c>
      <c r="AU550" s="169" t="s">
        <v>79</v>
      </c>
      <c r="AY550" s="168" t="s">
        <v>119</v>
      </c>
      <c r="BK550" s="170">
        <f>SUM(BK551:BK556)</f>
        <v>0</v>
      </c>
    </row>
    <row r="551" spans="1:65" s="2" customFormat="1" ht="21.75" customHeight="1">
      <c r="A551" s="34"/>
      <c r="B551" s="35"/>
      <c r="C551" s="173" t="s">
        <v>867</v>
      </c>
      <c r="D551" s="173" t="s">
        <v>121</v>
      </c>
      <c r="E551" s="174" t="s">
        <v>868</v>
      </c>
      <c r="F551" s="175" t="s">
        <v>869</v>
      </c>
      <c r="G551" s="176" t="s">
        <v>393</v>
      </c>
      <c r="H551" s="177">
        <v>4262.4920000000002</v>
      </c>
      <c r="I551" s="178"/>
      <c r="J551" s="179">
        <f>ROUND(I551*H551,2)</f>
        <v>0</v>
      </c>
      <c r="K551" s="175" t="s">
        <v>125</v>
      </c>
      <c r="L551" s="39"/>
      <c r="M551" s="180" t="s">
        <v>19</v>
      </c>
      <c r="N551" s="181" t="s">
        <v>42</v>
      </c>
      <c r="O551" s="64"/>
      <c r="P551" s="182">
        <f>O551*H551</f>
        <v>0</v>
      </c>
      <c r="Q551" s="182">
        <v>0</v>
      </c>
      <c r="R551" s="182">
        <f>Q551*H551</f>
        <v>0</v>
      </c>
      <c r="S551" s="182">
        <v>0</v>
      </c>
      <c r="T551" s="183">
        <f>S551*H551</f>
        <v>0</v>
      </c>
      <c r="U551" s="34"/>
      <c r="V551" s="34"/>
      <c r="W551" s="34"/>
      <c r="X551" s="34"/>
      <c r="Y551" s="34"/>
      <c r="Z551" s="34"/>
      <c r="AA551" s="34"/>
      <c r="AB551" s="34"/>
      <c r="AC551" s="34"/>
      <c r="AD551" s="34"/>
      <c r="AE551" s="34"/>
      <c r="AR551" s="184" t="s">
        <v>126</v>
      </c>
      <c r="AT551" s="184" t="s">
        <v>121</v>
      </c>
      <c r="AU551" s="184" t="s">
        <v>82</v>
      </c>
      <c r="AY551" s="17" t="s">
        <v>119</v>
      </c>
      <c r="BE551" s="185">
        <f>IF(N551="základní",J551,0)</f>
        <v>0</v>
      </c>
      <c r="BF551" s="185">
        <f>IF(N551="snížená",J551,0)</f>
        <v>0</v>
      </c>
      <c r="BG551" s="185">
        <f>IF(N551="zákl. přenesená",J551,0)</f>
        <v>0</v>
      </c>
      <c r="BH551" s="185">
        <f>IF(N551="sníž. přenesená",J551,0)</f>
        <v>0</v>
      </c>
      <c r="BI551" s="185">
        <f>IF(N551="nulová",J551,0)</f>
        <v>0</v>
      </c>
      <c r="BJ551" s="17" t="s">
        <v>79</v>
      </c>
      <c r="BK551" s="185">
        <f>ROUND(I551*H551,2)</f>
        <v>0</v>
      </c>
      <c r="BL551" s="17" t="s">
        <v>126</v>
      </c>
      <c r="BM551" s="184" t="s">
        <v>870</v>
      </c>
    </row>
    <row r="552" spans="1:65" s="2" customFormat="1" ht="19.5">
      <c r="A552" s="34"/>
      <c r="B552" s="35"/>
      <c r="C552" s="36"/>
      <c r="D552" s="186" t="s">
        <v>128</v>
      </c>
      <c r="E552" s="36"/>
      <c r="F552" s="187" t="s">
        <v>871</v>
      </c>
      <c r="G552" s="36"/>
      <c r="H552" s="36"/>
      <c r="I552" s="188"/>
      <c r="J552" s="36"/>
      <c r="K552" s="36"/>
      <c r="L552" s="39"/>
      <c r="M552" s="189"/>
      <c r="N552" s="190"/>
      <c r="O552" s="64"/>
      <c r="P552" s="64"/>
      <c r="Q552" s="64"/>
      <c r="R552" s="64"/>
      <c r="S552" s="64"/>
      <c r="T552" s="65"/>
      <c r="U552" s="34"/>
      <c r="V552" s="34"/>
      <c r="W552" s="34"/>
      <c r="X552" s="34"/>
      <c r="Y552" s="34"/>
      <c r="Z552" s="34"/>
      <c r="AA552" s="34"/>
      <c r="AB552" s="34"/>
      <c r="AC552" s="34"/>
      <c r="AD552" s="34"/>
      <c r="AE552" s="34"/>
      <c r="AT552" s="17" t="s">
        <v>128</v>
      </c>
      <c r="AU552" s="17" t="s">
        <v>82</v>
      </c>
    </row>
    <row r="553" spans="1:65" s="2" customFormat="1" ht="11.25">
      <c r="A553" s="34"/>
      <c r="B553" s="35"/>
      <c r="C553" s="36"/>
      <c r="D553" s="191" t="s">
        <v>130</v>
      </c>
      <c r="E553" s="36"/>
      <c r="F553" s="192" t="s">
        <v>872</v>
      </c>
      <c r="G553" s="36"/>
      <c r="H553" s="36"/>
      <c r="I553" s="188"/>
      <c r="J553" s="36"/>
      <c r="K553" s="36"/>
      <c r="L553" s="39"/>
      <c r="M553" s="189"/>
      <c r="N553" s="190"/>
      <c r="O553" s="64"/>
      <c r="P553" s="64"/>
      <c r="Q553" s="64"/>
      <c r="R553" s="64"/>
      <c r="S553" s="64"/>
      <c r="T553" s="65"/>
      <c r="U553" s="34"/>
      <c r="V553" s="34"/>
      <c r="W553" s="34"/>
      <c r="X553" s="34"/>
      <c r="Y553" s="34"/>
      <c r="Z553" s="34"/>
      <c r="AA553" s="34"/>
      <c r="AB553" s="34"/>
      <c r="AC553" s="34"/>
      <c r="AD553" s="34"/>
      <c r="AE553" s="34"/>
      <c r="AT553" s="17" t="s">
        <v>130</v>
      </c>
      <c r="AU553" s="17" t="s">
        <v>82</v>
      </c>
    </row>
    <row r="554" spans="1:65" s="2" customFormat="1" ht="21.75" customHeight="1">
      <c r="A554" s="34"/>
      <c r="B554" s="35"/>
      <c r="C554" s="173" t="s">
        <v>873</v>
      </c>
      <c r="D554" s="173" t="s">
        <v>121</v>
      </c>
      <c r="E554" s="174" t="s">
        <v>874</v>
      </c>
      <c r="F554" s="175" t="s">
        <v>875</v>
      </c>
      <c r="G554" s="176" t="s">
        <v>393</v>
      </c>
      <c r="H554" s="177">
        <v>4262.4920000000002</v>
      </c>
      <c r="I554" s="178"/>
      <c r="J554" s="179">
        <f>ROUND(I554*H554,2)</f>
        <v>0</v>
      </c>
      <c r="K554" s="175" t="s">
        <v>125</v>
      </c>
      <c r="L554" s="39"/>
      <c r="M554" s="180" t="s">
        <v>19</v>
      </c>
      <c r="N554" s="181" t="s">
        <v>42</v>
      </c>
      <c r="O554" s="64"/>
      <c r="P554" s="182">
        <f>O554*H554</f>
        <v>0</v>
      </c>
      <c r="Q554" s="182">
        <v>0</v>
      </c>
      <c r="R554" s="182">
        <f>Q554*H554</f>
        <v>0</v>
      </c>
      <c r="S554" s="182">
        <v>0</v>
      </c>
      <c r="T554" s="183">
        <f>S554*H554</f>
        <v>0</v>
      </c>
      <c r="U554" s="34"/>
      <c r="V554" s="34"/>
      <c r="W554" s="34"/>
      <c r="X554" s="34"/>
      <c r="Y554" s="34"/>
      <c r="Z554" s="34"/>
      <c r="AA554" s="34"/>
      <c r="AB554" s="34"/>
      <c r="AC554" s="34"/>
      <c r="AD554" s="34"/>
      <c r="AE554" s="34"/>
      <c r="AR554" s="184" t="s">
        <v>126</v>
      </c>
      <c r="AT554" s="184" t="s">
        <v>121</v>
      </c>
      <c r="AU554" s="184" t="s">
        <v>82</v>
      </c>
      <c r="AY554" s="17" t="s">
        <v>119</v>
      </c>
      <c r="BE554" s="185">
        <f>IF(N554="základní",J554,0)</f>
        <v>0</v>
      </c>
      <c r="BF554" s="185">
        <f>IF(N554="snížená",J554,0)</f>
        <v>0</v>
      </c>
      <c r="BG554" s="185">
        <f>IF(N554="zákl. přenesená",J554,0)</f>
        <v>0</v>
      </c>
      <c r="BH554" s="185">
        <f>IF(N554="sníž. přenesená",J554,0)</f>
        <v>0</v>
      </c>
      <c r="BI554" s="185">
        <f>IF(N554="nulová",J554,0)</f>
        <v>0</v>
      </c>
      <c r="BJ554" s="17" t="s">
        <v>79</v>
      </c>
      <c r="BK554" s="185">
        <f>ROUND(I554*H554,2)</f>
        <v>0</v>
      </c>
      <c r="BL554" s="17" t="s">
        <v>126</v>
      </c>
      <c r="BM554" s="184" t="s">
        <v>876</v>
      </c>
    </row>
    <row r="555" spans="1:65" s="2" customFormat="1" ht="19.5">
      <c r="A555" s="34"/>
      <c r="B555" s="35"/>
      <c r="C555" s="36"/>
      <c r="D555" s="186" t="s">
        <v>128</v>
      </c>
      <c r="E555" s="36"/>
      <c r="F555" s="187" t="s">
        <v>877</v>
      </c>
      <c r="G555" s="36"/>
      <c r="H555" s="36"/>
      <c r="I555" s="188"/>
      <c r="J555" s="36"/>
      <c r="K555" s="36"/>
      <c r="L555" s="39"/>
      <c r="M555" s="189"/>
      <c r="N555" s="190"/>
      <c r="O555" s="64"/>
      <c r="P555" s="64"/>
      <c r="Q555" s="64"/>
      <c r="R555" s="64"/>
      <c r="S555" s="64"/>
      <c r="T555" s="65"/>
      <c r="U555" s="34"/>
      <c r="V555" s="34"/>
      <c r="W555" s="34"/>
      <c r="X555" s="34"/>
      <c r="Y555" s="34"/>
      <c r="Z555" s="34"/>
      <c r="AA555" s="34"/>
      <c r="AB555" s="34"/>
      <c r="AC555" s="34"/>
      <c r="AD555" s="34"/>
      <c r="AE555" s="34"/>
      <c r="AT555" s="17" t="s">
        <v>128</v>
      </c>
      <c r="AU555" s="17" t="s">
        <v>82</v>
      </c>
    </row>
    <row r="556" spans="1:65" s="2" customFormat="1" ht="11.25">
      <c r="A556" s="34"/>
      <c r="B556" s="35"/>
      <c r="C556" s="36"/>
      <c r="D556" s="191" t="s">
        <v>130</v>
      </c>
      <c r="E556" s="36"/>
      <c r="F556" s="192" t="s">
        <v>878</v>
      </c>
      <c r="G556" s="36"/>
      <c r="H556" s="36"/>
      <c r="I556" s="188"/>
      <c r="J556" s="36"/>
      <c r="K556" s="36"/>
      <c r="L556" s="39"/>
      <c r="M556" s="189"/>
      <c r="N556" s="190"/>
      <c r="O556" s="64"/>
      <c r="P556" s="64"/>
      <c r="Q556" s="64"/>
      <c r="R556" s="64"/>
      <c r="S556" s="64"/>
      <c r="T556" s="65"/>
      <c r="U556" s="34"/>
      <c r="V556" s="34"/>
      <c r="W556" s="34"/>
      <c r="X556" s="34"/>
      <c r="Y556" s="34"/>
      <c r="Z556" s="34"/>
      <c r="AA556" s="34"/>
      <c r="AB556" s="34"/>
      <c r="AC556" s="34"/>
      <c r="AD556" s="34"/>
      <c r="AE556" s="34"/>
      <c r="AT556" s="17" t="s">
        <v>130</v>
      </c>
      <c r="AU556" s="17" t="s">
        <v>82</v>
      </c>
    </row>
    <row r="557" spans="1:65" s="12" customFormat="1" ht="25.9" customHeight="1">
      <c r="B557" s="157"/>
      <c r="C557" s="158"/>
      <c r="D557" s="159" t="s">
        <v>70</v>
      </c>
      <c r="E557" s="160" t="s">
        <v>879</v>
      </c>
      <c r="F557" s="160" t="s">
        <v>880</v>
      </c>
      <c r="G557" s="158"/>
      <c r="H557" s="158"/>
      <c r="I557" s="161"/>
      <c r="J557" s="162">
        <f>BK557</f>
        <v>0</v>
      </c>
      <c r="K557" s="158"/>
      <c r="L557" s="163"/>
      <c r="M557" s="164"/>
      <c r="N557" s="165"/>
      <c r="O557" s="165"/>
      <c r="P557" s="166">
        <f>P558</f>
        <v>0</v>
      </c>
      <c r="Q557" s="165"/>
      <c r="R557" s="166">
        <f>R558</f>
        <v>0.35731499999999999</v>
      </c>
      <c r="S557" s="165"/>
      <c r="T557" s="167">
        <f>T558</f>
        <v>0</v>
      </c>
      <c r="AR557" s="168" t="s">
        <v>82</v>
      </c>
      <c r="AT557" s="169" t="s">
        <v>70</v>
      </c>
      <c r="AU557" s="169" t="s">
        <v>71</v>
      </c>
      <c r="AY557" s="168" t="s">
        <v>119</v>
      </c>
      <c r="BK557" s="170">
        <f>BK558</f>
        <v>0</v>
      </c>
    </row>
    <row r="558" spans="1:65" s="12" customFormat="1" ht="22.9" customHeight="1">
      <c r="B558" s="157"/>
      <c r="C558" s="158"/>
      <c r="D558" s="159" t="s">
        <v>70</v>
      </c>
      <c r="E558" s="171" t="s">
        <v>881</v>
      </c>
      <c r="F558" s="171" t="s">
        <v>882</v>
      </c>
      <c r="G558" s="158"/>
      <c r="H558" s="158"/>
      <c r="I558" s="161"/>
      <c r="J558" s="172">
        <f>BK558</f>
        <v>0</v>
      </c>
      <c r="K558" s="158"/>
      <c r="L558" s="163"/>
      <c r="M558" s="164"/>
      <c r="N558" s="165"/>
      <c r="O558" s="165"/>
      <c r="P558" s="166">
        <f>SUM(P559:P568)</f>
        <v>0</v>
      </c>
      <c r="Q558" s="165"/>
      <c r="R558" s="166">
        <f>SUM(R559:R568)</f>
        <v>0.35731499999999999</v>
      </c>
      <c r="S558" s="165"/>
      <c r="T558" s="167">
        <f>SUM(T559:T568)</f>
        <v>0</v>
      </c>
      <c r="AR558" s="168" t="s">
        <v>82</v>
      </c>
      <c r="AT558" s="169" t="s">
        <v>70</v>
      </c>
      <c r="AU558" s="169" t="s">
        <v>79</v>
      </c>
      <c r="AY558" s="168" t="s">
        <v>119</v>
      </c>
      <c r="BK558" s="170">
        <f>SUM(BK559:BK568)</f>
        <v>0</v>
      </c>
    </row>
    <row r="559" spans="1:65" s="2" customFormat="1" ht="16.5" customHeight="1">
      <c r="A559" s="34"/>
      <c r="B559" s="35"/>
      <c r="C559" s="173" t="s">
        <v>883</v>
      </c>
      <c r="D559" s="173" t="s">
        <v>121</v>
      </c>
      <c r="E559" s="174" t="s">
        <v>884</v>
      </c>
      <c r="F559" s="175" t="s">
        <v>885</v>
      </c>
      <c r="G559" s="176" t="s">
        <v>450</v>
      </c>
      <c r="H559" s="177">
        <v>340.3</v>
      </c>
      <c r="I559" s="178"/>
      <c r="J559" s="179">
        <f>ROUND(I559*H559,2)</f>
        <v>0</v>
      </c>
      <c r="K559" s="175" t="s">
        <v>125</v>
      </c>
      <c r="L559" s="39"/>
      <c r="M559" s="180" t="s">
        <v>19</v>
      </c>
      <c r="N559" s="181" t="s">
        <v>42</v>
      </c>
      <c r="O559" s="64"/>
      <c r="P559" s="182">
        <f>O559*H559</f>
        <v>0</v>
      </c>
      <c r="Q559" s="182">
        <v>5.0000000000000002E-5</v>
      </c>
      <c r="R559" s="182">
        <f>Q559*H559</f>
        <v>1.7015000000000002E-2</v>
      </c>
      <c r="S559" s="182">
        <v>0</v>
      </c>
      <c r="T559" s="183">
        <f>S559*H559</f>
        <v>0</v>
      </c>
      <c r="U559" s="34"/>
      <c r="V559" s="34"/>
      <c r="W559" s="34"/>
      <c r="X559" s="34"/>
      <c r="Y559" s="34"/>
      <c r="Z559" s="34"/>
      <c r="AA559" s="34"/>
      <c r="AB559" s="34"/>
      <c r="AC559" s="34"/>
      <c r="AD559" s="34"/>
      <c r="AE559" s="34"/>
      <c r="AR559" s="184" t="s">
        <v>221</v>
      </c>
      <c r="AT559" s="184" t="s">
        <v>121</v>
      </c>
      <c r="AU559" s="184" t="s">
        <v>82</v>
      </c>
      <c r="AY559" s="17" t="s">
        <v>119</v>
      </c>
      <c r="BE559" s="185">
        <f>IF(N559="základní",J559,0)</f>
        <v>0</v>
      </c>
      <c r="BF559" s="185">
        <f>IF(N559="snížená",J559,0)</f>
        <v>0</v>
      </c>
      <c r="BG559" s="185">
        <f>IF(N559="zákl. přenesená",J559,0)</f>
        <v>0</v>
      </c>
      <c r="BH559" s="185">
        <f>IF(N559="sníž. přenesená",J559,0)</f>
        <v>0</v>
      </c>
      <c r="BI559" s="185">
        <f>IF(N559="nulová",J559,0)</f>
        <v>0</v>
      </c>
      <c r="BJ559" s="17" t="s">
        <v>79</v>
      </c>
      <c r="BK559" s="185">
        <f>ROUND(I559*H559,2)</f>
        <v>0</v>
      </c>
      <c r="BL559" s="17" t="s">
        <v>221</v>
      </c>
      <c r="BM559" s="184" t="s">
        <v>886</v>
      </c>
    </row>
    <row r="560" spans="1:65" s="2" customFormat="1" ht="11.25">
      <c r="A560" s="34"/>
      <c r="B560" s="35"/>
      <c r="C560" s="36"/>
      <c r="D560" s="186" t="s">
        <v>128</v>
      </c>
      <c r="E560" s="36"/>
      <c r="F560" s="187" t="s">
        <v>887</v>
      </c>
      <c r="G560" s="36"/>
      <c r="H560" s="36"/>
      <c r="I560" s="188"/>
      <c r="J560" s="36"/>
      <c r="K560" s="36"/>
      <c r="L560" s="39"/>
      <c r="M560" s="189"/>
      <c r="N560" s="190"/>
      <c r="O560" s="64"/>
      <c r="P560" s="64"/>
      <c r="Q560" s="64"/>
      <c r="R560" s="64"/>
      <c r="S560" s="64"/>
      <c r="T560" s="65"/>
      <c r="U560" s="34"/>
      <c r="V560" s="34"/>
      <c r="W560" s="34"/>
      <c r="X560" s="34"/>
      <c r="Y560" s="34"/>
      <c r="Z560" s="34"/>
      <c r="AA560" s="34"/>
      <c r="AB560" s="34"/>
      <c r="AC560" s="34"/>
      <c r="AD560" s="34"/>
      <c r="AE560" s="34"/>
      <c r="AT560" s="17" t="s">
        <v>128</v>
      </c>
      <c r="AU560" s="17" t="s">
        <v>82</v>
      </c>
    </row>
    <row r="561" spans="1:65" s="2" customFormat="1" ht="11.25">
      <c r="A561" s="34"/>
      <c r="B561" s="35"/>
      <c r="C561" s="36"/>
      <c r="D561" s="191" t="s">
        <v>130</v>
      </c>
      <c r="E561" s="36"/>
      <c r="F561" s="192" t="s">
        <v>888</v>
      </c>
      <c r="G561" s="36"/>
      <c r="H561" s="36"/>
      <c r="I561" s="188"/>
      <c r="J561" s="36"/>
      <c r="K561" s="36"/>
      <c r="L561" s="39"/>
      <c r="M561" s="189"/>
      <c r="N561" s="190"/>
      <c r="O561" s="64"/>
      <c r="P561" s="64"/>
      <c r="Q561" s="64"/>
      <c r="R561" s="64"/>
      <c r="S561" s="64"/>
      <c r="T561" s="65"/>
      <c r="U561" s="34"/>
      <c r="V561" s="34"/>
      <c r="W561" s="34"/>
      <c r="X561" s="34"/>
      <c r="Y561" s="34"/>
      <c r="Z561" s="34"/>
      <c r="AA561" s="34"/>
      <c r="AB561" s="34"/>
      <c r="AC561" s="34"/>
      <c r="AD561" s="34"/>
      <c r="AE561" s="34"/>
      <c r="AT561" s="17" t="s">
        <v>130</v>
      </c>
      <c r="AU561" s="17" t="s">
        <v>82</v>
      </c>
    </row>
    <row r="562" spans="1:65" s="13" customFormat="1" ht="11.25">
      <c r="B562" s="193"/>
      <c r="C562" s="194"/>
      <c r="D562" s="186" t="s">
        <v>132</v>
      </c>
      <c r="E562" s="195" t="s">
        <v>19</v>
      </c>
      <c r="F562" s="196" t="s">
        <v>889</v>
      </c>
      <c r="G562" s="194"/>
      <c r="H562" s="197">
        <v>340.3</v>
      </c>
      <c r="I562" s="198"/>
      <c r="J562" s="194"/>
      <c r="K562" s="194"/>
      <c r="L562" s="199"/>
      <c r="M562" s="200"/>
      <c r="N562" s="201"/>
      <c r="O562" s="201"/>
      <c r="P562" s="201"/>
      <c r="Q562" s="201"/>
      <c r="R562" s="201"/>
      <c r="S562" s="201"/>
      <c r="T562" s="202"/>
      <c r="AT562" s="203" t="s">
        <v>132</v>
      </c>
      <c r="AU562" s="203" t="s">
        <v>82</v>
      </c>
      <c r="AV562" s="13" t="s">
        <v>82</v>
      </c>
      <c r="AW562" s="13" t="s">
        <v>33</v>
      </c>
      <c r="AX562" s="13" t="s">
        <v>79</v>
      </c>
      <c r="AY562" s="203" t="s">
        <v>119</v>
      </c>
    </row>
    <row r="563" spans="1:65" s="2" customFormat="1" ht="16.5" customHeight="1">
      <c r="A563" s="34"/>
      <c r="B563" s="35"/>
      <c r="C563" s="205" t="s">
        <v>890</v>
      </c>
      <c r="D563" s="205" t="s">
        <v>418</v>
      </c>
      <c r="E563" s="206" t="s">
        <v>891</v>
      </c>
      <c r="F563" s="207" t="s">
        <v>892</v>
      </c>
      <c r="G563" s="208" t="s">
        <v>136</v>
      </c>
      <c r="H563" s="209">
        <v>1</v>
      </c>
      <c r="I563" s="210"/>
      <c r="J563" s="211">
        <f>ROUND(I563*H563,2)</f>
        <v>0</v>
      </c>
      <c r="K563" s="207" t="s">
        <v>19</v>
      </c>
      <c r="L563" s="212"/>
      <c r="M563" s="213" t="s">
        <v>19</v>
      </c>
      <c r="N563" s="214" t="s">
        <v>42</v>
      </c>
      <c r="O563" s="64"/>
      <c r="P563" s="182">
        <f>O563*H563</f>
        <v>0</v>
      </c>
      <c r="Q563" s="182">
        <v>0.34029999999999999</v>
      </c>
      <c r="R563" s="182">
        <f>Q563*H563</f>
        <v>0.34029999999999999</v>
      </c>
      <c r="S563" s="182">
        <v>0</v>
      </c>
      <c r="T563" s="183">
        <f>S563*H563</f>
        <v>0</v>
      </c>
      <c r="U563" s="34"/>
      <c r="V563" s="34"/>
      <c r="W563" s="34"/>
      <c r="X563" s="34"/>
      <c r="Y563" s="34"/>
      <c r="Z563" s="34"/>
      <c r="AA563" s="34"/>
      <c r="AB563" s="34"/>
      <c r="AC563" s="34"/>
      <c r="AD563" s="34"/>
      <c r="AE563" s="34"/>
      <c r="AR563" s="184" t="s">
        <v>174</v>
      </c>
      <c r="AT563" s="184" t="s">
        <v>418</v>
      </c>
      <c r="AU563" s="184" t="s">
        <v>82</v>
      </c>
      <c r="AY563" s="17" t="s">
        <v>119</v>
      </c>
      <c r="BE563" s="185">
        <f>IF(N563="základní",J563,0)</f>
        <v>0</v>
      </c>
      <c r="BF563" s="185">
        <f>IF(N563="snížená",J563,0)</f>
        <v>0</v>
      </c>
      <c r="BG563" s="185">
        <f>IF(N563="zákl. přenesená",J563,0)</f>
        <v>0</v>
      </c>
      <c r="BH563" s="185">
        <f>IF(N563="sníž. přenesená",J563,0)</f>
        <v>0</v>
      </c>
      <c r="BI563" s="185">
        <f>IF(N563="nulová",J563,0)</f>
        <v>0</v>
      </c>
      <c r="BJ563" s="17" t="s">
        <v>79</v>
      </c>
      <c r="BK563" s="185">
        <f>ROUND(I563*H563,2)</f>
        <v>0</v>
      </c>
      <c r="BL563" s="17" t="s">
        <v>126</v>
      </c>
      <c r="BM563" s="184" t="s">
        <v>893</v>
      </c>
    </row>
    <row r="564" spans="1:65" s="2" customFormat="1" ht="11.25">
      <c r="A564" s="34"/>
      <c r="B564" s="35"/>
      <c r="C564" s="36"/>
      <c r="D564" s="186" t="s">
        <v>128</v>
      </c>
      <c r="E564" s="36"/>
      <c r="F564" s="187" t="s">
        <v>892</v>
      </c>
      <c r="G564" s="36"/>
      <c r="H564" s="36"/>
      <c r="I564" s="188"/>
      <c r="J564" s="36"/>
      <c r="K564" s="36"/>
      <c r="L564" s="39"/>
      <c r="M564" s="189"/>
      <c r="N564" s="190"/>
      <c r="O564" s="64"/>
      <c r="P564" s="64"/>
      <c r="Q564" s="64"/>
      <c r="R564" s="64"/>
      <c r="S564" s="64"/>
      <c r="T564" s="65"/>
      <c r="U564" s="34"/>
      <c r="V564" s="34"/>
      <c r="W564" s="34"/>
      <c r="X564" s="34"/>
      <c r="Y564" s="34"/>
      <c r="Z564" s="34"/>
      <c r="AA564" s="34"/>
      <c r="AB564" s="34"/>
      <c r="AC564" s="34"/>
      <c r="AD564" s="34"/>
      <c r="AE564" s="34"/>
      <c r="AT564" s="17" t="s">
        <v>128</v>
      </c>
      <c r="AU564" s="17" t="s">
        <v>82</v>
      </c>
    </row>
    <row r="565" spans="1:65" s="2" customFormat="1" ht="39">
      <c r="A565" s="34"/>
      <c r="B565" s="35"/>
      <c r="C565" s="36"/>
      <c r="D565" s="186" t="s">
        <v>160</v>
      </c>
      <c r="E565" s="36"/>
      <c r="F565" s="204" t="s">
        <v>894</v>
      </c>
      <c r="G565" s="36"/>
      <c r="H565" s="36"/>
      <c r="I565" s="188"/>
      <c r="J565" s="36"/>
      <c r="K565" s="36"/>
      <c r="L565" s="39"/>
      <c r="M565" s="189"/>
      <c r="N565" s="190"/>
      <c r="O565" s="64"/>
      <c r="P565" s="64"/>
      <c r="Q565" s="64"/>
      <c r="R565" s="64"/>
      <c r="S565" s="64"/>
      <c r="T565" s="65"/>
      <c r="U565" s="34"/>
      <c r="V565" s="34"/>
      <c r="W565" s="34"/>
      <c r="X565" s="34"/>
      <c r="Y565" s="34"/>
      <c r="Z565" s="34"/>
      <c r="AA565" s="34"/>
      <c r="AB565" s="34"/>
      <c r="AC565" s="34"/>
      <c r="AD565" s="34"/>
      <c r="AE565" s="34"/>
      <c r="AT565" s="17" t="s">
        <v>160</v>
      </c>
      <c r="AU565" s="17" t="s">
        <v>82</v>
      </c>
    </row>
    <row r="566" spans="1:65" s="2" customFormat="1" ht="16.5" customHeight="1">
      <c r="A566" s="34"/>
      <c r="B566" s="35"/>
      <c r="C566" s="173" t="s">
        <v>895</v>
      </c>
      <c r="D566" s="173" t="s">
        <v>121</v>
      </c>
      <c r="E566" s="174" t="s">
        <v>896</v>
      </c>
      <c r="F566" s="175" t="s">
        <v>897</v>
      </c>
      <c r="G566" s="176" t="s">
        <v>393</v>
      </c>
      <c r="H566" s="177">
        <v>1.7000000000000001E-2</v>
      </c>
      <c r="I566" s="178"/>
      <c r="J566" s="179">
        <f>ROUND(I566*H566,2)</f>
        <v>0</v>
      </c>
      <c r="K566" s="175" t="s">
        <v>125</v>
      </c>
      <c r="L566" s="39"/>
      <c r="M566" s="180" t="s">
        <v>19</v>
      </c>
      <c r="N566" s="181" t="s">
        <v>42</v>
      </c>
      <c r="O566" s="64"/>
      <c r="P566" s="182">
        <f>O566*H566</f>
        <v>0</v>
      </c>
      <c r="Q566" s="182">
        <v>0</v>
      </c>
      <c r="R566" s="182">
        <f>Q566*H566</f>
        <v>0</v>
      </c>
      <c r="S566" s="182">
        <v>0</v>
      </c>
      <c r="T566" s="183">
        <f>S566*H566</f>
        <v>0</v>
      </c>
      <c r="U566" s="34"/>
      <c r="V566" s="34"/>
      <c r="W566" s="34"/>
      <c r="X566" s="34"/>
      <c r="Y566" s="34"/>
      <c r="Z566" s="34"/>
      <c r="AA566" s="34"/>
      <c r="AB566" s="34"/>
      <c r="AC566" s="34"/>
      <c r="AD566" s="34"/>
      <c r="AE566" s="34"/>
      <c r="AR566" s="184" t="s">
        <v>221</v>
      </c>
      <c r="AT566" s="184" t="s">
        <v>121</v>
      </c>
      <c r="AU566" s="184" t="s">
        <v>82</v>
      </c>
      <c r="AY566" s="17" t="s">
        <v>119</v>
      </c>
      <c r="BE566" s="185">
        <f>IF(N566="základní",J566,0)</f>
        <v>0</v>
      </c>
      <c r="BF566" s="185">
        <f>IF(N566="snížená",J566,0)</f>
        <v>0</v>
      </c>
      <c r="BG566" s="185">
        <f>IF(N566="zákl. přenesená",J566,0)</f>
        <v>0</v>
      </c>
      <c r="BH566" s="185">
        <f>IF(N566="sníž. přenesená",J566,0)</f>
        <v>0</v>
      </c>
      <c r="BI566" s="185">
        <f>IF(N566="nulová",J566,0)</f>
        <v>0</v>
      </c>
      <c r="BJ566" s="17" t="s">
        <v>79</v>
      </c>
      <c r="BK566" s="185">
        <f>ROUND(I566*H566,2)</f>
        <v>0</v>
      </c>
      <c r="BL566" s="17" t="s">
        <v>221</v>
      </c>
      <c r="BM566" s="184" t="s">
        <v>898</v>
      </c>
    </row>
    <row r="567" spans="1:65" s="2" customFormat="1" ht="19.5">
      <c r="A567" s="34"/>
      <c r="B567" s="35"/>
      <c r="C567" s="36"/>
      <c r="D567" s="186" t="s">
        <v>128</v>
      </c>
      <c r="E567" s="36"/>
      <c r="F567" s="187" t="s">
        <v>899</v>
      </c>
      <c r="G567" s="36"/>
      <c r="H567" s="36"/>
      <c r="I567" s="188"/>
      <c r="J567" s="36"/>
      <c r="K567" s="36"/>
      <c r="L567" s="39"/>
      <c r="M567" s="189"/>
      <c r="N567" s="190"/>
      <c r="O567" s="64"/>
      <c r="P567" s="64"/>
      <c r="Q567" s="64"/>
      <c r="R567" s="64"/>
      <c r="S567" s="64"/>
      <c r="T567" s="65"/>
      <c r="U567" s="34"/>
      <c r="V567" s="34"/>
      <c r="W567" s="34"/>
      <c r="X567" s="34"/>
      <c r="Y567" s="34"/>
      <c r="Z567" s="34"/>
      <c r="AA567" s="34"/>
      <c r="AB567" s="34"/>
      <c r="AC567" s="34"/>
      <c r="AD567" s="34"/>
      <c r="AE567" s="34"/>
      <c r="AT567" s="17" t="s">
        <v>128</v>
      </c>
      <c r="AU567" s="17" t="s">
        <v>82</v>
      </c>
    </row>
    <row r="568" spans="1:65" s="2" customFormat="1" ht="11.25">
      <c r="A568" s="34"/>
      <c r="B568" s="35"/>
      <c r="C568" s="36"/>
      <c r="D568" s="191" t="s">
        <v>130</v>
      </c>
      <c r="E568" s="36"/>
      <c r="F568" s="192" t="s">
        <v>900</v>
      </c>
      <c r="G568" s="36"/>
      <c r="H568" s="36"/>
      <c r="I568" s="188"/>
      <c r="J568" s="36"/>
      <c r="K568" s="36"/>
      <c r="L568" s="39"/>
      <c r="M568" s="215"/>
      <c r="N568" s="216"/>
      <c r="O568" s="217"/>
      <c r="P568" s="217"/>
      <c r="Q568" s="217"/>
      <c r="R568" s="217"/>
      <c r="S568" s="217"/>
      <c r="T568" s="218"/>
      <c r="U568" s="34"/>
      <c r="V568" s="34"/>
      <c r="W568" s="34"/>
      <c r="X568" s="34"/>
      <c r="Y568" s="34"/>
      <c r="Z568" s="34"/>
      <c r="AA568" s="34"/>
      <c r="AB568" s="34"/>
      <c r="AC568" s="34"/>
      <c r="AD568" s="34"/>
      <c r="AE568" s="34"/>
      <c r="AT568" s="17" t="s">
        <v>130</v>
      </c>
      <c r="AU568" s="17" t="s">
        <v>82</v>
      </c>
    </row>
    <row r="569" spans="1:65" s="2" customFormat="1" ht="6.95" customHeight="1">
      <c r="A569" s="34"/>
      <c r="B569" s="47"/>
      <c r="C569" s="48"/>
      <c r="D569" s="48"/>
      <c r="E569" s="48"/>
      <c r="F569" s="48"/>
      <c r="G569" s="48"/>
      <c r="H569" s="48"/>
      <c r="I569" s="48"/>
      <c r="J569" s="48"/>
      <c r="K569" s="48"/>
      <c r="L569" s="39"/>
      <c r="M569" s="34"/>
      <c r="O569" s="34"/>
      <c r="P569" s="34"/>
      <c r="Q569" s="34"/>
      <c r="R569" s="34"/>
      <c r="S569" s="34"/>
      <c r="T569" s="34"/>
      <c r="U569" s="34"/>
      <c r="V569" s="34"/>
      <c r="W569" s="34"/>
      <c r="X569" s="34"/>
      <c r="Y569" s="34"/>
      <c r="Z569" s="34"/>
      <c r="AA569" s="34"/>
      <c r="AB569" s="34"/>
      <c r="AC569" s="34"/>
      <c r="AD569" s="34"/>
      <c r="AE569" s="34"/>
    </row>
  </sheetData>
  <sheetProtection algorithmName="SHA-512" hashValue="6M4KDBHlX+vjlfwleYm23Z0b7mSkRf0D+c2ZZUN1Emo0mfN4lF9kzk2rpuwxDc+b52zIueZXxgpPEGnG1jm/2Q==" saltValue="dBiVhF/1mGS3Hzg5lYGykp7CKGv+3CjN5HpR8ej/m+f1ORehdtM3+Xh2GCV12l2LDRf9SUXpCep9gdw90JNzig==" spinCount="100000" sheet="1" objects="1" scenarios="1" formatColumns="0" formatRows="0" autoFilter="0"/>
  <autoFilter ref="C89:K568"/>
  <mergeCells count="9">
    <mergeCell ref="E50:H50"/>
    <mergeCell ref="E80:H80"/>
    <mergeCell ref="E82:H82"/>
    <mergeCell ref="L2:V2"/>
    <mergeCell ref="E7:H7"/>
    <mergeCell ref="E9:H9"/>
    <mergeCell ref="E18:H18"/>
    <mergeCell ref="E27:H27"/>
    <mergeCell ref="E48:H48"/>
  </mergeCells>
  <hyperlinks>
    <hyperlink ref="F95" r:id="rId1"/>
    <hyperlink ref="F99" r:id="rId2"/>
    <hyperlink ref="F103" r:id="rId3"/>
    <hyperlink ref="F107" r:id="rId4"/>
    <hyperlink ref="F111" r:id="rId5"/>
    <hyperlink ref="F115" r:id="rId6"/>
    <hyperlink ref="F119" r:id="rId7"/>
    <hyperlink ref="F123" r:id="rId8"/>
    <hyperlink ref="F127" r:id="rId9"/>
    <hyperlink ref="F138" r:id="rId10"/>
    <hyperlink ref="F142" r:id="rId11"/>
    <hyperlink ref="F146" r:id="rId12"/>
    <hyperlink ref="F150" r:id="rId13"/>
    <hyperlink ref="F154" r:id="rId14"/>
    <hyperlink ref="F159" r:id="rId15"/>
    <hyperlink ref="F163" r:id="rId16"/>
    <hyperlink ref="F167" r:id="rId17"/>
    <hyperlink ref="F172" r:id="rId18"/>
    <hyperlink ref="F178" r:id="rId19"/>
    <hyperlink ref="F182" r:id="rId20"/>
    <hyperlink ref="F187" r:id="rId21"/>
    <hyperlink ref="F195" r:id="rId22"/>
    <hyperlink ref="F199" r:id="rId23"/>
    <hyperlink ref="F204" r:id="rId24"/>
    <hyperlink ref="F210" r:id="rId25"/>
    <hyperlink ref="F213" r:id="rId26"/>
    <hyperlink ref="F216" r:id="rId27"/>
    <hyperlink ref="F219" r:id="rId28"/>
    <hyperlink ref="F223" r:id="rId29"/>
    <hyperlink ref="F227" r:id="rId30"/>
    <hyperlink ref="F231" r:id="rId31"/>
    <hyperlink ref="F236" r:id="rId32"/>
    <hyperlink ref="F240" r:id="rId33"/>
    <hyperlink ref="F244" r:id="rId34"/>
    <hyperlink ref="F250" r:id="rId35"/>
    <hyperlink ref="F254" r:id="rId36"/>
    <hyperlink ref="F259" r:id="rId37"/>
    <hyperlink ref="F264" r:id="rId38"/>
    <hyperlink ref="F277" r:id="rId39"/>
    <hyperlink ref="F281" r:id="rId40"/>
    <hyperlink ref="F285" r:id="rId41"/>
    <hyperlink ref="F295" r:id="rId42"/>
    <hyperlink ref="F300" r:id="rId43"/>
    <hyperlink ref="F305" r:id="rId44"/>
    <hyperlink ref="F309" r:id="rId45"/>
    <hyperlink ref="F313" r:id="rId46"/>
    <hyperlink ref="F318" r:id="rId47"/>
    <hyperlink ref="F323" r:id="rId48"/>
    <hyperlink ref="F327" r:id="rId49"/>
    <hyperlink ref="F332" r:id="rId50"/>
    <hyperlink ref="F337" r:id="rId51"/>
    <hyperlink ref="F340" r:id="rId52"/>
    <hyperlink ref="F346" r:id="rId53"/>
    <hyperlink ref="F351" r:id="rId54"/>
    <hyperlink ref="F355" r:id="rId55"/>
    <hyperlink ref="F360" r:id="rId56"/>
    <hyperlink ref="F365" r:id="rId57"/>
    <hyperlink ref="F369" r:id="rId58"/>
    <hyperlink ref="F373" r:id="rId59"/>
    <hyperlink ref="F379" r:id="rId60"/>
    <hyperlink ref="F387" r:id="rId61"/>
    <hyperlink ref="F391" r:id="rId62"/>
    <hyperlink ref="F396" r:id="rId63"/>
    <hyperlink ref="F401" r:id="rId64"/>
    <hyperlink ref="F406" r:id="rId65"/>
    <hyperlink ref="F411" r:id="rId66"/>
    <hyperlink ref="F416" r:id="rId67"/>
    <hyperlink ref="F421" r:id="rId68"/>
    <hyperlink ref="F430" r:id="rId69"/>
    <hyperlink ref="F445" r:id="rId70"/>
    <hyperlink ref="F451" r:id="rId71"/>
    <hyperlink ref="F457" r:id="rId72"/>
    <hyperlink ref="F461" r:id="rId73"/>
    <hyperlink ref="F465" r:id="rId74"/>
    <hyperlink ref="F474" r:id="rId75"/>
    <hyperlink ref="F482" r:id="rId76"/>
    <hyperlink ref="F486" r:id="rId77"/>
    <hyperlink ref="F493" r:id="rId78"/>
    <hyperlink ref="F497" r:id="rId79"/>
    <hyperlink ref="F501" r:id="rId80"/>
    <hyperlink ref="F506" r:id="rId81"/>
    <hyperlink ref="F510" r:id="rId82"/>
    <hyperlink ref="F514" r:id="rId83"/>
    <hyperlink ref="F518" r:id="rId84"/>
    <hyperlink ref="F523" r:id="rId85"/>
    <hyperlink ref="F527" r:id="rId86"/>
    <hyperlink ref="F531" r:id="rId87"/>
    <hyperlink ref="F535" r:id="rId88"/>
    <hyperlink ref="F539" r:id="rId89"/>
    <hyperlink ref="F544" r:id="rId90"/>
    <hyperlink ref="F548" r:id="rId91"/>
    <hyperlink ref="F553" r:id="rId92"/>
    <hyperlink ref="F556" r:id="rId93"/>
    <hyperlink ref="F561" r:id="rId94"/>
    <hyperlink ref="F568" r:id="rId95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96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123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45"/>
      <c r="M2" s="345"/>
      <c r="N2" s="345"/>
      <c r="O2" s="345"/>
      <c r="P2" s="345"/>
      <c r="Q2" s="345"/>
      <c r="R2" s="345"/>
      <c r="S2" s="345"/>
      <c r="T2" s="345"/>
      <c r="U2" s="345"/>
      <c r="V2" s="345"/>
      <c r="AT2" s="17" t="s">
        <v>85</v>
      </c>
    </row>
    <row r="3" spans="1:46" s="1" customFormat="1" ht="6.95" customHeight="1">
      <c r="B3" s="101"/>
      <c r="C3" s="102"/>
      <c r="D3" s="102"/>
      <c r="E3" s="102"/>
      <c r="F3" s="102"/>
      <c r="G3" s="102"/>
      <c r="H3" s="102"/>
      <c r="I3" s="102"/>
      <c r="J3" s="102"/>
      <c r="K3" s="102"/>
      <c r="L3" s="20"/>
      <c r="AT3" s="17" t="s">
        <v>82</v>
      </c>
    </row>
    <row r="4" spans="1:46" s="1" customFormat="1" ht="24.95" customHeight="1">
      <c r="B4" s="20"/>
      <c r="D4" s="103" t="s">
        <v>86</v>
      </c>
      <c r="L4" s="20"/>
      <c r="M4" s="104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05" t="s">
        <v>16</v>
      </c>
      <c r="L6" s="20"/>
    </row>
    <row r="7" spans="1:46" s="1" customFormat="1" ht="16.5" customHeight="1">
      <c r="B7" s="20"/>
      <c r="E7" s="346" t="str">
        <f>'Rekapitulace stavby'!K6</f>
        <v>Starohorská cesta - SO-101</v>
      </c>
      <c r="F7" s="347"/>
      <c r="G7" s="347"/>
      <c r="H7" s="347"/>
      <c r="L7" s="20"/>
    </row>
    <row r="8" spans="1:46" s="2" customFormat="1" ht="12" customHeight="1">
      <c r="A8" s="34"/>
      <c r="B8" s="39"/>
      <c r="C8" s="34"/>
      <c r="D8" s="105" t="s">
        <v>87</v>
      </c>
      <c r="E8" s="34"/>
      <c r="F8" s="34"/>
      <c r="G8" s="34"/>
      <c r="H8" s="34"/>
      <c r="I8" s="34"/>
      <c r="J8" s="34"/>
      <c r="K8" s="34"/>
      <c r="L8" s="106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348" t="s">
        <v>901</v>
      </c>
      <c r="F9" s="349"/>
      <c r="G9" s="349"/>
      <c r="H9" s="349"/>
      <c r="I9" s="34"/>
      <c r="J9" s="34"/>
      <c r="K9" s="34"/>
      <c r="L9" s="106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1.25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106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05" t="s">
        <v>18</v>
      </c>
      <c r="E11" s="34"/>
      <c r="F11" s="107" t="s">
        <v>19</v>
      </c>
      <c r="G11" s="34"/>
      <c r="H11" s="34"/>
      <c r="I11" s="105" t="s">
        <v>20</v>
      </c>
      <c r="J11" s="107" t="s">
        <v>19</v>
      </c>
      <c r="K11" s="34"/>
      <c r="L11" s="106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05" t="s">
        <v>21</v>
      </c>
      <c r="E12" s="34"/>
      <c r="F12" s="107" t="s">
        <v>22</v>
      </c>
      <c r="G12" s="34"/>
      <c r="H12" s="34"/>
      <c r="I12" s="105" t="s">
        <v>23</v>
      </c>
      <c r="J12" s="108" t="str">
        <f>'Rekapitulace stavby'!AN8</f>
        <v>17. 5. 2023</v>
      </c>
      <c r="K12" s="34"/>
      <c r="L12" s="106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106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05" t="s">
        <v>25</v>
      </c>
      <c r="E14" s="34"/>
      <c r="F14" s="34"/>
      <c r="G14" s="34"/>
      <c r="H14" s="34"/>
      <c r="I14" s="105" t="s">
        <v>26</v>
      </c>
      <c r="J14" s="107" t="s">
        <v>19</v>
      </c>
      <c r="K14" s="34"/>
      <c r="L14" s="106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07" t="s">
        <v>27</v>
      </c>
      <c r="F15" s="34"/>
      <c r="G15" s="34"/>
      <c r="H15" s="34"/>
      <c r="I15" s="105" t="s">
        <v>28</v>
      </c>
      <c r="J15" s="107" t="s">
        <v>19</v>
      </c>
      <c r="K15" s="34"/>
      <c r="L15" s="106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106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05" t="s">
        <v>29</v>
      </c>
      <c r="E17" s="34"/>
      <c r="F17" s="34"/>
      <c r="G17" s="34"/>
      <c r="H17" s="34"/>
      <c r="I17" s="105" t="s">
        <v>26</v>
      </c>
      <c r="J17" s="30" t="str">
        <f>'Rekapitulace stavby'!AN13</f>
        <v>Vyplň údaj</v>
      </c>
      <c r="K17" s="34"/>
      <c r="L17" s="106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350" t="str">
        <f>'Rekapitulace stavby'!E14</f>
        <v>Vyplň údaj</v>
      </c>
      <c r="F18" s="351"/>
      <c r="G18" s="351"/>
      <c r="H18" s="351"/>
      <c r="I18" s="105" t="s">
        <v>28</v>
      </c>
      <c r="J18" s="30" t="str">
        <f>'Rekapitulace stavby'!AN14</f>
        <v>Vyplň údaj</v>
      </c>
      <c r="K18" s="34"/>
      <c r="L18" s="106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106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05" t="s">
        <v>31</v>
      </c>
      <c r="E20" s="34"/>
      <c r="F20" s="34"/>
      <c r="G20" s="34"/>
      <c r="H20" s="34"/>
      <c r="I20" s="105" t="s">
        <v>26</v>
      </c>
      <c r="J20" s="107" t="s">
        <v>19</v>
      </c>
      <c r="K20" s="34"/>
      <c r="L20" s="106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07" t="s">
        <v>32</v>
      </c>
      <c r="F21" s="34"/>
      <c r="G21" s="34"/>
      <c r="H21" s="34"/>
      <c r="I21" s="105" t="s">
        <v>28</v>
      </c>
      <c r="J21" s="107" t="s">
        <v>19</v>
      </c>
      <c r="K21" s="34"/>
      <c r="L21" s="106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106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05" t="s">
        <v>34</v>
      </c>
      <c r="E23" s="34"/>
      <c r="F23" s="34"/>
      <c r="G23" s="34"/>
      <c r="H23" s="34"/>
      <c r="I23" s="105" t="s">
        <v>26</v>
      </c>
      <c r="J23" s="107" t="str">
        <f>IF('Rekapitulace stavby'!AN19="","",'Rekapitulace stavby'!AN19)</f>
        <v/>
      </c>
      <c r="K23" s="34"/>
      <c r="L23" s="106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07" t="str">
        <f>IF('Rekapitulace stavby'!E20="","",'Rekapitulace stavby'!E20)</f>
        <v xml:space="preserve"> </v>
      </c>
      <c r="F24" s="34"/>
      <c r="G24" s="34"/>
      <c r="H24" s="34"/>
      <c r="I24" s="105" t="s">
        <v>28</v>
      </c>
      <c r="J24" s="107" t="str">
        <f>IF('Rekapitulace stavby'!AN20="","",'Rekapitulace stavby'!AN20)</f>
        <v/>
      </c>
      <c r="K24" s="34"/>
      <c r="L24" s="106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106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05" t="s">
        <v>35</v>
      </c>
      <c r="E26" s="34"/>
      <c r="F26" s="34"/>
      <c r="G26" s="34"/>
      <c r="H26" s="34"/>
      <c r="I26" s="34"/>
      <c r="J26" s="34"/>
      <c r="K26" s="34"/>
      <c r="L26" s="106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09"/>
      <c r="B27" s="110"/>
      <c r="C27" s="109"/>
      <c r="D27" s="109"/>
      <c r="E27" s="352" t="s">
        <v>19</v>
      </c>
      <c r="F27" s="352"/>
      <c r="G27" s="352"/>
      <c r="H27" s="352"/>
      <c r="I27" s="109"/>
      <c r="J27" s="109"/>
      <c r="K27" s="109"/>
      <c r="L27" s="111"/>
      <c r="S27" s="109"/>
      <c r="T27" s="109"/>
      <c r="U27" s="109"/>
      <c r="V27" s="109"/>
      <c r="W27" s="109"/>
      <c r="X27" s="109"/>
      <c r="Y27" s="109"/>
      <c r="Z27" s="109"/>
      <c r="AA27" s="109"/>
      <c r="AB27" s="109"/>
      <c r="AC27" s="109"/>
      <c r="AD27" s="109"/>
      <c r="AE27" s="109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106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12"/>
      <c r="E29" s="112"/>
      <c r="F29" s="112"/>
      <c r="G29" s="112"/>
      <c r="H29" s="112"/>
      <c r="I29" s="112"/>
      <c r="J29" s="112"/>
      <c r="K29" s="112"/>
      <c r="L29" s="106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13" t="s">
        <v>37</v>
      </c>
      <c r="E30" s="34"/>
      <c r="F30" s="34"/>
      <c r="G30" s="34"/>
      <c r="H30" s="34"/>
      <c r="I30" s="34"/>
      <c r="J30" s="114">
        <f>ROUND(J82, 2)</f>
        <v>0</v>
      </c>
      <c r="K30" s="34"/>
      <c r="L30" s="106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12"/>
      <c r="E31" s="112"/>
      <c r="F31" s="112"/>
      <c r="G31" s="112"/>
      <c r="H31" s="112"/>
      <c r="I31" s="112"/>
      <c r="J31" s="112"/>
      <c r="K31" s="112"/>
      <c r="L31" s="106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15" t="s">
        <v>39</v>
      </c>
      <c r="G32" s="34"/>
      <c r="H32" s="34"/>
      <c r="I32" s="115" t="s">
        <v>38</v>
      </c>
      <c r="J32" s="115" t="s">
        <v>40</v>
      </c>
      <c r="K32" s="34"/>
      <c r="L32" s="106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16" t="s">
        <v>41</v>
      </c>
      <c r="E33" s="105" t="s">
        <v>42</v>
      </c>
      <c r="F33" s="117">
        <f>ROUND((SUM(BE82:BE122)),  2)</f>
        <v>0</v>
      </c>
      <c r="G33" s="34"/>
      <c r="H33" s="34"/>
      <c r="I33" s="118">
        <v>0.21</v>
      </c>
      <c r="J33" s="117">
        <f>ROUND(((SUM(BE82:BE122))*I33),  2)</f>
        <v>0</v>
      </c>
      <c r="K33" s="34"/>
      <c r="L33" s="106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05" t="s">
        <v>43</v>
      </c>
      <c r="F34" s="117">
        <f>ROUND((SUM(BF82:BF122)),  2)</f>
        <v>0</v>
      </c>
      <c r="G34" s="34"/>
      <c r="H34" s="34"/>
      <c r="I34" s="118">
        <v>0.15</v>
      </c>
      <c r="J34" s="117">
        <f>ROUND(((SUM(BF82:BF122))*I34),  2)</f>
        <v>0</v>
      </c>
      <c r="K34" s="34"/>
      <c r="L34" s="106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05" t="s">
        <v>44</v>
      </c>
      <c r="F35" s="117">
        <f>ROUND((SUM(BG82:BG122)),  2)</f>
        <v>0</v>
      </c>
      <c r="G35" s="34"/>
      <c r="H35" s="34"/>
      <c r="I35" s="118">
        <v>0.21</v>
      </c>
      <c r="J35" s="117">
        <f>0</f>
        <v>0</v>
      </c>
      <c r="K35" s="34"/>
      <c r="L35" s="106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05" t="s">
        <v>45</v>
      </c>
      <c r="F36" s="117">
        <f>ROUND((SUM(BH82:BH122)),  2)</f>
        <v>0</v>
      </c>
      <c r="G36" s="34"/>
      <c r="H36" s="34"/>
      <c r="I36" s="118">
        <v>0.15</v>
      </c>
      <c r="J36" s="117">
        <f>0</f>
        <v>0</v>
      </c>
      <c r="K36" s="34"/>
      <c r="L36" s="106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05" t="s">
        <v>46</v>
      </c>
      <c r="F37" s="117">
        <f>ROUND((SUM(BI82:BI122)),  2)</f>
        <v>0</v>
      </c>
      <c r="G37" s="34"/>
      <c r="H37" s="34"/>
      <c r="I37" s="118">
        <v>0</v>
      </c>
      <c r="J37" s="117">
        <f>0</f>
        <v>0</v>
      </c>
      <c r="K37" s="34"/>
      <c r="L37" s="106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106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19"/>
      <c r="D39" s="120" t="s">
        <v>47</v>
      </c>
      <c r="E39" s="121"/>
      <c r="F39" s="121"/>
      <c r="G39" s="122" t="s">
        <v>48</v>
      </c>
      <c r="H39" s="123" t="s">
        <v>49</v>
      </c>
      <c r="I39" s="121"/>
      <c r="J39" s="124">
        <f>SUM(J30:J37)</f>
        <v>0</v>
      </c>
      <c r="K39" s="125"/>
      <c r="L39" s="106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126"/>
      <c r="C40" s="127"/>
      <c r="D40" s="127"/>
      <c r="E40" s="127"/>
      <c r="F40" s="127"/>
      <c r="G40" s="127"/>
      <c r="H40" s="127"/>
      <c r="I40" s="127"/>
      <c r="J40" s="127"/>
      <c r="K40" s="127"/>
      <c r="L40" s="106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4" spans="1:31" s="2" customFormat="1" ht="6.95" customHeight="1">
      <c r="A44" s="34"/>
      <c r="B44" s="128"/>
      <c r="C44" s="129"/>
      <c r="D44" s="129"/>
      <c r="E44" s="129"/>
      <c r="F44" s="129"/>
      <c r="G44" s="129"/>
      <c r="H44" s="129"/>
      <c r="I44" s="129"/>
      <c r="J44" s="129"/>
      <c r="K44" s="129"/>
      <c r="L44" s="106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pans="1:31" s="2" customFormat="1" ht="24.95" customHeight="1">
      <c r="A45" s="34"/>
      <c r="B45" s="35"/>
      <c r="C45" s="23" t="s">
        <v>89</v>
      </c>
      <c r="D45" s="36"/>
      <c r="E45" s="36"/>
      <c r="F45" s="36"/>
      <c r="G45" s="36"/>
      <c r="H45" s="36"/>
      <c r="I45" s="36"/>
      <c r="J45" s="36"/>
      <c r="K45" s="36"/>
      <c r="L45" s="106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</row>
    <row r="46" spans="1:31" s="2" customFormat="1" ht="6.95" customHeight="1">
      <c r="A46" s="34"/>
      <c r="B46" s="35"/>
      <c r="C46" s="36"/>
      <c r="D46" s="36"/>
      <c r="E46" s="36"/>
      <c r="F46" s="36"/>
      <c r="G46" s="36"/>
      <c r="H46" s="36"/>
      <c r="I46" s="36"/>
      <c r="J46" s="36"/>
      <c r="K46" s="36"/>
      <c r="L46" s="106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pans="1:31" s="2" customFormat="1" ht="12" customHeight="1">
      <c r="A47" s="34"/>
      <c r="B47" s="35"/>
      <c r="C47" s="29" t="s">
        <v>16</v>
      </c>
      <c r="D47" s="36"/>
      <c r="E47" s="36"/>
      <c r="F47" s="36"/>
      <c r="G47" s="36"/>
      <c r="H47" s="36"/>
      <c r="I47" s="36"/>
      <c r="J47" s="36"/>
      <c r="K47" s="36"/>
      <c r="L47" s="106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pans="1:31" s="2" customFormat="1" ht="16.5" customHeight="1">
      <c r="A48" s="34"/>
      <c r="B48" s="35"/>
      <c r="C48" s="36"/>
      <c r="D48" s="36"/>
      <c r="E48" s="353" t="str">
        <f>E7</f>
        <v>Starohorská cesta - SO-101</v>
      </c>
      <c r="F48" s="354"/>
      <c r="G48" s="354"/>
      <c r="H48" s="354"/>
      <c r="I48" s="36"/>
      <c r="J48" s="36"/>
      <c r="K48" s="36"/>
      <c r="L48" s="106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pans="1:47" s="2" customFormat="1" ht="12" customHeight="1">
      <c r="A49" s="34"/>
      <c r="B49" s="35"/>
      <c r="C49" s="29" t="s">
        <v>87</v>
      </c>
      <c r="D49" s="36"/>
      <c r="E49" s="36"/>
      <c r="F49" s="36"/>
      <c r="G49" s="36"/>
      <c r="H49" s="36"/>
      <c r="I49" s="36"/>
      <c r="J49" s="36"/>
      <c r="K49" s="36"/>
      <c r="L49" s="106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pans="1:47" s="2" customFormat="1" ht="16.5" customHeight="1">
      <c r="A50" s="34"/>
      <c r="B50" s="35"/>
      <c r="C50" s="36"/>
      <c r="D50" s="36"/>
      <c r="E50" s="325" t="str">
        <f>E9</f>
        <v>VON - Vedlejší a ostatní náklady</v>
      </c>
      <c r="F50" s="355"/>
      <c r="G50" s="355"/>
      <c r="H50" s="355"/>
      <c r="I50" s="36"/>
      <c r="J50" s="36"/>
      <c r="K50" s="36"/>
      <c r="L50" s="106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pans="1:47" s="2" customFormat="1" ht="6.95" customHeight="1">
      <c r="A51" s="34"/>
      <c r="B51" s="35"/>
      <c r="C51" s="36"/>
      <c r="D51" s="36"/>
      <c r="E51" s="36"/>
      <c r="F51" s="36"/>
      <c r="G51" s="36"/>
      <c r="H51" s="36"/>
      <c r="I51" s="36"/>
      <c r="J51" s="36"/>
      <c r="K51" s="36"/>
      <c r="L51" s="106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</row>
    <row r="52" spans="1:47" s="2" customFormat="1" ht="12" customHeight="1">
      <c r="A52" s="34"/>
      <c r="B52" s="35"/>
      <c r="C52" s="29" t="s">
        <v>21</v>
      </c>
      <c r="D52" s="36"/>
      <c r="E52" s="36"/>
      <c r="F52" s="27" t="str">
        <f>F12</f>
        <v xml:space="preserve"> </v>
      </c>
      <c r="G52" s="36"/>
      <c r="H52" s="36"/>
      <c r="I52" s="29" t="s">
        <v>23</v>
      </c>
      <c r="J52" s="59" t="str">
        <f>IF(J12="","",J12)</f>
        <v>17. 5. 2023</v>
      </c>
      <c r="K52" s="36"/>
      <c r="L52" s="106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pans="1:47" s="2" customFormat="1" ht="6.95" customHeight="1">
      <c r="A53" s="34"/>
      <c r="B53" s="35"/>
      <c r="C53" s="36"/>
      <c r="D53" s="36"/>
      <c r="E53" s="36"/>
      <c r="F53" s="36"/>
      <c r="G53" s="36"/>
      <c r="H53" s="36"/>
      <c r="I53" s="36"/>
      <c r="J53" s="36"/>
      <c r="K53" s="36"/>
      <c r="L53" s="106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pans="1:47" s="2" customFormat="1" ht="25.7" customHeight="1">
      <c r="A54" s="34"/>
      <c r="B54" s="35"/>
      <c r="C54" s="29" t="s">
        <v>25</v>
      </c>
      <c r="D54" s="36"/>
      <c r="E54" s="36"/>
      <c r="F54" s="27" t="str">
        <f>E15</f>
        <v>ČR-SPÚ, Pobočka Tábor</v>
      </c>
      <c r="G54" s="36"/>
      <c r="H54" s="36"/>
      <c r="I54" s="29" t="s">
        <v>31</v>
      </c>
      <c r="J54" s="32" t="str">
        <f>E21</f>
        <v>Agroprojekce Litomyšl, s.r.o.</v>
      </c>
      <c r="K54" s="36"/>
      <c r="L54" s="106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pans="1:47" s="2" customFormat="1" ht="15.2" customHeight="1">
      <c r="A55" s="34"/>
      <c r="B55" s="35"/>
      <c r="C55" s="29" t="s">
        <v>29</v>
      </c>
      <c r="D55" s="36"/>
      <c r="E55" s="36"/>
      <c r="F55" s="27" t="str">
        <f>IF(E18="","",E18)</f>
        <v>Vyplň údaj</v>
      </c>
      <c r="G55" s="36"/>
      <c r="H55" s="36"/>
      <c r="I55" s="29" t="s">
        <v>34</v>
      </c>
      <c r="J55" s="32" t="str">
        <f>E24</f>
        <v xml:space="preserve"> </v>
      </c>
      <c r="K55" s="36"/>
      <c r="L55" s="106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pans="1:47" s="2" customFormat="1" ht="10.35" customHeight="1">
      <c r="A56" s="34"/>
      <c r="B56" s="35"/>
      <c r="C56" s="36"/>
      <c r="D56" s="36"/>
      <c r="E56" s="36"/>
      <c r="F56" s="36"/>
      <c r="G56" s="36"/>
      <c r="H56" s="36"/>
      <c r="I56" s="36"/>
      <c r="J56" s="36"/>
      <c r="K56" s="36"/>
      <c r="L56" s="106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pans="1:47" s="2" customFormat="1" ht="29.25" customHeight="1">
      <c r="A57" s="34"/>
      <c r="B57" s="35"/>
      <c r="C57" s="130" t="s">
        <v>90</v>
      </c>
      <c r="D57" s="131"/>
      <c r="E57" s="131"/>
      <c r="F57" s="131"/>
      <c r="G57" s="131"/>
      <c r="H57" s="131"/>
      <c r="I57" s="131"/>
      <c r="J57" s="132" t="s">
        <v>91</v>
      </c>
      <c r="K57" s="131"/>
      <c r="L57" s="106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pans="1:47" s="2" customFormat="1" ht="10.35" customHeight="1">
      <c r="A58" s="34"/>
      <c r="B58" s="35"/>
      <c r="C58" s="36"/>
      <c r="D58" s="36"/>
      <c r="E58" s="36"/>
      <c r="F58" s="36"/>
      <c r="G58" s="36"/>
      <c r="H58" s="36"/>
      <c r="I58" s="36"/>
      <c r="J58" s="36"/>
      <c r="K58" s="36"/>
      <c r="L58" s="106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pans="1:47" s="2" customFormat="1" ht="22.9" customHeight="1">
      <c r="A59" s="34"/>
      <c r="B59" s="35"/>
      <c r="C59" s="133" t="s">
        <v>69</v>
      </c>
      <c r="D59" s="36"/>
      <c r="E59" s="36"/>
      <c r="F59" s="36"/>
      <c r="G59" s="36"/>
      <c r="H59" s="36"/>
      <c r="I59" s="36"/>
      <c r="J59" s="77">
        <f>J82</f>
        <v>0</v>
      </c>
      <c r="K59" s="36"/>
      <c r="L59" s="106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U59" s="17" t="s">
        <v>92</v>
      </c>
    </row>
    <row r="60" spans="1:47" s="9" customFormat="1" ht="24.95" customHeight="1">
      <c r="B60" s="134"/>
      <c r="C60" s="135"/>
      <c r="D60" s="136" t="s">
        <v>902</v>
      </c>
      <c r="E60" s="137"/>
      <c r="F60" s="137"/>
      <c r="G60" s="137"/>
      <c r="H60" s="137"/>
      <c r="I60" s="137"/>
      <c r="J60" s="138">
        <f>J83</f>
        <v>0</v>
      </c>
      <c r="K60" s="135"/>
      <c r="L60" s="139"/>
    </row>
    <row r="61" spans="1:47" s="10" customFormat="1" ht="19.899999999999999" customHeight="1">
      <c r="B61" s="140"/>
      <c r="C61" s="141"/>
      <c r="D61" s="142" t="s">
        <v>903</v>
      </c>
      <c r="E61" s="143"/>
      <c r="F61" s="143"/>
      <c r="G61" s="143"/>
      <c r="H61" s="143"/>
      <c r="I61" s="143"/>
      <c r="J61" s="144">
        <f>J84</f>
        <v>0</v>
      </c>
      <c r="K61" s="141"/>
      <c r="L61" s="145"/>
    </row>
    <row r="62" spans="1:47" s="10" customFormat="1" ht="19.899999999999999" customHeight="1">
      <c r="B62" s="140"/>
      <c r="C62" s="141"/>
      <c r="D62" s="142" t="s">
        <v>904</v>
      </c>
      <c r="E62" s="143"/>
      <c r="F62" s="143"/>
      <c r="G62" s="143"/>
      <c r="H62" s="143"/>
      <c r="I62" s="143"/>
      <c r="J62" s="144">
        <f>J96</f>
        <v>0</v>
      </c>
      <c r="K62" s="141"/>
      <c r="L62" s="145"/>
    </row>
    <row r="63" spans="1:47" s="2" customFormat="1" ht="21.75" customHeight="1">
      <c r="A63" s="34"/>
      <c r="B63" s="35"/>
      <c r="C63" s="36"/>
      <c r="D63" s="36"/>
      <c r="E63" s="36"/>
      <c r="F63" s="36"/>
      <c r="G63" s="36"/>
      <c r="H63" s="36"/>
      <c r="I63" s="36"/>
      <c r="J63" s="36"/>
      <c r="K63" s="36"/>
      <c r="L63" s="106"/>
      <c r="S63" s="34"/>
      <c r="T63" s="34"/>
      <c r="U63" s="34"/>
      <c r="V63" s="34"/>
      <c r="W63" s="34"/>
      <c r="X63" s="34"/>
      <c r="Y63" s="34"/>
      <c r="Z63" s="34"/>
      <c r="AA63" s="34"/>
      <c r="AB63" s="34"/>
      <c r="AC63" s="34"/>
      <c r="AD63" s="34"/>
      <c r="AE63" s="34"/>
    </row>
    <row r="64" spans="1:47" s="2" customFormat="1" ht="6.95" customHeight="1">
      <c r="A64" s="34"/>
      <c r="B64" s="47"/>
      <c r="C64" s="48"/>
      <c r="D64" s="48"/>
      <c r="E64" s="48"/>
      <c r="F64" s="48"/>
      <c r="G64" s="48"/>
      <c r="H64" s="48"/>
      <c r="I64" s="48"/>
      <c r="J64" s="48"/>
      <c r="K64" s="48"/>
      <c r="L64" s="106"/>
      <c r="S64" s="34"/>
      <c r="T64" s="34"/>
      <c r="U64" s="34"/>
      <c r="V64" s="34"/>
      <c r="W64" s="34"/>
      <c r="X64" s="34"/>
      <c r="Y64" s="34"/>
      <c r="Z64" s="34"/>
      <c r="AA64" s="34"/>
      <c r="AB64" s="34"/>
      <c r="AC64" s="34"/>
      <c r="AD64" s="34"/>
      <c r="AE64" s="34"/>
    </row>
    <row r="68" spans="1:31" s="2" customFormat="1" ht="6.95" customHeight="1">
      <c r="A68" s="34"/>
      <c r="B68" s="49"/>
      <c r="C68" s="50"/>
      <c r="D68" s="50"/>
      <c r="E68" s="50"/>
      <c r="F68" s="50"/>
      <c r="G68" s="50"/>
      <c r="H68" s="50"/>
      <c r="I68" s="50"/>
      <c r="J68" s="50"/>
      <c r="K68" s="50"/>
      <c r="L68" s="106"/>
      <c r="S68" s="34"/>
      <c r="T68" s="34"/>
      <c r="U68" s="34"/>
      <c r="V68" s="34"/>
      <c r="W68" s="34"/>
      <c r="X68" s="34"/>
      <c r="Y68" s="34"/>
      <c r="Z68" s="34"/>
      <c r="AA68" s="34"/>
      <c r="AB68" s="34"/>
      <c r="AC68" s="34"/>
      <c r="AD68" s="34"/>
      <c r="AE68" s="34"/>
    </row>
    <row r="69" spans="1:31" s="2" customFormat="1" ht="24.95" customHeight="1">
      <c r="A69" s="34"/>
      <c r="B69" s="35"/>
      <c r="C69" s="23" t="s">
        <v>104</v>
      </c>
      <c r="D69" s="36"/>
      <c r="E69" s="36"/>
      <c r="F69" s="36"/>
      <c r="G69" s="36"/>
      <c r="H69" s="36"/>
      <c r="I69" s="36"/>
      <c r="J69" s="36"/>
      <c r="K69" s="36"/>
      <c r="L69" s="106"/>
      <c r="S69" s="34"/>
      <c r="T69" s="34"/>
      <c r="U69" s="34"/>
      <c r="V69" s="34"/>
      <c r="W69" s="34"/>
      <c r="X69" s="34"/>
      <c r="Y69" s="34"/>
      <c r="Z69" s="34"/>
      <c r="AA69" s="34"/>
      <c r="AB69" s="34"/>
      <c r="AC69" s="34"/>
      <c r="AD69" s="34"/>
      <c r="AE69" s="34"/>
    </row>
    <row r="70" spans="1:31" s="2" customFormat="1" ht="6.95" customHeight="1">
      <c r="A70" s="34"/>
      <c r="B70" s="35"/>
      <c r="C70" s="36"/>
      <c r="D70" s="36"/>
      <c r="E70" s="36"/>
      <c r="F70" s="36"/>
      <c r="G70" s="36"/>
      <c r="H70" s="36"/>
      <c r="I70" s="36"/>
      <c r="J70" s="36"/>
      <c r="K70" s="36"/>
      <c r="L70" s="106"/>
      <c r="S70" s="34"/>
      <c r="T70" s="34"/>
      <c r="U70" s="34"/>
      <c r="V70" s="34"/>
      <c r="W70" s="34"/>
      <c r="X70" s="34"/>
      <c r="Y70" s="34"/>
      <c r="Z70" s="34"/>
      <c r="AA70" s="34"/>
      <c r="AB70" s="34"/>
      <c r="AC70" s="34"/>
      <c r="AD70" s="34"/>
      <c r="AE70" s="34"/>
    </row>
    <row r="71" spans="1:31" s="2" customFormat="1" ht="12" customHeight="1">
      <c r="A71" s="34"/>
      <c r="B71" s="35"/>
      <c r="C71" s="29" t="s">
        <v>16</v>
      </c>
      <c r="D71" s="36"/>
      <c r="E71" s="36"/>
      <c r="F71" s="36"/>
      <c r="G71" s="36"/>
      <c r="H71" s="36"/>
      <c r="I71" s="36"/>
      <c r="J71" s="36"/>
      <c r="K71" s="36"/>
      <c r="L71" s="106"/>
      <c r="S71" s="34"/>
      <c r="T71" s="34"/>
      <c r="U71" s="34"/>
      <c r="V71" s="34"/>
      <c r="W71" s="34"/>
      <c r="X71" s="34"/>
      <c r="Y71" s="34"/>
      <c r="Z71" s="34"/>
      <c r="AA71" s="34"/>
      <c r="AB71" s="34"/>
      <c r="AC71" s="34"/>
      <c r="AD71" s="34"/>
      <c r="AE71" s="34"/>
    </row>
    <row r="72" spans="1:31" s="2" customFormat="1" ht="16.5" customHeight="1">
      <c r="A72" s="34"/>
      <c r="B72" s="35"/>
      <c r="C72" s="36"/>
      <c r="D72" s="36"/>
      <c r="E72" s="353" t="str">
        <f>E7</f>
        <v>Starohorská cesta - SO-101</v>
      </c>
      <c r="F72" s="354"/>
      <c r="G72" s="354"/>
      <c r="H72" s="354"/>
      <c r="I72" s="36"/>
      <c r="J72" s="36"/>
      <c r="K72" s="36"/>
      <c r="L72" s="106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</row>
    <row r="73" spans="1:31" s="2" customFormat="1" ht="12" customHeight="1">
      <c r="A73" s="34"/>
      <c r="B73" s="35"/>
      <c r="C73" s="29" t="s">
        <v>87</v>
      </c>
      <c r="D73" s="36"/>
      <c r="E73" s="36"/>
      <c r="F73" s="36"/>
      <c r="G73" s="36"/>
      <c r="H73" s="36"/>
      <c r="I73" s="36"/>
      <c r="J73" s="36"/>
      <c r="K73" s="36"/>
      <c r="L73" s="106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</row>
    <row r="74" spans="1:31" s="2" customFormat="1" ht="16.5" customHeight="1">
      <c r="A74" s="34"/>
      <c r="B74" s="35"/>
      <c r="C74" s="36"/>
      <c r="D74" s="36"/>
      <c r="E74" s="325" t="str">
        <f>E9</f>
        <v>VON - Vedlejší a ostatní náklady</v>
      </c>
      <c r="F74" s="355"/>
      <c r="G74" s="355"/>
      <c r="H74" s="355"/>
      <c r="I74" s="36"/>
      <c r="J74" s="36"/>
      <c r="K74" s="36"/>
      <c r="L74" s="106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</row>
    <row r="75" spans="1:31" s="2" customFormat="1" ht="6.95" customHeight="1">
      <c r="A75" s="34"/>
      <c r="B75" s="35"/>
      <c r="C75" s="36"/>
      <c r="D75" s="36"/>
      <c r="E75" s="36"/>
      <c r="F75" s="36"/>
      <c r="G75" s="36"/>
      <c r="H75" s="36"/>
      <c r="I75" s="36"/>
      <c r="J75" s="36"/>
      <c r="K75" s="36"/>
      <c r="L75" s="106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6" spans="1:31" s="2" customFormat="1" ht="12" customHeight="1">
      <c r="A76" s="34"/>
      <c r="B76" s="35"/>
      <c r="C76" s="29" t="s">
        <v>21</v>
      </c>
      <c r="D76" s="36"/>
      <c r="E76" s="36"/>
      <c r="F76" s="27" t="str">
        <f>F12</f>
        <v xml:space="preserve"> </v>
      </c>
      <c r="G76" s="36"/>
      <c r="H76" s="36"/>
      <c r="I76" s="29" t="s">
        <v>23</v>
      </c>
      <c r="J76" s="59" t="str">
        <f>IF(J12="","",J12)</f>
        <v>17. 5. 2023</v>
      </c>
      <c r="K76" s="36"/>
      <c r="L76" s="106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6.95" customHeight="1">
      <c r="A77" s="34"/>
      <c r="B77" s="35"/>
      <c r="C77" s="36"/>
      <c r="D77" s="36"/>
      <c r="E77" s="36"/>
      <c r="F77" s="36"/>
      <c r="G77" s="36"/>
      <c r="H77" s="36"/>
      <c r="I77" s="36"/>
      <c r="J77" s="36"/>
      <c r="K77" s="36"/>
      <c r="L77" s="106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pans="1:31" s="2" customFormat="1" ht="25.7" customHeight="1">
      <c r="A78" s="34"/>
      <c r="B78" s="35"/>
      <c r="C78" s="29" t="s">
        <v>25</v>
      </c>
      <c r="D78" s="36"/>
      <c r="E78" s="36"/>
      <c r="F78" s="27" t="str">
        <f>E15</f>
        <v>ČR-SPÚ, Pobočka Tábor</v>
      </c>
      <c r="G78" s="36"/>
      <c r="H78" s="36"/>
      <c r="I78" s="29" t="s">
        <v>31</v>
      </c>
      <c r="J78" s="32" t="str">
        <f>E21</f>
        <v>Agroprojekce Litomyšl, s.r.o.</v>
      </c>
      <c r="K78" s="36"/>
      <c r="L78" s="106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</row>
    <row r="79" spans="1:31" s="2" customFormat="1" ht="15.2" customHeight="1">
      <c r="A79" s="34"/>
      <c r="B79" s="35"/>
      <c r="C79" s="29" t="s">
        <v>29</v>
      </c>
      <c r="D79" s="36"/>
      <c r="E79" s="36"/>
      <c r="F79" s="27" t="str">
        <f>IF(E18="","",E18)</f>
        <v>Vyplň údaj</v>
      </c>
      <c r="G79" s="36"/>
      <c r="H79" s="36"/>
      <c r="I79" s="29" t="s">
        <v>34</v>
      </c>
      <c r="J79" s="32" t="str">
        <f>E24</f>
        <v xml:space="preserve"> </v>
      </c>
      <c r="K79" s="36"/>
      <c r="L79" s="106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</row>
    <row r="80" spans="1:31" s="2" customFormat="1" ht="10.35" customHeight="1">
      <c r="A80" s="34"/>
      <c r="B80" s="35"/>
      <c r="C80" s="36"/>
      <c r="D80" s="36"/>
      <c r="E80" s="36"/>
      <c r="F80" s="36"/>
      <c r="G80" s="36"/>
      <c r="H80" s="36"/>
      <c r="I80" s="36"/>
      <c r="J80" s="36"/>
      <c r="K80" s="36"/>
      <c r="L80" s="106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</row>
    <row r="81" spans="1:65" s="11" customFormat="1" ht="29.25" customHeight="1">
      <c r="A81" s="146"/>
      <c r="B81" s="147"/>
      <c r="C81" s="148" t="s">
        <v>105</v>
      </c>
      <c r="D81" s="149" t="s">
        <v>56</v>
      </c>
      <c r="E81" s="149" t="s">
        <v>52</v>
      </c>
      <c r="F81" s="149" t="s">
        <v>53</v>
      </c>
      <c r="G81" s="149" t="s">
        <v>106</v>
      </c>
      <c r="H81" s="149" t="s">
        <v>107</v>
      </c>
      <c r="I81" s="149" t="s">
        <v>108</v>
      </c>
      <c r="J81" s="149" t="s">
        <v>91</v>
      </c>
      <c r="K81" s="150" t="s">
        <v>109</v>
      </c>
      <c r="L81" s="151"/>
      <c r="M81" s="68" t="s">
        <v>19</v>
      </c>
      <c r="N81" s="69" t="s">
        <v>41</v>
      </c>
      <c r="O81" s="69" t="s">
        <v>110</v>
      </c>
      <c r="P81" s="69" t="s">
        <v>111</v>
      </c>
      <c r="Q81" s="69" t="s">
        <v>112</v>
      </c>
      <c r="R81" s="69" t="s">
        <v>113</v>
      </c>
      <c r="S81" s="69" t="s">
        <v>114</v>
      </c>
      <c r="T81" s="70" t="s">
        <v>115</v>
      </c>
      <c r="U81" s="146"/>
      <c r="V81" s="146"/>
      <c r="W81" s="146"/>
      <c r="X81" s="146"/>
      <c r="Y81" s="146"/>
      <c r="Z81" s="146"/>
      <c r="AA81" s="146"/>
      <c r="AB81" s="146"/>
      <c r="AC81" s="146"/>
      <c r="AD81" s="146"/>
      <c r="AE81" s="146"/>
    </row>
    <row r="82" spans="1:65" s="2" customFormat="1" ht="22.9" customHeight="1">
      <c r="A82" s="34"/>
      <c r="B82" s="35"/>
      <c r="C82" s="75" t="s">
        <v>116</v>
      </c>
      <c r="D82" s="36"/>
      <c r="E82" s="36"/>
      <c r="F82" s="36"/>
      <c r="G82" s="36"/>
      <c r="H82" s="36"/>
      <c r="I82" s="36"/>
      <c r="J82" s="152">
        <f>BK82</f>
        <v>0</v>
      </c>
      <c r="K82" s="36"/>
      <c r="L82" s="39"/>
      <c r="M82" s="71"/>
      <c r="N82" s="153"/>
      <c r="O82" s="72"/>
      <c r="P82" s="154">
        <f>P83</f>
        <v>0</v>
      </c>
      <c r="Q82" s="72"/>
      <c r="R82" s="154">
        <f>R83</f>
        <v>0</v>
      </c>
      <c r="S82" s="72"/>
      <c r="T82" s="155">
        <f>T83</f>
        <v>0</v>
      </c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  <c r="AT82" s="17" t="s">
        <v>70</v>
      </c>
      <c r="AU82" s="17" t="s">
        <v>92</v>
      </c>
      <c r="BK82" s="156">
        <f>BK83</f>
        <v>0</v>
      </c>
    </row>
    <row r="83" spans="1:65" s="12" customFormat="1" ht="25.9" customHeight="1">
      <c r="B83" s="157"/>
      <c r="C83" s="158"/>
      <c r="D83" s="159" t="s">
        <v>70</v>
      </c>
      <c r="E83" s="160" t="s">
        <v>905</v>
      </c>
      <c r="F83" s="160" t="s">
        <v>906</v>
      </c>
      <c r="G83" s="158"/>
      <c r="H83" s="158"/>
      <c r="I83" s="161"/>
      <c r="J83" s="162">
        <f>BK83</f>
        <v>0</v>
      </c>
      <c r="K83" s="158"/>
      <c r="L83" s="163"/>
      <c r="M83" s="164"/>
      <c r="N83" s="165"/>
      <c r="O83" s="165"/>
      <c r="P83" s="166">
        <f>P84+P96</f>
        <v>0</v>
      </c>
      <c r="Q83" s="165"/>
      <c r="R83" s="166">
        <f>R84+R96</f>
        <v>0</v>
      </c>
      <c r="S83" s="165"/>
      <c r="T83" s="167">
        <f>T84+T96</f>
        <v>0</v>
      </c>
      <c r="AR83" s="168" t="s">
        <v>154</v>
      </c>
      <c r="AT83" s="169" t="s">
        <v>70</v>
      </c>
      <c r="AU83" s="169" t="s">
        <v>71</v>
      </c>
      <c r="AY83" s="168" t="s">
        <v>119</v>
      </c>
      <c r="BK83" s="170">
        <f>BK84+BK96</f>
        <v>0</v>
      </c>
    </row>
    <row r="84" spans="1:65" s="12" customFormat="1" ht="22.9" customHeight="1">
      <c r="B84" s="157"/>
      <c r="C84" s="158"/>
      <c r="D84" s="159" t="s">
        <v>70</v>
      </c>
      <c r="E84" s="171" t="s">
        <v>907</v>
      </c>
      <c r="F84" s="171" t="s">
        <v>908</v>
      </c>
      <c r="G84" s="158"/>
      <c r="H84" s="158"/>
      <c r="I84" s="161"/>
      <c r="J84" s="172">
        <f>BK84</f>
        <v>0</v>
      </c>
      <c r="K84" s="158"/>
      <c r="L84" s="163"/>
      <c r="M84" s="164"/>
      <c r="N84" s="165"/>
      <c r="O84" s="165"/>
      <c r="P84" s="166">
        <f>SUM(P85:P95)</f>
        <v>0</v>
      </c>
      <c r="Q84" s="165"/>
      <c r="R84" s="166">
        <f>SUM(R85:R95)</f>
        <v>0</v>
      </c>
      <c r="S84" s="165"/>
      <c r="T84" s="167">
        <f>SUM(T85:T95)</f>
        <v>0</v>
      </c>
      <c r="AR84" s="168" t="s">
        <v>154</v>
      </c>
      <c r="AT84" s="169" t="s">
        <v>70</v>
      </c>
      <c r="AU84" s="169" t="s">
        <v>79</v>
      </c>
      <c r="AY84" s="168" t="s">
        <v>119</v>
      </c>
      <c r="BK84" s="170">
        <f>SUM(BK85:BK95)</f>
        <v>0</v>
      </c>
    </row>
    <row r="85" spans="1:65" s="2" customFormat="1" ht="16.5" customHeight="1">
      <c r="A85" s="34"/>
      <c r="B85" s="35"/>
      <c r="C85" s="173" t="s">
        <v>79</v>
      </c>
      <c r="D85" s="173" t="s">
        <v>121</v>
      </c>
      <c r="E85" s="174" t="s">
        <v>909</v>
      </c>
      <c r="F85" s="175" t="s">
        <v>910</v>
      </c>
      <c r="G85" s="176" t="s">
        <v>911</v>
      </c>
      <c r="H85" s="177">
        <v>1</v>
      </c>
      <c r="I85" s="178"/>
      <c r="J85" s="179">
        <f>ROUND(I85*H85,2)</f>
        <v>0</v>
      </c>
      <c r="K85" s="175" t="s">
        <v>19</v>
      </c>
      <c r="L85" s="39"/>
      <c r="M85" s="180" t="s">
        <v>19</v>
      </c>
      <c r="N85" s="181" t="s">
        <v>42</v>
      </c>
      <c r="O85" s="64"/>
      <c r="P85" s="182">
        <f>O85*H85</f>
        <v>0</v>
      </c>
      <c r="Q85" s="182">
        <v>0</v>
      </c>
      <c r="R85" s="182">
        <f>Q85*H85</f>
        <v>0</v>
      </c>
      <c r="S85" s="182">
        <v>0</v>
      </c>
      <c r="T85" s="183">
        <f>S85*H85</f>
        <v>0</v>
      </c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  <c r="AR85" s="184" t="s">
        <v>912</v>
      </c>
      <c r="AT85" s="184" t="s">
        <v>121</v>
      </c>
      <c r="AU85" s="184" t="s">
        <v>82</v>
      </c>
      <c r="AY85" s="17" t="s">
        <v>119</v>
      </c>
      <c r="BE85" s="185">
        <f>IF(N85="základní",J85,0)</f>
        <v>0</v>
      </c>
      <c r="BF85" s="185">
        <f>IF(N85="snížená",J85,0)</f>
        <v>0</v>
      </c>
      <c r="BG85" s="185">
        <f>IF(N85="zákl. přenesená",J85,0)</f>
        <v>0</v>
      </c>
      <c r="BH85" s="185">
        <f>IF(N85="sníž. přenesená",J85,0)</f>
        <v>0</v>
      </c>
      <c r="BI85" s="185">
        <f>IF(N85="nulová",J85,0)</f>
        <v>0</v>
      </c>
      <c r="BJ85" s="17" t="s">
        <v>79</v>
      </c>
      <c r="BK85" s="185">
        <f>ROUND(I85*H85,2)</f>
        <v>0</v>
      </c>
      <c r="BL85" s="17" t="s">
        <v>912</v>
      </c>
      <c r="BM85" s="184" t="s">
        <v>913</v>
      </c>
    </row>
    <row r="86" spans="1:65" s="2" customFormat="1" ht="11.25">
      <c r="A86" s="34"/>
      <c r="B86" s="35"/>
      <c r="C86" s="36"/>
      <c r="D86" s="186" t="s">
        <v>128</v>
      </c>
      <c r="E86" s="36"/>
      <c r="F86" s="187" t="s">
        <v>914</v>
      </c>
      <c r="G86" s="36"/>
      <c r="H86" s="36"/>
      <c r="I86" s="188"/>
      <c r="J86" s="36"/>
      <c r="K86" s="36"/>
      <c r="L86" s="39"/>
      <c r="M86" s="189"/>
      <c r="N86" s="190"/>
      <c r="O86" s="64"/>
      <c r="P86" s="64"/>
      <c r="Q86" s="64"/>
      <c r="R86" s="64"/>
      <c r="S86" s="64"/>
      <c r="T86" s="65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  <c r="AT86" s="17" t="s">
        <v>128</v>
      </c>
      <c r="AU86" s="17" t="s">
        <v>82</v>
      </c>
    </row>
    <row r="87" spans="1:65" s="2" customFormat="1" ht="48.75">
      <c r="A87" s="34"/>
      <c r="B87" s="35"/>
      <c r="C87" s="36"/>
      <c r="D87" s="186" t="s">
        <v>160</v>
      </c>
      <c r="E87" s="36"/>
      <c r="F87" s="204" t="s">
        <v>915</v>
      </c>
      <c r="G87" s="36"/>
      <c r="H87" s="36"/>
      <c r="I87" s="188"/>
      <c r="J87" s="36"/>
      <c r="K87" s="36"/>
      <c r="L87" s="39"/>
      <c r="M87" s="189"/>
      <c r="N87" s="190"/>
      <c r="O87" s="64"/>
      <c r="P87" s="64"/>
      <c r="Q87" s="64"/>
      <c r="R87" s="64"/>
      <c r="S87" s="64"/>
      <c r="T87" s="65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  <c r="AT87" s="17" t="s">
        <v>160</v>
      </c>
      <c r="AU87" s="17" t="s">
        <v>82</v>
      </c>
    </row>
    <row r="88" spans="1:65" s="2" customFormat="1" ht="16.5" customHeight="1">
      <c r="A88" s="34"/>
      <c r="B88" s="35"/>
      <c r="C88" s="173" t="s">
        <v>82</v>
      </c>
      <c r="D88" s="173" t="s">
        <v>121</v>
      </c>
      <c r="E88" s="174" t="s">
        <v>916</v>
      </c>
      <c r="F88" s="175" t="s">
        <v>917</v>
      </c>
      <c r="G88" s="176" t="s">
        <v>911</v>
      </c>
      <c r="H88" s="177">
        <v>1</v>
      </c>
      <c r="I88" s="178"/>
      <c r="J88" s="179">
        <f>ROUND(I88*H88,2)</f>
        <v>0</v>
      </c>
      <c r="K88" s="175" t="s">
        <v>19</v>
      </c>
      <c r="L88" s="39"/>
      <c r="M88" s="180" t="s">
        <v>19</v>
      </c>
      <c r="N88" s="181" t="s">
        <v>42</v>
      </c>
      <c r="O88" s="64"/>
      <c r="P88" s="182">
        <f>O88*H88</f>
        <v>0</v>
      </c>
      <c r="Q88" s="182">
        <v>0</v>
      </c>
      <c r="R88" s="182">
        <f>Q88*H88</f>
        <v>0</v>
      </c>
      <c r="S88" s="182">
        <v>0</v>
      </c>
      <c r="T88" s="183">
        <f>S88*H88</f>
        <v>0</v>
      </c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R88" s="184" t="s">
        <v>912</v>
      </c>
      <c r="AT88" s="184" t="s">
        <v>121</v>
      </c>
      <c r="AU88" s="184" t="s">
        <v>82</v>
      </c>
      <c r="AY88" s="17" t="s">
        <v>119</v>
      </c>
      <c r="BE88" s="185">
        <f>IF(N88="základní",J88,0)</f>
        <v>0</v>
      </c>
      <c r="BF88" s="185">
        <f>IF(N88="snížená",J88,0)</f>
        <v>0</v>
      </c>
      <c r="BG88" s="185">
        <f>IF(N88="zákl. přenesená",J88,0)</f>
        <v>0</v>
      </c>
      <c r="BH88" s="185">
        <f>IF(N88="sníž. přenesená",J88,0)</f>
        <v>0</v>
      </c>
      <c r="BI88" s="185">
        <f>IF(N88="nulová",J88,0)</f>
        <v>0</v>
      </c>
      <c r="BJ88" s="17" t="s">
        <v>79</v>
      </c>
      <c r="BK88" s="185">
        <f>ROUND(I88*H88,2)</f>
        <v>0</v>
      </c>
      <c r="BL88" s="17" t="s">
        <v>912</v>
      </c>
      <c r="BM88" s="184" t="s">
        <v>918</v>
      </c>
    </row>
    <row r="89" spans="1:65" s="2" customFormat="1" ht="11.25">
      <c r="A89" s="34"/>
      <c r="B89" s="35"/>
      <c r="C89" s="36"/>
      <c r="D89" s="186" t="s">
        <v>128</v>
      </c>
      <c r="E89" s="36"/>
      <c r="F89" s="187" t="s">
        <v>917</v>
      </c>
      <c r="G89" s="36"/>
      <c r="H89" s="36"/>
      <c r="I89" s="188"/>
      <c r="J89" s="36"/>
      <c r="K89" s="36"/>
      <c r="L89" s="39"/>
      <c r="M89" s="189"/>
      <c r="N89" s="190"/>
      <c r="O89" s="64"/>
      <c r="P89" s="64"/>
      <c r="Q89" s="64"/>
      <c r="R89" s="64"/>
      <c r="S89" s="64"/>
      <c r="T89" s="65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T89" s="17" t="s">
        <v>128</v>
      </c>
      <c r="AU89" s="17" t="s">
        <v>82</v>
      </c>
    </row>
    <row r="90" spans="1:65" s="2" customFormat="1" ht="39">
      <c r="A90" s="34"/>
      <c r="B90" s="35"/>
      <c r="C90" s="36"/>
      <c r="D90" s="186" t="s">
        <v>160</v>
      </c>
      <c r="E90" s="36"/>
      <c r="F90" s="204" t="s">
        <v>919</v>
      </c>
      <c r="G90" s="36"/>
      <c r="H90" s="36"/>
      <c r="I90" s="188"/>
      <c r="J90" s="36"/>
      <c r="K90" s="36"/>
      <c r="L90" s="39"/>
      <c r="M90" s="189"/>
      <c r="N90" s="190"/>
      <c r="O90" s="64"/>
      <c r="P90" s="64"/>
      <c r="Q90" s="64"/>
      <c r="R90" s="64"/>
      <c r="S90" s="64"/>
      <c r="T90" s="65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T90" s="17" t="s">
        <v>160</v>
      </c>
      <c r="AU90" s="17" t="s">
        <v>82</v>
      </c>
    </row>
    <row r="91" spans="1:65" s="2" customFormat="1" ht="16.5" customHeight="1">
      <c r="A91" s="34"/>
      <c r="B91" s="35"/>
      <c r="C91" s="173" t="s">
        <v>141</v>
      </c>
      <c r="D91" s="173" t="s">
        <v>121</v>
      </c>
      <c r="E91" s="174" t="s">
        <v>920</v>
      </c>
      <c r="F91" s="175" t="s">
        <v>921</v>
      </c>
      <c r="G91" s="176" t="s">
        <v>911</v>
      </c>
      <c r="H91" s="177">
        <v>1</v>
      </c>
      <c r="I91" s="178"/>
      <c r="J91" s="179">
        <f>ROUND(I91*H91,2)</f>
        <v>0</v>
      </c>
      <c r="K91" s="175" t="s">
        <v>19</v>
      </c>
      <c r="L91" s="39"/>
      <c r="M91" s="180" t="s">
        <v>19</v>
      </c>
      <c r="N91" s="181" t="s">
        <v>42</v>
      </c>
      <c r="O91" s="64"/>
      <c r="P91" s="182">
        <f>O91*H91</f>
        <v>0</v>
      </c>
      <c r="Q91" s="182">
        <v>0</v>
      </c>
      <c r="R91" s="182">
        <f>Q91*H91</f>
        <v>0</v>
      </c>
      <c r="S91" s="182">
        <v>0</v>
      </c>
      <c r="T91" s="183">
        <f>S91*H91</f>
        <v>0</v>
      </c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R91" s="184" t="s">
        <v>912</v>
      </c>
      <c r="AT91" s="184" t="s">
        <v>121</v>
      </c>
      <c r="AU91" s="184" t="s">
        <v>82</v>
      </c>
      <c r="AY91" s="17" t="s">
        <v>119</v>
      </c>
      <c r="BE91" s="185">
        <f>IF(N91="základní",J91,0)</f>
        <v>0</v>
      </c>
      <c r="BF91" s="185">
        <f>IF(N91="snížená",J91,0)</f>
        <v>0</v>
      </c>
      <c r="BG91" s="185">
        <f>IF(N91="zákl. přenesená",J91,0)</f>
        <v>0</v>
      </c>
      <c r="BH91" s="185">
        <f>IF(N91="sníž. přenesená",J91,0)</f>
        <v>0</v>
      </c>
      <c r="BI91" s="185">
        <f>IF(N91="nulová",J91,0)</f>
        <v>0</v>
      </c>
      <c r="BJ91" s="17" t="s">
        <v>79</v>
      </c>
      <c r="BK91" s="185">
        <f>ROUND(I91*H91,2)</f>
        <v>0</v>
      </c>
      <c r="BL91" s="17" t="s">
        <v>912</v>
      </c>
      <c r="BM91" s="184" t="s">
        <v>922</v>
      </c>
    </row>
    <row r="92" spans="1:65" s="2" customFormat="1" ht="11.25">
      <c r="A92" s="34"/>
      <c r="B92" s="35"/>
      <c r="C92" s="36"/>
      <c r="D92" s="186" t="s">
        <v>128</v>
      </c>
      <c r="E92" s="36"/>
      <c r="F92" s="187" t="s">
        <v>921</v>
      </c>
      <c r="G92" s="36"/>
      <c r="H92" s="36"/>
      <c r="I92" s="188"/>
      <c r="J92" s="36"/>
      <c r="K92" s="36"/>
      <c r="L92" s="39"/>
      <c r="M92" s="189"/>
      <c r="N92" s="190"/>
      <c r="O92" s="64"/>
      <c r="P92" s="64"/>
      <c r="Q92" s="64"/>
      <c r="R92" s="64"/>
      <c r="S92" s="64"/>
      <c r="T92" s="65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  <c r="AT92" s="17" t="s">
        <v>128</v>
      </c>
      <c r="AU92" s="17" t="s">
        <v>82</v>
      </c>
    </row>
    <row r="93" spans="1:65" s="2" customFormat="1" ht="19.5">
      <c r="A93" s="34"/>
      <c r="B93" s="35"/>
      <c r="C93" s="36"/>
      <c r="D93" s="186" t="s">
        <v>160</v>
      </c>
      <c r="E93" s="36"/>
      <c r="F93" s="204" t="s">
        <v>923</v>
      </c>
      <c r="G93" s="36"/>
      <c r="H93" s="36"/>
      <c r="I93" s="188"/>
      <c r="J93" s="36"/>
      <c r="K93" s="36"/>
      <c r="L93" s="39"/>
      <c r="M93" s="189"/>
      <c r="N93" s="190"/>
      <c r="O93" s="64"/>
      <c r="P93" s="64"/>
      <c r="Q93" s="64"/>
      <c r="R93" s="64"/>
      <c r="S93" s="64"/>
      <c r="T93" s="65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T93" s="17" t="s">
        <v>160</v>
      </c>
      <c r="AU93" s="17" t="s">
        <v>82</v>
      </c>
    </row>
    <row r="94" spans="1:65" s="2" customFormat="1" ht="16.5" customHeight="1">
      <c r="A94" s="34"/>
      <c r="B94" s="35"/>
      <c r="C94" s="173" t="s">
        <v>126</v>
      </c>
      <c r="D94" s="173" t="s">
        <v>121</v>
      </c>
      <c r="E94" s="174" t="s">
        <v>924</v>
      </c>
      <c r="F94" s="175" t="s">
        <v>925</v>
      </c>
      <c r="G94" s="176" t="s">
        <v>911</v>
      </c>
      <c r="H94" s="177">
        <v>1</v>
      </c>
      <c r="I94" s="178"/>
      <c r="J94" s="179">
        <f>ROUND(I94*H94,2)</f>
        <v>0</v>
      </c>
      <c r="K94" s="175" t="s">
        <v>19</v>
      </c>
      <c r="L94" s="39"/>
      <c r="M94" s="180" t="s">
        <v>19</v>
      </c>
      <c r="N94" s="181" t="s">
        <v>42</v>
      </c>
      <c r="O94" s="64"/>
      <c r="P94" s="182">
        <f>O94*H94</f>
        <v>0</v>
      </c>
      <c r="Q94" s="182">
        <v>0</v>
      </c>
      <c r="R94" s="182">
        <f>Q94*H94</f>
        <v>0</v>
      </c>
      <c r="S94" s="182">
        <v>0</v>
      </c>
      <c r="T94" s="183">
        <f>S94*H94</f>
        <v>0</v>
      </c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  <c r="AR94" s="184" t="s">
        <v>912</v>
      </c>
      <c r="AT94" s="184" t="s">
        <v>121</v>
      </c>
      <c r="AU94" s="184" t="s">
        <v>82</v>
      </c>
      <c r="AY94" s="17" t="s">
        <v>119</v>
      </c>
      <c r="BE94" s="185">
        <f>IF(N94="základní",J94,0)</f>
        <v>0</v>
      </c>
      <c r="BF94" s="185">
        <f>IF(N94="snížená",J94,0)</f>
        <v>0</v>
      </c>
      <c r="BG94" s="185">
        <f>IF(N94="zákl. přenesená",J94,0)</f>
        <v>0</v>
      </c>
      <c r="BH94" s="185">
        <f>IF(N94="sníž. přenesená",J94,0)</f>
        <v>0</v>
      </c>
      <c r="BI94" s="185">
        <f>IF(N94="nulová",J94,0)</f>
        <v>0</v>
      </c>
      <c r="BJ94" s="17" t="s">
        <v>79</v>
      </c>
      <c r="BK94" s="185">
        <f>ROUND(I94*H94,2)</f>
        <v>0</v>
      </c>
      <c r="BL94" s="17" t="s">
        <v>912</v>
      </c>
      <c r="BM94" s="184" t="s">
        <v>926</v>
      </c>
    </row>
    <row r="95" spans="1:65" s="2" customFormat="1" ht="11.25">
      <c r="A95" s="34"/>
      <c r="B95" s="35"/>
      <c r="C95" s="36"/>
      <c r="D95" s="186" t="s">
        <v>128</v>
      </c>
      <c r="E95" s="36"/>
      <c r="F95" s="187" t="s">
        <v>925</v>
      </c>
      <c r="G95" s="36"/>
      <c r="H95" s="36"/>
      <c r="I95" s="188"/>
      <c r="J95" s="36"/>
      <c r="K95" s="36"/>
      <c r="L95" s="39"/>
      <c r="M95" s="189"/>
      <c r="N95" s="190"/>
      <c r="O95" s="64"/>
      <c r="P95" s="64"/>
      <c r="Q95" s="64"/>
      <c r="R95" s="64"/>
      <c r="S95" s="64"/>
      <c r="T95" s="65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  <c r="AT95" s="17" t="s">
        <v>128</v>
      </c>
      <c r="AU95" s="17" t="s">
        <v>82</v>
      </c>
    </row>
    <row r="96" spans="1:65" s="12" customFormat="1" ht="22.9" customHeight="1">
      <c r="B96" s="157"/>
      <c r="C96" s="158"/>
      <c r="D96" s="159" t="s">
        <v>70</v>
      </c>
      <c r="E96" s="171" t="s">
        <v>927</v>
      </c>
      <c r="F96" s="171" t="s">
        <v>928</v>
      </c>
      <c r="G96" s="158"/>
      <c r="H96" s="158"/>
      <c r="I96" s="161"/>
      <c r="J96" s="172">
        <f>BK96</f>
        <v>0</v>
      </c>
      <c r="K96" s="158"/>
      <c r="L96" s="163"/>
      <c r="M96" s="164"/>
      <c r="N96" s="165"/>
      <c r="O96" s="165"/>
      <c r="P96" s="166">
        <f>SUM(P97:P122)</f>
        <v>0</v>
      </c>
      <c r="Q96" s="165"/>
      <c r="R96" s="166">
        <f>SUM(R97:R122)</f>
        <v>0</v>
      </c>
      <c r="S96" s="165"/>
      <c r="T96" s="167">
        <f>SUM(T97:T122)</f>
        <v>0</v>
      </c>
      <c r="AR96" s="168" t="s">
        <v>154</v>
      </c>
      <c r="AT96" s="169" t="s">
        <v>70</v>
      </c>
      <c r="AU96" s="169" t="s">
        <v>79</v>
      </c>
      <c r="AY96" s="168" t="s">
        <v>119</v>
      </c>
      <c r="BK96" s="170">
        <f>SUM(BK97:BK122)</f>
        <v>0</v>
      </c>
    </row>
    <row r="97" spans="1:65" s="2" customFormat="1" ht="24.2" customHeight="1">
      <c r="A97" s="34"/>
      <c r="B97" s="35"/>
      <c r="C97" s="173" t="s">
        <v>154</v>
      </c>
      <c r="D97" s="173" t="s">
        <v>121</v>
      </c>
      <c r="E97" s="174" t="s">
        <v>929</v>
      </c>
      <c r="F97" s="175" t="s">
        <v>930</v>
      </c>
      <c r="G97" s="176" t="s">
        <v>911</v>
      </c>
      <c r="H97" s="177">
        <v>1</v>
      </c>
      <c r="I97" s="178"/>
      <c r="J97" s="179">
        <f>ROUND(I97*H97,2)</f>
        <v>0</v>
      </c>
      <c r="K97" s="175" t="s">
        <v>19</v>
      </c>
      <c r="L97" s="39"/>
      <c r="M97" s="180" t="s">
        <v>19</v>
      </c>
      <c r="N97" s="181" t="s">
        <v>42</v>
      </c>
      <c r="O97" s="64"/>
      <c r="P97" s="182">
        <f>O97*H97</f>
        <v>0</v>
      </c>
      <c r="Q97" s="182">
        <v>0</v>
      </c>
      <c r="R97" s="182">
        <f>Q97*H97</f>
        <v>0</v>
      </c>
      <c r="S97" s="182">
        <v>0</v>
      </c>
      <c r="T97" s="183">
        <f>S97*H97</f>
        <v>0</v>
      </c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  <c r="AR97" s="184" t="s">
        <v>912</v>
      </c>
      <c r="AT97" s="184" t="s">
        <v>121</v>
      </c>
      <c r="AU97" s="184" t="s">
        <v>82</v>
      </c>
      <c r="AY97" s="17" t="s">
        <v>119</v>
      </c>
      <c r="BE97" s="185">
        <f>IF(N97="základní",J97,0)</f>
        <v>0</v>
      </c>
      <c r="BF97" s="185">
        <f>IF(N97="snížená",J97,0)</f>
        <v>0</v>
      </c>
      <c r="BG97" s="185">
        <f>IF(N97="zákl. přenesená",J97,0)</f>
        <v>0</v>
      </c>
      <c r="BH97" s="185">
        <f>IF(N97="sníž. přenesená",J97,0)</f>
        <v>0</v>
      </c>
      <c r="BI97" s="185">
        <f>IF(N97="nulová",J97,0)</f>
        <v>0</v>
      </c>
      <c r="BJ97" s="17" t="s">
        <v>79</v>
      </c>
      <c r="BK97" s="185">
        <f>ROUND(I97*H97,2)</f>
        <v>0</v>
      </c>
      <c r="BL97" s="17" t="s">
        <v>912</v>
      </c>
      <c r="BM97" s="184" t="s">
        <v>931</v>
      </c>
    </row>
    <row r="98" spans="1:65" s="2" customFormat="1" ht="19.5">
      <c r="A98" s="34"/>
      <c r="B98" s="35"/>
      <c r="C98" s="36"/>
      <c r="D98" s="186" t="s">
        <v>128</v>
      </c>
      <c r="E98" s="36"/>
      <c r="F98" s="187" t="s">
        <v>930</v>
      </c>
      <c r="G98" s="36"/>
      <c r="H98" s="36"/>
      <c r="I98" s="188"/>
      <c r="J98" s="36"/>
      <c r="K98" s="36"/>
      <c r="L98" s="39"/>
      <c r="M98" s="189"/>
      <c r="N98" s="190"/>
      <c r="O98" s="64"/>
      <c r="P98" s="64"/>
      <c r="Q98" s="64"/>
      <c r="R98" s="64"/>
      <c r="S98" s="64"/>
      <c r="T98" s="65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T98" s="17" t="s">
        <v>128</v>
      </c>
      <c r="AU98" s="17" t="s">
        <v>82</v>
      </c>
    </row>
    <row r="99" spans="1:65" s="2" customFormat="1" ht="19.5">
      <c r="A99" s="34"/>
      <c r="B99" s="35"/>
      <c r="C99" s="36"/>
      <c r="D99" s="186" t="s">
        <v>160</v>
      </c>
      <c r="E99" s="36"/>
      <c r="F99" s="204" t="s">
        <v>932</v>
      </c>
      <c r="G99" s="36"/>
      <c r="H99" s="36"/>
      <c r="I99" s="188"/>
      <c r="J99" s="36"/>
      <c r="K99" s="36"/>
      <c r="L99" s="39"/>
      <c r="M99" s="189"/>
      <c r="N99" s="190"/>
      <c r="O99" s="64"/>
      <c r="P99" s="64"/>
      <c r="Q99" s="64"/>
      <c r="R99" s="64"/>
      <c r="S99" s="64"/>
      <c r="T99" s="65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  <c r="AT99" s="17" t="s">
        <v>160</v>
      </c>
      <c r="AU99" s="17" t="s">
        <v>82</v>
      </c>
    </row>
    <row r="100" spans="1:65" s="2" customFormat="1" ht="16.5" customHeight="1">
      <c r="A100" s="34"/>
      <c r="B100" s="35"/>
      <c r="C100" s="173" t="s">
        <v>162</v>
      </c>
      <c r="D100" s="173" t="s">
        <v>121</v>
      </c>
      <c r="E100" s="174" t="s">
        <v>933</v>
      </c>
      <c r="F100" s="175" t="s">
        <v>934</v>
      </c>
      <c r="G100" s="176" t="s">
        <v>911</v>
      </c>
      <c r="H100" s="177">
        <v>1</v>
      </c>
      <c r="I100" s="178"/>
      <c r="J100" s="179">
        <f>ROUND(I100*H100,2)</f>
        <v>0</v>
      </c>
      <c r="K100" s="175" t="s">
        <v>19</v>
      </c>
      <c r="L100" s="39"/>
      <c r="M100" s="180" t="s">
        <v>19</v>
      </c>
      <c r="N100" s="181" t="s">
        <v>42</v>
      </c>
      <c r="O100" s="64"/>
      <c r="P100" s="182">
        <f>O100*H100</f>
        <v>0</v>
      </c>
      <c r="Q100" s="182">
        <v>0</v>
      </c>
      <c r="R100" s="182">
        <f>Q100*H100</f>
        <v>0</v>
      </c>
      <c r="S100" s="182">
        <v>0</v>
      </c>
      <c r="T100" s="183">
        <f>S100*H100</f>
        <v>0</v>
      </c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  <c r="AR100" s="184" t="s">
        <v>912</v>
      </c>
      <c r="AT100" s="184" t="s">
        <v>121</v>
      </c>
      <c r="AU100" s="184" t="s">
        <v>82</v>
      </c>
      <c r="AY100" s="17" t="s">
        <v>119</v>
      </c>
      <c r="BE100" s="185">
        <f>IF(N100="základní",J100,0)</f>
        <v>0</v>
      </c>
      <c r="BF100" s="185">
        <f>IF(N100="snížená",J100,0)</f>
        <v>0</v>
      </c>
      <c r="BG100" s="185">
        <f>IF(N100="zákl. přenesená",J100,0)</f>
        <v>0</v>
      </c>
      <c r="BH100" s="185">
        <f>IF(N100="sníž. přenesená",J100,0)</f>
        <v>0</v>
      </c>
      <c r="BI100" s="185">
        <f>IF(N100="nulová",J100,0)</f>
        <v>0</v>
      </c>
      <c r="BJ100" s="17" t="s">
        <v>79</v>
      </c>
      <c r="BK100" s="185">
        <f>ROUND(I100*H100,2)</f>
        <v>0</v>
      </c>
      <c r="BL100" s="17" t="s">
        <v>912</v>
      </c>
      <c r="BM100" s="184" t="s">
        <v>935</v>
      </c>
    </row>
    <row r="101" spans="1:65" s="2" customFormat="1" ht="11.25">
      <c r="A101" s="34"/>
      <c r="B101" s="35"/>
      <c r="C101" s="36"/>
      <c r="D101" s="186" t="s">
        <v>128</v>
      </c>
      <c r="E101" s="36"/>
      <c r="F101" s="187" t="s">
        <v>934</v>
      </c>
      <c r="G101" s="36"/>
      <c r="H101" s="36"/>
      <c r="I101" s="188"/>
      <c r="J101" s="36"/>
      <c r="K101" s="36"/>
      <c r="L101" s="39"/>
      <c r="M101" s="189"/>
      <c r="N101" s="190"/>
      <c r="O101" s="64"/>
      <c r="P101" s="64"/>
      <c r="Q101" s="64"/>
      <c r="R101" s="64"/>
      <c r="S101" s="64"/>
      <c r="T101" s="65"/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  <c r="AT101" s="17" t="s">
        <v>128</v>
      </c>
      <c r="AU101" s="17" t="s">
        <v>82</v>
      </c>
    </row>
    <row r="102" spans="1:65" s="2" customFormat="1" ht="29.25">
      <c r="A102" s="34"/>
      <c r="B102" s="35"/>
      <c r="C102" s="36"/>
      <c r="D102" s="186" t="s">
        <v>160</v>
      </c>
      <c r="E102" s="36"/>
      <c r="F102" s="204" t="s">
        <v>936</v>
      </c>
      <c r="G102" s="36"/>
      <c r="H102" s="36"/>
      <c r="I102" s="188"/>
      <c r="J102" s="36"/>
      <c r="K102" s="36"/>
      <c r="L102" s="39"/>
      <c r="M102" s="189"/>
      <c r="N102" s="190"/>
      <c r="O102" s="64"/>
      <c r="P102" s="64"/>
      <c r="Q102" s="64"/>
      <c r="R102" s="64"/>
      <c r="S102" s="64"/>
      <c r="T102" s="65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  <c r="AT102" s="17" t="s">
        <v>160</v>
      </c>
      <c r="AU102" s="17" t="s">
        <v>82</v>
      </c>
    </row>
    <row r="103" spans="1:65" s="2" customFormat="1" ht="16.5" customHeight="1">
      <c r="A103" s="34"/>
      <c r="B103" s="35"/>
      <c r="C103" s="173" t="s">
        <v>168</v>
      </c>
      <c r="D103" s="173" t="s">
        <v>121</v>
      </c>
      <c r="E103" s="174" t="s">
        <v>937</v>
      </c>
      <c r="F103" s="175" t="s">
        <v>938</v>
      </c>
      <c r="G103" s="176" t="s">
        <v>911</v>
      </c>
      <c r="H103" s="177">
        <v>1</v>
      </c>
      <c r="I103" s="178"/>
      <c r="J103" s="179">
        <f>ROUND(I103*H103,2)</f>
        <v>0</v>
      </c>
      <c r="K103" s="175" t="s">
        <v>19</v>
      </c>
      <c r="L103" s="39"/>
      <c r="M103" s="180" t="s">
        <v>19</v>
      </c>
      <c r="N103" s="181" t="s">
        <v>42</v>
      </c>
      <c r="O103" s="64"/>
      <c r="P103" s="182">
        <f>O103*H103</f>
        <v>0</v>
      </c>
      <c r="Q103" s="182">
        <v>0</v>
      </c>
      <c r="R103" s="182">
        <f>Q103*H103</f>
        <v>0</v>
      </c>
      <c r="S103" s="182">
        <v>0</v>
      </c>
      <c r="T103" s="183">
        <f>S103*H103</f>
        <v>0</v>
      </c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  <c r="AR103" s="184" t="s">
        <v>912</v>
      </c>
      <c r="AT103" s="184" t="s">
        <v>121</v>
      </c>
      <c r="AU103" s="184" t="s">
        <v>82</v>
      </c>
      <c r="AY103" s="17" t="s">
        <v>119</v>
      </c>
      <c r="BE103" s="185">
        <f>IF(N103="základní",J103,0)</f>
        <v>0</v>
      </c>
      <c r="BF103" s="185">
        <f>IF(N103="snížená",J103,0)</f>
        <v>0</v>
      </c>
      <c r="BG103" s="185">
        <f>IF(N103="zákl. přenesená",J103,0)</f>
        <v>0</v>
      </c>
      <c r="BH103" s="185">
        <f>IF(N103="sníž. přenesená",J103,0)</f>
        <v>0</v>
      </c>
      <c r="BI103" s="185">
        <f>IF(N103="nulová",J103,0)</f>
        <v>0</v>
      </c>
      <c r="BJ103" s="17" t="s">
        <v>79</v>
      </c>
      <c r="BK103" s="185">
        <f>ROUND(I103*H103,2)</f>
        <v>0</v>
      </c>
      <c r="BL103" s="17" t="s">
        <v>912</v>
      </c>
      <c r="BM103" s="184" t="s">
        <v>939</v>
      </c>
    </row>
    <row r="104" spans="1:65" s="2" customFormat="1" ht="11.25">
      <c r="A104" s="34"/>
      <c r="B104" s="35"/>
      <c r="C104" s="36"/>
      <c r="D104" s="186" t="s">
        <v>128</v>
      </c>
      <c r="E104" s="36"/>
      <c r="F104" s="187" t="s">
        <v>938</v>
      </c>
      <c r="G104" s="36"/>
      <c r="H104" s="36"/>
      <c r="I104" s="188"/>
      <c r="J104" s="36"/>
      <c r="K104" s="36"/>
      <c r="L104" s="39"/>
      <c r="M104" s="189"/>
      <c r="N104" s="190"/>
      <c r="O104" s="64"/>
      <c r="P104" s="64"/>
      <c r="Q104" s="64"/>
      <c r="R104" s="64"/>
      <c r="S104" s="64"/>
      <c r="T104" s="65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  <c r="AT104" s="17" t="s">
        <v>128</v>
      </c>
      <c r="AU104" s="17" t="s">
        <v>82</v>
      </c>
    </row>
    <row r="105" spans="1:65" s="2" customFormat="1" ht="39">
      <c r="A105" s="34"/>
      <c r="B105" s="35"/>
      <c r="C105" s="36"/>
      <c r="D105" s="186" t="s">
        <v>160</v>
      </c>
      <c r="E105" s="36"/>
      <c r="F105" s="204" t="s">
        <v>940</v>
      </c>
      <c r="G105" s="36"/>
      <c r="H105" s="36"/>
      <c r="I105" s="188"/>
      <c r="J105" s="36"/>
      <c r="K105" s="36"/>
      <c r="L105" s="39"/>
      <c r="M105" s="189"/>
      <c r="N105" s="190"/>
      <c r="O105" s="64"/>
      <c r="P105" s="64"/>
      <c r="Q105" s="64"/>
      <c r="R105" s="64"/>
      <c r="S105" s="64"/>
      <c r="T105" s="65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  <c r="AT105" s="17" t="s">
        <v>160</v>
      </c>
      <c r="AU105" s="17" t="s">
        <v>82</v>
      </c>
    </row>
    <row r="106" spans="1:65" s="2" customFormat="1" ht="16.5" customHeight="1">
      <c r="A106" s="34"/>
      <c r="B106" s="35"/>
      <c r="C106" s="173" t="s">
        <v>174</v>
      </c>
      <c r="D106" s="173" t="s">
        <v>121</v>
      </c>
      <c r="E106" s="174" t="s">
        <v>941</v>
      </c>
      <c r="F106" s="175" t="s">
        <v>942</v>
      </c>
      <c r="G106" s="176" t="s">
        <v>911</v>
      </c>
      <c r="H106" s="177">
        <v>1</v>
      </c>
      <c r="I106" s="178"/>
      <c r="J106" s="179">
        <f>ROUND(I106*H106,2)</f>
        <v>0</v>
      </c>
      <c r="K106" s="175" t="s">
        <v>19</v>
      </c>
      <c r="L106" s="39"/>
      <c r="M106" s="180" t="s">
        <v>19</v>
      </c>
      <c r="N106" s="181" t="s">
        <v>42</v>
      </c>
      <c r="O106" s="64"/>
      <c r="P106" s="182">
        <f>O106*H106</f>
        <v>0</v>
      </c>
      <c r="Q106" s="182">
        <v>0</v>
      </c>
      <c r="R106" s="182">
        <f>Q106*H106</f>
        <v>0</v>
      </c>
      <c r="S106" s="182">
        <v>0</v>
      </c>
      <c r="T106" s="183">
        <f>S106*H106</f>
        <v>0</v>
      </c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  <c r="AR106" s="184" t="s">
        <v>912</v>
      </c>
      <c r="AT106" s="184" t="s">
        <v>121</v>
      </c>
      <c r="AU106" s="184" t="s">
        <v>82</v>
      </c>
      <c r="AY106" s="17" t="s">
        <v>119</v>
      </c>
      <c r="BE106" s="185">
        <f>IF(N106="základní",J106,0)</f>
        <v>0</v>
      </c>
      <c r="BF106" s="185">
        <f>IF(N106="snížená",J106,0)</f>
        <v>0</v>
      </c>
      <c r="BG106" s="185">
        <f>IF(N106="zákl. přenesená",J106,0)</f>
        <v>0</v>
      </c>
      <c r="BH106" s="185">
        <f>IF(N106="sníž. přenesená",J106,0)</f>
        <v>0</v>
      </c>
      <c r="BI106" s="185">
        <f>IF(N106="nulová",J106,0)</f>
        <v>0</v>
      </c>
      <c r="BJ106" s="17" t="s">
        <v>79</v>
      </c>
      <c r="BK106" s="185">
        <f>ROUND(I106*H106,2)</f>
        <v>0</v>
      </c>
      <c r="BL106" s="17" t="s">
        <v>912</v>
      </c>
      <c r="BM106" s="184" t="s">
        <v>943</v>
      </c>
    </row>
    <row r="107" spans="1:65" s="2" customFormat="1" ht="11.25">
      <c r="A107" s="34"/>
      <c r="B107" s="35"/>
      <c r="C107" s="36"/>
      <c r="D107" s="186" t="s">
        <v>128</v>
      </c>
      <c r="E107" s="36"/>
      <c r="F107" s="187" t="s">
        <v>942</v>
      </c>
      <c r="G107" s="36"/>
      <c r="H107" s="36"/>
      <c r="I107" s="188"/>
      <c r="J107" s="36"/>
      <c r="K107" s="36"/>
      <c r="L107" s="39"/>
      <c r="M107" s="189"/>
      <c r="N107" s="190"/>
      <c r="O107" s="64"/>
      <c r="P107" s="64"/>
      <c r="Q107" s="64"/>
      <c r="R107" s="64"/>
      <c r="S107" s="64"/>
      <c r="T107" s="65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  <c r="AT107" s="17" t="s">
        <v>128</v>
      </c>
      <c r="AU107" s="17" t="s">
        <v>82</v>
      </c>
    </row>
    <row r="108" spans="1:65" s="2" customFormat="1" ht="39">
      <c r="A108" s="34"/>
      <c r="B108" s="35"/>
      <c r="C108" s="36"/>
      <c r="D108" s="186" t="s">
        <v>160</v>
      </c>
      <c r="E108" s="36"/>
      <c r="F108" s="204" t="s">
        <v>944</v>
      </c>
      <c r="G108" s="36"/>
      <c r="H108" s="36"/>
      <c r="I108" s="188"/>
      <c r="J108" s="36"/>
      <c r="K108" s="36"/>
      <c r="L108" s="39"/>
      <c r="M108" s="189"/>
      <c r="N108" s="190"/>
      <c r="O108" s="64"/>
      <c r="P108" s="64"/>
      <c r="Q108" s="64"/>
      <c r="R108" s="64"/>
      <c r="S108" s="64"/>
      <c r="T108" s="65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  <c r="AT108" s="17" t="s">
        <v>160</v>
      </c>
      <c r="AU108" s="17" t="s">
        <v>82</v>
      </c>
    </row>
    <row r="109" spans="1:65" s="2" customFormat="1" ht="16.5" customHeight="1">
      <c r="A109" s="34"/>
      <c r="B109" s="35"/>
      <c r="C109" s="173" t="s">
        <v>180</v>
      </c>
      <c r="D109" s="173" t="s">
        <v>121</v>
      </c>
      <c r="E109" s="174" t="s">
        <v>945</v>
      </c>
      <c r="F109" s="175" t="s">
        <v>946</v>
      </c>
      <c r="G109" s="176" t="s">
        <v>911</v>
      </c>
      <c r="H109" s="177">
        <v>1</v>
      </c>
      <c r="I109" s="178"/>
      <c r="J109" s="179">
        <f>ROUND(I109*H109,2)</f>
        <v>0</v>
      </c>
      <c r="K109" s="175" t="s">
        <v>19</v>
      </c>
      <c r="L109" s="39"/>
      <c r="M109" s="180" t="s">
        <v>19</v>
      </c>
      <c r="N109" s="181" t="s">
        <v>42</v>
      </c>
      <c r="O109" s="64"/>
      <c r="P109" s="182">
        <f>O109*H109</f>
        <v>0</v>
      </c>
      <c r="Q109" s="182">
        <v>0</v>
      </c>
      <c r="R109" s="182">
        <f>Q109*H109</f>
        <v>0</v>
      </c>
      <c r="S109" s="182">
        <v>0</v>
      </c>
      <c r="T109" s="183">
        <f>S109*H109</f>
        <v>0</v>
      </c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  <c r="AR109" s="184" t="s">
        <v>912</v>
      </c>
      <c r="AT109" s="184" t="s">
        <v>121</v>
      </c>
      <c r="AU109" s="184" t="s">
        <v>82</v>
      </c>
      <c r="AY109" s="17" t="s">
        <v>119</v>
      </c>
      <c r="BE109" s="185">
        <f>IF(N109="základní",J109,0)</f>
        <v>0</v>
      </c>
      <c r="BF109" s="185">
        <f>IF(N109="snížená",J109,0)</f>
        <v>0</v>
      </c>
      <c r="BG109" s="185">
        <f>IF(N109="zákl. přenesená",J109,0)</f>
        <v>0</v>
      </c>
      <c r="BH109" s="185">
        <f>IF(N109="sníž. přenesená",J109,0)</f>
        <v>0</v>
      </c>
      <c r="BI109" s="185">
        <f>IF(N109="nulová",J109,0)</f>
        <v>0</v>
      </c>
      <c r="BJ109" s="17" t="s">
        <v>79</v>
      </c>
      <c r="BK109" s="185">
        <f>ROUND(I109*H109,2)</f>
        <v>0</v>
      </c>
      <c r="BL109" s="17" t="s">
        <v>912</v>
      </c>
      <c r="BM109" s="184" t="s">
        <v>947</v>
      </c>
    </row>
    <row r="110" spans="1:65" s="2" customFormat="1" ht="11.25">
      <c r="A110" s="34"/>
      <c r="B110" s="35"/>
      <c r="C110" s="36"/>
      <c r="D110" s="186" t="s">
        <v>128</v>
      </c>
      <c r="E110" s="36"/>
      <c r="F110" s="187" t="s">
        <v>946</v>
      </c>
      <c r="G110" s="36"/>
      <c r="H110" s="36"/>
      <c r="I110" s="188"/>
      <c r="J110" s="36"/>
      <c r="K110" s="36"/>
      <c r="L110" s="39"/>
      <c r="M110" s="189"/>
      <c r="N110" s="190"/>
      <c r="O110" s="64"/>
      <c r="P110" s="64"/>
      <c r="Q110" s="64"/>
      <c r="R110" s="64"/>
      <c r="S110" s="64"/>
      <c r="T110" s="65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  <c r="AT110" s="17" t="s">
        <v>128</v>
      </c>
      <c r="AU110" s="17" t="s">
        <v>82</v>
      </c>
    </row>
    <row r="111" spans="1:65" s="2" customFormat="1" ht="68.25">
      <c r="A111" s="34"/>
      <c r="B111" s="35"/>
      <c r="C111" s="36"/>
      <c r="D111" s="186" t="s">
        <v>160</v>
      </c>
      <c r="E111" s="36"/>
      <c r="F111" s="204" t="s">
        <v>948</v>
      </c>
      <c r="G111" s="36"/>
      <c r="H111" s="36"/>
      <c r="I111" s="188"/>
      <c r="J111" s="36"/>
      <c r="K111" s="36"/>
      <c r="L111" s="39"/>
      <c r="M111" s="189"/>
      <c r="N111" s="190"/>
      <c r="O111" s="64"/>
      <c r="P111" s="64"/>
      <c r="Q111" s="64"/>
      <c r="R111" s="64"/>
      <c r="S111" s="64"/>
      <c r="T111" s="65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  <c r="AT111" s="17" t="s">
        <v>160</v>
      </c>
      <c r="AU111" s="17" t="s">
        <v>82</v>
      </c>
    </row>
    <row r="112" spans="1:65" s="2" customFormat="1" ht="16.5" customHeight="1">
      <c r="A112" s="34"/>
      <c r="B112" s="35"/>
      <c r="C112" s="173" t="s">
        <v>188</v>
      </c>
      <c r="D112" s="173" t="s">
        <v>121</v>
      </c>
      <c r="E112" s="174" t="s">
        <v>949</v>
      </c>
      <c r="F112" s="175" t="s">
        <v>950</v>
      </c>
      <c r="G112" s="176" t="s">
        <v>911</v>
      </c>
      <c r="H112" s="177">
        <v>1</v>
      </c>
      <c r="I112" s="178"/>
      <c r="J112" s="179">
        <f>ROUND(I112*H112,2)</f>
        <v>0</v>
      </c>
      <c r="K112" s="175" t="s">
        <v>19</v>
      </c>
      <c r="L112" s="39"/>
      <c r="M112" s="180" t="s">
        <v>19</v>
      </c>
      <c r="N112" s="181" t="s">
        <v>42</v>
      </c>
      <c r="O112" s="64"/>
      <c r="P112" s="182">
        <f>O112*H112</f>
        <v>0</v>
      </c>
      <c r="Q112" s="182">
        <v>0</v>
      </c>
      <c r="R112" s="182">
        <f>Q112*H112</f>
        <v>0</v>
      </c>
      <c r="S112" s="182">
        <v>0</v>
      </c>
      <c r="T112" s="183">
        <f>S112*H112</f>
        <v>0</v>
      </c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  <c r="AR112" s="184" t="s">
        <v>912</v>
      </c>
      <c r="AT112" s="184" t="s">
        <v>121</v>
      </c>
      <c r="AU112" s="184" t="s">
        <v>82</v>
      </c>
      <c r="AY112" s="17" t="s">
        <v>119</v>
      </c>
      <c r="BE112" s="185">
        <f>IF(N112="základní",J112,0)</f>
        <v>0</v>
      </c>
      <c r="BF112" s="185">
        <f>IF(N112="snížená",J112,0)</f>
        <v>0</v>
      </c>
      <c r="BG112" s="185">
        <f>IF(N112="zákl. přenesená",J112,0)</f>
        <v>0</v>
      </c>
      <c r="BH112" s="185">
        <f>IF(N112="sníž. přenesená",J112,0)</f>
        <v>0</v>
      </c>
      <c r="BI112" s="185">
        <f>IF(N112="nulová",J112,0)</f>
        <v>0</v>
      </c>
      <c r="BJ112" s="17" t="s">
        <v>79</v>
      </c>
      <c r="BK112" s="185">
        <f>ROUND(I112*H112,2)</f>
        <v>0</v>
      </c>
      <c r="BL112" s="17" t="s">
        <v>912</v>
      </c>
      <c r="BM112" s="184" t="s">
        <v>951</v>
      </c>
    </row>
    <row r="113" spans="1:65" s="2" customFormat="1" ht="11.25">
      <c r="A113" s="34"/>
      <c r="B113" s="35"/>
      <c r="C113" s="36"/>
      <c r="D113" s="186" t="s">
        <v>128</v>
      </c>
      <c r="E113" s="36"/>
      <c r="F113" s="187" t="s">
        <v>952</v>
      </c>
      <c r="G113" s="36"/>
      <c r="H113" s="36"/>
      <c r="I113" s="188"/>
      <c r="J113" s="36"/>
      <c r="K113" s="36"/>
      <c r="L113" s="39"/>
      <c r="M113" s="189"/>
      <c r="N113" s="190"/>
      <c r="O113" s="64"/>
      <c r="P113" s="64"/>
      <c r="Q113" s="64"/>
      <c r="R113" s="64"/>
      <c r="S113" s="64"/>
      <c r="T113" s="65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  <c r="AT113" s="17" t="s">
        <v>128</v>
      </c>
      <c r="AU113" s="17" t="s">
        <v>82</v>
      </c>
    </row>
    <row r="114" spans="1:65" s="2" customFormat="1" ht="29.25">
      <c r="A114" s="34"/>
      <c r="B114" s="35"/>
      <c r="C114" s="36"/>
      <c r="D114" s="186" t="s">
        <v>160</v>
      </c>
      <c r="E114" s="36"/>
      <c r="F114" s="204" t="s">
        <v>953</v>
      </c>
      <c r="G114" s="36"/>
      <c r="H114" s="36"/>
      <c r="I114" s="188"/>
      <c r="J114" s="36"/>
      <c r="K114" s="36"/>
      <c r="L114" s="39"/>
      <c r="M114" s="189"/>
      <c r="N114" s="190"/>
      <c r="O114" s="64"/>
      <c r="P114" s="64"/>
      <c r="Q114" s="64"/>
      <c r="R114" s="64"/>
      <c r="S114" s="64"/>
      <c r="T114" s="65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  <c r="AT114" s="17" t="s">
        <v>160</v>
      </c>
      <c r="AU114" s="17" t="s">
        <v>82</v>
      </c>
    </row>
    <row r="115" spans="1:65" s="2" customFormat="1" ht="16.5" customHeight="1">
      <c r="A115" s="34"/>
      <c r="B115" s="35"/>
      <c r="C115" s="173" t="s">
        <v>192</v>
      </c>
      <c r="D115" s="173" t="s">
        <v>121</v>
      </c>
      <c r="E115" s="174" t="s">
        <v>954</v>
      </c>
      <c r="F115" s="175" t="s">
        <v>955</v>
      </c>
      <c r="G115" s="176" t="s">
        <v>911</v>
      </c>
      <c r="H115" s="177">
        <v>1</v>
      </c>
      <c r="I115" s="178"/>
      <c r="J115" s="179">
        <f>ROUND(I115*H115,2)</f>
        <v>0</v>
      </c>
      <c r="K115" s="175" t="s">
        <v>19</v>
      </c>
      <c r="L115" s="39"/>
      <c r="M115" s="180" t="s">
        <v>19</v>
      </c>
      <c r="N115" s="181" t="s">
        <v>42</v>
      </c>
      <c r="O115" s="64"/>
      <c r="P115" s="182">
        <f>O115*H115</f>
        <v>0</v>
      </c>
      <c r="Q115" s="182">
        <v>0</v>
      </c>
      <c r="R115" s="182">
        <f>Q115*H115</f>
        <v>0</v>
      </c>
      <c r="S115" s="182">
        <v>0</v>
      </c>
      <c r="T115" s="183">
        <f>S115*H115</f>
        <v>0</v>
      </c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  <c r="AR115" s="184" t="s">
        <v>956</v>
      </c>
      <c r="AT115" s="184" t="s">
        <v>121</v>
      </c>
      <c r="AU115" s="184" t="s">
        <v>82</v>
      </c>
      <c r="AY115" s="17" t="s">
        <v>119</v>
      </c>
      <c r="BE115" s="185">
        <f>IF(N115="základní",J115,0)</f>
        <v>0</v>
      </c>
      <c r="BF115" s="185">
        <f>IF(N115="snížená",J115,0)</f>
        <v>0</v>
      </c>
      <c r="BG115" s="185">
        <f>IF(N115="zákl. přenesená",J115,0)</f>
        <v>0</v>
      </c>
      <c r="BH115" s="185">
        <f>IF(N115="sníž. přenesená",J115,0)</f>
        <v>0</v>
      </c>
      <c r="BI115" s="185">
        <f>IF(N115="nulová",J115,0)</f>
        <v>0</v>
      </c>
      <c r="BJ115" s="17" t="s">
        <v>79</v>
      </c>
      <c r="BK115" s="185">
        <f>ROUND(I115*H115,2)</f>
        <v>0</v>
      </c>
      <c r="BL115" s="17" t="s">
        <v>956</v>
      </c>
      <c r="BM115" s="184" t="s">
        <v>957</v>
      </c>
    </row>
    <row r="116" spans="1:65" s="2" customFormat="1" ht="11.25">
      <c r="A116" s="34"/>
      <c r="B116" s="35"/>
      <c r="C116" s="36"/>
      <c r="D116" s="186" t="s">
        <v>128</v>
      </c>
      <c r="E116" s="36"/>
      <c r="F116" s="187" t="s">
        <v>955</v>
      </c>
      <c r="G116" s="36"/>
      <c r="H116" s="36"/>
      <c r="I116" s="188"/>
      <c r="J116" s="36"/>
      <c r="K116" s="36"/>
      <c r="L116" s="39"/>
      <c r="M116" s="189"/>
      <c r="N116" s="190"/>
      <c r="O116" s="64"/>
      <c r="P116" s="64"/>
      <c r="Q116" s="64"/>
      <c r="R116" s="64"/>
      <c r="S116" s="64"/>
      <c r="T116" s="65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  <c r="AT116" s="17" t="s">
        <v>128</v>
      </c>
      <c r="AU116" s="17" t="s">
        <v>82</v>
      </c>
    </row>
    <row r="117" spans="1:65" s="2" customFormat="1" ht="29.25">
      <c r="A117" s="34"/>
      <c r="B117" s="35"/>
      <c r="C117" s="36"/>
      <c r="D117" s="186" t="s">
        <v>160</v>
      </c>
      <c r="E117" s="36"/>
      <c r="F117" s="204" t="s">
        <v>958</v>
      </c>
      <c r="G117" s="36"/>
      <c r="H117" s="36"/>
      <c r="I117" s="188"/>
      <c r="J117" s="36"/>
      <c r="K117" s="36"/>
      <c r="L117" s="39"/>
      <c r="M117" s="189"/>
      <c r="N117" s="190"/>
      <c r="O117" s="64"/>
      <c r="P117" s="64"/>
      <c r="Q117" s="64"/>
      <c r="R117" s="64"/>
      <c r="S117" s="64"/>
      <c r="T117" s="65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  <c r="AT117" s="17" t="s">
        <v>160</v>
      </c>
      <c r="AU117" s="17" t="s">
        <v>82</v>
      </c>
    </row>
    <row r="118" spans="1:65" s="2" customFormat="1" ht="16.5" customHeight="1">
      <c r="A118" s="34"/>
      <c r="B118" s="35"/>
      <c r="C118" s="173" t="s">
        <v>196</v>
      </c>
      <c r="D118" s="173" t="s">
        <v>121</v>
      </c>
      <c r="E118" s="174" t="s">
        <v>959</v>
      </c>
      <c r="F118" s="175" t="s">
        <v>960</v>
      </c>
      <c r="G118" s="176" t="s">
        <v>676</v>
      </c>
      <c r="H118" s="177">
        <v>1</v>
      </c>
      <c r="I118" s="178"/>
      <c r="J118" s="179">
        <f>ROUND(I118*H118,2)</f>
        <v>0</v>
      </c>
      <c r="K118" s="175" t="s">
        <v>19</v>
      </c>
      <c r="L118" s="39"/>
      <c r="M118" s="180" t="s">
        <v>19</v>
      </c>
      <c r="N118" s="181" t="s">
        <v>42</v>
      </c>
      <c r="O118" s="64"/>
      <c r="P118" s="182">
        <f>O118*H118</f>
        <v>0</v>
      </c>
      <c r="Q118" s="182">
        <v>0</v>
      </c>
      <c r="R118" s="182">
        <f>Q118*H118</f>
        <v>0</v>
      </c>
      <c r="S118" s="182">
        <v>0</v>
      </c>
      <c r="T118" s="183">
        <f>S118*H118</f>
        <v>0</v>
      </c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  <c r="AR118" s="184" t="s">
        <v>912</v>
      </c>
      <c r="AT118" s="184" t="s">
        <v>121</v>
      </c>
      <c r="AU118" s="184" t="s">
        <v>82</v>
      </c>
      <c r="AY118" s="17" t="s">
        <v>119</v>
      </c>
      <c r="BE118" s="185">
        <f>IF(N118="základní",J118,0)</f>
        <v>0</v>
      </c>
      <c r="BF118" s="185">
        <f>IF(N118="snížená",J118,0)</f>
        <v>0</v>
      </c>
      <c r="BG118" s="185">
        <f>IF(N118="zákl. přenesená",J118,0)</f>
        <v>0</v>
      </c>
      <c r="BH118" s="185">
        <f>IF(N118="sníž. přenesená",J118,0)</f>
        <v>0</v>
      </c>
      <c r="BI118" s="185">
        <f>IF(N118="nulová",J118,0)</f>
        <v>0</v>
      </c>
      <c r="BJ118" s="17" t="s">
        <v>79</v>
      </c>
      <c r="BK118" s="185">
        <f>ROUND(I118*H118,2)</f>
        <v>0</v>
      </c>
      <c r="BL118" s="17" t="s">
        <v>912</v>
      </c>
      <c r="BM118" s="184" t="s">
        <v>961</v>
      </c>
    </row>
    <row r="119" spans="1:65" s="2" customFormat="1" ht="11.25">
      <c r="A119" s="34"/>
      <c r="B119" s="35"/>
      <c r="C119" s="36"/>
      <c r="D119" s="186" t="s">
        <v>128</v>
      </c>
      <c r="E119" s="36"/>
      <c r="F119" s="187" t="s">
        <v>960</v>
      </c>
      <c r="G119" s="36"/>
      <c r="H119" s="36"/>
      <c r="I119" s="188"/>
      <c r="J119" s="36"/>
      <c r="K119" s="36"/>
      <c r="L119" s="39"/>
      <c r="M119" s="189"/>
      <c r="N119" s="190"/>
      <c r="O119" s="64"/>
      <c r="P119" s="64"/>
      <c r="Q119" s="64"/>
      <c r="R119" s="64"/>
      <c r="S119" s="64"/>
      <c r="T119" s="65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  <c r="AT119" s="17" t="s">
        <v>128</v>
      </c>
      <c r="AU119" s="17" t="s">
        <v>82</v>
      </c>
    </row>
    <row r="120" spans="1:65" s="2" customFormat="1" ht="16.5" customHeight="1">
      <c r="A120" s="34"/>
      <c r="B120" s="35"/>
      <c r="C120" s="173" t="s">
        <v>200</v>
      </c>
      <c r="D120" s="173" t="s">
        <v>121</v>
      </c>
      <c r="E120" s="174" t="s">
        <v>962</v>
      </c>
      <c r="F120" s="175" t="s">
        <v>963</v>
      </c>
      <c r="G120" s="176" t="s">
        <v>911</v>
      </c>
      <c r="H120" s="177">
        <v>1</v>
      </c>
      <c r="I120" s="178"/>
      <c r="J120" s="179">
        <f>ROUND(I120*H120,2)</f>
        <v>0</v>
      </c>
      <c r="K120" s="175" t="s">
        <v>19</v>
      </c>
      <c r="L120" s="39"/>
      <c r="M120" s="180" t="s">
        <v>19</v>
      </c>
      <c r="N120" s="181" t="s">
        <v>42</v>
      </c>
      <c r="O120" s="64"/>
      <c r="P120" s="182">
        <f>O120*H120</f>
        <v>0</v>
      </c>
      <c r="Q120" s="182">
        <v>0</v>
      </c>
      <c r="R120" s="182">
        <f>Q120*H120</f>
        <v>0</v>
      </c>
      <c r="S120" s="182">
        <v>0</v>
      </c>
      <c r="T120" s="183">
        <f>S120*H120</f>
        <v>0</v>
      </c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R120" s="184" t="s">
        <v>912</v>
      </c>
      <c r="AT120" s="184" t="s">
        <v>121</v>
      </c>
      <c r="AU120" s="184" t="s">
        <v>82</v>
      </c>
      <c r="AY120" s="17" t="s">
        <v>119</v>
      </c>
      <c r="BE120" s="185">
        <f>IF(N120="základní",J120,0)</f>
        <v>0</v>
      </c>
      <c r="BF120" s="185">
        <f>IF(N120="snížená",J120,0)</f>
        <v>0</v>
      </c>
      <c r="BG120" s="185">
        <f>IF(N120="zákl. přenesená",J120,0)</f>
        <v>0</v>
      </c>
      <c r="BH120" s="185">
        <f>IF(N120="sníž. přenesená",J120,0)</f>
        <v>0</v>
      </c>
      <c r="BI120" s="185">
        <f>IF(N120="nulová",J120,0)</f>
        <v>0</v>
      </c>
      <c r="BJ120" s="17" t="s">
        <v>79</v>
      </c>
      <c r="BK120" s="185">
        <f>ROUND(I120*H120,2)</f>
        <v>0</v>
      </c>
      <c r="BL120" s="17" t="s">
        <v>912</v>
      </c>
      <c r="BM120" s="184" t="s">
        <v>964</v>
      </c>
    </row>
    <row r="121" spans="1:65" s="2" customFormat="1" ht="11.25">
      <c r="A121" s="34"/>
      <c r="B121" s="35"/>
      <c r="C121" s="36"/>
      <c r="D121" s="186" t="s">
        <v>128</v>
      </c>
      <c r="E121" s="36"/>
      <c r="F121" s="187" t="s">
        <v>963</v>
      </c>
      <c r="G121" s="36"/>
      <c r="H121" s="36"/>
      <c r="I121" s="188"/>
      <c r="J121" s="36"/>
      <c r="K121" s="36"/>
      <c r="L121" s="39"/>
      <c r="M121" s="189"/>
      <c r="N121" s="190"/>
      <c r="O121" s="64"/>
      <c r="P121" s="64"/>
      <c r="Q121" s="64"/>
      <c r="R121" s="64"/>
      <c r="S121" s="64"/>
      <c r="T121" s="65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T121" s="17" t="s">
        <v>128</v>
      </c>
      <c r="AU121" s="17" t="s">
        <v>82</v>
      </c>
    </row>
    <row r="122" spans="1:65" s="2" customFormat="1" ht="39">
      <c r="A122" s="34"/>
      <c r="B122" s="35"/>
      <c r="C122" s="36"/>
      <c r="D122" s="186" t="s">
        <v>160</v>
      </c>
      <c r="E122" s="36"/>
      <c r="F122" s="204" t="s">
        <v>965</v>
      </c>
      <c r="G122" s="36"/>
      <c r="H122" s="36"/>
      <c r="I122" s="188"/>
      <c r="J122" s="36"/>
      <c r="K122" s="36"/>
      <c r="L122" s="39"/>
      <c r="M122" s="215"/>
      <c r="N122" s="216"/>
      <c r="O122" s="217"/>
      <c r="P122" s="217"/>
      <c r="Q122" s="217"/>
      <c r="R122" s="217"/>
      <c r="S122" s="217"/>
      <c r="T122" s="218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T122" s="17" t="s">
        <v>160</v>
      </c>
      <c r="AU122" s="17" t="s">
        <v>82</v>
      </c>
    </row>
    <row r="123" spans="1:65" s="2" customFormat="1" ht="6.95" customHeight="1">
      <c r="A123" s="34"/>
      <c r="B123" s="47"/>
      <c r="C123" s="48"/>
      <c r="D123" s="48"/>
      <c r="E123" s="48"/>
      <c r="F123" s="48"/>
      <c r="G123" s="48"/>
      <c r="H123" s="48"/>
      <c r="I123" s="48"/>
      <c r="J123" s="48"/>
      <c r="K123" s="48"/>
      <c r="L123" s="39"/>
      <c r="M123" s="34"/>
      <c r="O123" s="34"/>
      <c r="P123" s="34"/>
      <c r="Q123" s="34"/>
      <c r="R123" s="34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</row>
  </sheetData>
  <sheetProtection algorithmName="SHA-512" hashValue="IDOpmv5xopVRYFmDMsNb3BqivvJGFvB1SjsArkyT8mOkvab5KpmoZ+5LYgw6+8LXNE9O+8yTE/VMQ9e1XNKj5w==" saltValue="vusPY6mmp2ryoe5t7Lo7F7dPmLhPhCexcNAV4h1nxcrceC9C4hnv7R7i84Nw5dlRaT56b4uyXYt3/Xs+905zZg==" spinCount="100000" sheet="1" objects="1" scenarios="1" formatColumns="0" formatRows="0" autoFilter="0"/>
  <autoFilter ref="C81:K122"/>
  <mergeCells count="9">
    <mergeCell ref="E50:H50"/>
    <mergeCell ref="E72:H72"/>
    <mergeCell ref="E74:H74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219"/>
  <sheetViews>
    <sheetView showGridLines="0" topLeftCell="A58" zoomScale="110" zoomScaleNormal="110" workbookViewId="0"/>
  </sheetViews>
  <sheetFormatPr defaultRowHeight="15"/>
  <cols>
    <col min="1" max="1" width="8.33203125" style="219" customWidth="1"/>
    <col min="2" max="2" width="1.6640625" style="219" customWidth="1"/>
    <col min="3" max="4" width="5" style="219" customWidth="1"/>
    <col min="5" max="5" width="11.6640625" style="219" customWidth="1"/>
    <col min="6" max="6" width="9.1640625" style="219" customWidth="1"/>
    <col min="7" max="7" width="5" style="219" customWidth="1"/>
    <col min="8" max="8" width="77.83203125" style="219" customWidth="1"/>
    <col min="9" max="10" width="20" style="219" customWidth="1"/>
    <col min="11" max="11" width="1.6640625" style="219" customWidth="1"/>
  </cols>
  <sheetData>
    <row r="1" spans="2:11" s="1" customFormat="1" ht="37.5" customHeight="1"/>
    <row r="2" spans="2:11" s="1" customFormat="1" ht="7.5" customHeight="1">
      <c r="B2" s="220"/>
      <c r="C2" s="221"/>
      <c r="D2" s="221"/>
      <c r="E2" s="221"/>
      <c r="F2" s="221"/>
      <c r="G2" s="221"/>
      <c r="H2" s="221"/>
      <c r="I2" s="221"/>
      <c r="J2" s="221"/>
      <c r="K2" s="222"/>
    </row>
    <row r="3" spans="2:11" s="14" customFormat="1" ht="45" customHeight="1">
      <c r="B3" s="223"/>
      <c r="C3" s="358" t="s">
        <v>966</v>
      </c>
      <c r="D3" s="358"/>
      <c r="E3" s="358"/>
      <c r="F3" s="358"/>
      <c r="G3" s="358"/>
      <c r="H3" s="358"/>
      <c r="I3" s="358"/>
      <c r="J3" s="358"/>
      <c r="K3" s="224"/>
    </row>
    <row r="4" spans="2:11" s="1" customFormat="1" ht="25.5" customHeight="1">
      <c r="B4" s="225"/>
      <c r="C4" s="357" t="s">
        <v>967</v>
      </c>
      <c r="D4" s="357"/>
      <c r="E4" s="357"/>
      <c r="F4" s="357"/>
      <c r="G4" s="357"/>
      <c r="H4" s="357"/>
      <c r="I4" s="357"/>
      <c r="J4" s="357"/>
      <c r="K4" s="226"/>
    </row>
    <row r="5" spans="2:11" s="1" customFormat="1" ht="5.25" customHeight="1">
      <c r="B5" s="225"/>
      <c r="C5" s="227"/>
      <c r="D5" s="227"/>
      <c r="E5" s="227"/>
      <c r="F5" s="227"/>
      <c r="G5" s="227"/>
      <c r="H5" s="227"/>
      <c r="I5" s="227"/>
      <c r="J5" s="227"/>
      <c r="K5" s="226"/>
    </row>
    <row r="6" spans="2:11" s="1" customFormat="1" ht="15" customHeight="1">
      <c r="B6" s="225"/>
      <c r="C6" s="356" t="s">
        <v>968</v>
      </c>
      <c r="D6" s="356"/>
      <c r="E6" s="356"/>
      <c r="F6" s="356"/>
      <c r="G6" s="356"/>
      <c r="H6" s="356"/>
      <c r="I6" s="356"/>
      <c r="J6" s="356"/>
      <c r="K6" s="226"/>
    </row>
    <row r="7" spans="2:11" s="1" customFormat="1" ht="15" customHeight="1">
      <c r="B7" s="229"/>
      <c r="C7" s="356" t="s">
        <v>969</v>
      </c>
      <c r="D7" s="356"/>
      <c r="E7" s="356"/>
      <c r="F7" s="356"/>
      <c r="G7" s="356"/>
      <c r="H7" s="356"/>
      <c r="I7" s="356"/>
      <c r="J7" s="356"/>
      <c r="K7" s="226"/>
    </row>
    <row r="8" spans="2:11" s="1" customFormat="1" ht="12.75" customHeight="1">
      <c r="B8" s="229"/>
      <c r="C8" s="228"/>
      <c r="D8" s="228"/>
      <c r="E8" s="228"/>
      <c r="F8" s="228"/>
      <c r="G8" s="228"/>
      <c r="H8" s="228"/>
      <c r="I8" s="228"/>
      <c r="J8" s="228"/>
      <c r="K8" s="226"/>
    </row>
    <row r="9" spans="2:11" s="1" customFormat="1" ht="15" customHeight="1">
      <c r="B9" s="229"/>
      <c r="C9" s="356" t="s">
        <v>970</v>
      </c>
      <c r="D9" s="356"/>
      <c r="E9" s="356"/>
      <c r="F9" s="356"/>
      <c r="G9" s="356"/>
      <c r="H9" s="356"/>
      <c r="I9" s="356"/>
      <c r="J9" s="356"/>
      <c r="K9" s="226"/>
    </row>
    <row r="10" spans="2:11" s="1" customFormat="1" ht="15" customHeight="1">
      <c r="B10" s="229"/>
      <c r="C10" s="228"/>
      <c r="D10" s="356" t="s">
        <v>971</v>
      </c>
      <c r="E10" s="356"/>
      <c r="F10" s="356"/>
      <c r="G10" s="356"/>
      <c r="H10" s="356"/>
      <c r="I10" s="356"/>
      <c r="J10" s="356"/>
      <c r="K10" s="226"/>
    </row>
    <row r="11" spans="2:11" s="1" customFormat="1" ht="15" customHeight="1">
      <c r="B11" s="229"/>
      <c r="C11" s="230"/>
      <c r="D11" s="356" t="s">
        <v>972</v>
      </c>
      <c r="E11" s="356"/>
      <c r="F11" s="356"/>
      <c r="G11" s="356"/>
      <c r="H11" s="356"/>
      <c r="I11" s="356"/>
      <c r="J11" s="356"/>
      <c r="K11" s="226"/>
    </row>
    <row r="12" spans="2:11" s="1" customFormat="1" ht="15" customHeight="1">
      <c r="B12" s="229"/>
      <c r="C12" s="230"/>
      <c r="D12" s="228"/>
      <c r="E12" s="228"/>
      <c r="F12" s="228"/>
      <c r="G12" s="228"/>
      <c r="H12" s="228"/>
      <c r="I12" s="228"/>
      <c r="J12" s="228"/>
      <c r="K12" s="226"/>
    </row>
    <row r="13" spans="2:11" s="1" customFormat="1" ht="15" customHeight="1">
      <c r="B13" s="229"/>
      <c r="C13" s="230"/>
      <c r="D13" s="231" t="s">
        <v>973</v>
      </c>
      <c r="E13" s="228"/>
      <c r="F13" s="228"/>
      <c r="G13" s="228"/>
      <c r="H13" s="228"/>
      <c r="I13" s="228"/>
      <c r="J13" s="228"/>
      <c r="K13" s="226"/>
    </row>
    <row r="14" spans="2:11" s="1" customFormat="1" ht="12.75" customHeight="1">
      <c r="B14" s="229"/>
      <c r="C14" s="230"/>
      <c r="D14" s="230"/>
      <c r="E14" s="230"/>
      <c r="F14" s="230"/>
      <c r="G14" s="230"/>
      <c r="H14" s="230"/>
      <c r="I14" s="230"/>
      <c r="J14" s="230"/>
      <c r="K14" s="226"/>
    </row>
    <row r="15" spans="2:11" s="1" customFormat="1" ht="15" customHeight="1">
      <c r="B15" s="229"/>
      <c r="C15" s="230"/>
      <c r="D15" s="356" t="s">
        <v>974</v>
      </c>
      <c r="E15" s="356"/>
      <c r="F15" s="356"/>
      <c r="G15" s="356"/>
      <c r="H15" s="356"/>
      <c r="I15" s="356"/>
      <c r="J15" s="356"/>
      <c r="K15" s="226"/>
    </row>
    <row r="16" spans="2:11" s="1" customFormat="1" ht="15" customHeight="1">
      <c r="B16" s="229"/>
      <c r="C16" s="230"/>
      <c r="D16" s="356" t="s">
        <v>975</v>
      </c>
      <c r="E16" s="356"/>
      <c r="F16" s="356"/>
      <c r="G16" s="356"/>
      <c r="H16" s="356"/>
      <c r="I16" s="356"/>
      <c r="J16" s="356"/>
      <c r="K16" s="226"/>
    </row>
    <row r="17" spans="2:11" s="1" customFormat="1" ht="15" customHeight="1">
      <c r="B17" s="229"/>
      <c r="C17" s="230"/>
      <c r="D17" s="356" t="s">
        <v>976</v>
      </c>
      <c r="E17" s="356"/>
      <c r="F17" s="356"/>
      <c r="G17" s="356"/>
      <c r="H17" s="356"/>
      <c r="I17" s="356"/>
      <c r="J17" s="356"/>
      <c r="K17" s="226"/>
    </row>
    <row r="18" spans="2:11" s="1" customFormat="1" ht="15" customHeight="1">
      <c r="B18" s="229"/>
      <c r="C18" s="230"/>
      <c r="D18" s="230"/>
      <c r="E18" s="232" t="s">
        <v>78</v>
      </c>
      <c r="F18" s="356" t="s">
        <v>977</v>
      </c>
      <c r="G18" s="356"/>
      <c r="H18" s="356"/>
      <c r="I18" s="356"/>
      <c r="J18" s="356"/>
      <c r="K18" s="226"/>
    </row>
    <row r="19" spans="2:11" s="1" customFormat="1" ht="15" customHeight="1">
      <c r="B19" s="229"/>
      <c r="C19" s="230"/>
      <c r="D19" s="230"/>
      <c r="E19" s="232" t="s">
        <v>978</v>
      </c>
      <c r="F19" s="356" t="s">
        <v>979</v>
      </c>
      <c r="G19" s="356"/>
      <c r="H19" s="356"/>
      <c r="I19" s="356"/>
      <c r="J19" s="356"/>
      <c r="K19" s="226"/>
    </row>
    <row r="20" spans="2:11" s="1" customFormat="1" ht="15" customHeight="1">
      <c r="B20" s="229"/>
      <c r="C20" s="230"/>
      <c r="D20" s="230"/>
      <c r="E20" s="232" t="s">
        <v>980</v>
      </c>
      <c r="F20" s="356" t="s">
        <v>981</v>
      </c>
      <c r="G20" s="356"/>
      <c r="H20" s="356"/>
      <c r="I20" s="356"/>
      <c r="J20" s="356"/>
      <c r="K20" s="226"/>
    </row>
    <row r="21" spans="2:11" s="1" customFormat="1" ht="15" customHeight="1">
      <c r="B21" s="229"/>
      <c r="C21" s="230"/>
      <c r="D21" s="230"/>
      <c r="E21" s="232" t="s">
        <v>83</v>
      </c>
      <c r="F21" s="356" t="s">
        <v>84</v>
      </c>
      <c r="G21" s="356"/>
      <c r="H21" s="356"/>
      <c r="I21" s="356"/>
      <c r="J21" s="356"/>
      <c r="K21" s="226"/>
    </row>
    <row r="22" spans="2:11" s="1" customFormat="1" ht="15" customHeight="1">
      <c r="B22" s="229"/>
      <c r="C22" s="230"/>
      <c r="D22" s="230"/>
      <c r="E22" s="232" t="s">
        <v>982</v>
      </c>
      <c r="F22" s="356" t="s">
        <v>983</v>
      </c>
      <c r="G22" s="356"/>
      <c r="H22" s="356"/>
      <c r="I22" s="356"/>
      <c r="J22" s="356"/>
      <c r="K22" s="226"/>
    </row>
    <row r="23" spans="2:11" s="1" customFormat="1" ht="15" customHeight="1">
      <c r="B23" s="229"/>
      <c r="C23" s="230"/>
      <c r="D23" s="230"/>
      <c r="E23" s="232" t="s">
        <v>984</v>
      </c>
      <c r="F23" s="356" t="s">
        <v>985</v>
      </c>
      <c r="G23" s="356"/>
      <c r="H23" s="356"/>
      <c r="I23" s="356"/>
      <c r="J23" s="356"/>
      <c r="K23" s="226"/>
    </row>
    <row r="24" spans="2:11" s="1" customFormat="1" ht="12.75" customHeight="1">
      <c r="B24" s="229"/>
      <c r="C24" s="230"/>
      <c r="D24" s="230"/>
      <c r="E24" s="230"/>
      <c r="F24" s="230"/>
      <c r="G24" s="230"/>
      <c r="H24" s="230"/>
      <c r="I24" s="230"/>
      <c r="J24" s="230"/>
      <c r="K24" s="226"/>
    </row>
    <row r="25" spans="2:11" s="1" customFormat="1" ht="15" customHeight="1">
      <c r="B25" s="229"/>
      <c r="C25" s="356" t="s">
        <v>986</v>
      </c>
      <c r="D25" s="356"/>
      <c r="E25" s="356"/>
      <c r="F25" s="356"/>
      <c r="G25" s="356"/>
      <c r="H25" s="356"/>
      <c r="I25" s="356"/>
      <c r="J25" s="356"/>
      <c r="K25" s="226"/>
    </row>
    <row r="26" spans="2:11" s="1" customFormat="1" ht="15" customHeight="1">
      <c r="B26" s="229"/>
      <c r="C26" s="356" t="s">
        <v>987</v>
      </c>
      <c r="D26" s="356"/>
      <c r="E26" s="356"/>
      <c r="F26" s="356"/>
      <c r="G26" s="356"/>
      <c r="H26" s="356"/>
      <c r="I26" s="356"/>
      <c r="J26" s="356"/>
      <c r="K26" s="226"/>
    </row>
    <row r="27" spans="2:11" s="1" customFormat="1" ht="15" customHeight="1">
      <c r="B27" s="229"/>
      <c r="C27" s="228"/>
      <c r="D27" s="356" t="s">
        <v>988</v>
      </c>
      <c r="E27" s="356"/>
      <c r="F27" s="356"/>
      <c r="G27" s="356"/>
      <c r="H27" s="356"/>
      <c r="I27" s="356"/>
      <c r="J27" s="356"/>
      <c r="K27" s="226"/>
    </row>
    <row r="28" spans="2:11" s="1" customFormat="1" ht="15" customHeight="1">
      <c r="B28" s="229"/>
      <c r="C28" s="230"/>
      <c r="D28" s="356" t="s">
        <v>989</v>
      </c>
      <c r="E28" s="356"/>
      <c r="F28" s="356"/>
      <c r="G28" s="356"/>
      <c r="H28" s="356"/>
      <c r="I28" s="356"/>
      <c r="J28" s="356"/>
      <c r="K28" s="226"/>
    </row>
    <row r="29" spans="2:11" s="1" customFormat="1" ht="12.75" customHeight="1">
      <c r="B29" s="229"/>
      <c r="C29" s="230"/>
      <c r="D29" s="230"/>
      <c r="E29" s="230"/>
      <c r="F29" s="230"/>
      <c r="G29" s="230"/>
      <c r="H29" s="230"/>
      <c r="I29" s="230"/>
      <c r="J29" s="230"/>
      <c r="K29" s="226"/>
    </row>
    <row r="30" spans="2:11" s="1" customFormat="1" ht="15" customHeight="1">
      <c r="B30" s="229"/>
      <c r="C30" s="230"/>
      <c r="D30" s="356" t="s">
        <v>990</v>
      </c>
      <c r="E30" s="356"/>
      <c r="F30" s="356"/>
      <c r="G30" s="356"/>
      <c r="H30" s="356"/>
      <c r="I30" s="356"/>
      <c r="J30" s="356"/>
      <c r="K30" s="226"/>
    </row>
    <row r="31" spans="2:11" s="1" customFormat="1" ht="15" customHeight="1">
      <c r="B31" s="229"/>
      <c r="C31" s="230"/>
      <c r="D31" s="356" t="s">
        <v>991</v>
      </c>
      <c r="E31" s="356"/>
      <c r="F31" s="356"/>
      <c r="G31" s="356"/>
      <c r="H31" s="356"/>
      <c r="I31" s="356"/>
      <c r="J31" s="356"/>
      <c r="K31" s="226"/>
    </row>
    <row r="32" spans="2:11" s="1" customFormat="1" ht="12.75" customHeight="1">
      <c r="B32" s="229"/>
      <c r="C32" s="230"/>
      <c r="D32" s="230"/>
      <c r="E32" s="230"/>
      <c r="F32" s="230"/>
      <c r="G32" s="230"/>
      <c r="H32" s="230"/>
      <c r="I32" s="230"/>
      <c r="J32" s="230"/>
      <c r="K32" s="226"/>
    </row>
    <row r="33" spans="2:11" s="1" customFormat="1" ht="15" customHeight="1">
      <c r="B33" s="229"/>
      <c r="C33" s="230"/>
      <c r="D33" s="356" t="s">
        <v>992</v>
      </c>
      <c r="E33" s="356"/>
      <c r="F33" s="356"/>
      <c r="G33" s="356"/>
      <c r="H33" s="356"/>
      <c r="I33" s="356"/>
      <c r="J33" s="356"/>
      <c r="K33" s="226"/>
    </row>
    <row r="34" spans="2:11" s="1" customFormat="1" ht="15" customHeight="1">
      <c r="B34" s="229"/>
      <c r="C34" s="230"/>
      <c r="D34" s="356" t="s">
        <v>993</v>
      </c>
      <c r="E34" s="356"/>
      <c r="F34" s="356"/>
      <c r="G34" s="356"/>
      <c r="H34" s="356"/>
      <c r="I34" s="356"/>
      <c r="J34" s="356"/>
      <c r="K34" s="226"/>
    </row>
    <row r="35" spans="2:11" s="1" customFormat="1" ht="15" customHeight="1">
      <c r="B35" s="229"/>
      <c r="C35" s="230"/>
      <c r="D35" s="356" t="s">
        <v>994</v>
      </c>
      <c r="E35" s="356"/>
      <c r="F35" s="356"/>
      <c r="G35" s="356"/>
      <c r="H35" s="356"/>
      <c r="I35" s="356"/>
      <c r="J35" s="356"/>
      <c r="K35" s="226"/>
    </row>
    <row r="36" spans="2:11" s="1" customFormat="1" ht="15" customHeight="1">
      <c r="B36" s="229"/>
      <c r="C36" s="230"/>
      <c r="D36" s="228"/>
      <c r="E36" s="231" t="s">
        <v>105</v>
      </c>
      <c r="F36" s="228"/>
      <c r="G36" s="356" t="s">
        <v>995</v>
      </c>
      <c r="H36" s="356"/>
      <c r="I36" s="356"/>
      <c r="J36" s="356"/>
      <c r="K36" s="226"/>
    </row>
    <row r="37" spans="2:11" s="1" customFormat="1" ht="30.75" customHeight="1">
      <c r="B37" s="229"/>
      <c r="C37" s="230"/>
      <c r="D37" s="228"/>
      <c r="E37" s="231" t="s">
        <v>996</v>
      </c>
      <c r="F37" s="228"/>
      <c r="G37" s="356" t="s">
        <v>997</v>
      </c>
      <c r="H37" s="356"/>
      <c r="I37" s="356"/>
      <c r="J37" s="356"/>
      <c r="K37" s="226"/>
    </row>
    <row r="38" spans="2:11" s="1" customFormat="1" ht="15" customHeight="1">
      <c r="B38" s="229"/>
      <c r="C38" s="230"/>
      <c r="D38" s="228"/>
      <c r="E38" s="231" t="s">
        <v>52</v>
      </c>
      <c r="F38" s="228"/>
      <c r="G38" s="356" t="s">
        <v>998</v>
      </c>
      <c r="H38" s="356"/>
      <c r="I38" s="356"/>
      <c r="J38" s="356"/>
      <c r="K38" s="226"/>
    </row>
    <row r="39" spans="2:11" s="1" customFormat="1" ht="15" customHeight="1">
      <c r="B39" s="229"/>
      <c r="C39" s="230"/>
      <c r="D39" s="228"/>
      <c r="E39" s="231" t="s">
        <v>53</v>
      </c>
      <c r="F39" s="228"/>
      <c r="G39" s="356" t="s">
        <v>999</v>
      </c>
      <c r="H39" s="356"/>
      <c r="I39" s="356"/>
      <c r="J39" s="356"/>
      <c r="K39" s="226"/>
    </row>
    <row r="40" spans="2:11" s="1" customFormat="1" ht="15" customHeight="1">
      <c r="B40" s="229"/>
      <c r="C40" s="230"/>
      <c r="D40" s="228"/>
      <c r="E40" s="231" t="s">
        <v>106</v>
      </c>
      <c r="F40" s="228"/>
      <c r="G40" s="356" t="s">
        <v>1000</v>
      </c>
      <c r="H40" s="356"/>
      <c r="I40" s="356"/>
      <c r="J40" s="356"/>
      <c r="K40" s="226"/>
    </row>
    <row r="41" spans="2:11" s="1" customFormat="1" ht="15" customHeight="1">
      <c r="B41" s="229"/>
      <c r="C41" s="230"/>
      <c r="D41" s="228"/>
      <c r="E41" s="231" t="s">
        <v>107</v>
      </c>
      <c r="F41" s="228"/>
      <c r="G41" s="356" t="s">
        <v>1001</v>
      </c>
      <c r="H41" s="356"/>
      <c r="I41" s="356"/>
      <c r="J41" s="356"/>
      <c r="K41" s="226"/>
    </row>
    <row r="42" spans="2:11" s="1" customFormat="1" ht="15" customHeight="1">
      <c r="B42" s="229"/>
      <c r="C42" s="230"/>
      <c r="D42" s="228"/>
      <c r="E42" s="231" t="s">
        <v>1002</v>
      </c>
      <c r="F42" s="228"/>
      <c r="G42" s="356" t="s">
        <v>1003</v>
      </c>
      <c r="H42" s="356"/>
      <c r="I42" s="356"/>
      <c r="J42" s="356"/>
      <c r="K42" s="226"/>
    </row>
    <row r="43" spans="2:11" s="1" customFormat="1" ht="15" customHeight="1">
      <c r="B43" s="229"/>
      <c r="C43" s="230"/>
      <c r="D43" s="228"/>
      <c r="E43" s="231"/>
      <c r="F43" s="228"/>
      <c r="G43" s="356" t="s">
        <v>1004</v>
      </c>
      <c r="H43" s="356"/>
      <c r="I43" s="356"/>
      <c r="J43" s="356"/>
      <c r="K43" s="226"/>
    </row>
    <row r="44" spans="2:11" s="1" customFormat="1" ht="15" customHeight="1">
      <c r="B44" s="229"/>
      <c r="C44" s="230"/>
      <c r="D44" s="228"/>
      <c r="E44" s="231" t="s">
        <v>1005</v>
      </c>
      <c r="F44" s="228"/>
      <c r="G44" s="356" t="s">
        <v>1006</v>
      </c>
      <c r="H44" s="356"/>
      <c r="I44" s="356"/>
      <c r="J44" s="356"/>
      <c r="K44" s="226"/>
    </row>
    <row r="45" spans="2:11" s="1" customFormat="1" ht="15" customHeight="1">
      <c r="B45" s="229"/>
      <c r="C45" s="230"/>
      <c r="D45" s="228"/>
      <c r="E45" s="231" t="s">
        <v>109</v>
      </c>
      <c r="F45" s="228"/>
      <c r="G45" s="356" t="s">
        <v>1007</v>
      </c>
      <c r="H45" s="356"/>
      <c r="I45" s="356"/>
      <c r="J45" s="356"/>
      <c r="K45" s="226"/>
    </row>
    <row r="46" spans="2:11" s="1" customFormat="1" ht="12.75" customHeight="1">
      <c r="B46" s="229"/>
      <c r="C46" s="230"/>
      <c r="D46" s="228"/>
      <c r="E46" s="228"/>
      <c r="F46" s="228"/>
      <c r="G46" s="228"/>
      <c r="H46" s="228"/>
      <c r="I46" s="228"/>
      <c r="J46" s="228"/>
      <c r="K46" s="226"/>
    </row>
    <row r="47" spans="2:11" s="1" customFormat="1" ht="15" customHeight="1">
      <c r="B47" s="229"/>
      <c r="C47" s="230"/>
      <c r="D47" s="356" t="s">
        <v>1008</v>
      </c>
      <c r="E47" s="356"/>
      <c r="F47" s="356"/>
      <c r="G47" s="356"/>
      <c r="H47" s="356"/>
      <c r="I47" s="356"/>
      <c r="J47" s="356"/>
      <c r="K47" s="226"/>
    </row>
    <row r="48" spans="2:11" s="1" customFormat="1" ht="15" customHeight="1">
      <c r="B48" s="229"/>
      <c r="C48" s="230"/>
      <c r="D48" s="230"/>
      <c r="E48" s="356" t="s">
        <v>1009</v>
      </c>
      <c r="F48" s="356"/>
      <c r="G48" s="356"/>
      <c r="H48" s="356"/>
      <c r="I48" s="356"/>
      <c r="J48" s="356"/>
      <c r="K48" s="226"/>
    </row>
    <row r="49" spans="2:11" s="1" customFormat="1" ht="15" customHeight="1">
      <c r="B49" s="229"/>
      <c r="C49" s="230"/>
      <c r="D49" s="230"/>
      <c r="E49" s="356" t="s">
        <v>1010</v>
      </c>
      <c r="F49" s="356"/>
      <c r="G49" s="356"/>
      <c r="H49" s="356"/>
      <c r="I49" s="356"/>
      <c r="J49" s="356"/>
      <c r="K49" s="226"/>
    </row>
    <row r="50" spans="2:11" s="1" customFormat="1" ht="15" customHeight="1">
      <c r="B50" s="229"/>
      <c r="C50" s="230"/>
      <c r="D50" s="230"/>
      <c r="E50" s="356" t="s">
        <v>1011</v>
      </c>
      <c r="F50" s="356"/>
      <c r="G50" s="356"/>
      <c r="H50" s="356"/>
      <c r="I50" s="356"/>
      <c r="J50" s="356"/>
      <c r="K50" s="226"/>
    </row>
    <row r="51" spans="2:11" s="1" customFormat="1" ht="15" customHeight="1">
      <c r="B51" s="229"/>
      <c r="C51" s="230"/>
      <c r="D51" s="356" t="s">
        <v>1012</v>
      </c>
      <c r="E51" s="356"/>
      <c r="F51" s="356"/>
      <c r="G51" s="356"/>
      <c r="H51" s="356"/>
      <c r="I51" s="356"/>
      <c r="J51" s="356"/>
      <c r="K51" s="226"/>
    </row>
    <row r="52" spans="2:11" s="1" customFormat="1" ht="25.5" customHeight="1">
      <c r="B52" s="225"/>
      <c r="C52" s="357" t="s">
        <v>1013</v>
      </c>
      <c r="D52" s="357"/>
      <c r="E52" s="357"/>
      <c r="F52" s="357"/>
      <c r="G52" s="357"/>
      <c r="H52" s="357"/>
      <c r="I52" s="357"/>
      <c r="J52" s="357"/>
      <c r="K52" s="226"/>
    </row>
    <row r="53" spans="2:11" s="1" customFormat="1" ht="5.25" customHeight="1">
      <c r="B53" s="225"/>
      <c r="C53" s="227"/>
      <c r="D53" s="227"/>
      <c r="E53" s="227"/>
      <c r="F53" s="227"/>
      <c r="G53" s="227"/>
      <c r="H53" s="227"/>
      <c r="I53" s="227"/>
      <c r="J53" s="227"/>
      <c r="K53" s="226"/>
    </row>
    <row r="54" spans="2:11" s="1" customFormat="1" ht="15" customHeight="1">
      <c r="B54" s="225"/>
      <c r="C54" s="356" t="s">
        <v>1014</v>
      </c>
      <c r="D54" s="356"/>
      <c r="E54" s="356"/>
      <c r="F54" s="356"/>
      <c r="G54" s="356"/>
      <c r="H54" s="356"/>
      <c r="I54" s="356"/>
      <c r="J54" s="356"/>
      <c r="K54" s="226"/>
    </row>
    <row r="55" spans="2:11" s="1" customFormat="1" ht="15" customHeight="1">
      <c r="B55" s="225"/>
      <c r="C55" s="356" t="s">
        <v>1015</v>
      </c>
      <c r="D55" s="356"/>
      <c r="E55" s="356"/>
      <c r="F55" s="356"/>
      <c r="G55" s="356"/>
      <c r="H55" s="356"/>
      <c r="I55" s="356"/>
      <c r="J55" s="356"/>
      <c r="K55" s="226"/>
    </row>
    <row r="56" spans="2:11" s="1" customFormat="1" ht="12.75" customHeight="1">
      <c r="B56" s="225"/>
      <c r="C56" s="228"/>
      <c r="D56" s="228"/>
      <c r="E56" s="228"/>
      <c r="F56" s="228"/>
      <c r="G56" s="228"/>
      <c r="H56" s="228"/>
      <c r="I56" s="228"/>
      <c r="J56" s="228"/>
      <c r="K56" s="226"/>
    </row>
    <row r="57" spans="2:11" s="1" customFormat="1" ht="15" customHeight="1">
      <c r="B57" s="225"/>
      <c r="C57" s="356" t="s">
        <v>1016</v>
      </c>
      <c r="D57" s="356"/>
      <c r="E57" s="356"/>
      <c r="F57" s="356"/>
      <c r="G57" s="356"/>
      <c r="H57" s="356"/>
      <c r="I57" s="356"/>
      <c r="J57" s="356"/>
      <c r="K57" s="226"/>
    </row>
    <row r="58" spans="2:11" s="1" customFormat="1" ht="15" customHeight="1">
      <c r="B58" s="225"/>
      <c r="C58" s="230"/>
      <c r="D58" s="356" t="s">
        <v>1017</v>
      </c>
      <c r="E58" s="356"/>
      <c r="F58" s="356"/>
      <c r="G58" s="356"/>
      <c r="H58" s="356"/>
      <c r="I58" s="356"/>
      <c r="J58" s="356"/>
      <c r="K58" s="226"/>
    </row>
    <row r="59" spans="2:11" s="1" customFormat="1" ht="15" customHeight="1">
      <c r="B59" s="225"/>
      <c r="C59" s="230"/>
      <c r="D59" s="356" t="s">
        <v>1018</v>
      </c>
      <c r="E59" s="356"/>
      <c r="F59" s="356"/>
      <c r="G59" s="356"/>
      <c r="H59" s="356"/>
      <c r="I59" s="356"/>
      <c r="J59" s="356"/>
      <c r="K59" s="226"/>
    </row>
    <row r="60" spans="2:11" s="1" customFormat="1" ht="15" customHeight="1">
      <c r="B60" s="225"/>
      <c r="C60" s="230"/>
      <c r="D60" s="356" t="s">
        <v>1019</v>
      </c>
      <c r="E60" s="356"/>
      <c r="F60" s="356"/>
      <c r="G60" s="356"/>
      <c r="H60" s="356"/>
      <c r="I60" s="356"/>
      <c r="J60" s="356"/>
      <c r="K60" s="226"/>
    </row>
    <row r="61" spans="2:11" s="1" customFormat="1" ht="15" customHeight="1">
      <c r="B61" s="225"/>
      <c r="C61" s="230"/>
      <c r="D61" s="356" t="s">
        <v>1020</v>
      </c>
      <c r="E61" s="356"/>
      <c r="F61" s="356"/>
      <c r="G61" s="356"/>
      <c r="H61" s="356"/>
      <c r="I61" s="356"/>
      <c r="J61" s="356"/>
      <c r="K61" s="226"/>
    </row>
    <row r="62" spans="2:11" s="1" customFormat="1" ht="15" customHeight="1">
      <c r="B62" s="225"/>
      <c r="C62" s="230"/>
      <c r="D62" s="359" t="s">
        <v>1021</v>
      </c>
      <c r="E62" s="359"/>
      <c r="F62" s="359"/>
      <c r="G62" s="359"/>
      <c r="H62" s="359"/>
      <c r="I62" s="359"/>
      <c r="J62" s="359"/>
      <c r="K62" s="226"/>
    </row>
    <row r="63" spans="2:11" s="1" customFormat="1" ht="15" customHeight="1">
      <c r="B63" s="225"/>
      <c r="C63" s="230"/>
      <c r="D63" s="356" t="s">
        <v>1022</v>
      </c>
      <c r="E63" s="356"/>
      <c r="F63" s="356"/>
      <c r="G63" s="356"/>
      <c r="H63" s="356"/>
      <c r="I63" s="356"/>
      <c r="J63" s="356"/>
      <c r="K63" s="226"/>
    </row>
    <row r="64" spans="2:11" s="1" customFormat="1" ht="12.75" customHeight="1">
      <c r="B64" s="225"/>
      <c r="C64" s="230"/>
      <c r="D64" s="230"/>
      <c r="E64" s="233"/>
      <c r="F64" s="230"/>
      <c r="G64" s="230"/>
      <c r="H64" s="230"/>
      <c r="I64" s="230"/>
      <c r="J64" s="230"/>
      <c r="K64" s="226"/>
    </row>
    <row r="65" spans="2:11" s="1" customFormat="1" ht="15" customHeight="1">
      <c r="B65" s="225"/>
      <c r="C65" s="230"/>
      <c r="D65" s="356" t="s">
        <v>1023</v>
      </c>
      <c r="E65" s="356"/>
      <c r="F65" s="356"/>
      <c r="G65" s="356"/>
      <c r="H65" s="356"/>
      <c r="I65" s="356"/>
      <c r="J65" s="356"/>
      <c r="K65" s="226"/>
    </row>
    <row r="66" spans="2:11" s="1" customFormat="1" ht="15" customHeight="1">
      <c r="B66" s="225"/>
      <c r="C66" s="230"/>
      <c r="D66" s="359" t="s">
        <v>1024</v>
      </c>
      <c r="E66" s="359"/>
      <c r="F66" s="359"/>
      <c r="G66" s="359"/>
      <c r="H66" s="359"/>
      <c r="I66" s="359"/>
      <c r="J66" s="359"/>
      <c r="K66" s="226"/>
    </row>
    <row r="67" spans="2:11" s="1" customFormat="1" ht="15" customHeight="1">
      <c r="B67" s="225"/>
      <c r="C67" s="230"/>
      <c r="D67" s="356" t="s">
        <v>1025</v>
      </c>
      <c r="E67" s="356"/>
      <c r="F67" s="356"/>
      <c r="G67" s="356"/>
      <c r="H67" s="356"/>
      <c r="I67" s="356"/>
      <c r="J67" s="356"/>
      <c r="K67" s="226"/>
    </row>
    <row r="68" spans="2:11" s="1" customFormat="1" ht="15" customHeight="1">
      <c r="B68" s="225"/>
      <c r="C68" s="230"/>
      <c r="D68" s="356" t="s">
        <v>1026</v>
      </c>
      <c r="E68" s="356"/>
      <c r="F68" s="356"/>
      <c r="G68" s="356"/>
      <c r="H68" s="356"/>
      <c r="I68" s="356"/>
      <c r="J68" s="356"/>
      <c r="K68" s="226"/>
    </row>
    <row r="69" spans="2:11" s="1" customFormat="1" ht="15" customHeight="1">
      <c r="B69" s="225"/>
      <c r="C69" s="230"/>
      <c r="D69" s="356" t="s">
        <v>1027</v>
      </c>
      <c r="E69" s="356"/>
      <c r="F69" s="356"/>
      <c r="G69" s="356"/>
      <c r="H69" s="356"/>
      <c r="I69" s="356"/>
      <c r="J69" s="356"/>
      <c r="K69" s="226"/>
    </row>
    <row r="70" spans="2:11" s="1" customFormat="1" ht="15" customHeight="1">
      <c r="B70" s="225"/>
      <c r="C70" s="230"/>
      <c r="D70" s="356" t="s">
        <v>1028</v>
      </c>
      <c r="E70" s="356"/>
      <c r="F70" s="356"/>
      <c r="G70" s="356"/>
      <c r="H70" s="356"/>
      <c r="I70" s="356"/>
      <c r="J70" s="356"/>
      <c r="K70" s="226"/>
    </row>
    <row r="71" spans="2:11" s="1" customFormat="1" ht="12.75" customHeight="1">
      <c r="B71" s="234"/>
      <c r="C71" s="235"/>
      <c r="D71" s="235"/>
      <c r="E71" s="235"/>
      <c r="F71" s="235"/>
      <c r="G71" s="235"/>
      <c r="H71" s="235"/>
      <c r="I71" s="235"/>
      <c r="J71" s="235"/>
      <c r="K71" s="236"/>
    </row>
    <row r="72" spans="2:11" s="1" customFormat="1" ht="18.75" customHeight="1">
      <c r="B72" s="237"/>
      <c r="C72" s="237"/>
      <c r="D72" s="237"/>
      <c r="E72" s="237"/>
      <c r="F72" s="237"/>
      <c r="G72" s="237"/>
      <c r="H72" s="237"/>
      <c r="I72" s="237"/>
      <c r="J72" s="237"/>
      <c r="K72" s="238"/>
    </row>
    <row r="73" spans="2:11" s="1" customFormat="1" ht="18.75" customHeight="1">
      <c r="B73" s="238"/>
      <c r="C73" s="238"/>
      <c r="D73" s="238"/>
      <c r="E73" s="238"/>
      <c r="F73" s="238"/>
      <c r="G73" s="238"/>
      <c r="H73" s="238"/>
      <c r="I73" s="238"/>
      <c r="J73" s="238"/>
      <c r="K73" s="238"/>
    </row>
    <row r="74" spans="2:11" s="1" customFormat="1" ht="7.5" customHeight="1">
      <c r="B74" s="239"/>
      <c r="C74" s="240"/>
      <c r="D74" s="240"/>
      <c r="E74" s="240"/>
      <c r="F74" s="240"/>
      <c r="G74" s="240"/>
      <c r="H74" s="240"/>
      <c r="I74" s="240"/>
      <c r="J74" s="240"/>
      <c r="K74" s="241"/>
    </row>
    <row r="75" spans="2:11" s="1" customFormat="1" ht="45" customHeight="1">
      <c r="B75" s="242"/>
      <c r="C75" s="360" t="s">
        <v>1029</v>
      </c>
      <c r="D75" s="360"/>
      <c r="E75" s="360"/>
      <c r="F75" s="360"/>
      <c r="G75" s="360"/>
      <c r="H75" s="360"/>
      <c r="I75" s="360"/>
      <c r="J75" s="360"/>
      <c r="K75" s="243"/>
    </row>
    <row r="76" spans="2:11" s="1" customFormat="1" ht="17.25" customHeight="1">
      <c r="B76" s="242"/>
      <c r="C76" s="244" t="s">
        <v>1030</v>
      </c>
      <c r="D76" s="244"/>
      <c r="E76" s="244"/>
      <c r="F76" s="244" t="s">
        <v>1031</v>
      </c>
      <c r="G76" s="245"/>
      <c r="H76" s="244" t="s">
        <v>53</v>
      </c>
      <c r="I76" s="244" t="s">
        <v>56</v>
      </c>
      <c r="J76" s="244" t="s">
        <v>1032</v>
      </c>
      <c r="K76" s="243"/>
    </row>
    <row r="77" spans="2:11" s="1" customFormat="1" ht="17.25" customHeight="1">
      <c r="B77" s="242"/>
      <c r="C77" s="246" t="s">
        <v>1033</v>
      </c>
      <c r="D77" s="246"/>
      <c r="E77" s="246"/>
      <c r="F77" s="247" t="s">
        <v>1034</v>
      </c>
      <c r="G77" s="248"/>
      <c r="H77" s="246"/>
      <c r="I77" s="246"/>
      <c r="J77" s="246" t="s">
        <v>1035</v>
      </c>
      <c r="K77" s="243"/>
    </row>
    <row r="78" spans="2:11" s="1" customFormat="1" ht="5.25" customHeight="1">
      <c r="B78" s="242"/>
      <c r="C78" s="249"/>
      <c r="D78" s="249"/>
      <c r="E78" s="249"/>
      <c r="F78" s="249"/>
      <c r="G78" s="250"/>
      <c r="H78" s="249"/>
      <c r="I78" s="249"/>
      <c r="J78" s="249"/>
      <c r="K78" s="243"/>
    </row>
    <row r="79" spans="2:11" s="1" customFormat="1" ht="15" customHeight="1">
      <c r="B79" s="242"/>
      <c r="C79" s="231" t="s">
        <v>52</v>
      </c>
      <c r="D79" s="251"/>
      <c r="E79" s="251"/>
      <c r="F79" s="252" t="s">
        <v>1036</v>
      </c>
      <c r="G79" s="253"/>
      <c r="H79" s="231" t="s">
        <v>1037</v>
      </c>
      <c r="I79" s="231" t="s">
        <v>1038</v>
      </c>
      <c r="J79" s="231">
        <v>20</v>
      </c>
      <c r="K79" s="243"/>
    </row>
    <row r="80" spans="2:11" s="1" customFormat="1" ht="15" customHeight="1">
      <c r="B80" s="242"/>
      <c r="C80" s="231" t="s">
        <v>1039</v>
      </c>
      <c r="D80" s="231"/>
      <c r="E80" s="231"/>
      <c r="F80" s="252" t="s">
        <v>1036</v>
      </c>
      <c r="G80" s="253"/>
      <c r="H80" s="231" t="s">
        <v>1040</v>
      </c>
      <c r="I80" s="231" t="s">
        <v>1038</v>
      </c>
      <c r="J80" s="231">
        <v>120</v>
      </c>
      <c r="K80" s="243"/>
    </row>
    <row r="81" spans="2:11" s="1" customFormat="1" ht="15" customHeight="1">
      <c r="B81" s="254"/>
      <c r="C81" s="231" t="s">
        <v>1041</v>
      </c>
      <c r="D81" s="231"/>
      <c r="E81" s="231"/>
      <c r="F81" s="252" t="s">
        <v>1042</v>
      </c>
      <c r="G81" s="253"/>
      <c r="H81" s="231" t="s">
        <v>1043</v>
      </c>
      <c r="I81" s="231" t="s">
        <v>1038</v>
      </c>
      <c r="J81" s="231">
        <v>50</v>
      </c>
      <c r="K81" s="243"/>
    </row>
    <row r="82" spans="2:11" s="1" customFormat="1" ht="15" customHeight="1">
      <c r="B82" s="254"/>
      <c r="C82" s="231" t="s">
        <v>1044</v>
      </c>
      <c r="D82" s="231"/>
      <c r="E82" s="231"/>
      <c r="F82" s="252" t="s">
        <v>1036</v>
      </c>
      <c r="G82" s="253"/>
      <c r="H82" s="231" t="s">
        <v>1045</v>
      </c>
      <c r="I82" s="231" t="s">
        <v>1046</v>
      </c>
      <c r="J82" s="231"/>
      <c r="K82" s="243"/>
    </row>
    <row r="83" spans="2:11" s="1" customFormat="1" ht="15" customHeight="1">
      <c r="B83" s="254"/>
      <c r="C83" s="255" t="s">
        <v>1047</v>
      </c>
      <c r="D83" s="255"/>
      <c r="E83" s="255"/>
      <c r="F83" s="256" t="s">
        <v>1042</v>
      </c>
      <c r="G83" s="255"/>
      <c r="H83" s="255" t="s">
        <v>1048</v>
      </c>
      <c r="I83" s="255" t="s">
        <v>1038</v>
      </c>
      <c r="J83" s="255">
        <v>15</v>
      </c>
      <c r="K83" s="243"/>
    </row>
    <row r="84" spans="2:11" s="1" customFormat="1" ht="15" customHeight="1">
      <c r="B84" s="254"/>
      <c r="C84" s="255" t="s">
        <v>1049</v>
      </c>
      <c r="D84" s="255"/>
      <c r="E84" s="255"/>
      <c r="F84" s="256" t="s">
        <v>1042</v>
      </c>
      <c r="G84" s="255"/>
      <c r="H84" s="255" t="s">
        <v>1050</v>
      </c>
      <c r="I84" s="255" t="s">
        <v>1038</v>
      </c>
      <c r="J84" s="255">
        <v>15</v>
      </c>
      <c r="K84" s="243"/>
    </row>
    <row r="85" spans="2:11" s="1" customFormat="1" ht="15" customHeight="1">
      <c r="B85" s="254"/>
      <c r="C85" s="255" t="s">
        <v>1051</v>
      </c>
      <c r="D85" s="255"/>
      <c r="E85" s="255"/>
      <c r="F85" s="256" t="s">
        <v>1042</v>
      </c>
      <c r="G85" s="255"/>
      <c r="H85" s="255" t="s">
        <v>1052</v>
      </c>
      <c r="I85" s="255" t="s">
        <v>1038</v>
      </c>
      <c r="J85" s="255">
        <v>20</v>
      </c>
      <c r="K85" s="243"/>
    </row>
    <row r="86" spans="2:11" s="1" customFormat="1" ht="15" customHeight="1">
      <c r="B86" s="254"/>
      <c r="C86" s="255" t="s">
        <v>1053</v>
      </c>
      <c r="D86" s="255"/>
      <c r="E86" s="255"/>
      <c r="F86" s="256" t="s">
        <v>1042</v>
      </c>
      <c r="G86" s="255"/>
      <c r="H86" s="255" t="s">
        <v>1054</v>
      </c>
      <c r="I86" s="255" t="s">
        <v>1038</v>
      </c>
      <c r="J86" s="255">
        <v>20</v>
      </c>
      <c r="K86" s="243"/>
    </row>
    <row r="87" spans="2:11" s="1" customFormat="1" ht="15" customHeight="1">
      <c r="B87" s="254"/>
      <c r="C87" s="231" t="s">
        <v>1055</v>
      </c>
      <c r="D87" s="231"/>
      <c r="E87" s="231"/>
      <c r="F87" s="252" t="s">
        <v>1042</v>
      </c>
      <c r="G87" s="253"/>
      <c r="H87" s="231" t="s">
        <v>1056</v>
      </c>
      <c r="I87" s="231" t="s">
        <v>1038</v>
      </c>
      <c r="J87" s="231">
        <v>50</v>
      </c>
      <c r="K87" s="243"/>
    </row>
    <row r="88" spans="2:11" s="1" customFormat="1" ht="15" customHeight="1">
      <c r="B88" s="254"/>
      <c r="C88" s="231" t="s">
        <v>1057</v>
      </c>
      <c r="D88" s="231"/>
      <c r="E88" s="231"/>
      <c r="F88" s="252" t="s">
        <v>1042</v>
      </c>
      <c r="G88" s="253"/>
      <c r="H88" s="231" t="s">
        <v>1058</v>
      </c>
      <c r="I88" s="231" t="s">
        <v>1038</v>
      </c>
      <c r="J88" s="231">
        <v>20</v>
      </c>
      <c r="K88" s="243"/>
    </row>
    <row r="89" spans="2:11" s="1" customFormat="1" ht="15" customHeight="1">
      <c r="B89" s="254"/>
      <c r="C89" s="231" t="s">
        <v>1059</v>
      </c>
      <c r="D89" s="231"/>
      <c r="E89" s="231"/>
      <c r="F89" s="252" t="s">
        <v>1042</v>
      </c>
      <c r="G89" s="253"/>
      <c r="H89" s="231" t="s">
        <v>1060</v>
      </c>
      <c r="I89" s="231" t="s">
        <v>1038</v>
      </c>
      <c r="J89" s="231">
        <v>20</v>
      </c>
      <c r="K89" s="243"/>
    </row>
    <row r="90" spans="2:11" s="1" customFormat="1" ht="15" customHeight="1">
      <c r="B90" s="254"/>
      <c r="C90" s="231" t="s">
        <v>1061</v>
      </c>
      <c r="D90" s="231"/>
      <c r="E90" s="231"/>
      <c r="F90" s="252" t="s">
        <v>1042</v>
      </c>
      <c r="G90" s="253"/>
      <c r="H90" s="231" t="s">
        <v>1062</v>
      </c>
      <c r="I90" s="231" t="s">
        <v>1038</v>
      </c>
      <c r="J90" s="231">
        <v>50</v>
      </c>
      <c r="K90" s="243"/>
    </row>
    <row r="91" spans="2:11" s="1" customFormat="1" ht="15" customHeight="1">
      <c r="B91" s="254"/>
      <c r="C91" s="231" t="s">
        <v>1063</v>
      </c>
      <c r="D91" s="231"/>
      <c r="E91" s="231"/>
      <c r="F91" s="252" t="s">
        <v>1042</v>
      </c>
      <c r="G91" s="253"/>
      <c r="H91" s="231" t="s">
        <v>1063</v>
      </c>
      <c r="I91" s="231" t="s">
        <v>1038</v>
      </c>
      <c r="J91" s="231">
        <v>50</v>
      </c>
      <c r="K91" s="243"/>
    </row>
    <row r="92" spans="2:11" s="1" customFormat="1" ht="15" customHeight="1">
      <c r="B92" s="254"/>
      <c r="C92" s="231" t="s">
        <v>1064</v>
      </c>
      <c r="D92" s="231"/>
      <c r="E92" s="231"/>
      <c r="F92" s="252" t="s">
        <v>1042</v>
      </c>
      <c r="G92" s="253"/>
      <c r="H92" s="231" t="s">
        <v>1065</v>
      </c>
      <c r="I92" s="231" t="s">
        <v>1038</v>
      </c>
      <c r="J92" s="231">
        <v>255</v>
      </c>
      <c r="K92" s="243"/>
    </row>
    <row r="93" spans="2:11" s="1" customFormat="1" ht="15" customHeight="1">
      <c r="B93" s="254"/>
      <c r="C93" s="231" t="s">
        <v>1066</v>
      </c>
      <c r="D93" s="231"/>
      <c r="E93" s="231"/>
      <c r="F93" s="252" t="s">
        <v>1036</v>
      </c>
      <c r="G93" s="253"/>
      <c r="H93" s="231" t="s">
        <v>1067</v>
      </c>
      <c r="I93" s="231" t="s">
        <v>1068</v>
      </c>
      <c r="J93" s="231"/>
      <c r="K93" s="243"/>
    </row>
    <row r="94" spans="2:11" s="1" customFormat="1" ht="15" customHeight="1">
      <c r="B94" s="254"/>
      <c r="C94" s="231" t="s">
        <v>1069</v>
      </c>
      <c r="D94" s="231"/>
      <c r="E94" s="231"/>
      <c r="F94" s="252" t="s">
        <v>1036</v>
      </c>
      <c r="G94" s="253"/>
      <c r="H94" s="231" t="s">
        <v>1070</v>
      </c>
      <c r="I94" s="231" t="s">
        <v>1071</v>
      </c>
      <c r="J94" s="231"/>
      <c r="K94" s="243"/>
    </row>
    <row r="95" spans="2:11" s="1" customFormat="1" ht="15" customHeight="1">
      <c r="B95" s="254"/>
      <c r="C95" s="231" t="s">
        <v>1072</v>
      </c>
      <c r="D95" s="231"/>
      <c r="E95" s="231"/>
      <c r="F95" s="252" t="s">
        <v>1036</v>
      </c>
      <c r="G95" s="253"/>
      <c r="H95" s="231" t="s">
        <v>1072</v>
      </c>
      <c r="I95" s="231" t="s">
        <v>1071</v>
      </c>
      <c r="J95" s="231"/>
      <c r="K95" s="243"/>
    </row>
    <row r="96" spans="2:11" s="1" customFormat="1" ht="15" customHeight="1">
      <c r="B96" s="254"/>
      <c r="C96" s="231" t="s">
        <v>37</v>
      </c>
      <c r="D96" s="231"/>
      <c r="E96" s="231"/>
      <c r="F96" s="252" t="s">
        <v>1036</v>
      </c>
      <c r="G96" s="253"/>
      <c r="H96" s="231" t="s">
        <v>1073</v>
      </c>
      <c r="I96" s="231" t="s">
        <v>1071</v>
      </c>
      <c r="J96" s="231"/>
      <c r="K96" s="243"/>
    </row>
    <row r="97" spans="2:11" s="1" customFormat="1" ht="15" customHeight="1">
      <c r="B97" s="254"/>
      <c r="C97" s="231" t="s">
        <v>47</v>
      </c>
      <c r="D97" s="231"/>
      <c r="E97" s="231"/>
      <c r="F97" s="252" t="s">
        <v>1036</v>
      </c>
      <c r="G97" s="253"/>
      <c r="H97" s="231" t="s">
        <v>1074</v>
      </c>
      <c r="I97" s="231" t="s">
        <v>1071</v>
      </c>
      <c r="J97" s="231"/>
      <c r="K97" s="243"/>
    </row>
    <row r="98" spans="2:11" s="1" customFormat="1" ht="15" customHeight="1">
      <c r="B98" s="257"/>
      <c r="C98" s="258"/>
      <c r="D98" s="258"/>
      <c r="E98" s="258"/>
      <c r="F98" s="258"/>
      <c r="G98" s="258"/>
      <c r="H98" s="258"/>
      <c r="I98" s="258"/>
      <c r="J98" s="258"/>
      <c r="K98" s="259"/>
    </row>
    <row r="99" spans="2:11" s="1" customFormat="1" ht="18.75" customHeight="1">
      <c r="B99" s="260"/>
      <c r="C99" s="261"/>
      <c r="D99" s="261"/>
      <c r="E99" s="261"/>
      <c r="F99" s="261"/>
      <c r="G99" s="261"/>
      <c r="H99" s="261"/>
      <c r="I99" s="261"/>
      <c r="J99" s="261"/>
      <c r="K99" s="260"/>
    </row>
    <row r="100" spans="2:11" s="1" customFormat="1" ht="18.75" customHeight="1">
      <c r="B100" s="238"/>
      <c r="C100" s="238"/>
      <c r="D100" s="238"/>
      <c r="E100" s="238"/>
      <c r="F100" s="238"/>
      <c r="G100" s="238"/>
      <c r="H100" s="238"/>
      <c r="I100" s="238"/>
      <c r="J100" s="238"/>
      <c r="K100" s="238"/>
    </row>
    <row r="101" spans="2:11" s="1" customFormat="1" ht="7.5" customHeight="1">
      <c r="B101" s="239"/>
      <c r="C101" s="240"/>
      <c r="D101" s="240"/>
      <c r="E101" s="240"/>
      <c r="F101" s="240"/>
      <c r="G101" s="240"/>
      <c r="H101" s="240"/>
      <c r="I101" s="240"/>
      <c r="J101" s="240"/>
      <c r="K101" s="241"/>
    </row>
    <row r="102" spans="2:11" s="1" customFormat="1" ht="45" customHeight="1">
      <c r="B102" s="242"/>
      <c r="C102" s="360" t="s">
        <v>1075</v>
      </c>
      <c r="D102" s="360"/>
      <c r="E102" s="360"/>
      <c r="F102" s="360"/>
      <c r="G102" s="360"/>
      <c r="H102" s="360"/>
      <c r="I102" s="360"/>
      <c r="J102" s="360"/>
      <c r="K102" s="243"/>
    </row>
    <row r="103" spans="2:11" s="1" customFormat="1" ht="17.25" customHeight="1">
      <c r="B103" s="242"/>
      <c r="C103" s="244" t="s">
        <v>1030</v>
      </c>
      <c r="D103" s="244"/>
      <c r="E103" s="244"/>
      <c r="F103" s="244" t="s">
        <v>1031</v>
      </c>
      <c r="G103" s="245"/>
      <c r="H103" s="244" t="s">
        <v>53</v>
      </c>
      <c r="I103" s="244" t="s">
        <v>56</v>
      </c>
      <c r="J103" s="244" t="s">
        <v>1032</v>
      </c>
      <c r="K103" s="243"/>
    </row>
    <row r="104" spans="2:11" s="1" customFormat="1" ht="17.25" customHeight="1">
      <c r="B104" s="242"/>
      <c r="C104" s="246" t="s">
        <v>1033</v>
      </c>
      <c r="D104" s="246"/>
      <c r="E104" s="246"/>
      <c r="F104" s="247" t="s">
        <v>1034</v>
      </c>
      <c r="G104" s="248"/>
      <c r="H104" s="246"/>
      <c r="I104" s="246"/>
      <c r="J104" s="246" t="s">
        <v>1035</v>
      </c>
      <c r="K104" s="243"/>
    </row>
    <row r="105" spans="2:11" s="1" customFormat="1" ht="5.25" customHeight="1">
      <c r="B105" s="242"/>
      <c r="C105" s="244"/>
      <c r="D105" s="244"/>
      <c r="E105" s="244"/>
      <c r="F105" s="244"/>
      <c r="G105" s="262"/>
      <c r="H105" s="244"/>
      <c r="I105" s="244"/>
      <c r="J105" s="244"/>
      <c r="K105" s="243"/>
    </row>
    <row r="106" spans="2:11" s="1" customFormat="1" ht="15" customHeight="1">
      <c r="B106" s="242"/>
      <c r="C106" s="231" t="s">
        <v>52</v>
      </c>
      <c r="D106" s="251"/>
      <c r="E106" s="251"/>
      <c r="F106" s="252" t="s">
        <v>1036</v>
      </c>
      <c r="G106" s="231"/>
      <c r="H106" s="231" t="s">
        <v>1076</v>
      </c>
      <c r="I106" s="231" t="s">
        <v>1038</v>
      </c>
      <c r="J106" s="231">
        <v>20</v>
      </c>
      <c r="K106" s="243"/>
    </row>
    <row r="107" spans="2:11" s="1" customFormat="1" ht="15" customHeight="1">
      <c r="B107" s="242"/>
      <c r="C107" s="231" t="s">
        <v>1039</v>
      </c>
      <c r="D107" s="231"/>
      <c r="E107" s="231"/>
      <c r="F107" s="252" t="s">
        <v>1036</v>
      </c>
      <c r="G107" s="231"/>
      <c r="H107" s="231" t="s">
        <v>1076</v>
      </c>
      <c r="I107" s="231" t="s">
        <v>1038</v>
      </c>
      <c r="J107" s="231">
        <v>120</v>
      </c>
      <c r="K107" s="243"/>
    </row>
    <row r="108" spans="2:11" s="1" customFormat="1" ht="15" customHeight="1">
      <c r="B108" s="254"/>
      <c r="C108" s="231" t="s">
        <v>1041</v>
      </c>
      <c r="D108" s="231"/>
      <c r="E108" s="231"/>
      <c r="F108" s="252" t="s">
        <v>1042</v>
      </c>
      <c r="G108" s="231"/>
      <c r="H108" s="231" t="s">
        <v>1076</v>
      </c>
      <c r="I108" s="231" t="s">
        <v>1038</v>
      </c>
      <c r="J108" s="231">
        <v>50</v>
      </c>
      <c r="K108" s="243"/>
    </row>
    <row r="109" spans="2:11" s="1" customFormat="1" ht="15" customHeight="1">
      <c r="B109" s="254"/>
      <c r="C109" s="231" t="s">
        <v>1044</v>
      </c>
      <c r="D109" s="231"/>
      <c r="E109" s="231"/>
      <c r="F109" s="252" t="s">
        <v>1036</v>
      </c>
      <c r="G109" s="231"/>
      <c r="H109" s="231" t="s">
        <v>1076</v>
      </c>
      <c r="I109" s="231" t="s">
        <v>1046</v>
      </c>
      <c r="J109" s="231"/>
      <c r="K109" s="243"/>
    </row>
    <row r="110" spans="2:11" s="1" customFormat="1" ht="15" customHeight="1">
      <c r="B110" s="254"/>
      <c r="C110" s="231" t="s">
        <v>1055</v>
      </c>
      <c r="D110" s="231"/>
      <c r="E110" s="231"/>
      <c r="F110" s="252" t="s">
        <v>1042</v>
      </c>
      <c r="G110" s="231"/>
      <c r="H110" s="231" t="s">
        <v>1076</v>
      </c>
      <c r="I110" s="231" t="s">
        <v>1038</v>
      </c>
      <c r="J110" s="231">
        <v>50</v>
      </c>
      <c r="K110" s="243"/>
    </row>
    <row r="111" spans="2:11" s="1" customFormat="1" ht="15" customHeight="1">
      <c r="B111" s="254"/>
      <c r="C111" s="231" t="s">
        <v>1063</v>
      </c>
      <c r="D111" s="231"/>
      <c r="E111" s="231"/>
      <c r="F111" s="252" t="s">
        <v>1042</v>
      </c>
      <c r="G111" s="231"/>
      <c r="H111" s="231" t="s">
        <v>1076</v>
      </c>
      <c r="I111" s="231" t="s">
        <v>1038</v>
      </c>
      <c r="J111" s="231">
        <v>50</v>
      </c>
      <c r="K111" s="243"/>
    </row>
    <row r="112" spans="2:11" s="1" customFormat="1" ht="15" customHeight="1">
      <c r="B112" s="254"/>
      <c r="C112" s="231" t="s">
        <v>1061</v>
      </c>
      <c r="D112" s="231"/>
      <c r="E112" s="231"/>
      <c r="F112" s="252" t="s">
        <v>1042</v>
      </c>
      <c r="G112" s="231"/>
      <c r="H112" s="231" t="s">
        <v>1076</v>
      </c>
      <c r="I112" s="231" t="s">
        <v>1038</v>
      </c>
      <c r="J112" s="231">
        <v>50</v>
      </c>
      <c r="K112" s="243"/>
    </row>
    <row r="113" spans="2:11" s="1" customFormat="1" ht="15" customHeight="1">
      <c r="B113" s="254"/>
      <c r="C113" s="231" t="s">
        <v>52</v>
      </c>
      <c r="D113" s="231"/>
      <c r="E113" s="231"/>
      <c r="F113" s="252" t="s">
        <v>1036</v>
      </c>
      <c r="G113" s="231"/>
      <c r="H113" s="231" t="s">
        <v>1077</v>
      </c>
      <c r="I113" s="231" t="s">
        <v>1038</v>
      </c>
      <c r="J113" s="231">
        <v>20</v>
      </c>
      <c r="K113" s="243"/>
    </row>
    <row r="114" spans="2:11" s="1" customFormat="1" ht="15" customHeight="1">
      <c r="B114" s="254"/>
      <c r="C114" s="231" t="s">
        <v>1078</v>
      </c>
      <c r="D114" s="231"/>
      <c r="E114" s="231"/>
      <c r="F114" s="252" t="s">
        <v>1036</v>
      </c>
      <c r="G114" s="231"/>
      <c r="H114" s="231" t="s">
        <v>1079</v>
      </c>
      <c r="I114" s="231" t="s">
        <v>1038</v>
      </c>
      <c r="J114" s="231">
        <v>120</v>
      </c>
      <c r="K114" s="243"/>
    </row>
    <row r="115" spans="2:11" s="1" customFormat="1" ht="15" customHeight="1">
      <c r="B115" s="254"/>
      <c r="C115" s="231" t="s">
        <v>37</v>
      </c>
      <c r="D115" s="231"/>
      <c r="E115" s="231"/>
      <c r="F115" s="252" t="s">
        <v>1036</v>
      </c>
      <c r="G115" s="231"/>
      <c r="H115" s="231" t="s">
        <v>1080</v>
      </c>
      <c r="I115" s="231" t="s">
        <v>1071</v>
      </c>
      <c r="J115" s="231"/>
      <c r="K115" s="243"/>
    </row>
    <row r="116" spans="2:11" s="1" customFormat="1" ht="15" customHeight="1">
      <c r="B116" s="254"/>
      <c r="C116" s="231" t="s">
        <v>47</v>
      </c>
      <c r="D116" s="231"/>
      <c r="E116" s="231"/>
      <c r="F116" s="252" t="s">
        <v>1036</v>
      </c>
      <c r="G116" s="231"/>
      <c r="H116" s="231" t="s">
        <v>1081</v>
      </c>
      <c r="I116" s="231" t="s">
        <v>1071</v>
      </c>
      <c r="J116" s="231"/>
      <c r="K116" s="243"/>
    </row>
    <row r="117" spans="2:11" s="1" customFormat="1" ht="15" customHeight="1">
      <c r="B117" s="254"/>
      <c r="C117" s="231" t="s">
        <v>56</v>
      </c>
      <c r="D117" s="231"/>
      <c r="E117" s="231"/>
      <c r="F117" s="252" t="s">
        <v>1036</v>
      </c>
      <c r="G117" s="231"/>
      <c r="H117" s="231" t="s">
        <v>1082</v>
      </c>
      <c r="I117" s="231" t="s">
        <v>1083</v>
      </c>
      <c r="J117" s="231"/>
      <c r="K117" s="243"/>
    </row>
    <row r="118" spans="2:11" s="1" customFormat="1" ht="15" customHeight="1">
      <c r="B118" s="257"/>
      <c r="C118" s="263"/>
      <c r="D118" s="263"/>
      <c r="E118" s="263"/>
      <c r="F118" s="263"/>
      <c r="G118" s="263"/>
      <c r="H118" s="263"/>
      <c r="I118" s="263"/>
      <c r="J118" s="263"/>
      <c r="K118" s="259"/>
    </row>
    <row r="119" spans="2:11" s="1" customFormat="1" ht="18.75" customHeight="1">
      <c r="B119" s="264"/>
      <c r="C119" s="265"/>
      <c r="D119" s="265"/>
      <c r="E119" s="265"/>
      <c r="F119" s="266"/>
      <c r="G119" s="265"/>
      <c r="H119" s="265"/>
      <c r="I119" s="265"/>
      <c r="J119" s="265"/>
      <c r="K119" s="264"/>
    </row>
    <row r="120" spans="2:11" s="1" customFormat="1" ht="18.75" customHeight="1">
      <c r="B120" s="238"/>
      <c r="C120" s="238"/>
      <c r="D120" s="238"/>
      <c r="E120" s="238"/>
      <c r="F120" s="238"/>
      <c r="G120" s="238"/>
      <c r="H120" s="238"/>
      <c r="I120" s="238"/>
      <c r="J120" s="238"/>
      <c r="K120" s="238"/>
    </row>
    <row r="121" spans="2:11" s="1" customFormat="1" ht="7.5" customHeight="1">
      <c r="B121" s="267"/>
      <c r="C121" s="268"/>
      <c r="D121" s="268"/>
      <c r="E121" s="268"/>
      <c r="F121" s="268"/>
      <c r="G121" s="268"/>
      <c r="H121" s="268"/>
      <c r="I121" s="268"/>
      <c r="J121" s="268"/>
      <c r="K121" s="269"/>
    </row>
    <row r="122" spans="2:11" s="1" customFormat="1" ht="45" customHeight="1">
      <c r="B122" s="270"/>
      <c r="C122" s="358" t="s">
        <v>1084</v>
      </c>
      <c r="D122" s="358"/>
      <c r="E122" s="358"/>
      <c r="F122" s="358"/>
      <c r="G122" s="358"/>
      <c r="H122" s="358"/>
      <c r="I122" s="358"/>
      <c r="J122" s="358"/>
      <c r="K122" s="271"/>
    </row>
    <row r="123" spans="2:11" s="1" customFormat="1" ht="17.25" customHeight="1">
      <c r="B123" s="272"/>
      <c r="C123" s="244" t="s">
        <v>1030</v>
      </c>
      <c r="D123" s="244"/>
      <c r="E123" s="244"/>
      <c r="F123" s="244" t="s">
        <v>1031</v>
      </c>
      <c r="G123" s="245"/>
      <c r="H123" s="244" t="s">
        <v>53</v>
      </c>
      <c r="I123" s="244" t="s">
        <v>56</v>
      </c>
      <c r="J123" s="244" t="s">
        <v>1032</v>
      </c>
      <c r="K123" s="273"/>
    </row>
    <row r="124" spans="2:11" s="1" customFormat="1" ht="17.25" customHeight="1">
      <c r="B124" s="272"/>
      <c r="C124" s="246" t="s">
        <v>1033</v>
      </c>
      <c r="D124" s="246"/>
      <c r="E124" s="246"/>
      <c r="F124" s="247" t="s">
        <v>1034</v>
      </c>
      <c r="G124" s="248"/>
      <c r="H124" s="246"/>
      <c r="I124" s="246"/>
      <c r="J124" s="246" t="s">
        <v>1035</v>
      </c>
      <c r="K124" s="273"/>
    </row>
    <row r="125" spans="2:11" s="1" customFormat="1" ht="5.25" customHeight="1">
      <c r="B125" s="274"/>
      <c r="C125" s="249"/>
      <c r="D125" s="249"/>
      <c r="E125" s="249"/>
      <c r="F125" s="249"/>
      <c r="G125" s="275"/>
      <c r="H125" s="249"/>
      <c r="I125" s="249"/>
      <c r="J125" s="249"/>
      <c r="K125" s="276"/>
    </row>
    <row r="126" spans="2:11" s="1" customFormat="1" ht="15" customHeight="1">
      <c r="B126" s="274"/>
      <c r="C126" s="231" t="s">
        <v>1039</v>
      </c>
      <c r="D126" s="251"/>
      <c r="E126" s="251"/>
      <c r="F126" s="252" t="s">
        <v>1036</v>
      </c>
      <c r="G126" s="231"/>
      <c r="H126" s="231" t="s">
        <v>1076</v>
      </c>
      <c r="I126" s="231" t="s">
        <v>1038</v>
      </c>
      <c r="J126" s="231">
        <v>120</v>
      </c>
      <c r="K126" s="277"/>
    </row>
    <row r="127" spans="2:11" s="1" customFormat="1" ht="15" customHeight="1">
      <c r="B127" s="274"/>
      <c r="C127" s="231" t="s">
        <v>1085</v>
      </c>
      <c r="D127" s="231"/>
      <c r="E127" s="231"/>
      <c r="F127" s="252" t="s">
        <v>1036</v>
      </c>
      <c r="G127" s="231"/>
      <c r="H127" s="231" t="s">
        <v>1086</v>
      </c>
      <c r="I127" s="231" t="s">
        <v>1038</v>
      </c>
      <c r="J127" s="231" t="s">
        <v>1087</v>
      </c>
      <c r="K127" s="277"/>
    </row>
    <row r="128" spans="2:11" s="1" customFormat="1" ht="15" customHeight="1">
      <c r="B128" s="274"/>
      <c r="C128" s="231" t="s">
        <v>984</v>
      </c>
      <c r="D128" s="231"/>
      <c r="E128" s="231"/>
      <c r="F128" s="252" t="s">
        <v>1036</v>
      </c>
      <c r="G128" s="231"/>
      <c r="H128" s="231" t="s">
        <v>1088</v>
      </c>
      <c r="I128" s="231" t="s">
        <v>1038</v>
      </c>
      <c r="J128" s="231" t="s">
        <v>1087</v>
      </c>
      <c r="K128" s="277"/>
    </row>
    <row r="129" spans="2:11" s="1" customFormat="1" ht="15" customHeight="1">
      <c r="B129" s="274"/>
      <c r="C129" s="231" t="s">
        <v>1047</v>
      </c>
      <c r="D129" s="231"/>
      <c r="E129" s="231"/>
      <c r="F129" s="252" t="s">
        <v>1042</v>
      </c>
      <c r="G129" s="231"/>
      <c r="H129" s="231" t="s">
        <v>1048</v>
      </c>
      <c r="I129" s="231" t="s">
        <v>1038</v>
      </c>
      <c r="J129" s="231">
        <v>15</v>
      </c>
      <c r="K129" s="277"/>
    </row>
    <row r="130" spans="2:11" s="1" customFormat="1" ht="15" customHeight="1">
      <c r="B130" s="274"/>
      <c r="C130" s="255" t="s">
        <v>1049</v>
      </c>
      <c r="D130" s="255"/>
      <c r="E130" s="255"/>
      <c r="F130" s="256" t="s">
        <v>1042</v>
      </c>
      <c r="G130" s="255"/>
      <c r="H130" s="255" t="s">
        <v>1050</v>
      </c>
      <c r="I130" s="255" t="s">
        <v>1038</v>
      </c>
      <c r="J130" s="255">
        <v>15</v>
      </c>
      <c r="K130" s="277"/>
    </row>
    <row r="131" spans="2:11" s="1" customFormat="1" ht="15" customHeight="1">
      <c r="B131" s="274"/>
      <c r="C131" s="255" t="s">
        <v>1051</v>
      </c>
      <c r="D131" s="255"/>
      <c r="E131" s="255"/>
      <c r="F131" s="256" t="s">
        <v>1042</v>
      </c>
      <c r="G131" s="255"/>
      <c r="H131" s="255" t="s">
        <v>1052</v>
      </c>
      <c r="I131" s="255" t="s">
        <v>1038</v>
      </c>
      <c r="J131" s="255">
        <v>20</v>
      </c>
      <c r="K131" s="277"/>
    </row>
    <row r="132" spans="2:11" s="1" customFormat="1" ht="15" customHeight="1">
      <c r="B132" s="274"/>
      <c r="C132" s="255" t="s">
        <v>1053</v>
      </c>
      <c r="D132" s="255"/>
      <c r="E132" s="255"/>
      <c r="F132" s="256" t="s">
        <v>1042</v>
      </c>
      <c r="G132" s="255"/>
      <c r="H132" s="255" t="s">
        <v>1054</v>
      </c>
      <c r="I132" s="255" t="s">
        <v>1038</v>
      </c>
      <c r="J132" s="255">
        <v>20</v>
      </c>
      <c r="K132" s="277"/>
    </row>
    <row r="133" spans="2:11" s="1" customFormat="1" ht="15" customHeight="1">
      <c r="B133" s="274"/>
      <c r="C133" s="231" t="s">
        <v>1041</v>
      </c>
      <c r="D133" s="231"/>
      <c r="E133" s="231"/>
      <c r="F133" s="252" t="s">
        <v>1042</v>
      </c>
      <c r="G133" s="231"/>
      <c r="H133" s="231" t="s">
        <v>1076</v>
      </c>
      <c r="I133" s="231" t="s">
        <v>1038</v>
      </c>
      <c r="J133" s="231">
        <v>50</v>
      </c>
      <c r="K133" s="277"/>
    </row>
    <row r="134" spans="2:11" s="1" customFormat="1" ht="15" customHeight="1">
      <c r="B134" s="274"/>
      <c r="C134" s="231" t="s">
        <v>1055</v>
      </c>
      <c r="D134" s="231"/>
      <c r="E134" s="231"/>
      <c r="F134" s="252" t="s">
        <v>1042</v>
      </c>
      <c r="G134" s="231"/>
      <c r="H134" s="231" t="s">
        <v>1076</v>
      </c>
      <c r="I134" s="231" t="s">
        <v>1038</v>
      </c>
      <c r="J134" s="231">
        <v>50</v>
      </c>
      <c r="K134" s="277"/>
    </row>
    <row r="135" spans="2:11" s="1" customFormat="1" ht="15" customHeight="1">
      <c r="B135" s="274"/>
      <c r="C135" s="231" t="s">
        <v>1061</v>
      </c>
      <c r="D135" s="231"/>
      <c r="E135" s="231"/>
      <c r="F135" s="252" t="s">
        <v>1042</v>
      </c>
      <c r="G135" s="231"/>
      <c r="H135" s="231" t="s">
        <v>1076</v>
      </c>
      <c r="I135" s="231" t="s">
        <v>1038</v>
      </c>
      <c r="J135" s="231">
        <v>50</v>
      </c>
      <c r="K135" s="277"/>
    </row>
    <row r="136" spans="2:11" s="1" customFormat="1" ht="15" customHeight="1">
      <c r="B136" s="274"/>
      <c r="C136" s="231" t="s">
        <v>1063</v>
      </c>
      <c r="D136" s="231"/>
      <c r="E136" s="231"/>
      <c r="F136" s="252" t="s">
        <v>1042</v>
      </c>
      <c r="G136" s="231"/>
      <c r="H136" s="231" t="s">
        <v>1076</v>
      </c>
      <c r="I136" s="231" t="s">
        <v>1038</v>
      </c>
      <c r="J136" s="231">
        <v>50</v>
      </c>
      <c r="K136" s="277"/>
    </row>
    <row r="137" spans="2:11" s="1" customFormat="1" ht="15" customHeight="1">
      <c r="B137" s="274"/>
      <c r="C137" s="231" t="s">
        <v>1064</v>
      </c>
      <c r="D137" s="231"/>
      <c r="E137" s="231"/>
      <c r="F137" s="252" t="s">
        <v>1042</v>
      </c>
      <c r="G137" s="231"/>
      <c r="H137" s="231" t="s">
        <v>1089</v>
      </c>
      <c r="I137" s="231" t="s">
        <v>1038</v>
      </c>
      <c r="J137" s="231">
        <v>255</v>
      </c>
      <c r="K137" s="277"/>
    </row>
    <row r="138" spans="2:11" s="1" customFormat="1" ht="15" customHeight="1">
      <c r="B138" s="274"/>
      <c r="C138" s="231" t="s">
        <v>1066</v>
      </c>
      <c r="D138" s="231"/>
      <c r="E138" s="231"/>
      <c r="F138" s="252" t="s">
        <v>1036</v>
      </c>
      <c r="G138" s="231"/>
      <c r="H138" s="231" t="s">
        <v>1090</v>
      </c>
      <c r="I138" s="231" t="s">
        <v>1068</v>
      </c>
      <c r="J138" s="231"/>
      <c r="K138" s="277"/>
    </row>
    <row r="139" spans="2:11" s="1" customFormat="1" ht="15" customHeight="1">
      <c r="B139" s="274"/>
      <c r="C139" s="231" t="s">
        <v>1069</v>
      </c>
      <c r="D139" s="231"/>
      <c r="E139" s="231"/>
      <c r="F139" s="252" t="s">
        <v>1036</v>
      </c>
      <c r="G139" s="231"/>
      <c r="H139" s="231" t="s">
        <v>1091</v>
      </c>
      <c r="I139" s="231" t="s">
        <v>1071</v>
      </c>
      <c r="J139" s="231"/>
      <c r="K139" s="277"/>
    </row>
    <row r="140" spans="2:11" s="1" customFormat="1" ht="15" customHeight="1">
      <c r="B140" s="274"/>
      <c r="C140" s="231" t="s">
        <v>1072</v>
      </c>
      <c r="D140" s="231"/>
      <c r="E140" s="231"/>
      <c r="F140" s="252" t="s">
        <v>1036</v>
      </c>
      <c r="G140" s="231"/>
      <c r="H140" s="231" t="s">
        <v>1072</v>
      </c>
      <c r="I140" s="231" t="s">
        <v>1071</v>
      </c>
      <c r="J140" s="231"/>
      <c r="K140" s="277"/>
    </row>
    <row r="141" spans="2:11" s="1" customFormat="1" ht="15" customHeight="1">
      <c r="B141" s="274"/>
      <c r="C141" s="231" t="s">
        <v>37</v>
      </c>
      <c r="D141" s="231"/>
      <c r="E141" s="231"/>
      <c r="F141" s="252" t="s">
        <v>1036</v>
      </c>
      <c r="G141" s="231"/>
      <c r="H141" s="231" t="s">
        <v>1092</v>
      </c>
      <c r="I141" s="231" t="s">
        <v>1071</v>
      </c>
      <c r="J141" s="231"/>
      <c r="K141" s="277"/>
    </row>
    <row r="142" spans="2:11" s="1" customFormat="1" ht="15" customHeight="1">
      <c r="B142" s="274"/>
      <c r="C142" s="231" t="s">
        <v>1093</v>
      </c>
      <c r="D142" s="231"/>
      <c r="E142" s="231"/>
      <c r="F142" s="252" t="s">
        <v>1036</v>
      </c>
      <c r="G142" s="231"/>
      <c r="H142" s="231" t="s">
        <v>1094</v>
      </c>
      <c r="I142" s="231" t="s">
        <v>1071</v>
      </c>
      <c r="J142" s="231"/>
      <c r="K142" s="277"/>
    </row>
    <row r="143" spans="2:11" s="1" customFormat="1" ht="15" customHeight="1">
      <c r="B143" s="278"/>
      <c r="C143" s="279"/>
      <c r="D143" s="279"/>
      <c r="E143" s="279"/>
      <c r="F143" s="279"/>
      <c r="G143" s="279"/>
      <c r="H143" s="279"/>
      <c r="I143" s="279"/>
      <c r="J143" s="279"/>
      <c r="K143" s="280"/>
    </row>
    <row r="144" spans="2:11" s="1" customFormat="1" ht="18.75" customHeight="1">
      <c r="B144" s="265"/>
      <c r="C144" s="265"/>
      <c r="D144" s="265"/>
      <c r="E144" s="265"/>
      <c r="F144" s="266"/>
      <c r="G144" s="265"/>
      <c r="H144" s="265"/>
      <c r="I144" s="265"/>
      <c r="J144" s="265"/>
      <c r="K144" s="265"/>
    </row>
    <row r="145" spans="2:11" s="1" customFormat="1" ht="18.75" customHeight="1">
      <c r="B145" s="238"/>
      <c r="C145" s="238"/>
      <c r="D145" s="238"/>
      <c r="E145" s="238"/>
      <c r="F145" s="238"/>
      <c r="G145" s="238"/>
      <c r="H145" s="238"/>
      <c r="I145" s="238"/>
      <c r="J145" s="238"/>
      <c r="K145" s="238"/>
    </row>
    <row r="146" spans="2:11" s="1" customFormat="1" ht="7.5" customHeight="1">
      <c r="B146" s="239"/>
      <c r="C146" s="240"/>
      <c r="D146" s="240"/>
      <c r="E146" s="240"/>
      <c r="F146" s="240"/>
      <c r="G146" s="240"/>
      <c r="H146" s="240"/>
      <c r="I146" s="240"/>
      <c r="J146" s="240"/>
      <c r="K146" s="241"/>
    </row>
    <row r="147" spans="2:11" s="1" customFormat="1" ht="45" customHeight="1">
      <c r="B147" s="242"/>
      <c r="C147" s="360" t="s">
        <v>1095</v>
      </c>
      <c r="D147" s="360"/>
      <c r="E147" s="360"/>
      <c r="F147" s="360"/>
      <c r="G147" s="360"/>
      <c r="H147" s="360"/>
      <c r="I147" s="360"/>
      <c r="J147" s="360"/>
      <c r="K147" s="243"/>
    </row>
    <row r="148" spans="2:11" s="1" customFormat="1" ht="17.25" customHeight="1">
      <c r="B148" s="242"/>
      <c r="C148" s="244" t="s">
        <v>1030</v>
      </c>
      <c r="D148" s="244"/>
      <c r="E148" s="244"/>
      <c r="F148" s="244" t="s">
        <v>1031</v>
      </c>
      <c r="G148" s="245"/>
      <c r="H148" s="244" t="s">
        <v>53</v>
      </c>
      <c r="I148" s="244" t="s">
        <v>56</v>
      </c>
      <c r="J148" s="244" t="s">
        <v>1032</v>
      </c>
      <c r="K148" s="243"/>
    </row>
    <row r="149" spans="2:11" s="1" customFormat="1" ht="17.25" customHeight="1">
      <c r="B149" s="242"/>
      <c r="C149" s="246" t="s">
        <v>1033</v>
      </c>
      <c r="D149" s="246"/>
      <c r="E149" s="246"/>
      <c r="F149" s="247" t="s">
        <v>1034</v>
      </c>
      <c r="G149" s="248"/>
      <c r="H149" s="246"/>
      <c r="I149" s="246"/>
      <c r="J149" s="246" t="s">
        <v>1035</v>
      </c>
      <c r="K149" s="243"/>
    </row>
    <row r="150" spans="2:11" s="1" customFormat="1" ht="5.25" customHeight="1">
      <c r="B150" s="254"/>
      <c r="C150" s="249"/>
      <c r="D150" s="249"/>
      <c r="E150" s="249"/>
      <c r="F150" s="249"/>
      <c r="G150" s="250"/>
      <c r="H150" s="249"/>
      <c r="I150" s="249"/>
      <c r="J150" s="249"/>
      <c r="K150" s="277"/>
    </row>
    <row r="151" spans="2:11" s="1" customFormat="1" ht="15" customHeight="1">
      <c r="B151" s="254"/>
      <c r="C151" s="281" t="s">
        <v>1039</v>
      </c>
      <c r="D151" s="231"/>
      <c r="E151" s="231"/>
      <c r="F151" s="282" t="s">
        <v>1036</v>
      </c>
      <c r="G151" s="231"/>
      <c r="H151" s="281" t="s">
        <v>1076</v>
      </c>
      <c r="I151" s="281" t="s">
        <v>1038</v>
      </c>
      <c r="J151" s="281">
        <v>120</v>
      </c>
      <c r="K151" s="277"/>
    </row>
    <row r="152" spans="2:11" s="1" customFormat="1" ht="15" customHeight="1">
      <c r="B152" s="254"/>
      <c r="C152" s="281" t="s">
        <v>1085</v>
      </c>
      <c r="D152" s="231"/>
      <c r="E152" s="231"/>
      <c r="F152" s="282" t="s">
        <v>1036</v>
      </c>
      <c r="G152" s="231"/>
      <c r="H152" s="281" t="s">
        <v>1096</v>
      </c>
      <c r="I152" s="281" t="s">
        <v>1038</v>
      </c>
      <c r="J152" s="281" t="s">
        <v>1087</v>
      </c>
      <c r="K152" s="277"/>
    </row>
    <row r="153" spans="2:11" s="1" customFormat="1" ht="15" customHeight="1">
      <c r="B153" s="254"/>
      <c r="C153" s="281" t="s">
        <v>984</v>
      </c>
      <c r="D153" s="231"/>
      <c r="E153" s="231"/>
      <c r="F153" s="282" t="s">
        <v>1036</v>
      </c>
      <c r="G153" s="231"/>
      <c r="H153" s="281" t="s">
        <v>1097</v>
      </c>
      <c r="I153" s="281" t="s">
        <v>1038</v>
      </c>
      <c r="J153" s="281" t="s">
        <v>1087</v>
      </c>
      <c r="K153" s="277"/>
    </row>
    <row r="154" spans="2:11" s="1" customFormat="1" ht="15" customHeight="1">
      <c r="B154" s="254"/>
      <c r="C154" s="281" t="s">
        <v>1041</v>
      </c>
      <c r="D154" s="231"/>
      <c r="E154" s="231"/>
      <c r="F154" s="282" t="s">
        <v>1042</v>
      </c>
      <c r="G154" s="231"/>
      <c r="H154" s="281" t="s">
        <v>1076</v>
      </c>
      <c r="I154" s="281" t="s">
        <v>1038</v>
      </c>
      <c r="J154" s="281">
        <v>50</v>
      </c>
      <c r="K154" s="277"/>
    </row>
    <row r="155" spans="2:11" s="1" customFormat="1" ht="15" customHeight="1">
      <c r="B155" s="254"/>
      <c r="C155" s="281" t="s">
        <v>1044</v>
      </c>
      <c r="D155" s="231"/>
      <c r="E155" s="231"/>
      <c r="F155" s="282" t="s">
        <v>1036</v>
      </c>
      <c r="G155" s="231"/>
      <c r="H155" s="281" t="s">
        <v>1076</v>
      </c>
      <c r="I155" s="281" t="s">
        <v>1046</v>
      </c>
      <c r="J155" s="281"/>
      <c r="K155" s="277"/>
    </row>
    <row r="156" spans="2:11" s="1" customFormat="1" ht="15" customHeight="1">
      <c r="B156" s="254"/>
      <c r="C156" s="281" t="s">
        <v>1055</v>
      </c>
      <c r="D156" s="231"/>
      <c r="E156" s="231"/>
      <c r="F156" s="282" t="s">
        <v>1042</v>
      </c>
      <c r="G156" s="231"/>
      <c r="H156" s="281" t="s">
        <v>1076</v>
      </c>
      <c r="I156" s="281" t="s">
        <v>1038</v>
      </c>
      <c r="J156" s="281">
        <v>50</v>
      </c>
      <c r="K156" s="277"/>
    </row>
    <row r="157" spans="2:11" s="1" customFormat="1" ht="15" customHeight="1">
      <c r="B157" s="254"/>
      <c r="C157" s="281" t="s">
        <v>1063</v>
      </c>
      <c r="D157" s="231"/>
      <c r="E157" s="231"/>
      <c r="F157" s="282" t="s">
        <v>1042</v>
      </c>
      <c r="G157" s="231"/>
      <c r="H157" s="281" t="s">
        <v>1076</v>
      </c>
      <c r="I157" s="281" t="s">
        <v>1038</v>
      </c>
      <c r="J157" s="281">
        <v>50</v>
      </c>
      <c r="K157" s="277"/>
    </row>
    <row r="158" spans="2:11" s="1" customFormat="1" ht="15" customHeight="1">
      <c r="B158" s="254"/>
      <c r="C158" s="281" t="s">
        <v>1061</v>
      </c>
      <c r="D158" s="231"/>
      <c r="E158" s="231"/>
      <c r="F158" s="282" t="s">
        <v>1042</v>
      </c>
      <c r="G158" s="231"/>
      <c r="H158" s="281" t="s">
        <v>1076</v>
      </c>
      <c r="I158" s="281" t="s">
        <v>1038</v>
      </c>
      <c r="J158" s="281">
        <v>50</v>
      </c>
      <c r="K158" s="277"/>
    </row>
    <row r="159" spans="2:11" s="1" customFormat="1" ht="15" customHeight="1">
      <c r="B159" s="254"/>
      <c r="C159" s="281" t="s">
        <v>90</v>
      </c>
      <c r="D159" s="231"/>
      <c r="E159" s="231"/>
      <c r="F159" s="282" t="s">
        <v>1036</v>
      </c>
      <c r="G159" s="231"/>
      <c r="H159" s="281" t="s">
        <v>1098</v>
      </c>
      <c r="I159" s="281" t="s">
        <v>1038</v>
      </c>
      <c r="J159" s="281" t="s">
        <v>1099</v>
      </c>
      <c r="K159" s="277"/>
    </row>
    <row r="160" spans="2:11" s="1" customFormat="1" ht="15" customHeight="1">
      <c r="B160" s="254"/>
      <c r="C160" s="281" t="s">
        <v>1100</v>
      </c>
      <c r="D160" s="231"/>
      <c r="E160" s="231"/>
      <c r="F160" s="282" t="s">
        <v>1036</v>
      </c>
      <c r="G160" s="231"/>
      <c r="H160" s="281" t="s">
        <v>1101</v>
      </c>
      <c r="I160" s="281" t="s">
        <v>1071</v>
      </c>
      <c r="J160" s="281"/>
      <c r="K160" s="277"/>
    </row>
    <row r="161" spans="2:11" s="1" customFormat="1" ht="15" customHeight="1">
      <c r="B161" s="283"/>
      <c r="C161" s="263"/>
      <c r="D161" s="263"/>
      <c r="E161" s="263"/>
      <c r="F161" s="263"/>
      <c r="G161" s="263"/>
      <c r="H161" s="263"/>
      <c r="I161" s="263"/>
      <c r="J161" s="263"/>
      <c r="K161" s="284"/>
    </row>
    <row r="162" spans="2:11" s="1" customFormat="1" ht="18.75" customHeight="1">
      <c r="B162" s="265"/>
      <c r="C162" s="275"/>
      <c r="D162" s="275"/>
      <c r="E162" s="275"/>
      <c r="F162" s="285"/>
      <c r="G162" s="275"/>
      <c r="H162" s="275"/>
      <c r="I162" s="275"/>
      <c r="J162" s="275"/>
      <c r="K162" s="265"/>
    </row>
    <row r="163" spans="2:11" s="1" customFormat="1" ht="18.75" customHeight="1">
      <c r="B163" s="238"/>
      <c r="C163" s="238"/>
      <c r="D163" s="238"/>
      <c r="E163" s="238"/>
      <c r="F163" s="238"/>
      <c r="G163" s="238"/>
      <c r="H163" s="238"/>
      <c r="I163" s="238"/>
      <c r="J163" s="238"/>
      <c r="K163" s="238"/>
    </row>
    <row r="164" spans="2:11" s="1" customFormat="1" ht="7.5" customHeight="1">
      <c r="B164" s="220"/>
      <c r="C164" s="221"/>
      <c r="D164" s="221"/>
      <c r="E164" s="221"/>
      <c r="F164" s="221"/>
      <c r="G164" s="221"/>
      <c r="H164" s="221"/>
      <c r="I164" s="221"/>
      <c r="J164" s="221"/>
      <c r="K164" s="222"/>
    </row>
    <row r="165" spans="2:11" s="1" customFormat="1" ht="45" customHeight="1">
      <c r="B165" s="223"/>
      <c r="C165" s="358" t="s">
        <v>1102</v>
      </c>
      <c r="D165" s="358"/>
      <c r="E165" s="358"/>
      <c r="F165" s="358"/>
      <c r="G165" s="358"/>
      <c r="H165" s="358"/>
      <c r="I165" s="358"/>
      <c r="J165" s="358"/>
      <c r="K165" s="224"/>
    </row>
    <row r="166" spans="2:11" s="1" customFormat="1" ht="17.25" customHeight="1">
      <c r="B166" s="223"/>
      <c r="C166" s="244" t="s">
        <v>1030</v>
      </c>
      <c r="D166" s="244"/>
      <c r="E166" s="244"/>
      <c r="F166" s="244" t="s">
        <v>1031</v>
      </c>
      <c r="G166" s="286"/>
      <c r="H166" s="287" t="s">
        <v>53</v>
      </c>
      <c r="I166" s="287" t="s">
        <v>56</v>
      </c>
      <c r="J166" s="244" t="s">
        <v>1032</v>
      </c>
      <c r="K166" s="224"/>
    </row>
    <row r="167" spans="2:11" s="1" customFormat="1" ht="17.25" customHeight="1">
      <c r="B167" s="225"/>
      <c r="C167" s="246" t="s">
        <v>1033</v>
      </c>
      <c r="D167" s="246"/>
      <c r="E167" s="246"/>
      <c r="F167" s="247" t="s">
        <v>1034</v>
      </c>
      <c r="G167" s="288"/>
      <c r="H167" s="289"/>
      <c r="I167" s="289"/>
      <c r="J167" s="246" t="s">
        <v>1035</v>
      </c>
      <c r="K167" s="226"/>
    </row>
    <row r="168" spans="2:11" s="1" customFormat="1" ht="5.25" customHeight="1">
      <c r="B168" s="254"/>
      <c r="C168" s="249"/>
      <c r="D168" s="249"/>
      <c r="E168" s="249"/>
      <c r="F168" s="249"/>
      <c r="G168" s="250"/>
      <c r="H168" s="249"/>
      <c r="I168" s="249"/>
      <c r="J168" s="249"/>
      <c r="K168" s="277"/>
    </row>
    <row r="169" spans="2:11" s="1" customFormat="1" ht="15" customHeight="1">
      <c r="B169" s="254"/>
      <c r="C169" s="231" t="s">
        <v>1039</v>
      </c>
      <c r="D169" s="231"/>
      <c r="E169" s="231"/>
      <c r="F169" s="252" t="s">
        <v>1036</v>
      </c>
      <c r="G169" s="231"/>
      <c r="H169" s="231" t="s">
        <v>1076</v>
      </c>
      <c r="I169" s="231" t="s">
        <v>1038</v>
      </c>
      <c r="J169" s="231">
        <v>120</v>
      </c>
      <c r="K169" s="277"/>
    </row>
    <row r="170" spans="2:11" s="1" customFormat="1" ht="15" customHeight="1">
      <c r="B170" s="254"/>
      <c r="C170" s="231" t="s">
        <v>1085</v>
      </c>
      <c r="D170" s="231"/>
      <c r="E170" s="231"/>
      <c r="F170" s="252" t="s">
        <v>1036</v>
      </c>
      <c r="G170" s="231"/>
      <c r="H170" s="231" t="s">
        <v>1086</v>
      </c>
      <c r="I170" s="231" t="s">
        <v>1038</v>
      </c>
      <c r="J170" s="231" t="s">
        <v>1087</v>
      </c>
      <c r="K170" s="277"/>
    </row>
    <row r="171" spans="2:11" s="1" customFormat="1" ht="15" customHeight="1">
      <c r="B171" s="254"/>
      <c r="C171" s="231" t="s">
        <v>984</v>
      </c>
      <c r="D171" s="231"/>
      <c r="E171" s="231"/>
      <c r="F171" s="252" t="s">
        <v>1036</v>
      </c>
      <c r="G171" s="231"/>
      <c r="H171" s="231" t="s">
        <v>1103</v>
      </c>
      <c r="I171" s="231" t="s">
        <v>1038</v>
      </c>
      <c r="J171" s="231" t="s">
        <v>1087</v>
      </c>
      <c r="K171" s="277"/>
    </row>
    <row r="172" spans="2:11" s="1" customFormat="1" ht="15" customHeight="1">
      <c r="B172" s="254"/>
      <c r="C172" s="231" t="s">
        <v>1041</v>
      </c>
      <c r="D172" s="231"/>
      <c r="E172" s="231"/>
      <c r="F172" s="252" t="s">
        <v>1042</v>
      </c>
      <c r="G172" s="231"/>
      <c r="H172" s="231" t="s">
        <v>1103</v>
      </c>
      <c r="I172" s="231" t="s">
        <v>1038</v>
      </c>
      <c r="J172" s="231">
        <v>50</v>
      </c>
      <c r="K172" s="277"/>
    </row>
    <row r="173" spans="2:11" s="1" customFormat="1" ht="15" customHeight="1">
      <c r="B173" s="254"/>
      <c r="C173" s="231" t="s">
        <v>1044</v>
      </c>
      <c r="D173" s="231"/>
      <c r="E173" s="231"/>
      <c r="F173" s="252" t="s">
        <v>1036</v>
      </c>
      <c r="G173" s="231"/>
      <c r="H173" s="231" t="s">
        <v>1103</v>
      </c>
      <c r="I173" s="231" t="s">
        <v>1046</v>
      </c>
      <c r="J173" s="231"/>
      <c r="K173" s="277"/>
    </row>
    <row r="174" spans="2:11" s="1" customFormat="1" ht="15" customHeight="1">
      <c r="B174" s="254"/>
      <c r="C174" s="231" t="s">
        <v>1055</v>
      </c>
      <c r="D174" s="231"/>
      <c r="E174" s="231"/>
      <c r="F174" s="252" t="s">
        <v>1042</v>
      </c>
      <c r="G174" s="231"/>
      <c r="H174" s="231" t="s">
        <v>1103</v>
      </c>
      <c r="I174" s="231" t="s">
        <v>1038</v>
      </c>
      <c r="J174" s="231">
        <v>50</v>
      </c>
      <c r="K174" s="277"/>
    </row>
    <row r="175" spans="2:11" s="1" customFormat="1" ht="15" customHeight="1">
      <c r="B175" s="254"/>
      <c r="C175" s="231" t="s">
        <v>1063</v>
      </c>
      <c r="D175" s="231"/>
      <c r="E175" s="231"/>
      <c r="F175" s="252" t="s">
        <v>1042</v>
      </c>
      <c r="G175" s="231"/>
      <c r="H175" s="231" t="s">
        <v>1103</v>
      </c>
      <c r="I175" s="231" t="s">
        <v>1038</v>
      </c>
      <c r="J175" s="231">
        <v>50</v>
      </c>
      <c r="K175" s="277"/>
    </row>
    <row r="176" spans="2:11" s="1" customFormat="1" ht="15" customHeight="1">
      <c r="B176" s="254"/>
      <c r="C176" s="231" t="s">
        <v>1061</v>
      </c>
      <c r="D176" s="231"/>
      <c r="E176" s="231"/>
      <c r="F176" s="252" t="s">
        <v>1042</v>
      </c>
      <c r="G176" s="231"/>
      <c r="H176" s="231" t="s">
        <v>1103</v>
      </c>
      <c r="I176" s="231" t="s">
        <v>1038</v>
      </c>
      <c r="J176" s="231">
        <v>50</v>
      </c>
      <c r="K176" s="277"/>
    </row>
    <row r="177" spans="2:11" s="1" customFormat="1" ht="15" customHeight="1">
      <c r="B177" s="254"/>
      <c r="C177" s="231" t="s">
        <v>105</v>
      </c>
      <c r="D177" s="231"/>
      <c r="E177" s="231"/>
      <c r="F177" s="252" t="s">
        <v>1036</v>
      </c>
      <c r="G177" s="231"/>
      <c r="H177" s="231" t="s">
        <v>1104</v>
      </c>
      <c r="I177" s="231" t="s">
        <v>1105</v>
      </c>
      <c r="J177" s="231"/>
      <c r="K177" s="277"/>
    </row>
    <row r="178" spans="2:11" s="1" customFormat="1" ht="15" customHeight="1">
      <c r="B178" s="254"/>
      <c r="C178" s="231" t="s">
        <v>56</v>
      </c>
      <c r="D178" s="231"/>
      <c r="E178" s="231"/>
      <c r="F178" s="252" t="s">
        <v>1036</v>
      </c>
      <c r="G178" s="231"/>
      <c r="H178" s="231" t="s">
        <v>1106</v>
      </c>
      <c r="I178" s="231" t="s">
        <v>1107</v>
      </c>
      <c r="J178" s="231">
        <v>1</v>
      </c>
      <c r="K178" s="277"/>
    </row>
    <row r="179" spans="2:11" s="1" customFormat="1" ht="15" customHeight="1">
      <c r="B179" s="254"/>
      <c r="C179" s="231" t="s">
        <v>52</v>
      </c>
      <c r="D179" s="231"/>
      <c r="E179" s="231"/>
      <c r="F179" s="252" t="s">
        <v>1036</v>
      </c>
      <c r="G179" s="231"/>
      <c r="H179" s="231" t="s">
        <v>1108</v>
      </c>
      <c r="I179" s="231" t="s">
        <v>1038</v>
      </c>
      <c r="J179" s="231">
        <v>20</v>
      </c>
      <c r="K179" s="277"/>
    </row>
    <row r="180" spans="2:11" s="1" customFormat="1" ht="15" customHeight="1">
      <c r="B180" s="254"/>
      <c r="C180" s="231" t="s">
        <v>53</v>
      </c>
      <c r="D180" s="231"/>
      <c r="E180" s="231"/>
      <c r="F180" s="252" t="s">
        <v>1036</v>
      </c>
      <c r="G180" s="231"/>
      <c r="H180" s="231" t="s">
        <v>1109</v>
      </c>
      <c r="I180" s="231" t="s">
        <v>1038</v>
      </c>
      <c r="J180" s="231">
        <v>255</v>
      </c>
      <c r="K180" s="277"/>
    </row>
    <row r="181" spans="2:11" s="1" customFormat="1" ht="15" customHeight="1">
      <c r="B181" s="254"/>
      <c r="C181" s="231" t="s">
        <v>106</v>
      </c>
      <c r="D181" s="231"/>
      <c r="E181" s="231"/>
      <c r="F181" s="252" t="s">
        <v>1036</v>
      </c>
      <c r="G181" s="231"/>
      <c r="H181" s="231" t="s">
        <v>1000</v>
      </c>
      <c r="I181" s="231" t="s">
        <v>1038</v>
      </c>
      <c r="J181" s="231">
        <v>10</v>
      </c>
      <c r="K181" s="277"/>
    </row>
    <row r="182" spans="2:11" s="1" customFormat="1" ht="15" customHeight="1">
      <c r="B182" s="254"/>
      <c r="C182" s="231" t="s">
        <v>107</v>
      </c>
      <c r="D182" s="231"/>
      <c r="E182" s="231"/>
      <c r="F182" s="252" t="s">
        <v>1036</v>
      </c>
      <c r="G182" s="231"/>
      <c r="H182" s="231" t="s">
        <v>1110</v>
      </c>
      <c r="I182" s="231" t="s">
        <v>1071</v>
      </c>
      <c r="J182" s="231"/>
      <c r="K182" s="277"/>
    </row>
    <row r="183" spans="2:11" s="1" customFormat="1" ht="15" customHeight="1">
      <c r="B183" s="254"/>
      <c r="C183" s="231" t="s">
        <v>1111</v>
      </c>
      <c r="D183" s="231"/>
      <c r="E183" s="231"/>
      <c r="F183" s="252" t="s">
        <v>1036</v>
      </c>
      <c r="G183" s="231"/>
      <c r="H183" s="231" t="s">
        <v>1112</v>
      </c>
      <c r="I183" s="231" t="s">
        <v>1071</v>
      </c>
      <c r="J183" s="231"/>
      <c r="K183" s="277"/>
    </row>
    <row r="184" spans="2:11" s="1" customFormat="1" ht="15" customHeight="1">
      <c r="B184" s="254"/>
      <c r="C184" s="231" t="s">
        <v>1100</v>
      </c>
      <c r="D184" s="231"/>
      <c r="E184" s="231"/>
      <c r="F184" s="252" t="s">
        <v>1036</v>
      </c>
      <c r="G184" s="231"/>
      <c r="H184" s="231" t="s">
        <v>1113</v>
      </c>
      <c r="I184" s="231" t="s">
        <v>1071</v>
      </c>
      <c r="J184" s="231"/>
      <c r="K184" s="277"/>
    </row>
    <row r="185" spans="2:11" s="1" customFormat="1" ht="15" customHeight="1">
      <c r="B185" s="254"/>
      <c r="C185" s="231" t="s">
        <v>109</v>
      </c>
      <c r="D185" s="231"/>
      <c r="E185" s="231"/>
      <c r="F185" s="252" t="s">
        <v>1042</v>
      </c>
      <c r="G185" s="231"/>
      <c r="H185" s="231" t="s">
        <v>1114</v>
      </c>
      <c r="I185" s="231" t="s">
        <v>1038</v>
      </c>
      <c r="J185" s="231">
        <v>50</v>
      </c>
      <c r="K185" s="277"/>
    </row>
    <row r="186" spans="2:11" s="1" customFormat="1" ht="15" customHeight="1">
      <c r="B186" s="254"/>
      <c r="C186" s="231" t="s">
        <v>1115</v>
      </c>
      <c r="D186" s="231"/>
      <c r="E186" s="231"/>
      <c r="F186" s="252" t="s">
        <v>1042</v>
      </c>
      <c r="G186" s="231"/>
      <c r="H186" s="231" t="s">
        <v>1116</v>
      </c>
      <c r="I186" s="231" t="s">
        <v>1117</v>
      </c>
      <c r="J186" s="231"/>
      <c r="K186" s="277"/>
    </row>
    <row r="187" spans="2:11" s="1" customFormat="1" ht="15" customHeight="1">
      <c r="B187" s="254"/>
      <c r="C187" s="231" t="s">
        <v>1118</v>
      </c>
      <c r="D187" s="231"/>
      <c r="E187" s="231"/>
      <c r="F187" s="252" t="s">
        <v>1042</v>
      </c>
      <c r="G187" s="231"/>
      <c r="H187" s="231" t="s">
        <v>1119</v>
      </c>
      <c r="I187" s="231" t="s">
        <v>1117</v>
      </c>
      <c r="J187" s="231"/>
      <c r="K187" s="277"/>
    </row>
    <row r="188" spans="2:11" s="1" customFormat="1" ht="15" customHeight="1">
      <c r="B188" s="254"/>
      <c r="C188" s="231" t="s">
        <v>1120</v>
      </c>
      <c r="D188" s="231"/>
      <c r="E188" s="231"/>
      <c r="F188" s="252" t="s">
        <v>1042</v>
      </c>
      <c r="G188" s="231"/>
      <c r="H188" s="231" t="s">
        <v>1121</v>
      </c>
      <c r="I188" s="231" t="s">
        <v>1117</v>
      </c>
      <c r="J188" s="231"/>
      <c r="K188" s="277"/>
    </row>
    <row r="189" spans="2:11" s="1" customFormat="1" ht="15" customHeight="1">
      <c r="B189" s="254"/>
      <c r="C189" s="290" t="s">
        <v>1122</v>
      </c>
      <c r="D189" s="231"/>
      <c r="E189" s="231"/>
      <c r="F189" s="252" t="s">
        <v>1042</v>
      </c>
      <c r="G189" s="231"/>
      <c r="H189" s="231" t="s">
        <v>1123</v>
      </c>
      <c r="I189" s="231" t="s">
        <v>1124</v>
      </c>
      <c r="J189" s="291" t="s">
        <v>1125</v>
      </c>
      <c r="K189" s="277"/>
    </row>
    <row r="190" spans="2:11" s="15" customFormat="1" ht="15" customHeight="1">
      <c r="B190" s="292"/>
      <c r="C190" s="293" t="s">
        <v>1126</v>
      </c>
      <c r="D190" s="294"/>
      <c r="E190" s="294"/>
      <c r="F190" s="295" t="s">
        <v>1042</v>
      </c>
      <c r="G190" s="294"/>
      <c r="H190" s="294" t="s">
        <v>1127</v>
      </c>
      <c r="I190" s="294" t="s">
        <v>1124</v>
      </c>
      <c r="J190" s="296" t="s">
        <v>1125</v>
      </c>
      <c r="K190" s="297"/>
    </row>
    <row r="191" spans="2:11" s="1" customFormat="1" ht="15" customHeight="1">
      <c r="B191" s="254"/>
      <c r="C191" s="290" t="s">
        <v>41</v>
      </c>
      <c r="D191" s="231"/>
      <c r="E191" s="231"/>
      <c r="F191" s="252" t="s">
        <v>1036</v>
      </c>
      <c r="G191" s="231"/>
      <c r="H191" s="228" t="s">
        <v>1128</v>
      </c>
      <c r="I191" s="231" t="s">
        <v>1129</v>
      </c>
      <c r="J191" s="231"/>
      <c r="K191" s="277"/>
    </row>
    <row r="192" spans="2:11" s="1" customFormat="1" ht="15" customHeight="1">
      <c r="B192" s="254"/>
      <c r="C192" s="290" t="s">
        <v>1130</v>
      </c>
      <c r="D192" s="231"/>
      <c r="E192" s="231"/>
      <c r="F192" s="252" t="s">
        <v>1036</v>
      </c>
      <c r="G192" s="231"/>
      <c r="H192" s="231" t="s">
        <v>1131</v>
      </c>
      <c r="I192" s="231" t="s">
        <v>1071</v>
      </c>
      <c r="J192" s="231"/>
      <c r="K192" s="277"/>
    </row>
    <row r="193" spans="2:11" s="1" customFormat="1" ht="15" customHeight="1">
      <c r="B193" s="254"/>
      <c r="C193" s="290" t="s">
        <v>1132</v>
      </c>
      <c r="D193" s="231"/>
      <c r="E193" s="231"/>
      <c r="F193" s="252" t="s">
        <v>1036</v>
      </c>
      <c r="G193" s="231"/>
      <c r="H193" s="231" t="s">
        <v>1133</v>
      </c>
      <c r="I193" s="231" t="s">
        <v>1071</v>
      </c>
      <c r="J193" s="231"/>
      <c r="K193" s="277"/>
    </row>
    <row r="194" spans="2:11" s="1" customFormat="1" ht="15" customHeight="1">
      <c r="B194" s="254"/>
      <c r="C194" s="290" t="s">
        <v>1134</v>
      </c>
      <c r="D194" s="231"/>
      <c r="E194" s="231"/>
      <c r="F194" s="252" t="s">
        <v>1042</v>
      </c>
      <c r="G194" s="231"/>
      <c r="H194" s="231" t="s">
        <v>1135</v>
      </c>
      <c r="I194" s="231" t="s">
        <v>1071</v>
      </c>
      <c r="J194" s="231"/>
      <c r="K194" s="277"/>
    </row>
    <row r="195" spans="2:11" s="1" customFormat="1" ht="15" customHeight="1">
      <c r="B195" s="283"/>
      <c r="C195" s="298"/>
      <c r="D195" s="263"/>
      <c r="E195" s="263"/>
      <c r="F195" s="263"/>
      <c r="G195" s="263"/>
      <c r="H195" s="263"/>
      <c r="I195" s="263"/>
      <c r="J195" s="263"/>
      <c r="K195" s="284"/>
    </row>
    <row r="196" spans="2:11" s="1" customFormat="1" ht="18.75" customHeight="1">
      <c r="B196" s="265"/>
      <c r="C196" s="275"/>
      <c r="D196" s="275"/>
      <c r="E196" s="275"/>
      <c r="F196" s="285"/>
      <c r="G196" s="275"/>
      <c r="H196" s="275"/>
      <c r="I196" s="275"/>
      <c r="J196" s="275"/>
      <c r="K196" s="265"/>
    </row>
    <row r="197" spans="2:11" s="1" customFormat="1" ht="18.75" customHeight="1">
      <c r="B197" s="265"/>
      <c r="C197" s="275"/>
      <c r="D197" s="275"/>
      <c r="E197" s="275"/>
      <c r="F197" s="285"/>
      <c r="G197" s="275"/>
      <c r="H197" s="275"/>
      <c r="I197" s="275"/>
      <c r="J197" s="275"/>
      <c r="K197" s="265"/>
    </row>
    <row r="198" spans="2:11" s="1" customFormat="1" ht="18.75" customHeight="1">
      <c r="B198" s="238"/>
      <c r="C198" s="238"/>
      <c r="D198" s="238"/>
      <c r="E198" s="238"/>
      <c r="F198" s="238"/>
      <c r="G198" s="238"/>
      <c r="H198" s="238"/>
      <c r="I198" s="238"/>
      <c r="J198" s="238"/>
      <c r="K198" s="238"/>
    </row>
    <row r="199" spans="2:11" s="1" customFormat="1" ht="13.5">
      <c r="B199" s="220"/>
      <c r="C199" s="221"/>
      <c r="D199" s="221"/>
      <c r="E199" s="221"/>
      <c r="F199" s="221"/>
      <c r="G199" s="221"/>
      <c r="H199" s="221"/>
      <c r="I199" s="221"/>
      <c r="J199" s="221"/>
      <c r="K199" s="222"/>
    </row>
    <row r="200" spans="2:11" s="1" customFormat="1" ht="21">
      <c r="B200" s="223"/>
      <c r="C200" s="358" t="s">
        <v>1136</v>
      </c>
      <c r="D200" s="358"/>
      <c r="E200" s="358"/>
      <c r="F200" s="358"/>
      <c r="G200" s="358"/>
      <c r="H200" s="358"/>
      <c r="I200" s="358"/>
      <c r="J200" s="358"/>
      <c r="K200" s="224"/>
    </row>
    <row r="201" spans="2:11" s="1" customFormat="1" ht="25.5" customHeight="1">
      <c r="B201" s="223"/>
      <c r="C201" s="299" t="s">
        <v>1137</v>
      </c>
      <c r="D201" s="299"/>
      <c r="E201" s="299"/>
      <c r="F201" s="299" t="s">
        <v>1138</v>
      </c>
      <c r="G201" s="300"/>
      <c r="H201" s="361" t="s">
        <v>1139</v>
      </c>
      <c r="I201" s="361"/>
      <c r="J201" s="361"/>
      <c r="K201" s="224"/>
    </row>
    <row r="202" spans="2:11" s="1" customFormat="1" ht="5.25" customHeight="1">
      <c r="B202" s="254"/>
      <c r="C202" s="249"/>
      <c r="D202" s="249"/>
      <c r="E202" s="249"/>
      <c r="F202" s="249"/>
      <c r="G202" s="275"/>
      <c r="H202" s="249"/>
      <c r="I202" s="249"/>
      <c r="J202" s="249"/>
      <c r="K202" s="277"/>
    </row>
    <row r="203" spans="2:11" s="1" customFormat="1" ht="15" customHeight="1">
      <c r="B203" s="254"/>
      <c r="C203" s="231" t="s">
        <v>1129</v>
      </c>
      <c r="D203" s="231"/>
      <c r="E203" s="231"/>
      <c r="F203" s="252" t="s">
        <v>42</v>
      </c>
      <c r="G203" s="231"/>
      <c r="H203" s="362" t="s">
        <v>1140</v>
      </c>
      <c r="I203" s="362"/>
      <c r="J203" s="362"/>
      <c r="K203" s="277"/>
    </row>
    <row r="204" spans="2:11" s="1" customFormat="1" ht="15" customHeight="1">
      <c r="B204" s="254"/>
      <c r="C204" s="231"/>
      <c r="D204" s="231"/>
      <c r="E204" s="231"/>
      <c r="F204" s="252" t="s">
        <v>43</v>
      </c>
      <c r="G204" s="231"/>
      <c r="H204" s="362" t="s">
        <v>1141</v>
      </c>
      <c r="I204" s="362"/>
      <c r="J204" s="362"/>
      <c r="K204" s="277"/>
    </row>
    <row r="205" spans="2:11" s="1" customFormat="1" ht="15" customHeight="1">
      <c r="B205" s="254"/>
      <c r="C205" s="231"/>
      <c r="D205" s="231"/>
      <c r="E205" s="231"/>
      <c r="F205" s="252" t="s">
        <v>46</v>
      </c>
      <c r="G205" s="231"/>
      <c r="H205" s="362" t="s">
        <v>1142</v>
      </c>
      <c r="I205" s="362"/>
      <c r="J205" s="362"/>
      <c r="K205" s="277"/>
    </row>
    <row r="206" spans="2:11" s="1" customFormat="1" ht="15" customHeight="1">
      <c r="B206" s="254"/>
      <c r="C206" s="231"/>
      <c r="D206" s="231"/>
      <c r="E206" s="231"/>
      <c r="F206" s="252" t="s">
        <v>44</v>
      </c>
      <c r="G206" s="231"/>
      <c r="H206" s="362" t="s">
        <v>1143</v>
      </c>
      <c r="I206" s="362"/>
      <c r="J206" s="362"/>
      <c r="K206" s="277"/>
    </row>
    <row r="207" spans="2:11" s="1" customFormat="1" ht="15" customHeight="1">
      <c r="B207" s="254"/>
      <c r="C207" s="231"/>
      <c r="D207" s="231"/>
      <c r="E207" s="231"/>
      <c r="F207" s="252" t="s">
        <v>45</v>
      </c>
      <c r="G207" s="231"/>
      <c r="H207" s="362" t="s">
        <v>1144</v>
      </c>
      <c r="I207" s="362"/>
      <c r="J207" s="362"/>
      <c r="K207" s="277"/>
    </row>
    <row r="208" spans="2:11" s="1" customFormat="1" ht="15" customHeight="1">
      <c r="B208" s="254"/>
      <c r="C208" s="231"/>
      <c r="D208" s="231"/>
      <c r="E208" s="231"/>
      <c r="F208" s="252"/>
      <c r="G208" s="231"/>
      <c r="H208" s="231"/>
      <c r="I208" s="231"/>
      <c r="J208" s="231"/>
      <c r="K208" s="277"/>
    </row>
    <row r="209" spans="2:11" s="1" customFormat="1" ht="15" customHeight="1">
      <c r="B209" s="254"/>
      <c r="C209" s="231" t="s">
        <v>1083</v>
      </c>
      <c r="D209" s="231"/>
      <c r="E209" s="231"/>
      <c r="F209" s="252" t="s">
        <v>78</v>
      </c>
      <c r="G209" s="231"/>
      <c r="H209" s="362" t="s">
        <v>1145</v>
      </c>
      <c r="I209" s="362"/>
      <c r="J209" s="362"/>
      <c r="K209" s="277"/>
    </row>
    <row r="210" spans="2:11" s="1" customFormat="1" ht="15" customHeight="1">
      <c r="B210" s="254"/>
      <c r="C210" s="231"/>
      <c r="D210" s="231"/>
      <c r="E210" s="231"/>
      <c r="F210" s="252" t="s">
        <v>980</v>
      </c>
      <c r="G210" s="231"/>
      <c r="H210" s="362" t="s">
        <v>981</v>
      </c>
      <c r="I210" s="362"/>
      <c r="J210" s="362"/>
      <c r="K210" s="277"/>
    </row>
    <row r="211" spans="2:11" s="1" customFormat="1" ht="15" customHeight="1">
      <c r="B211" s="254"/>
      <c r="C211" s="231"/>
      <c r="D211" s="231"/>
      <c r="E211" s="231"/>
      <c r="F211" s="252" t="s">
        <v>978</v>
      </c>
      <c r="G211" s="231"/>
      <c r="H211" s="362" t="s">
        <v>1146</v>
      </c>
      <c r="I211" s="362"/>
      <c r="J211" s="362"/>
      <c r="K211" s="277"/>
    </row>
    <row r="212" spans="2:11" s="1" customFormat="1" ht="15" customHeight="1">
      <c r="B212" s="301"/>
      <c r="C212" s="231"/>
      <c r="D212" s="231"/>
      <c r="E212" s="231"/>
      <c r="F212" s="252" t="s">
        <v>83</v>
      </c>
      <c r="G212" s="290"/>
      <c r="H212" s="363" t="s">
        <v>84</v>
      </c>
      <c r="I212" s="363"/>
      <c r="J212" s="363"/>
      <c r="K212" s="302"/>
    </row>
    <row r="213" spans="2:11" s="1" customFormat="1" ht="15" customHeight="1">
      <c r="B213" s="301"/>
      <c r="C213" s="231"/>
      <c r="D213" s="231"/>
      <c r="E213" s="231"/>
      <c r="F213" s="252" t="s">
        <v>982</v>
      </c>
      <c r="G213" s="290"/>
      <c r="H213" s="363" t="s">
        <v>928</v>
      </c>
      <c r="I213" s="363"/>
      <c r="J213" s="363"/>
      <c r="K213" s="302"/>
    </row>
    <row r="214" spans="2:11" s="1" customFormat="1" ht="15" customHeight="1">
      <c r="B214" s="301"/>
      <c r="C214" s="231"/>
      <c r="D214" s="231"/>
      <c r="E214" s="231"/>
      <c r="F214" s="252"/>
      <c r="G214" s="290"/>
      <c r="H214" s="281"/>
      <c r="I214" s="281"/>
      <c r="J214" s="281"/>
      <c r="K214" s="302"/>
    </row>
    <row r="215" spans="2:11" s="1" customFormat="1" ht="15" customHeight="1">
      <c r="B215" s="301"/>
      <c r="C215" s="231" t="s">
        <v>1107</v>
      </c>
      <c r="D215" s="231"/>
      <c r="E215" s="231"/>
      <c r="F215" s="252">
        <v>1</v>
      </c>
      <c r="G215" s="290"/>
      <c r="H215" s="363" t="s">
        <v>1147</v>
      </c>
      <c r="I215" s="363"/>
      <c r="J215" s="363"/>
      <c r="K215" s="302"/>
    </row>
    <row r="216" spans="2:11" s="1" customFormat="1" ht="15" customHeight="1">
      <c r="B216" s="301"/>
      <c r="C216" s="231"/>
      <c r="D216" s="231"/>
      <c r="E216" s="231"/>
      <c r="F216" s="252">
        <v>2</v>
      </c>
      <c r="G216" s="290"/>
      <c r="H216" s="363" t="s">
        <v>1148</v>
      </c>
      <c r="I216" s="363"/>
      <c r="J216" s="363"/>
      <c r="K216" s="302"/>
    </row>
    <row r="217" spans="2:11" s="1" customFormat="1" ht="15" customHeight="1">
      <c r="B217" s="301"/>
      <c r="C217" s="231"/>
      <c r="D217" s="231"/>
      <c r="E217" s="231"/>
      <c r="F217" s="252">
        <v>3</v>
      </c>
      <c r="G217" s="290"/>
      <c r="H217" s="363" t="s">
        <v>1149</v>
      </c>
      <c r="I217" s="363"/>
      <c r="J217" s="363"/>
      <c r="K217" s="302"/>
    </row>
    <row r="218" spans="2:11" s="1" customFormat="1" ht="15" customHeight="1">
      <c r="B218" s="301"/>
      <c r="C218" s="231"/>
      <c r="D218" s="231"/>
      <c r="E218" s="231"/>
      <c r="F218" s="252">
        <v>4</v>
      </c>
      <c r="G218" s="290"/>
      <c r="H218" s="363" t="s">
        <v>1150</v>
      </c>
      <c r="I218" s="363"/>
      <c r="J218" s="363"/>
      <c r="K218" s="302"/>
    </row>
    <row r="219" spans="2:11" s="1" customFormat="1" ht="12.75" customHeight="1">
      <c r="B219" s="303"/>
      <c r="C219" s="304"/>
      <c r="D219" s="304"/>
      <c r="E219" s="304"/>
      <c r="F219" s="304"/>
      <c r="G219" s="304"/>
      <c r="H219" s="304"/>
      <c r="I219" s="304"/>
      <c r="J219" s="304"/>
      <c r="K219" s="305"/>
    </row>
  </sheetData>
  <sheetProtection formatCells="0" formatColumns="0" formatRows="0" insertColumns="0" insertRows="0" insertHyperlinks="0" deleteColumns="0" deleteRows="0" sort="0" autoFilter="0" pivotTables="0"/>
  <mergeCells count="77">
    <mergeCell ref="H217:J217"/>
    <mergeCell ref="H218:J218"/>
    <mergeCell ref="H216:J216"/>
    <mergeCell ref="H213:J213"/>
    <mergeCell ref="H212:J212"/>
    <mergeCell ref="H206:J206"/>
    <mergeCell ref="H207:J207"/>
    <mergeCell ref="H209:J209"/>
    <mergeCell ref="H211:J211"/>
    <mergeCell ref="H215:J215"/>
    <mergeCell ref="H210:J210"/>
    <mergeCell ref="C200:J200"/>
    <mergeCell ref="H201:J201"/>
    <mergeCell ref="H203:J203"/>
    <mergeCell ref="H204:J204"/>
    <mergeCell ref="H205:J205"/>
    <mergeCell ref="C75:J75"/>
    <mergeCell ref="C102:J102"/>
    <mergeCell ref="C122:J122"/>
    <mergeCell ref="C147:J147"/>
    <mergeCell ref="C165:J165"/>
    <mergeCell ref="D66:J66"/>
    <mergeCell ref="D67:J67"/>
    <mergeCell ref="D68:J68"/>
    <mergeCell ref="D69:J69"/>
    <mergeCell ref="D70:J70"/>
    <mergeCell ref="D60:J60"/>
    <mergeCell ref="D61:J61"/>
    <mergeCell ref="D62:J62"/>
    <mergeCell ref="D63:J63"/>
    <mergeCell ref="D65:J65"/>
    <mergeCell ref="C54:J54"/>
    <mergeCell ref="C55:J55"/>
    <mergeCell ref="C57:J57"/>
    <mergeCell ref="D58:J58"/>
    <mergeCell ref="D59:J59"/>
    <mergeCell ref="F23:J23"/>
    <mergeCell ref="C25:J25"/>
    <mergeCell ref="C26:J26"/>
    <mergeCell ref="D27:J27"/>
    <mergeCell ref="D28:J28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D47:J47"/>
    <mergeCell ref="E48:J48"/>
    <mergeCell ref="E49:J49"/>
    <mergeCell ref="E50:J50"/>
    <mergeCell ref="D51:J51"/>
    <mergeCell ref="G41:J41"/>
    <mergeCell ref="G42:J42"/>
    <mergeCell ref="G43:J43"/>
    <mergeCell ref="G44:J44"/>
    <mergeCell ref="G45:J45"/>
    <mergeCell ref="G36:J36"/>
    <mergeCell ref="G37:J37"/>
    <mergeCell ref="G38:J38"/>
    <mergeCell ref="G39:J39"/>
    <mergeCell ref="G40:J40"/>
    <mergeCell ref="D30:J30"/>
    <mergeCell ref="D31:J31"/>
    <mergeCell ref="D33:J33"/>
    <mergeCell ref="D34:J34"/>
    <mergeCell ref="D35:J35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57072243BBD15B419DFA6DB318EA4619" ma:contentTypeVersion="17" ma:contentTypeDescription="Vytvoří nový dokument" ma:contentTypeScope="" ma:versionID="72dbe626b4aff30de33e221ac963fb70">
  <xsd:schema xmlns:xsd="http://www.w3.org/2001/XMLSchema" xmlns:xs="http://www.w3.org/2001/XMLSchema" xmlns:p="http://schemas.microsoft.com/office/2006/metadata/properties" xmlns:ns1="http://schemas.microsoft.com/sharepoint/v3" xmlns:ns2="76ac09c3-4060-4832-9b3c-cf864eb6295d" xmlns:ns3="bfcce5ea-2c06-460a-8f42-937bb651c2ea" targetNamespace="http://schemas.microsoft.com/office/2006/metadata/properties" ma:root="true" ma:fieldsID="516ec0dccc98ff6053e736047deffef0" ns1:_="" ns2:_="" ns3:_="">
    <xsd:import namespace="http://schemas.microsoft.com/sharepoint/v3"/>
    <xsd:import namespace="76ac09c3-4060-4832-9b3c-cf864eb6295d"/>
    <xsd:import namespace="bfcce5ea-2c06-460a-8f42-937bb651c2ea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2:TaxCatchAll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1:_ip_UnifiedCompliancePolicyProperties" minOccurs="0"/>
                <xsd:element ref="ns1:_ip_UnifiedCompliancePolicyUIAction" minOccurs="0"/>
                <xsd:element ref="ns3:MediaServiceDateTaken" minOccurs="0"/>
                <xsd:element ref="ns3:MediaServiceLocation" minOccurs="0"/>
                <xsd:element ref="ns3:MediaLengthInSeconds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8" nillable="true" ma:displayName="Vlastnosti zásad jednotného dodržování předpisů" ma:hidden="true" ma:internalName="_ip_UnifiedCompliancePolicyProperties">
      <xsd:simpleType>
        <xsd:restriction base="dms:Note"/>
      </xsd:simpleType>
    </xsd:element>
    <xsd:element name="_ip_UnifiedCompliancePolicyUIAction" ma:index="19" nillable="true" ma:displayName="Akce uživatelského rozhraní zásad jednotného dodržování předpisů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6ac09c3-4060-4832-9b3c-cf864eb6295d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14" nillable="true" ma:displayName="Taxonomy Catch All Column" ma:hidden="true" ma:list="{d9682d76-9388-4df6-af13-128b08790789}" ma:internalName="TaxCatchAll" ma:showField="CatchAllData" ma:web="76ac09c3-4060-4832-9b3c-cf864eb6295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fcce5ea-2c06-460a-8f42-937bb651c2e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Značky obrázků" ma:readOnly="false" ma:fieldId="{5cf76f15-5ced-4ddc-b409-7134ff3c332f}" ma:taxonomyMulti="true" ma:sspId="a1b35cf3-621e-4030-aa18-d80b31dfc29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2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fcce5ea-2c06-460a-8f42-937bb651c2ea">
      <Terms xmlns="http://schemas.microsoft.com/office/infopath/2007/PartnerControls"/>
    </lcf76f155ced4ddcb4097134ff3c332f>
    <TaxCatchAll xmlns="76ac09c3-4060-4832-9b3c-cf864eb6295d" xsi:nil="true"/>
    <_ip_UnifiedCompliancePolicyUIAction xmlns="http://schemas.microsoft.com/sharepoint/v3" xsi:nil="true"/>
    <_ip_UnifiedCompliancePolicyProperties xmlns="http://schemas.microsoft.com/sharepoint/v3" xsi:nil="true"/>
  </documentManagement>
</p:properties>
</file>

<file path=customXml/itemProps1.xml><?xml version="1.0" encoding="utf-8"?>
<ds:datastoreItem xmlns:ds="http://schemas.openxmlformats.org/officeDocument/2006/customXml" ds:itemID="{FAF95EED-B6CC-4B87-B8DA-AA53669F6483}"/>
</file>

<file path=customXml/itemProps2.xml><?xml version="1.0" encoding="utf-8"?>
<ds:datastoreItem xmlns:ds="http://schemas.openxmlformats.org/officeDocument/2006/customXml" ds:itemID="{8AF330C6-087C-45EC-8AA4-3ABBEA1FFC26}"/>
</file>

<file path=customXml/itemProps3.xml><?xml version="1.0" encoding="utf-8"?>
<ds:datastoreItem xmlns:ds="http://schemas.openxmlformats.org/officeDocument/2006/customXml" ds:itemID="{AD9662B1-978D-4261-AC46-879C437419A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7</vt:i4>
      </vt:variant>
    </vt:vector>
  </HeadingPairs>
  <TitlesOfParts>
    <vt:vector size="11" baseType="lpstr">
      <vt:lpstr>Rekapitulace stavby</vt:lpstr>
      <vt:lpstr>SO-101 - Cesta HPC1R k.ú....</vt:lpstr>
      <vt:lpstr>VON - Vedlejší a ostatní ...</vt:lpstr>
      <vt:lpstr>Pokyny pro vyplnění</vt:lpstr>
      <vt:lpstr>'Rekapitulace stavby'!Názvy_tisku</vt:lpstr>
      <vt:lpstr>'SO-101 - Cesta HPC1R k.ú....'!Názvy_tisku</vt:lpstr>
      <vt:lpstr>'VON - Vedlejší a ostatní ...'!Názvy_tisku</vt:lpstr>
      <vt:lpstr>'Pokyny pro vyplnění'!Oblast_tisku</vt:lpstr>
      <vt:lpstr>'Rekapitulace stavby'!Oblast_tisku</vt:lpstr>
      <vt:lpstr>'SO-101 - Cesta HPC1R k.ú....'!Oblast_tisku</vt:lpstr>
      <vt:lpstr>'VON - Vedlejší a ostatní ...'!Oblast_tisku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Petra Požárová</dc:creator>
  <cp:lastModifiedBy>petra</cp:lastModifiedBy>
  <dcterms:created xsi:type="dcterms:W3CDTF">2024-09-17T04:50:45Z</dcterms:created>
  <dcterms:modified xsi:type="dcterms:W3CDTF">2024-09-17T04:52:37Z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0x01010057072243BBD15B419DFA6DB318EA4619</vt:lpwstr>
  </property>
</Properties>
</file>