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udent\Desktop\Nová složka (2)\"/>
    </mc:Choice>
  </mc:AlternateContent>
  <bookViews>
    <workbookView xWindow="0" yWindow="0" windowWidth="0" windowHeight="0"/>
  </bookViews>
  <sheets>
    <sheet name="Rekapitulace stavby" sheetId="1" r:id="rId1"/>
    <sheet name="SO 121 - Vedlejší polní c..." sheetId="2" r:id="rId2"/>
    <sheet name="SO 132 - Hospodářský sjez..." sheetId="3" r:id="rId3"/>
    <sheet name="SO 001 - Vedlejší a ostat..." sheetId="4" r:id="rId4"/>
    <sheet name="Seznam figur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121 - Vedlejší polní c...'!$C$87:$K$259</definedName>
    <definedName name="_xlnm.Print_Area" localSheetId="1">'SO 121 - Vedlejší polní c...'!$C$4:$J$39,'SO 121 - Vedlejší polní c...'!$C$75:$K$259</definedName>
    <definedName name="_xlnm.Print_Titles" localSheetId="1">'SO 121 - Vedlejší polní c...'!$87:$87</definedName>
    <definedName name="_xlnm._FilterDatabase" localSheetId="2" hidden="1">'SO 132 - Hospodářský sjez...'!$C$85:$K$242</definedName>
    <definedName name="_xlnm.Print_Area" localSheetId="2">'SO 132 - Hospodářský sjez...'!$C$4:$J$39,'SO 132 - Hospodářský sjez...'!$C$73:$K$242</definedName>
    <definedName name="_xlnm.Print_Titles" localSheetId="2">'SO 132 - Hospodářský sjez...'!$85:$85</definedName>
    <definedName name="_xlnm._FilterDatabase" localSheetId="3" hidden="1">'SO 001 - Vedlejší a ostat...'!$C$79:$K$111</definedName>
    <definedName name="_xlnm.Print_Area" localSheetId="3">'SO 001 - Vedlejší a ostat...'!$C$4:$J$39,'SO 001 - Vedlejší a ostat...'!$C$67:$K$111</definedName>
    <definedName name="_xlnm.Print_Titles" localSheetId="3">'SO 001 - Vedlejší a ostat...'!$79:$79</definedName>
    <definedName name="_xlnm.Print_Area" localSheetId="4">'Seznam figur'!$C$4:$G$45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F74"/>
  <c r="E72"/>
  <c r="F52"/>
  <c r="E50"/>
  <c r="J24"/>
  <c r="E24"/>
  <c r="J55"/>
  <c r="J23"/>
  <c r="J21"/>
  <c r="E21"/>
  <c r="J76"/>
  <c r="J20"/>
  <c r="J18"/>
  <c r="E18"/>
  <c r="F77"/>
  <c r="J17"/>
  <c r="J15"/>
  <c r="E15"/>
  <c r="F54"/>
  <c r="J14"/>
  <c r="J12"/>
  <c r="J52"/>
  <c r="E7"/>
  <c r="E48"/>
  <c i="3" r="J37"/>
  <c r="J36"/>
  <c i="1" r="AY56"/>
  <c i="3" r="J35"/>
  <c i="1" r="AX56"/>
  <c i="3"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2" r="J37"/>
  <c r="J36"/>
  <c i="1" r="AY55"/>
  <c i="2" r="J35"/>
  <c i="1" r="AX55"/>
  <c i="2"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T225"/>
  <c r="R226"/>
  <c r="R225"/>
  <c r="P226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1" r="L50"/>
  <c r="AM50"/>
  <c r="AM49"/>
  <c r="L49"/>
  <c r="AM47"/>
  <c r="L47"/>
  <c r="L45"/>
  <c r="L44"/>
  <c i="2" r="J237"/>
  <c r="BK226"/>
  <c r="J188"/>
  <c r="J153"/>
  <c r="BK143"/>
  <c r="J127"/>
  <c r="J257"/>
  <c r="J233"/>
  <c r="BK170"/>
  <c r="J106"/>
  <c i="1" r="AS54"/>
  <c i="2" r="J179"/>
  <c r="BK150"/>
  <c r="BK127"/>
  <c r="BK114"/>
  <c r="J251"/>
  <c r="J219"/>
  <c r="BK179"/>
  <c r="BK166"/>
  <c r="J131"/>
  <c r="BK94"/>
  <c i="3" r="J227"/>
  <c r="J214"/>
  <c r="J185"/>
  <c r="BK161"/>
  <c r="J131"/>
  <c r="J109"/>
  <c r="J240"/>
  <c r="J211"/>
  <c r="J181"/>
  <c r="BK148"/>
  <c r="BK113"/>
  <c r="J237"/>
  <c r="BK222"/>
  <c r="BK198"/>
  <c r="J173"/>
  <c r="J113"/>
  <c r="J89"/>
  <c r="J193"/>
  <c r="BK134"/>
  <c r="BK121"/>
  <c i="4" r="J104"/>
  <c r="BK88"/>
  <c r="J110"/>
  <c r="J96"/>
  <c r="J106"/>
  <c r="BK104"/>
  <c r="J82"/>
  <c i="2" r="BK245"/>
  <c r="BK219"/>
  <c r="BK206"/>
  <c r="J173"/>
  <c r="BK146"/>
  <c r="BK131"/>
  <c r="BK91"/>
  <c r="BK237"/>
  <c r="BK196"/>
  <c r="BK110"/>
  <c r="J94"/>
  <c r="J238"/>
  <c r="BK215"/>
  <c r="BK192"/>
  <c r="J166"/>
  <c r="BK139"/>
  <c r="BK122"/>
  <c r="BK101"/>
  <c r="J248"/>
  <c r="J206"/>
  <c r="J176"/>
  <c r="J158"/>
  <c r="J118"/>
  <c r="J91"/>
  <c i="3" r="BK218"/>
  <c r="BK193"/>
  <c r="BK169"/>
  <c r="J148"/>
  <c r="J125"/>
  <c r="BK105"/>
  <c r="J233"/>
  <c r="J201"/>
  <c r="BK157"/>
  <c r="BK138"/>
  <c r="BK128"/>
  <c r="BK109"/>
  <c r="BK233"/>
  <c r="BK214"/>
  <c r="BK181"/>
  <c r="J117"/>
  <c r="J97"/>
  <c r="BK207"/>
  <c r="J150"/>
  <c r="J101"/>
  <c i="4" r="BK108"/>
  <c r="J98"/>
  <c r="J102"/>
  <c r="BK82"/>
  <c r="BK91"/>
  <c r="BK94"/>
  <c i="2" r="J242"/>
  <c r="J228"/>
  <c r="J192"/>
  <c r="BK162"/>
  <c r="J139"/>
  <c r="J125"/>
  <c r="BK106"/>
  <c r="BK242"/>
  <c r="J209"/>
  <c r="J122"/>
  <c r="J97"/>
  <c r="J245"/>
  <c r="J226"/>
  <c r="J196"/>
  <c r="BK176"/>
  <c r="J146"/>
  <c r="BK125"/>
  <c r="BK257"/>
  <c r="BK238"/>
  <c r="J215"/>
  <c r="BK188"/>
  <c r="BK173"/>
  <c r="BK153"/>
  <c r="BK97"/>
  <c i="3" r="J222"/>
  <c r="BK211"/>
  <c r="J189"/>
  <c r="BK164"/>
  <c r="J138"/>
  <c r="J121"/>
  <c r="J93"/>
  <c r="J218"/>
  <c r="BK189"/>
  <c r="J164"/>
  <c r="J142"/>
  <c r="BK125"/>
  <c r="BK240"/>
  <c r="BK227"/>
  <c r="BK185"/>
  <c r="BK142"/>
  <c r="BK93"/>
  <c r="J204"/>
  <c r="BK177"/>
  <c r="J128"/>
  <c i="4" r="BK110"/>
  <c r="J100"/>
  <c r="J84"/>
  <c r="BK98"/>
  <c r="BK86"/>
  <c r="BK96"/>
  <c r="J108"/>
  <c r="J88"/>
  <c i="2" r="BK248"/>
  <c r="BK232"/>
  <c r="BK209"/>
  <c r="J183"/>
  <c r="J150"/>
  <c r="BK135"/>
  <c r="J110"/>
  <c r="BK251"/>
  <c r="J232"/>
  <c r="J162"/>
  <c r="J101"/>
  <c r="BK254"/>
  <c r="BK228"/>
  <c r="J202"/>
  <c r="BK183"/>
  <c r="BK158"/>
  <c r="J135"/>
  <c r="BK118"/>
  <c r="J254"/>
  <c r="BK233"/>
  <c r="BK202"/>
  <c r="J170"/>
  <c r="J143"/>
  <c r="J114"/>
  <c i="3" r="BK237"/>
  <c r="BK201"/>
  <c r="BK173"/>
  <c r="J157"/>
  <c r="BK117"/>
  <c r="BK89"/>
  <c r="BK230"/>
  <c r="BK204"/>
  <c r="J169"/>
  <c r="BK150"/>
  <c r="J134"/>
  <c r="BK101"/>
  <c r="J230"/>
  <c r="J207"/>
  <c r="J177"/>
  <c r="J105"/>
  <c r="J198"/>
  <c r="J161"/>
  <c r="BK131"/>
  <c r="BK97"/>
  <c i="4" r="BK102"/>
  <c r="J86"/>
  <c r="BK106"/>
  <c r="J91"/>
  <c r="J94"/>
  <c r="BK100"/>
  <c r="BK84"/>
  <c i="2" l="1" r="BK90"/>
  <c r="J90"/>
  <c r="J61"/>
  <c r="R165"/>
  <c r="P187"/>
  <c r="BK227"/>
  <c r="J227"/>
  <c r="J66"/>
  <c r="P241"/>
  <c r="P253"/>
  <c i="3" r="R88"/>
  <c r="T156"/>
  <c r="R168"/>
  <c r="R197"/>
  <c r="R226"/>
  <c r="R236"/>
  <c i="2" r="P90"/>
  <c r="BK165"/>
  <c r="J165"/>
  <c r="J62"/>
  <c r="BK187"/>
  <c r="J187"/>
  <c r="J64"/>
  <c r="T227"/>
  <c r="R241"/>
  <c r="R253"/>
  <c i="3" r="T88"/>
  <c r="P156"/>
  <c r="BK168"/>
  <c r="J168"/>
  <c r="J63"/>
  <c r="BK197"/>
  <c r="J197"/>
  <c r="J64"/>
  <c r="BK226"/>
  <c r="J226"/>
  <c r="J65"/>
  <c r="BK236"/>
  <c r="J236"/>
  <c r="J66"/>
  <c i="4" r="R81"/>
  <c r="R80"/>
  <c i="2" r="T90"/>
  <c r="T89"/>
  <c r="T88"/>
  <c r="T165"/>
  <c r="T187"/>
  <c r="R227"/>
  <c r="T241"/>
  <c r="T253"/>
  <c i="3" r="P88"/>
  <c r="BK156"/>
  <c r="J156"/>
  <c r="J62"/>
  <c r="T168"/>
  <c r="P197"/>
  <c r="P226"/>
  <c r="P236"/>
  <c i="4" r="BK81"/>
  <c r="BK80"/>
  <c r="J80"/>
  <c r="T81"/>
  <c r="T80"/>
  <c i="2" r="R90"/>
  <c r="P165"/>
  <c r="R187"/>
  <c r="P227"/>
  <c r="BK241"/>
  <c r="J241"/>
  <c r="J67"/>
  <c r="BK253"/>
  <c r="J253"/>
  <c r="J68"/>
  <c i="3" r="BK88"/>
  <c r="J88"/>
  <c r="J61"/>
  <c r="R156"/>
  <c r="P168"/>
  <c r="T197"/>
  <c r="T226"/>
  <c r="T236"/>
  <c i="4" r="P81"/>
  <c r="P80"/>
  <c i="1" r="AU57"/>
  <c i="2" r="BK225"/>
  <c r="J225"/>
  <c r="J65"/>
  <c r="BK182"/>
  <c r="J182"/>
  <c r="J63"/>
  <c i="4" r="J54"/>
  <c r="E70"/>
  <c r="J74"/>
  <c r="BE84"/>
  <c r="BE88"/>
  <c r="BE108"/>
  <c r="J77"/>
  <c r="BE82"/>
  <c r="BE86"/>
  <c r="BE98"/>
  <c r="BE104"/>
  <c r="BE110"/>
  <c r="F55"/>
  <c r="F76"/>
  <c r="BE94"/>
  <c r="BE100"/>
  <c r="BE102"/>
  <c r="BE91"/>
  <c r="BE96"/>
  <c r="BE106"/>
  <c i="3" r="E76"/>
  <c r="F83"/>
  <c r="BE101"/>
  <c r="BE105"/>
  <c r="BE109"/>
  <c r="BE113"/>
  <c r="BE121"/>
  <c r="BE125"/>
  <c r="BE138"/>
  <c r="BE142"/>
  <c r="BE150"/>
  <c r="BE157"/>
  <c r="BE169"/>
  <c r="BE181"/>
  <c r="BE198"/>
  <c r="BE211"/>
  <c r="BE214"/>
  <c r="BE97"/>
  <c r="BE128"/>
  <c r="BE134"/>
  <c r="BE148"/>
  <c r="BE161"/>
  <c r="BE164"/>
  <c r="BE201"/>
  <c r="BE207"/>
  <c r="BE230"/>
  <c r="BE233"/>
  <c r="BE240"/>
  <c r="J52"/>
  <c r="BE89"/>
  <c r="BE93"/>
  <c r="BE117"/>
  <c r="BE131"/>
  <c r="BE173"/>
  <c r="BE185"/>
  <c r="BE189"/>
  <c r="BE193"/>
  <c r="BE218"/>
  <c r="BE222"/>
  <c r="BE227"/>
  <c r="BE237"/>
  <c r="BE177"/>
  <c r="BE204"/>
  <c i="2" r="J52"/>
  <c r="E78"/>
  <c r="BE101"/>
  <c r="BE106"/>
  <c r="BE122"/>
  <c r="BE135"/>
  <c r="BE162"/>
  <c r="BE192"/>
  <c r="BE226"/>
  <c r="BE242"/>
  <c r="BE257"/>
  <c r="F85"/>
  <c r="BE91"/>
  <c r="BE94"/>
  <c r="BE110"/>
  <c r="BE170"/>
  <c r="BE206"/>
  <c r="BE209"/>
  <c r="BE215"/>
  <c r="BE232"/>
  <c r="BE237"/>
  <c r="BE238"/>
  <c r="BE248"/>
  <c r="BE125"/>
  <c r="BE127"/>
  <c r="BE131"/>
  <c r="BE139"/>
  <c r="BE146"/>
  <c r="BE150"/>
  <c r="BE153"/>
  <c r="BE158"/>
  <c r="BE176"/>
  <c r="BE183"/>
  <c r="BE188"/>
  <c r="BE202"/>
  <c r="BE219"/>
  <c r="BE228"/>
  <c r="BE245"/>
  <c r="BE254"/>
  <c r="BE97"/>
  <c r="BE114"/>
  <c r="BE118"/>
  <c r="BE143"/>
  <c r="BE166"/>
  <c r="BE173"/>
  <c r="BE179"/>
  <c r="BE196"/>
  <c r="BE233"/>
  <c r="BE251"/>
  <c r="F35"/>
  <c i="1" r="BB55"/>
  <c i="3" r="F35"/>
  <c i="1" r="BB56"/>
  <c i="3" r="J34"/>
  <c i="1" r="AW56"/>
  <c i="4" r="F35"/>
  <c i="1" r="BB57"/>
  <c i="2" r="F34"/>
  <c i="1" r="BA55"/>
  <c i="2" r="F37"/>
  <c i="1" r="BD55"/>
  <c i="3" r="F37"/>
  <c i="1" r="BD56"/>
  <c i="4" r="J30"/>
  <c i="2" r="F36"/>
  <c i="1" r="BC55"/>
  <c i="3" r="F34"/>
  <c i="1" r="BA56"/>
  <c i="4" r="J34"/>
  <c i="1" r="AW57"/>
  <c i="4" r="F36"/>
  <c i="1" r="BC57"/>
  <c i="2" r="J34"/>
  <c i="1" r="AW55"/>
  <c i="3" r="F36"/>
  <c i="1" r="BC56"/>
  <c i="4" r="F34"/>
  <c i="1" r="BA57"/>
  <c i="4" r="F37"/>
  <c i="1" r="BD57"/>
  <c i="3" l="1" r="P87"/>
  <c r="P86"/>
  <c i="1" r="AU56"/>
  <c i="3" r="T87"/>
  <c r="T86"/>
  <c r="R87"/>
  <c r="R86"/>
  <c i="2" r="R89"/>
  <c r="R88"/>
  <c r="P89"/>
  <c r="P88"/>
  <c i="1" r="AU55"/>
  <c r="AG57"/>
  <c i="4" r="J81"/>
  <c r="J60"/>
  <c i="3" r="BK87"/>
  <c r="J87"/>
  <c r="J60"/>
  <c i="4" r="J59"/>
  <c i="2" r="BK89"/>
  <c r="J89"/>
  <c r="J60"/>
  <c r="F33"/>
  <c i="1" r="AZ55"/>
  <c r="BC54"/>
  <c r="AY54"/>
  <c r="BB54"/>
  <c r="AX54"/>
  <c i="2" r="J33"/>
  <c i="1" r="AV55"/>
  <c r="AT55"/>
  <c i="4" r="F33"/>
  <c i="1" r="AZ57"/>
  <c i="3" r="F33"/>
  <c i="1" r="AZ56"/>
  <c i="4" r="J33"/>
  <c i="1" r="AV57"/>
  <c r="AT57"/>
  <c r="AN57"/>
  <c i="3" r="J33"/>
  <c i="1" r="AV56"/>
  <c r="AT56"/>
  <c r="BD54"/>
  <c r="W33"/>
  <c r="BA54"/>
  <c r="W30"/>
  <c i="2" l="1" r="BK88"/>
  <c r="J88"/>
  <c r="J59"/>
  <c i="3" r="BK86"/>
  <c r="J86"/>
  <c r="J59"/>
  <c i="4" r="J39"/>
  <c i="1" r="AU54"/>
  <c r="W31"/>
  <c r="W32"/>
  <c r="AW54"/>
  <c r="AK30"/>
  <c r="AZ54"/>
  <c r="AV54"/>
  <c r="AK29"/>
  <c i="2" l="1" r="J30"/>
  <c i="1" r="AG55"/>
  <c i="3" r="J30"/>
  <c i="1" r="AG56"/>
  <c r="AT54"/>
  <c r="W29"/>
  <c i="3" l="1" r="J39"/>
  <c i="2" r="J39"/>
  <c i="1" r="AN55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<sst xmlns="http://schemas.openxmlformats.org/spreadsheetml/2006/main">
  <si>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</si>
  <si>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</si>
  <si>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</si>
  <si>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</si>
  <si>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</si>
  <si>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{9b046510-18aa-4a63-808d-fc6d6a76d6f5}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</si>
  <si>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</si>
  <si>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</si>
  <si>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</si>
  <si>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</si>
  <si>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</si>
  <si>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</si>
  <si>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</si>
  <si>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</si>
  <si>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</si>
  <si>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</si>
  <si>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</si>
  <si>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Suchdol nad Odrou - polní cesta C27 a sjezd HS10</t>
  </si>
  <si>
    <t>KSO:</t>
  </si>
  <si>
    <t/>
  </si>
  <si>
    <t>CC-CZ:</t>
  </si>
  <si>
    <t>Místo:</t>
  </si>
  <si>
    <t xml:space="preserve"> </t>
  </si>
  <si>
    <t>Datum:</t>
  </si>
  <si>
    <t>8. 7. 2024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</si>
  <si>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</si>
  <si>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</si>
  <si>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</si>
  <si>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</si>
  <si>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</si>
  <si>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</si>
  <si>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</si>
  <si>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</si>
  <si>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</si>
  <si>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</si>
  <si>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</si>
  <si>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</si>
  <si>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</si>
  <si>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</si>
  <si>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</si>
  <si>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</si>
  <si>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</si>
  <si>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</si>
  <si>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</si>
  <si>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</si>
  <si>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</si>
  <si>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</si>
  <si>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</si>
  <si>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</si>
  <si>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</si>
  <si>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</si>
  <si>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</si>
  <si>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</si>
  <si>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</si>
  <si>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</si>
  <si>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</si>
  <si>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</si>
  <si>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</si>
  <si>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</si>
  <si>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</si>
  <si>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</si>
  <si>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</si>
  <si>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</si>
  <si>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</si>
  <si>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</si>
  <si>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</si>
  <si>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</si>
  <si>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</si>
  <si>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</si>
  <si>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</si>
  <si>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</si>
  <si>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</si>
  <si>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</si>
  <si>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</si>
  <si>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121</t>
  </si>
  <si>
    <t>Vedlejší polní cesta C27</t>
  </si>
  <si>
    <t>STA</t>
  </si>
  <si>
    <t>1</t>
  </si>
  <si>
    <t>{7840e2cb-9a33-4b3c-ab78-f88948c9a9f3}</t>
  </si>
  <si>
    <t>2</t>
  </si>
  <si>
    <t>SO 132</t>
  </si>
  <si>
    <t>Hospodářský sjezd HS10</t>
  </si>
  <si>
    <t>{df9c3fc1-d05f-4d7b-a4f7-86c6a751a450}</t>
  </si>
  <si>
    <t>SO 001</t>
  </si>
  <si>
    <t>Vedlejší a ostatní náklady</t>
  </si>
  <si>
    <t>{e1f54531-aaa9-44c3-b66b-e3c8addf6d9d}</t>
  </si>
  <si>
    <t>Odkop</t>
  </si>
  <si>
    <t>765,36</t>
  </si>
  <si>
    <t>ryha</t>
  </si>
  <si>
    <t>454,451</t>
  </si>
  <si>
    <t>KRYCÍ LIST SOUPISU PRACÍ</t>
  </si>
  <si>
    <t>jama</t>
  </si>
  <si>
    <t>77,625</t>
  </si>
  <si>
    <t>odvoz</t>
  </si>
  <si>
    <t>447,436</t>
  </si>
  <si>
    <t>zasyp</t>
  </si>
  <si>
    <t>850</t>
  </si>
  <si>
    <t>humus</t>
  </si>
  <si>
    <t>4400,194</t>
  </si>
  <si>
    <t>Objekt:</t>
  </si>
  <si>
    <t>SO 121 - Vedlejší polní cesta C27</t>
  </si>
  <si>
    <t>Suchdol nad Odrou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</si>
  <si>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</si>
  <si>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</si>
  <si>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</si>
  <si>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</si>
  <si>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</si>
  <si>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</si>
  <si>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</si>
  <si>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</si>
  <si>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</si>
  <si>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</si>
  <si>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</si>
  <si>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</si>
  <si>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</si>
  <si>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</si>
  <si>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</si>
  <si>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</si>
  <si>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</si>
  <si>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</si>
  <si>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</si>
  <si>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</si>
  <si>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</si>
  <si>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</si>
  <si>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</si>
  <si>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</si>
  <si>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</si>
  <si>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</si>
  <si>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</si>
  <si>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</si>
  <si>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</si>
  <si>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</si>
  <si>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</si>
  <si>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113107122</t>
  </si>
  <si>
    <t>Odstranění podkladu z kameniva drceného tl 200 mm ručně</t>
  </si>
  <si>
    <t>m2</t>
  </si>
  <si>
    <t>CS ÚRS 2021 01</t>
  </si>
  <si>
    <t>4</t>
  </si>
  <si>
    <t>598931256</t>
  </si>
  <si>
    <t>PP</t>
  </si>
  <si>
    <t>Odstranění podkladů nebo krytů ručně s přemístěním hmot na skládku na vzdálenost do 3 m nebo s naložením na dopravní prostředek z kameniva hrubého drceného, o tl. vrstvy přes 100 do 200 mm</t>
  </si>
  <si>
    <t>Online PSC</t>
  </si>
  <si>
    <t>https://podminky.urs.cz/item/CS_URS_2021_01/113107122</t>
  </si>
  <si>
    <t>44</t>
  </si>
  <si>
    <t>113311121</t>
  </si>
  <si>
    <t>Odstranění geotextilií v komunikacích</t>
  </si>
  <si>
    <t>1769565294</t>
  </si>
  <si>
    <t>Odstranění geosyntetik s uložením na vzdálenost do 20 m nebo naložením na dopravní prostředek geotextilie</t>
  </si>
  <si>
    <t>https://podminky.urs.cz/item/CS_URS_2021_01/113311121</t>
  </si>
  <si>
    <t>122151106</t>
  </si>
  <si>
    <t>Odkopávky a prokopávky nezapažené v hornině třídy těžitelnosti I, skupiny 1 a 2 objem do 5000 m3 strojně</t>
  </si>
  <si>
    <t>m3</t>
  </si>
  <si>
    <t>CS ÚRS 2024 01</t>
  </si>
  <si>
    <t>1953209173</t>
  </si>
  <si>
    <t>Odkopávky a prokopávky nezapažené strojně v hornině třídy těžitelnosti I skupiny 1 a 2 přes 1 000 do 5 000 m3</t>
  </si>
  <si>
    <t>https://podminky.urs.cz/item/CS_URS_2024_01/122151106</t>
  </si>
  <si>
    <t>VV</t>
  </si>
  <si>
    <t>3826,8*0,2</t>
  </si>
  <si>
    <t>3</t>
  </si>
  <si>
    <t>132151104</t>
  </si>
  <si>
    <t xml:space="preserve">Hloubení rýh nezapažených  š do 800 mm v hornině třídy těžitelnosti I, skupiny 1 a 2 objem přes 100 m3 strojně</t>
  </si>
  <si>
    <t>-1232945489</t>
  </si>
  <si>
    <t>Hloubení nezapažených rýh šířky do 800 mm strojně s urovnáním dna do předepsaného profilu a spádu v hornině třídy těžitelnosti I skupiny 1 a 2 přes 100 m3</t>
  </si>
  <si>
    <t>https://podminky.urs.cz/item/CS_URS_2024_01/132151104</t>
  </si>
  <si>
    <t>"příkopy"454,451</t>
  </si>
  <si>
    <t>Součet</t>
  </si>
  <si>
    <t>133151103</t>
  </si>
  <si>
    <t>Hloubení šachet nezapažených v hornině třídy těžitelnosti I, skupiny 1 a 2 objem do 100 m3</t>
  </si>
  <si>
    <t>601135773</t>
  </si>
  <si>
    <t>Hloubení nezapažených šachet strojně v hornině třídy těžitelnosti I skupiny 1 a 2 přes 50 do 100 m3</t>
  </si>
  <si>
    <t>https://podminky.urs.cz/item/CS_URS_2024_01/133151103</t>
  </si>
  <si>
    <t>"vsak.j."2* 3,5*5*1,35 + 4,5*5*1,35</t>
  </si>
  <si>
    <t>5</t>
  </si>
  <si>
    <t>162751117</t>
  </si>
  <si>
    <t>Vodorovné přemístění do 10000 m výkopku/sypaniny z horniny třídy těžitelnosti I, skupiny 1 až 3</t>
  </si>
  <si>
    <t>264527510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</si>
  <si>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</si>
  <si>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</si>
  <si>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ryha+jama+odkop-zasyp</t>
  </si>
  <si>
    <t>6</t>
  </si>
  <si>
    <t>162751119</t>
  </si>
  <si>
    <t>Příplatek k vodorovnému přemístění výkopku/sypaniny z horniny třídy těžitelnosti I, skupiny 1 až 3 ZKD 1000 m přes 10000 m</t>
  </si>
  <si>
    <t>-1427902174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</si>
  <si>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</si>
  <si>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</si>
  <si>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7</t>
  </si>
  <si>
    <t>171151103</t>
  </si>
  <si>
    <t>Uložení sypaniny z hornin soudržných do násypů zhutněných strojně</t>
  </si>
  <si>
    <t>714507797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</si>
  <si>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</si>
  <si>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</si>
  <si>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914,25</t>
  </si>
  <si>
    <t>8</t>
  </si>
  <si>
    <t>171152111</t>
  </si>
  <si>
    <t>Uložení sypaniny z hornin nesoudržných a sypkých do násypů zhutněných v aktivní zóně silnic a dálnic</t>
  </si>
  <si>
    <t>11064182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</si>
  <si>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</si>
  <si>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https://podminky.urs.cz/item/CS_URS_2024_01/171152111</t>
  </si>
  <si>
    <t>9</t>
  </si>
  <si>
    <t>M</t>
  </si>
  <si>
    <t>10364100</t>
  </si>
  <si>
    <t>zemina vhodná dle ČSN 73 6133</t>
  </si>
  <si>
    <t>t</t>
  </si>
  <si>
    <t>vlast.</t>
  </si>
  <si>
    <t>1501386103</t>
  </si>
  <si>
    <t>2236,805*2,1 'Přepočtené koeficientem množství</t>
  </si>
  <si>
    <t>10</t>
  </si>
  <si>
    <t>171201201</t>
  </si>
  <si>
    <t>Uložení sypaniny na skládky nebo meziskládky</t>
  </si>
  <si>
    <t>1176364396</t>
  </si>
  <si>
    <t>Uložení sypaniny na skládky nebo meziskládky bez hutnění s upravením uložené sypaniny do předepsaného tvaru</t>
  </si>
  <si>
    <t>https://podminky.urs.cz/item/CS_URS_2024_01/171201201</t>
  </si>
  <si>
    <t>11</t>
  </si>
  <si>
    <t>171201221</t>
  </si>
  <si>
    <t>Poplatek za uložení na skládce (skládkovné) zeminy a kamení kód odpadu 17 05 04</t>
  </si>
  <si>
    <t>-2128587035</t>
  </si>
  <si>
    <t>Poplatek za uložení stavebního odpadu na skládce (skládkovné) zeminy a kamení zatříděného do Katalogu odpadů pod kódem 17 05 04</t>
  </si>
  <si>
    <t>https://podminky.urs.cz/item/CS_URS_2024_01/171201221</t>
  </si>
  <si>
    <t>odvoz*1,9</t>
  </si>
  <si>
    <t>171251101</t>
  </si>
  <si>
    <t>Uložení sypaniny do násypů nezhutněných strojně</t>
  </si>
  <si>
    <t>1974635682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</si>
  <si>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</si>
  <si>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</si>
  <si>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850 "dodatečný zásyp"</t>
  </si>
  <si>
    <t>13</t>
  </si>
  <si>
    <t>181351113</t>
  </si>
  <si>
    <t>Rozprostření ornice tl vrstvy do 200 mm pl přes 500 m2 v rovině nebo ve svahu do 1:5 strojně</t>
  </si>
  <si>
    <t>-1646181556</t>
  </si>
  <si>
    <t>Rozprostření a urovnání ornice v rovině nebo ve svahu sklonu do 1:5 strojně při souvislé ploše přes 500 m2, tl. vrstvy do 200 mm</t>
  </si>
  <si>
    <t>https://podminky.urs.cz/item/CS_URS_2021_01/181351113</t>
  </si>
  <si>
    <t>1076,976+3323,218</t>
  </si>
  <si>
    <t>50</t>
  </si>
  <si>
    <t>10364101</t>
  </si>
  <si>
    <t xml:space="preserve">zemina pro terénní úpravy -  ornice</t>
  </si>
  <si>
    <t>-139264256</t>
  </si>
  <si>
    <t>(107,698+333,222)*2</t>
  </si>
  <si>
    <t>14</t>
  </si>
  <si>
    <t>181451121</t>
  </si>
  <si>
    <t>Založení lučního trávníku výsevem plochy přes 1000 m2 v rovině a ve svahu do 1:5</t>
  </si>
  <si>
    <t>-167928627</t>
  </si>
  <si>
    <t>Založení trávníku na půdě předem připravené plochy přes 1000 m2 výsevem včetně utažení lučního v rovině nebo na svahu do 1:5</t>
  </si>
  <si>
    <t>https://podminky.urs.cz/item/CS_URS_2024_01/181451121</t>
  </si>
  <si>
    <t>humus+1553,06</t>
  </si>
  <si>
    <t>15</t>
  </si>
  <si>
    <t>005724700</t>
  </si>
  <si>
    <t>osivo směs travní univerzál</t>
  </si>
  <si>
    <t>kg</t>
  </si>
  <si>
    <t>-1514517776</t>
  </si>
  <si>
    <t>humus/40</t>
  </si>
  <si>
    <t>16</t>
  </si>
  <si>
    <t>181951112</t>
  </si>
  <si>
    <t>Úprava pláně v hornině třídy těžitelnosti I, skupiny 1 až 3 se zhutněním strojně</t>
  </si>
  <si>
    <t>-811384371</t>
  </si>
  <si>
    <t>Úprava pláně vyrovnáním výškových rozdílů strojně v hornině třídy těžitelnosti I, skupiny 1 až 3 se zhutněním</t>
  </si>
  <si>
    <t>https://podminky.urs.cz/item/CS_URS_2024_01/181951112</t>
  </si>
  <si>
    <t>8673*1,45</t>
  </si>
  <si>
    <t>17</t>
  </si>
  <si>
    <t>182201101</t>
  </si>
  <si>
    <t>Svahování násypů strojně</t>
  </si>
  <si>
    <t>-43778931</t>
  </si>
  <si>
    <t>Svahování trvalých svahů do projektovaných profilů strojně s potřebným přemístěním výkopku při svahování násypů v jakékoliv hornině</t>
  </si>
  <si>
    <t>https://podminky.urs.cz/item/CS_URS_2024_01/182201101</t>
  </si>
  <si>
    <t>18</t>
  </si>
  <si>
    <t>184813999R</t>
  </si>
  <si>
    <t>Ochrana stromů bedněním</t>
  </si>
  <si>
    <t>kus</t>
  </si>
  <si>
    <t>967407377</t>
  </si>
  <si>
    <t>položka zahrnuje veškerý materiál, výrobky a polotovary, včetně mimostaveništní a vnitrostaveništní dopravy (rovněž přesuny), včetně naložení a složení, případně s uložením
K ochraně jsou navrženy stromy ve vzdálenosti menší než 1m od situační hrany stavby. Zhotovitel může na své náklady ochránit také ostatní stromy.</t>
  </si>
  <si>
    <t>125</t>
  </si>
  <si>
    <t xml:space="preserve"> Zakládání</t>
  </si>
  <si>
    <t>19</t>
  </si>
  <si>
    <t>211531111</t>
  </si>
  <si>
    <t>Výplň odvodňovacích žeber nebo trativodů kamenivem hrubým drceným frakce 16 až 63 mm</t>
  </si>
  <si>
    <t>-242806421</t>
  </si>
  <si>
    <t>Výplň kamenivem do rýh odvodňovacích žeber nebo trativodů bez zhutnění, s úpravou povrchu výplně kamenivem hrubým drceným frakce 16 až 63 mm</t>
  </si>
  <si>
    <t>https://podminky.urs.cz/item/CS_URS_2024_01/211531111</t>
  </si>
  <si>
    <t>"dno příkopu nad vsak.jámou"1,8*5*3</t>
  </si>
  <si>
    <t>20</t>
  </si>
  <si>
    <t>213141112</t>
  </si>
  <si>
    <t>Zřízení vrstvy z geotextilie v rovině nebo ve sklonu do 1:5 š do 6 m</t>
  </si>
  <si>
    <t>-2135560449</t>
  </si>
  <si>
    <t>Zřízení vrstvy z geotextilie filtrační, separační, odvodňovací, ochranné, výztužné nebo protierozní v rovině nebo ve sklonu do 1:5, šířky přes 3 do 6 m</t>
  </si>
  <si>
    <t>https://podminky.urs.cz/item/CS_URS_2024_01/213141112</t>
  </si>
  <si>
    <t>69311080</t>
  </si>
  <si>
    <t>geotextilie netkaná separační, ochranná, filtrační, drenážní PES 200g/m2</t>
  </si>
  <si>
    <t>884666941</t>
  </si>
  <si>
    <t>3778,758*1,1845 'Přepočtené koeficientem množství</t>
  </si>
  <si>
    <t>22</t>
  </si>
  <si>
    <t>2435311119R</t>
  </si>
  <si>
    <t xml:space="preserve">Výplň  z kameniva hrubého drceného 32-63 mm</t>
  </si>
  <si>
    <t>596698789</t>
  </si>
  <si>
    <t>Výplň na dně vodárenské studny z kameniva hrubého drceného frakce 32 až 63 mm
Včetně dodání potřebného materiálu.</t>
  </si>
  <si>
    <t>2*1,75*5*1,35 + 2,25*5*1,35</t>
  </si>
  <si>
    <t>23</t>
  </si>
  <si>
    <t>2435711139R</t>
  </si>
  <si>
    <t xml:space="preserve">Výplň  z kameniva drobného těženého 2-4 mm</t>
  </si>
  <si>
    <t>-692481533</t>
  </si>
  <si>
    <t>Výplň na dně vodárenské studny z kameniva drobného těženého frakce 2 až 4 mm
Včetně dodání potřebného materiálu.</t>
  </si>
  <si>
    <t xml:space="preserve"> Vodorovné konstrukce</t>
  </si>
  <si>
    <t>24</t>
  </si>
  <si>
    <t>464531111</t>
  </si>
  <si>
    <t>Pohoz z hrubého drceného kamenivo zrno 32 až 63 mm z terénu</t>
  </si>
  <si>
    <t>243031720</t>
  </si>
  <si>
    <t>Pohoz dna nebo svahů jakékoliv tloušťky z hrubého drceného kameniva, z terénu, frakce 32 - 63 mm</t>
  </si>
  <si>
    <t>https://podminky.urs.cz/item/CS_URS_2024_01/464531111</t>
  </si>
  <si>
    <t>"ve dně příkopu nad vsak.j." 0,8*5*3</t>
  </si>
  <si>
    <t xml:space="preserve"> Komunikace pozemní</t>
  </si>
  <si>
    <t>25</t>
  </si>
  <si>
    <t>564752113</t>
  </si>
  <si>
    <t>Podklad z vibrovaného štěrku VŠ tl 170 mm</t>
  </si>
  <si>
    <t>1808503484</t>
  </si>
  <si>
    <t>Podklad nebo kryt z vibrovaného štěrku VŠ s rozprostřením, vlhčením a zhutněním, po zhutnění tl. 170 mm</t>
  </si>
  <si>
    <t>https://podminky.urs.cz/item/CS_URS_2024_01/564752113</t>
  </si>
  <si>
    <t>8673*1,11</t>
  </si>
  <si>
    <t>26</t>
  </si>
  <si>
    <t>564851111</t>
  </si>
  <si>
    <t>Podklad ze štěrkodrtě ŠD tl 150 mm</t>
  </si>
  <si>
    <t>2000938601</t>
  </si>
  <si>
    <t>Podklad ze štěrkodrti ŠD s rozprostřením a zhutněním, po zhutnění tl. 150 mm</t>
  </si>
  <si>
    <t>https://podminky.urs.cz/item/CS_URS_2024_01/564851111</t>
  </si>
  <si>
    <t>8673*1,2</t>
  </si>
  <si>
    <t>27</t>
  </si>
  <si>
    <t>565155121</t>
  </si>
  <si>
    <t>Asfaltový beton vrstva podkladní ACP 16 (obalované kamenivo OKS) tl 70 mm š přes 3 m</t>
  </si>
  <si>
    <t>-1596117664</t>
  </si>
  <si>
    <t>Asfaltový beton vrstva podkladní ACP 16 (obalované kamenivo střednězrnné - OKS) s rozprostřením a zhutněním v pruhu šířky přes 3 m, po zhutnění tl. 70 mm</t>
  </si>
  <si>
    <t>https://podminky.urs.cz/item/CS_URS_2024_01/565155121</t>
  </si>
  <si>
    <t>8673*1,04</t>
  </si>
  <si>
    <t>32*1,04</t>
  </si>
  <si>
    <t>28</t>
  </si>
  <si>
    <t>569903321</t>
  </si>
  <si>
    <t>Zřízení zemních krajnic bez zhutnění</t>
  </si>
  <si>
    <t>-1844795450</t>
  </si>
  <si>
    <t>Zřízení zemních krajnic z hornin jakékoliv třídy bez zhutnění</t>
  </si>
  <si>
    <t>https://podminky.urs.cz/item/CS_URS_2024_01/569903321</t>
  </si>
  <si>
    <t>(1663*(0,5+0,25)+381*(0,5+0,25)+9,81*0,5+12,5*0,5+8,8)*0,1</t>
  </si>
  <si>
    <t>49</t>
  </si>
  <si>
    <t>-743311710</t>
  </si>
  <si>
    <t>155,305*2</t>
  </si>
  <si>
    <t>29</t>
  </si>
  <si>
    <t>573111112</t>
  </si>
  <si>
    <t>Postřik živičný infiltrační s posypem z asfaltu množství 1 kg/m2</t>
  </si>
  <si>
    <t>-1041169502</t>
  </si>
  <si>
    <t>Postřik infiltrační PI z asfaltu silničního s posypem kamenivem, v množství 1,00 kg/m2</t>
  </si>
  <si>
    <t>https://podminky.urs.cz/item/CS_URS_2024_01/573111112</t>
  </si>
  <si>
    <t>8673*1,16</t>
  </si>
  <si>
    <t>32*1,16</t>
  </si>
  <si>
    <t>30</t>
  </si>
  <si>
    <t>573211109</t>
  </si>
  <si>
    <t>Postřik živičný spojovací z asfaltu v množství 0,50 kg/m2</t>
  </si>
  <si>
    <t>-783203922</t>
  </si>
  <si>
    <t>Postřik spojovací PS bez posypu kamenivem z asfaltu silničního, v množství 0,50 kg/m2</t>
  </si>
  <si>
    <t>https://podminky.urs.cz/item/CS_URS_2024_01/573211109</t>
  </si>
  <si>
    <t>8879,1*1,02</t>
  </si>
  <si>
    <t>31</t>
  </si>
  <si>
    <t>577134121</t>
  </si>
  <si>
    <t>Asfaltový beton vrstva obrusná ACO 11 (ABS) tř. I tl 40 mm š přes 3 m z nemodifikovaného asfaltu</t>
  </si>
  <si>
    <t>-819809052</t>
  </si>
  <si>
    <t>Asfaltový beton vrstva obrusná ACO 11 (ABS) s rozprostřením a se zhutněním z nemodifikovaného asfaltu v pruhu šířky přes 3 m tř. I, po zhutnění tl. 40 mm</t>
  </si>
  <si>
    <t>https://podminky.urs.cz/item/CS_URS_2024_01/577134121</t>
  </si>
  <si>
    <t>8673*1,02</t>
  </si>
  <si>
    <t>32*1,02</t>
  </si>
  <si>
    <t xml:space="preserve"> Trubní vedení</t>
  </si>
  <si>
    <t>32</t>
  </si>
  <si>
    <t>8999131219R</t>
  </si>
  <si>
    <t>Osazení půlené chráničky vč. materiálů</t>
  </si>
  <si>
    <t>m</t>
  </si>
  <si>
    <t>-744771307</t>
  </si>
  <si>
    <t xml:space="preserve"> Ostatní konstrukce a práce, bourání</t>
  </si>
  <si>
    <t>33</t>
  </si>
  <si>
    <t>919511112</t>
  </si>
  <si>
    <t>Čela propustků z lomového kamene</t>
  </si>
  <si>
    <t>-1607050753</t>
  </si>
  <si>
    <t>Čela propustků z lomového kamene upraveného, na maltu cementovou</t>
  </si>
  <si>
    <t>https://podminky.urs.cz/item/CS_URS_2024_01/919511112</t>
  </si>
  <si>
    <t>(1+1)*0,4</t>
  </si>
  <si>
    <t>34</t>
  </si>
  <si>
    <t>92162111199R</t>
  </si>
  <si>
    <t>Úrovňový přejezd silniční živičná konstrukce š. 4 m komplet</t>
  </si>
  <si>
    <t>171121355</t>
  </si>
  <si>
    <t>35</t>
  </si>
  <si>
    <t>921901531</t>
  </si>
  <si>
    <t>Silniční přejezd nad jednu kolej s vozovkou se živičným kobercem</t>
  </si>
  <si>
    <t>-1376874708</t>
  </si>
  <si>
    <t>Úrovňové přejezdy pro zavazadlové a poštovní vozíky silniční přes 1 železniční kolej s ochrannými dřevěnými prahy a s přejezdovou vozovkou s dvouvrstvým živičným kobercem tl. 80-100 mm</t>
  </si>
  <si>
    <t>https://podminky.urs.cz/item/CS_URS_2024_01/921901531</t>
  </si>
  <si>
    <t>36</t>
  </si>
  <si>
    <t>9221115219R</t>
  </si>
  <si>
    <t>Pražcové podloží konstrukční vrstva z vyztužené geotextilie</t>
  </si>
  <si>
    <t>-455683630</t>
  </si>
  <si>
    <t>37</t>
  </si>
  <si>
    <t>928126112</t>
  </si>
  <si>
    <t>Odstranění panelu mezi kolejnicemi nebo mezi kolejemi</t>
  </si>
  <si>
    <t>1591188676</t>
  </si>
  <si>
    <t>Odstranění zádlažbových panelů mezi kolejnicemi nebo kolejemi</t>
  </si>
  <si>
    <t>https://podminky.urs.cz/item/CS_URS_2024_01/928126112</t>
  </si>
  <si>
    <t>997</t>
  </si>
  <si>
    <t xml:space="preserve"> Přesun sutě</t>
  </si>
  <si>
    <t>51</t>
  </si>
  <si>
    <t>997221561</t>
  </si>
  <si>
    <t>Vodorovná doprava suti z kusových materiálů do 1 km</t>
  </si>
  <si>
    <t>1582654189</t>
  </si>
  <si>
    <t>Vodorovná doprava suti bez naložení, ale se složením a s hrubým urovnáním z kusových materiálů, na vzdálenost do 1 km</t>
  </si>
  <si>
    <t>https://podminky.urs.cz/item/CS_URS_2024_01/997221561</t>
  </si>
  <si>
    <t>52</t>
  </si>
  <si>
    <t>997221569</t>
  </si>
  <si>
    <t>Příplatek ZKD 1 km u vodorovné dopravy suti z kusových materiálů</t>
  </si>
  <si>
    <t>2059152550</t>
  </si>
  <si>
    <t>Vodorovná doprava suti bez naložení, ale se složením a s hrubým urovnáním Příplatek k ceně za každý další i započatý 1 km přes 1 km</t>
  </si>
  <si>
    <t>https://podminky.urs.cz/item/CS_URS_2024_01/997221569</t>
  </si>
  <si>
    <t>40</t>
  </si>
  <si>
    <t>997221611</t>
  </si>
  <si>
    <t>Nakládání suti na dopravní prostředky pro vodorovnou dopravu</t>
  </si>
  <si>
    <t>-1700349092</t>
  </si>
  <si>
    <t>Nakládání na dopravní prostředky pro vodorovnou dopravu suti</t>
  </si>
  <si>
    <t>https://podminky.urs.cz/item/CS_URS_2024_01/997221611</t>
  </si>
  <si>
    <t>48</t>
  </si>
  <si>
    <t>997221615R</t>
  </si>
  <si>
    <t xml:space="preserve">Poplatek za uložení na skládce (skládkovné) stavebního odpadu </t>
  </si>
  <si>
    <t>1168317006</t>
  </si>
  <si>
    <t xml:space="preserve">Poplatek za uložení stavebního odpadu na skládce (skládkovné) </t>
  </si>
  <si>
    <t>998</t>
  </si>
  <si>
    <t xml:space="preserve"> Přesun hmot</t>
  </si>
  <si>
    <t>42</t>
  </si>
  <si>
    <t>998225111</t>
  </si>
  <si>
    <t>Přesun hmot pro pozemní komunikace s krytem z kamene, monolitickým betonovým nebo živičným</t>
  </si>
  <si>
    <t>-1758032569</t>
  </si>
  <si>
    <t>Přesun hmot pro komunikace s krytem z kameniva, monolitickým betonovým nebo živičným dopravní vzdálenost do 200 m jakékoliv délky objektu</t>
  </si>
  <si>
    <t>https://podminky.urs.cz/item/CS_URS_2024_01/998225111</t>
  </si>
  <si>
    <t>43</t>
  </si>
  <si>
    <t>998225195</t>
  </si>
  <si>
    <t>Příplatek k přesunu hmot pro pozemní komunikace s krytem z kamene, živičným, betonovým ZKD 5000 m</t>
  </si>
  <si>
    <t>-758965350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</si>
  <si>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</si>
  <si>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https://podminky.urs.cz/item/CS_URS_2024_01/998225195</t>
  </si>
  <si>
    <t>SO 132 - Hospodářský sjezd HS10</t>
  </si>
  <si>
    <t>113107123</t>
  </si>
  <si>
    <t>Odstranění podkladu z kameniva drceného tl 300 mm ručně</t>
  </si>
  <si>
    <t>-150311256</t>
  </si>
  <si>
    <t>Odstranění podkladů nebo krytů ručně s přemístěním hmot na skládku na vzdálenost do 3 m nebo s naložením na dopravní prostředek z kameniva hrubého drceného, o tl. vrstvy přes 200 do 300 mm</t>
  </si>
  <si>
    <t>https://podminky.urs.cz/item/CS_URS_2024_01/113107123</t>
  </si>
  <si>
    <t>16,4*0,75</t>
  </si>
  <si>
    <t>113107142</t>
  </si>
  <si>
    <t>Odstranění podkladu živičného tl 100 mm ručně</t>
  </si>
  <si>
    <t>1656924924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</si>
  <si>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</si>
  <si>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https://podminky.urs.cz/item/CS_URS_2024_01/113107142</t>
  </si>
  <si>
    <t>16,4*1</t>
  </si>
  <si>
    <t>113154113</t>
  </si>
  <si>
    <t>Frézování živičného krytu tl 50 mm pruh š 0,5 m pl do 500 m2 bez překážek v trase</t>
  </si>
  <si>
    <t>-1952398281</t>
  </si>
  <si>
    <t>Frézování živičného podkladu nebo krytu s naložením na dopravní prostředek plochy do 500 m2 bez překážek v trase pruhu šířky do 0,5 m, tloušťky vrstvy 50 mm</t>
  </si>
  <si>
    <t>https://podminky.urs.cz/item/CS_URS_2024_01/113154113</t>
  </si>
  <si>
    <t>121151104</t>
  </si>
  <si>
    <t>Sejmutí ornice plochy do 100 m2 tl vrstvy do 250 mm strojně</t>
  </si>
  <si>
    <t>-2099808465</t>
  </si>
  <si>
    <t>Sejmutí ornice strojně při souvislé ploše do 100 m2, tl. vrstvy přes 200 do 250 mm</t>
  </si>
  <si>
    <t>https://podminky.urs.cz/item/CS_URS_2024_01/121151104</t>
  </si>
  <si>
    <t>210</t>
  </si>
  <si>
    <t>122151103</t>
  </si>
  <si>
    <t>Odkopávky a prokopávky nezapažené v hornině třídy těžitelnosti I, skupiny 1 a 2 objem do 100 m3 strojně</t>
  </si>
  <si>
    <t>1768920705</t>
  </si>
  <si>
    <t>Odkopávky a prokopávky nezapažené strojně v hornině třídy těžitelnosti I skupiny 1 a 2 přes 50 do 100 m3</t>
  </si>
  <si>
    <t>https://podminky.urs.cz/item/CS_URS_2024_01/122151103</t>
  </si>
  <si>
    <t>210*0,4</t>
  </si>
  <si>
    <t>1408315754</t>
  </si>
  <si>
    <t>84+84-38,84-12-(44*0,1)</t>
  </si>
  <si>
    <t>278771056</t>
  </si>
  <si>
    <t>-360002691</t>
  </si>
  <si>
    <t>"násyp" 12</t>
  </si>
  <si>
    <t>-810008362</t>
  </si>
  <si>
    <t>164*1,38*0,4</t>
  </si>
  <si>
    <t>10364100R</t>
  </si>
  <si>
    <t>54429164</t>
  </si>
  <si>
    <t>90,528*2,6</t>
  </si>
  <si>
    <t>"obj.hmot.2,6t/m3"</t>
  </si>
  <si>
    <t>905689729</t>
  </si>
  <si>
    <t>1100567254</t>
  </si>
  <si>
    <t>174201101</t>
  </si>
  <si>
    <t>Zásyp jam, šachet rýh nebo kolem objektů sypaninou bez zhutnění</t>
  </si>
  <si>
    <t>222024141</t>
  </si>
  <si>
    <t>Zásyp sypaninou z jakékoliv horniny strojně s uložením výkopku ve vrstvách bez zhutnění jam, šachet, rýh nebo kolem objektů v těchto vykopávkách</t>
  </si>
  <si>
    <t>https://podminky.urs.cz/item/CS_URS_2024_01/174201101</t>
  </si>
  <si>
    <t>"dodateč.zásyk pod krajnicí" 0,76+19,04*2</t>
  </si>
  <si>
    <t>181351003</t>
  </si>
  <si>
    <t>Rozprostření ornice tl vrstvy do 200 mm pl do 100 m2 v rovině nebo ve svahu do 1:5 strojně</t>
  </si>
  <si>
    <t>-246350043</t>
  </si>
  <si>
    <t>Rozprostření a urovnání ornice v rovině nebo ve svahu sklonu do 1:5 strojně při souvislé ploše do 100 m2, tl. vrstvy do 200 mm</t>
  </si>
  <si>
    <t>https://podminky.urs.cz/item/CS_URS_2024_01/181351003</t>
  </si>
  <si>
    <t>38+6</t>
  </si>
  <si>
    <t>1448796886</t>
  </si>
  <si>
    <t>(35+32)*0,5*0,1</t>
  </si>
  <si>
    <t>-1910581362</t>
  </si>
  <si>
    <t>-2053970431</t>
  </si>
  <si>
    <t>"pláň" 164*1,22</t>
  </si>
  <si>
    <t>"ppláň"210*1,05</t>
  </si>
  <si>
    <t>1391405688</t>
  </si>
  <si>
    <t>210*1,05</t>
  </si>
  <si>
    <t>69311060</t>
  </si>
  <si>
    <t>geotextilie netkaná separační, ochranná, filtrační, drenážní PP 200g/m2</t>
  </si>
  <si>
    <t>-1804936485</t>
  </si>
  <si>
    <t>220,5*1,1 'Přepočtené koeficientem množství</t>
  </si>
  <si>
    <t>215901101</t>
  </si>
  <si>
    <t>Zhutnění podloží z hornin soudržných nebo nesoudržných pod násypy</t>
  </si>
  <si>
    <t>-626494669</t>
  </si>
  <si>
    <t>Zhutnění podloží pod násypy z rostlé horniny třídy těžitelnosti I a II, skupiny 1 až 4 z hornin soudružných a nesoudržných</t>
  </si>
  <si>
    <t>https://podminky.urs.cz/item/CS_URS_2024_01/215901101</t>
  </si>
  <si>
    <t>564871111</t>
  </si>
  <si>
    <t>Podklad ze štěrkodrtě ŠD tl 250 mm</t>
  </si>
  <si>
    <t>1388799007</t>
  </si>
  <si>
    <t>Podklad ze štěrkodrti ŠD s rozprostřením a zhutněním, po zhutnění tl. 250 mm</t>
  </si>
  <si>
    <t>https://podminky.urs.cz/item/CS_URS_2024_01/564871111</t>
  </si>
  <si>
    <t>164*1,15</t>
  </si>
  <si>
    <t>1881004019</t>
  </si>
  <si>
    <t>164*1,05</t>
  </si>
  <si>
    <t>939621572</t>
  </si>
  <si>
    <t>-1092906340</t>
  </si>
  <si>
    <t>164*1,07</t>
  </si>
  <si>
    <t>-1608456255</t>
  </si>
  <si>
    <t>164*1,03</t>
  </si>
  <si>
    <t>577134221</t>
  </si>
  <si>
    <t>Asfaltový beton vrstva obrusná ACO 11 (ABS) tř. II tl 40 mm š přes 3 m z nemodifikovaného asfaltu</t>
  </si>
  <si>
    <t>-838812457</t>
  </si>
  <si>
    <t>Asfaltový beton vrstva obrusná ACO 11 (ABS) s rozprostřením a se zhutněním z nemodifikovaného asfaltu v pruhu šířky přes 3 m tř. II, po zhutnění tl. 40 mm</t>
  </si>
  <si>
    <t>https://podminky.urs.cz/item/CS_URS_2024_01/577134221</t>
  </si>
  <si>
    <t>164*1,01</t>
  </si>
  <si>
    <t>599141111</t>
  </si>
  <si>
    <t>Vyplnění spár mezi silničními dílci živičnou zálivkou</t>
  </si>
  <si>
    <t>1776980433</t>
  </si>
  <si>
    <t>Vyplnění spár mezi silničními dílci jakékoliv tloušťky živičnou zálivkou</t>
  </si>
  <si>
    <t>https://podminky.urs.cz/item/CS_URS_2024_01/599141111</t>
  </si>
  <si>
    <t>16,4+1+1</t>
  </si>
  <si>
    <t>912211111</t>
  </si>
  <si>
    <t>Montáž směrového sloupku silničního plastového prosté uložení bez betonového základu</t>
  </si>
  <si>
    <t>-1285761221</t>
  </si>
  <si>
    <t>Montáž směrového sloupku plastového s odrazkou prostým uložením bez betonového základu silničního</t>
  </si>
  <si>
    <t>https://podminky.urs.cz/item/CS_URS_2024_01/912211111</t>
  </si>
  <si>
    <t>40445158</t>
  </si>
  <si>
    <t>sloupek směrový silniční plastový 1,2m</t>
  </si>
  <si>
    <t>2136434445</t>
  </si>
  <si>
    <t>"s retroreflexní folií" 2</t>
  </si>
  <si>
    <t>915121111</t>
  </si>
  <si>
    <t>Vodorovné dopravní značení vodící čáry souvislé š 250 mm základní bílá barva</t>
  </si>
  <si>
    <t>-672626778</t>
  </si>
  <si>
    <t>Vodorovné dopravní značení stříkané barvou vodící čára bílá šířky 250 mm souvislá základní</t>
  </si>
  <si>
    <t>https://podminky.urs.cz/item/CS_URS_2024_01/915121111</t>
  </si>
  <si>
    <t>916111122</t>
  </si>
  <si>
    <t>Osazení obruby z drobných kostek bez boční opěry do lože z betonu prostého</t>
  </si>
  <si>
    <t>1501185656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</si>
  <si>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</si>
  <si>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https://podminky.urs.cz/item/CS_URS_2024_01/916111122</t>
  </si>
  <si>
    <t>16,4*2</t>
  </si>
  <si>
    <t>58381007</t>
  </si>
  <si>
    <t>kostka dlažební žula drobná 8/10</t>
  </si>
  <si>
    <t>490150356</t>
  </si>
  <si>
    <t>16,4*2*0,1</t>
  </si>
  <si>
    <t>919731123</t>
  </si>
  <si>
    <t>Zarovnání styčné plochy podkladu nebo krytu živičného tl do 200 mm</t>
  </si>
  <si>
    <t>1418230385</t>
  </si>
  <si>
    <t>Zarovnání styčné plochy podkladu nebo krytu podél vybourané části komunikace nebo zpevněné plochy živičné tl. přes 100 do 200 mm</t>
  </si>
  <si>
    <t>https://podminky.urs.cz/item/CS_URS_2024_01/919731123</t>
  </si>
  <si>
    <t>16,4+0,75+0,75</t>
  </si>
  <si>
    <t>919732211</t>
  </si>
  <si>
    <t>Styčná spára napojení nového živičného povrchu na stávající za tepla š 15 mm hl 25 mm s prořezáním</t>
  </si>
  <si>
    <t>-574234594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</si>
  <si>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</si>
  <si>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</si>
  <si>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919735112</t>
  </si>
  <si>
    <t>Řezání stávajícího živičného krytu hl do 100 mm</t>
  </si>
  <si>
    <t>2104979346</t>
  </si>
  <si>
    <t>Řezání stávajícího živičného krytu nebo podkladu hloubky přes 50 do 100 mm</t>
  </si>
  <si>
    <t>https://podminky.urs.cz/item/CS_URS_2024_01/919735112</t>
  </si>
  <si>
    <t>997221551</t>
  </si>
  <si>
    <t>Vodorovná doprava suti ze sypkých materiálů do 1 km</t>
  </si>
  <si>
    <t>-938304531</t>
  </si>
  <si>
    <t>Vodorovná doprava suti bez naložení, ale se složením a s hrubým urovnáním ze sypkých materiálů, na vzdálenost do 1 km</t>
  </si>
  <si>
    <t>https://podminky.urs.cz/item/CS_URS_2024_01/997221551</t>
  </si>
  <si>
    <t>997221559</t>
  </si>
  <si>
    <t>Příplatek ZKD 1 km u vodorovné dopravy suti ze sypkých materiálů</t>
  </si>
  <si>
    <t>1095914818</t>
  </si>
  <si>
    <t>https://podminky.urs.cz/item/CS_URS_2024_01/997221559</t>
  </si>
  <si>
    <t>38</t>
  </si>
  <si>
    <t>-849428628</t>
  </si>
  <si>
    <t>39</t>
  </si>
  <si>
    <t>299669242</t>
  </si>
  <si>
    <t>998225194</t>
  </si>
  <si>
    <t>Příplatek k přesunu hmot pro pozemní komunikace s krytem z kamene, živičným, betonovým do 5000 m</t>
  </si>
  <si>
    <t>1471670736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</si>
  <si>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</si>
  <si>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https://podminky.urs.cz/item/CS_URS_2024_01/998225194</t>
  </si>
  <si>
    <t>SO 001 - Vedlejší a ostatní náklady</t>
  </si>
  <si>
    <t>VRN - Vedlejší rozpočtové náklady</t>
  </si>
  <si>
    <t>VRN</t>
  </si>
  <si>
    <t>Vedlejší rozpočtové náklady</t>
  </si>
  <si>
    <t>012002R</t>
  </si>
  <si>
    <t>Geodetické práce během výstavby</t>
  </si>
  <si>
    <t>soubor</t>
  </si>
  <si>
    <t>1024</t>
  </si>
  <si>
    <t>-1074219693</t>
  </si>
  <si>
    <t>kompletní geodetické práce během výstavby odborně způsobilou osobou v zeměměřictví</t>
  </si>
  <si>
    <t>012103R</t>
  </si>
  <si>
    <t>Pomocné práce pro ochranu stávajících inženýrských sítí</t>
  </si>
  <si>
    <t>1783528153</t>
  </si>
  <si>
    <t>013244R</t>
  </si>
  <si>
    <t>Realizační dokumentace stavby</t>
  </si>
  <si>
    <t>-1435188061</t>
  </si>
  <si>
    <t>013254R</t>
  </si>
  <si>
    <t>Dokumentace skutečného provedení stavby</t>
  </si>
  <si>
    <t>-217793648</t>
  </si>
  <si>
    <t>Dokumentace skutečného provedení stavby
Tištěné paré - 4x
Digitální paré - 2x
Součástí dokumentace bude také popis a zdůvodněnípřípadných změn a odchylek skutečného provedení stavby a ověřené projektové dokumentace.</t>
  </si>
  <si>
    <t>013294R</t>
  </si>
  <si>
    <t xml:space="preserve">Zhotovení fotodokumentace, elaborátu, před v průběhu  a po stavbě</t>
  </si>
  <si>
    <t>-1786990961</t>
  </si>
  <si>
    <t>Zhotovení fotodokumentace, elaborátu, před v průběhu a po stavbě</t>
  </si>
  <si>
    <t>041403R</t>
  </si>
  <si>
    <t xml:space="preserve">Náklady na spolupráci s koordinátorem BOZP </t>
  </si>
  <si>
    <t>1462941928</t>
  </si>
  <si>
    <t>Koordinátor BOZP na staveništi</t>
  </si>
  <si>
    <t>938908411R</t>
  </si>
  <si>
    <t>Čištění vozovek splachováním vodou</t>
  </si>
  <si>
    <t>-1261928476</t>
  </si>
  <si>
    <t>"čištění povrchu vozovek během výstavby, minimálně 1x za týden"1</t>
  </si>
  <si>
    <t>800800018</t>
  </si>
  <si>
    <t>Vytyčení inženýrských sítí a zařízení, včetně zajištění případné aktualizace vyjádření správců sítí, která pozbudou platnosti v období mezi předáním staveniště a vytyčením sítí a případné protokolární zpětné předání jejich správcům.</t>
  </si>
  <si>
    <t>-2060042383</t>
  </si>
  <si>
    <t>800800015</t>
  </si>
  <si>
    <t>Zajištění a zabezpečení staveniště, zřízení a likvidace zařízení stveniště, včetně případných přípojek, přístupů, deponií, hlídání stavniště, oplocení stavby apod.</t>
  </si>
  <si>
    <t>1635502014</t>
  </si>
  <si>
    <t>800800008</t>
  </si>
  <si>
    <t>Protokolární předání stavbou dotčených pozemků a komunikací, uvedených do původního stavu, zpět jejich vlastníkům</t>
  </si>
  <si>
    <t>149652183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</si>
  <si>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</si>
  <si>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</si>
  <si>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-481587946</t>
  </si>
  <si>
    <t>Projednání a zajištění zvláštního užívání komunikací a veřejných ploch, včetně zajištění dopravního značení, a to v rozsahu nezbytném pro řádné a bezpečné provádění stavby.
Náklady na dopravní značení a omezení provozu při výstavbě(v případě potřeby).</t>
  </si>
  <si>
    <t>06R</t>
  </si>
  <si>
    <t>Drážní dohled a výluky</t>
  </si>
  <si>
    <t>1095221465</t>
  </si>
  <si>
    <t>Drážní dohled a výluky
Náklady vyplývající minimálně z vyjádření SŽDC č. 145501217 - SŽDC - OŘ OVA- ST
Výluka je předjednána se SŽ.</t>
  </si>
  <si>
    <t>041903000</t>
  </si>
  <si>
    <t>Inženýrská činnost dozory dozor jiné osoby - dohled geologa</t>
  </si>
  <si>
    <t>356858300</t>
  </si>
  <si>
    <t>Geologický dohled během realizace stavby.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</si>
  <si>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</si>
  <si>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 Zajištění a provedení zkoušek úno</t>
  </si>
  <si>
    <t>968141835</t>
  </si>
  <si>
    <t>Náklady zhotovitele, související s prováděním zkoušek a revizi předepsaných technickými normami, a které jsou pro provedení díla nezbytné, vč. stanovení receptury pro zvýšení únosnosti podloží.
Zajištění a provedení zkoušek, rozborů a atestů nutných pro řádné provádění a dokončení díla, uvedených v projektové dokumentaci včetěn předání jejich výsledků objednateli, jakož i provedení následujících zkoušek a rozborů. Zajištění a porvedení zkoušek únosnosti pláně zátěžovou zkouškou. Zajištění a provedení zkoušek únosnosti horní podkladní vrstvy statickou zátěžovou zkouškou.
Dle právních předpisů, TP a TKP.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</si>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</sst>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22" TargetMode="External" /><Relationship Id="rId2" Type="http://schemas.openxmlformats.org/officeDocument/2006/relationships/hyperlink" Target="https://podminky.urs.cz/item/CS_URS_2021_01/113311121" TargetMode="External" /><Relationship Id="rId3" Type="http://schemas.openxmlformats.org/officeDocument/2006/relationships/hyperlink" Target="https://podminky.urs.cz/item/CS_URS_2024_01/122151106" TargetMode="External" /><Relationship Id="rId4" Type="http://schemas.openxmlformats.org/officeDocument/2006/relationships/hyperlink" Target="https://podminky.urs.cz/item/CS_URS_2024_01/132151104" TargetMode="External" /><Relationship Id="rId5" Type="http://schemas.openxmlformats.org/officeDocument/2006/relationships/hyperlink" Target="https://podminky.urs.cz/item/CS_URS_2024_01/1331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151103" TargetMode="External" /><Relationship Id="rId9" Type="http://schemas.openxmlformats.org/officeDocument/2006/relationships/hyperlink" Target="https://podminky.urs.cz/item/CS_URS_2024_01/171152111" TargetMode="External" /><Relationship Id="rId10" Type="http://schemas.openxmlformats.org/officeDocument/2006/relationships/hyperlink" Target="https://podminky.urs.cz/item/CS_URS_2024_01/171201201" TargetMode="External" /><Relationship Id="rId11" Type="http://schemas.openxmlformats.org/officeDocument/2006/relationships/hyperlink" Target="https://podminky.urs.cz/item/CS_URS_2024_01/171201221" TargetMode="External" /><Relationship Id="rId12" Type="http://schemas.openxmlformats.org/officeDocument/2006/relationships/hyperlink" Target="https://podminky.urs.cz/item/CS_URS_2024_01/171251101" TargetMode="External" /><Relationship Id="rId13" Type="http://schemas.openxmlformats.org/officeDocument/2006/relationships/hyperlink" Target="https://podminky.urs.cz/item/CS_URS_2021_01/181351113" TargetMode="External" /><Relationship Id="rId14" Type="http://schemas.openxmlformats.org/officeDocument/2006/relationships/hyperlink" Target="https://podminky.urs.cz/item/CS_URS_2024_01/18145112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182201101" TargetMode="External" /><Relationship Id="rId17" Type="http://schemas.openxmlformats.org/officeDocument/2006/relationships/hyperlink" Target="https://podminky.urs.cz/item/CS_URS_2024_01/211531111" TargetMode="External" /><Relationship Id="rId18" Type="http://schemas.openxmlformats.org/officeDocument/2006/relationships/hyperlink" Target="https://podminky.urs.cz/item/CS_URS_2024_01/213141112" TargetMode="External" /><Relationship Id="rId19" Type="http://schemas.openxmlformats.org/officeDocument/2006/relationships/hyperlink" Target="https://podminky.urs.cz/item/CS_URS_2024_01/464531111" TargetMode="External" /><Relationship Id="rId20" Type="http://schemas.openxmlformats.org/officeDocument/2006/relationships/hyperlink" Target="https://podminky.urs.cz/item/CS_URS_2024_01/564752113" TargetMode="External" /><Relationship Id="rId21" Type="http://schemas.openxmlformats.org/officeDocument/2006/relationships/hyperlink" Target="https://podminky.urs.cz/item/CS_URS_2024_01/564851111" TargetMode="External" /><Relationship Id="rId22" Type="http://schemas.openxmlformats.org/officeDocument/2006/relationships/hyperlink" Target="https://podminky.urs.cz/item/CS_URS_2024_01/565155121" TargetMode="External" /><Relationship Id="rId23" Type="http://schemas.openxmlformats.org/officeDocument/2006/relationships/hyperlink" Target="https://podminky.urs.cz/item/CS_URS_2024_01/569903321" TargetMode="External" /><Relationship Id="rId24" Type="http://schemas.openxmlformats.org/officeDocument/2006/relationships/hyperlink" Target="https://podminky.urs.cz/item/CS_URS_2024_01/573111112" TargetMode="External" /><Relationship Id="rId25" Type="http://schemas.openxmlformats.org/officeDocument/2006/relationships/hyperlink" Target="https://podminky.urs.cz/item/CS_URS_2024_01/573211109" TargetMode="External" /><Relationship Id="rId26" Type="http://schemas.openxmlformats.org/officeDocument/2006/relationships/hyperlink" Target="https://podminky.urs.cz/item/CS_URS_2024_01/577134121" TargetMode="External" /><Relationship Id="rId27" Type="http://schemas.openxmlformats.org/officeDocument/2006/relationships/hyperlink" Target="https://podminky.urs.cz/item/CS_URS_2024_01/919511112" TargetMode="External" /><Relationship Id="rId28" Type="http://schemas.openxmlformats.org/officeDocument/2006/relationships/hyperlink" Target="https://podminky.urs.cz/item/CS_URS_2024_01/921901531" TargetMode="External" /><Relationship Id="rId29" Type="http://schemas.openxmlformats.org/officeDocument/2006/relationships/hyperlink" Target="https://podminky.urs.cz/item/CS_URS_2024_01/928126112" TargetMode="External" /><Relationship Id="rId30" Type="http://schemas.openxmlformats.org/officeDocument/2006/relationships/hyperlink" Target="https://podminky.urs.cz/item/CS_URS_2024_01/997221561" TargetMode="External" /><Relationship Id="rId31" Type="http://schemas.openxmlformats.org/officeDocument/2006/relationships/hyperlink" Target="https://podminky.urs.cz/item/CS_URS_2024_01/997221569" TargetMode="External" /><Relationship Id="rId32" Type="http://schemas.openxmlformats.org/officeDocument/2006/relationships/hyperlink" Target="https://podminky.urs.cz/item/CS_URS_2024_01/997221611" TargetMode="External" /><Relationship Id="rId33" Type="http://schemas.openxmlformats.org/officeDocument/2006/relationships/hyperlink" Target="https://podminky.urs.cz/item/CS_URS_2024_01/998225111" TargetMode="External" /><Relationship Id="rId34" Type="http://schemas.openxmlformats.org/officeDocument/2006/relationships/hyperlink" Target="https://podminky.urs.cz/item/CS_URS_2024_01/998225195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3" TargetMode="External" /><Relationship Id="rId2" Type="http://schemas.openxmlformats.org/officeDocument/2006/relationships/hyperlink" Target="https://podminky.urs.cz/item/CS_URS_2024_01/113107142" TargetMode="External" /><Relationship Id="rId3" Type="http://schemas.openxmlformats.org/officeDocument/2006/relationships/hyperlink" Target="https://podminky.urs.cz/item/CS_URS_2024_01/113154113" TargetMode="External" /><Relationship Id="rId4" Type="http://schemas.openxmlformats.org/officeDocument/2006/relationships/hyperlink" Target="https://podminky.urs.cz/item/CS_URS_2024_01/121151104" TargetMode="External" /><Relationship Id="rId5" Type="http://schemas.openxmlformats.org/officeDocument/2006/relationships/hyperlink" Target="https://podminky.urs.cz/item/CS_URS_2024_01/1221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151103" TargetMode="External" /><Relationship Id="rId9" Type="http://schemas.openxmlformats.org/officeDocument/2006/relationships/hyperlink" Target="https://podminky.urs.cz/item/CS_URS_2024_01/171152111" TargetMode="External" /><Relationship Id="rId10" Type="http://schemas.openxmlformats.org/officeDocument/2006/relationships/hyperlink" Target="https://podminky.urs.cz/item/CS_URS_2024_01/171201201" TargetMode="External" /><Relationship Id="rId11" Type="http://schemas.openxmlformats.org/officeDocument/2006/relationships/hyperlink" Target="https://podminky.urs.cz/item/CS_URS_2024_01/171201221" TargetMode="External" /><Relationship Id="rId12" Type="http://schemas.openxmlformats.org/officeDocument/2006/relationships/hyperlink" Target="https://podminky.urs.cz/item/CS_URS_2024_01/174201101" TargetMode="External" /><Relationship Id="rId13" Type="http://schemas.openxmlformats.org/officeDocument/2006/relationships/hyperlink" Target="https://podminky.urs.cz/item/CS_URS_2024_01/181351003" TargetMode="External" /><Relationship Id="rId14" Type="http://schemas.openxmlformats.org/officeDocument/2006/relationships/hyperlink" Target="https://podminky.urs.cz/item/CS_URS_2024_01/18145112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213141112" TargetMode="External" /><Relationship Id="rId17" Type="http://schemas.openxmlformats.org/officeDocument/2006/relationships/hyperlink" Target="https://podminky.urs.cz/item/CS_URS_2024_01/215901101" TargetMode="External" /><Relationship Id="rId18" Type="http://schemas.openxmlformats.org/officeDocument/2006/relationships/hyperlink" Target="https://podminky.urs.cz/item/CS_URS_2024_01/564871111" TargetMode="External" /><Relationship Id="rId19" Type="http://schemas.openxmlformats.org/officeDocument/2006/relationships/hyperlink" Target="https://podminky.urs.cz/item/CS_URS_2024_01/565155121" TargetMode="External" /><Relationship Id="rId20" Type="http://schemas.openxmlformats.org/officeDocument/2006/relationships/hyperlink" Target="https://podminky.urs.cz/item/CS_URS_2024_01/569903321" TargetMode="External" /><Relationship Id="rId21" Type="http://schemas.openxmlformats.org/officeDocument/2006/relationships/hyperlink" Target="https://podminky.urs.cz/item/CS_URS_2024_01/573111112" TargetMode="External" /><Relationship Id="rId22" Type="http://schemas.openxmlformats.org/officeDocument/2006/relationships/hyperlink" Target="https://podminky.urs.cz/item/CS_URS_2024_01/573211109" TargetMode="External" /><Relationship Id="rId23" Type="http://schemas.openxmlformats.org/officeDocument/2006/relationships/hyperlink" Target="https://podminky.urs.cz/item/CS_URS_2024_01/577134221" TargetMode="External" /><Relationship Id="rId24" Type="http://schemas.openxmlformats.org/officeDocument/2006/relationships/hyperlink" Target="https://podminky.urs.cz/item/CS_URS_2024_01/599141111" TargetMode="External" /><Relationship Id="rId25" Type="http://schemas.openxmlformats.org/officeDocument/2006/relationships/hyperlink" Target="https://podminky.urs.cz/item/CS_URS_2024_01/912211111" TargetMode="External" /><Relationship Id="rId26" Type="http://schemas.openxmlformats.org/officeDocument/2006/relationships/hyperlink" Target="https://podminky.urs.cz/item/CS_URS_2024_01/915121111" TargetMode="External" /><Relationship Id="rId27" Type="http://schemas.openxmlformats.org/officeDocument/2006/relationships/hyperlink" Target="https://podminky.urs.cz/item/CS_URS_2024_01/916111122" TargetMode="External" /><Relationship Id="rId28" Type="http://schemas.openxmlformats.org/officeDocument/2006/relationships/hyperlink" Target="https://podminky.urs.cz/item/CS_URS_2024_01/919731123" TargetMode="External" /><Relationship Id="rId29" Type="http://schemas.openxmlformats.org/officeDocument/2006/relationships/hyperlink" Target="https://podminky.urs.cz/item/CS_URS_2024_01/919732211" TargetMode="External" /><Relationship Id="rId30" Type="http://schemas.openxmlformats.org/officeDocument/2006/relationships/hyperlink" Target="https://podminky.urs.cz/item/CS_URS_2024_01/919735112" TargetMode="External" /><Relationship Id="rId31" Type="http://schemas.openxmlformats.org/officeDocument/2006/relationships/hyperlink" Target="https://podminky.urs.cz/item/CS_URS_2024_01/997221551" TargetMode="External" /><Relationship Id="rId32" Type="http://schemas.openxmlformats.org/officeDocument/2006/relationships/hyperlink" Target="https://podminky.urs.cz/item/CS_URS_2024_01/997221559" TargetMode="External" /><Relationship Id="rId33" Type="http://schemas.openxmlformats.org/officeDocument/2006/relationships/hyperlink" Target="https://podminky.urs.cz/item/CS_URS_2024_01/997221611" TargetMode="External" /><Relationship Id="rId34" Type="http://schemas.openxmlformats.org/officeDocument/2006/relationships/hyperlink" Target="https://podminky.urs.cz/item/CS_URS_2024_01/998225111" TargetMode="External" /><Relationship Id="rId35" Type="http://schemas.openxmlformats.org/officeDocument/2006/relationships/hyperlink" Target="https://podminky.urs.cz/item/CS_URS_2024_01/998225194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240106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Realizace SZ Suchdol nad Odrou - polní cesta C27 a sjezd HS10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8. 7. 2024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121 - Vedlejší polní c...'!J30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'SO 121 - Vedlejší polní c...'!P88</f>
        <v>0</v>
      </c>
      <c r="AV55" s="120">
        <f>'SO 121 - Vedlejší polní c...'!J33</f>
        <v>0</v>
      </c>
      <c r="AW55" s="120">
        <f>'SO 121 - Vedlejší polní c...'!J34</f>
        <v>0</v>
      </c>
      <c r="AX55" s="120">
        <f>'SO 121 - Vedlejší polní c...'!J35</f>
        <v>0</v>
      </c>
      <c r="AY55" s="120">
        <f>'SO 121 - Vedlejší polní c...'!J36</f>
        <v>0</v>
      </c>
      <c r="AZ55" s="120">
        <f>'SO 121 - Vedlejší polní c...'!F33</f>
        <v>0</v>
      </c>
      <c r="BA55" s="120">
        <f>'SO 121 - Vedlejší polní c...'!F34</f>
        <v>0</v>
      </c>
      <c r="BB55" s="120">
        <f>'SO 121 - Vedlejší polní c...'!F35</f>
        <v>0</v>
      </c>
      <c r="BC55" s="120">
        <f>'SO 121 - Vedlejší polní c...'!F36</f>
        <v>0</v>
      </c>
      <c r="BD55" s="122">
        <f>'SO 121 - Vedlejší polní c...'!F37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132 - Hospodářský sjez...'!J30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'SO 132 - Hospodářský sjez...'!P86</f>
        <v>0</v>
      </c>
      <c r="AV56" s="120">
        <f>'SO 132 - Hospodářský sjez...'!J33</f>
        <v>0</v>
      </c>
      <c r="AW56" s="120">
        <f>'SO 132 - Hospodářský sjez...'!J34</f>
        <v>0</v>
      </c>
      <c r="AX56" s="120">
        <f>'SO 132 - Hospodářský sjez...'!J35</f>
        <v>0</v>
      </c>
      <c r="AY56" s="120">
        <f>'SO 132 - Hospodářský sjez...'!J36</f>
        <v>0</v>
      </c>
      <c r="AZ56" s="120">
        <f>'SO 132 - Hospodářský sjez...'!F33</f>
        <v>0</v>
      </c>
      <c r="BA56" s="120">
        <f>'SO 132 - Hospodářský sjez...'!F34</f>
        <v>0</v>
      </c>
      <c r="BB56" s="120">
        <f>'SO 132 - Hospodářský sjez...'!F35</f>
        <v>0</v>
      </c>
      <c r="BC56" s="120">
        <f>'SO 132 - Hospodářský sjez...'!F36</f>
        <v>0</v>
      </c>
      <c r="BD56" s="122">
        <f>'SO 132 - Hospodářský sjez...'!F37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001 - Vedlejší a ostat...'!J30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24">
        <v>0</v>
      </c>
      <c r="AT57" s="125">
        <f>ROUND(SUM(AV57:AW57),2)</f>
        <v>0</v>
      </c>
      <c r="AU57" s="126">
        <f>'SO 001 - Vedlejší a ostat...'!P80</f>
        <v>0</v>
      </c>
      <c r="AV57" s="125">
        <f>'SO 001 - Vedlejší a ostat...'!J33</f>
        <v>0</v>
      </c>
      <c r="AW57" s="125">
        <f>'SO 001 - Vedlejší a ostat...'!J34</f>
        <v>0</v>
      </c>
      <c r="AX57" s="125">
        <f>'SO 001 - Vedlejší a ostat...'!J35</f>
        <v>0</v>
      </c>
      <c r="AY57" s="125">
        <f>'SO 001 - Vedlejší a ostat...'!J36</f>
        <v>0</v>
      </c>
      <c r="AZ57" s="125">
        <f>'SO 001 - Vedlejší a ostat...'!F33</f>
        <v>0</v>
      </c>
      <c r="BA57" s="125">
        <f>'SO 001 - Vedlejší a ostat...'!F34</f>
        <v>0</v>
      </c>
      <c r="BB57" s="125">
        <f>'SO 001 - Vedlejší a ostat...'!F35</f>
        <v>0</v>
      </c>
      <c r="BC57" s="125">
        <f>'SO 001 - Vedlejší a ostat...'!F36</f>
        <v>0</v>
      </c>
      <c r="BD57" s="127">
        <f>'SO 001 - Vedlejší a ostat...'!F37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OcFnwx/BqBSnD0sGZyhwMCenejHwkFilX9kmolqoJFLqZxy01E7GR2/vL6MVdpDlk4ZQirMThNniG6PkYRdGaw==" hashValue="spXC+IXfY5JJQXDEjX1+kYJrvdZhb1M1htR14e3jUnbvcNIWLkkkYpS4pttx/TVALv6s/s4dAtMVRJ+508Xql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21 - Vedlejší polní c...'!C2" display="/"/>
    <hyperlink ref="A56" location="'SO 132 - Hospodářský sjez...'!C2" display="/"/>
    <hyperlink ref="A57" location="'SO 001 - Vedlejší a ost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  <c r="AZ2" s="128" t="s">
        <v>86</v>
      </c>
      <c r="BA2" s="128" t="s">
        <v>19</v>
      </c>
      <c r="BB2" s="128" t="s">
        <v>19</v>
      </c>
      <c r="BC2" s="128" t="s">
        <v>87</v>
      </c>
      <c r="BD2" s="12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79</v>
      </c>
      <c r="AZ3" s="128" t="s">
        <v>88</v>
      </c>
      <c r="BA3" s="128" t="s">
        <v>19</v>
      </c>
      <c r="BB3" s="128" t="s">
        <v>19</v>
      </c>
      <c r="BC3" s="128" t="s">
        <v>89</v>
      </c>
      <c r="BD3" s="128" t="s">
        <v>79</v>
      </c>
    </row>
    <row r="4" s="1" customFormat="1" ht="24.96" customHeight="1">
      <c r="B4" s="20"/>
      <c r="D4" s="131" t="s">
        <v>90</v>
      </c>
      <c r="L4" s="20"/>
      <c r="M4" s="132" t="s">
        <v>10</v>
      </c>
      <c r="AT4" s="17" t="s">
        <v>4</v>
      </c>
      <c r="AZ4" s="128" t="s">
        <v>91</v>
      </c>
      <c r="BA4" s="128" t="s">
        <v>19</v>
      </c>
      <c r="BB4" s="128" t="s">
        <v>19</v>
      </c>
      <c r="BC4" s="128" t="s">
        <v>92</v>
      </c>
      <c r="BD4" s="128" t="s">
        <v>79</v>
      </c>
    </row>
    <row r="5" s="1" customFormat="1" ht="6.96" customHeight="1">
      <c r="B5" s="20"/>
      <c r="L5" s="20"/>
      <c r="AZ5" s="128" t="s">
        <v>93</v>
      </c>
      <c r="BA5" s="128" t="s">
        <v>19</v>
      </c>
      <c r="BB5" s="128" t="s">
        <v>19</v>
      </c>
      <c r="BC5" s="128" t="s">
        <v>94</v>
      </c>
      <c r="BD5" s="128" t="s">
        <v>79</v>
      </c>
    </row>
    <row r="6" s="1" customFormat="1" ht="12" customHeight="1">
      <c r="B6" s="20"/>
      <c r="D6" s="133" t="s">
        <v>16</v>
      </c>
      <c r="L6" s="20"/>
      <c r="AZ6" s="128" t="s">
        <v>95</v>
      </c>
      <c r="BA6" s="128" t="s">
        <v>19</v>
      </c>
      <c r="BB6" s="128" t="s">
        <v>19</v>
      </c>
      <c r="BC6" s="128" t="s">
        <v>96</v>
      </c>
      <c r="BD6" s="128" t="s">
        <v>79</v>
      </c>
    </row>
    <row r="7" s="1" customFormat="1" ht="26.25" customHeight="1">
      <c r="B7" s="20"/>
      <c r="E7" s="134" t="str">
        <f>'Rekapitulace stavby'!K6</f>
        <v>Realizace SZ Suchdol nad Odrou - polní cesta C27 a sjezd HS10</v>
      </c>
      <c r="F7" s="133"/>
      <c r="G7" s="133"/>
      <c r="H7" s="133"/>
      <c r="L7" s="20"/>
      <c r="AZ7" s="128" t="s">
        <v>97</v>
      </c>
      <c r="BA7" s="128" t="s">
        <v>19</v>
      </c>
      <c r="BB7" s="128" t="s">
        <v>19</v>
      </c>
      <c r="BC7" s="128" t="s">
        <v>98</v>
      </c>
      <c r="BD7" s="128" t="s">
        <v>79</v>
      </c>
    </row>
    <row r="8" s="2" customFormat="1" ht="12" customHeight="1">
      <c r="A8" s="38"/>
      <c r="B8" s="44"/>
      <c r="C8" s="38"/>
      <c r="D8" s="133" t="s">
        <v>99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100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101</v>
      </c>
      <c r="G12" s="38"/>
      <c r="H12" s="38"/>
      <c r="I12" s="133" t="s">
        <v>23</v>
      </c>
      <c r="J12" s="138" t="str">
        <f>'Rekapitulace stavby'!AN8</f>
        <v>8. 7. 2024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22</v>
      </c>
      <c r="F15" s="38"/>
      <c r="G15" s="38"/>
      <c r="H15" s="38"/>
      <c r="I15" s="133" t="s">
        <v>27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28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27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30</v>
      </c>
      <c r="E20" s="38"/>
      <c r="F20" s="38"/>
      <c r="G20" s="38"/>
      <c r="H20" s="38"/>
      <c r="I20" s="133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22</v>
      </c>
      <c r="F21" s="38"/>
      <c r="G21" s="38"/>
      <c r="H21" s="38"/>
      <c r="I21" s="133" t="s">
        <v>27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32</v>
      </c>
      <c r="E23" s="38"/>
      <c r="F23" s="38"/>
      <c r="G23" s="38"/>
      <c r="H23" s="38"/>
      <c r="I23" s="133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22</v>
      </c>
      <c r="F24" s="38"/>
      <c r="G24" s="38"/>
      <c r="H24" s="38"/>
      <c r="I24" s="133" t="s">
        <v>27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33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35</v>
      </c>
      <c r="E30" s="38"/>
      <c r="F30" s="38"/>
      <c r="G30" s="38"/>
      <c r="H30" s="38"/>
      <c r="I30" s="38"/>
      <c r="J30" s="145">
        <f>ROUND(J88,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37</v>
      </c>
      <c r="G32" s="38"/>
      <c r="H32" s="38"/>
      <c r="I32" s="146" t="s">
        <v>36</v>
      </c>
      <c r="J32" s="146" t="s">
        <v>38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39</v>
      </c>
      <c r="E33" s="133" t="s">
        <v>40</v>
      </c>
      <c r="F33" s="148">
        <f>ROUND((SUM(BE88:BE259)),  2)</f>
        <v>0</v>
      </c>
      <c r="G33" s="38"/>
      <c r="H33" s="38"/>
      <c r="I33" s="149">
        <v>0.20999999999999999</v>
      </c>
      <c r="J33" s="148">
        <f>ROUND(((SUM(BE88:BE259))*I33),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41</v>
      </c>
      <c r="F34" s="148">
        <f>ROUND((SUM(BF88:BF259)),  2)</f>
        <v>0</v>
      </c>
      <c r="G34" s="38"/>
      <c r="H34" s="38"/>
      <c r="I34" s="149">
        <v>0.12</v>
      </c>
      <c r="J34" s="148">
        <f>ROUND(((SUM(BF88:BF259))*I34),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42</v>
      </c>
      <c r="F35" s="148">
        <f>ROUND((SUM(BG88:BG259)),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43</v>
      </c>
      <c r="F36" s="148">
        <f>ROUND((SUM(BH88:BH259)),  2)</f>
        <v>0</v>
      </c>
      <c r="G36" s="38"/>
      <c r="H36" s="38"/>
      <c r="I36" s="149">
        <v>0.12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8">
        <f>ROUND((SUM(BI88:BI259)),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1" t="str">
        <f>E7</f>
        <v>Realizace SZ Suchdol nad Odrou - polní cesta C27 a sjezd HS10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121 - Vedlejší polní cesta C27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Suchdol nad Odrou</v>
      </c>
      <c r="G52" s="40"/>
      <c r="H52" s="40"/>
      <c r="I52" s="32" t="s">
        <v>23</v>
      </c>
      <c r="J52" s="72" t="str">
        <f>IF(J12="","",J12)</f>
        <v>8. 7. 2024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5" t="s">
        <v>67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hidden="1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J165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109</v>
      </c>
      <c r="E63" s="175"/>
      <c r="F63" s="175"/>
      <c r="G63" s="175"/>
      <c r="H63" s="175"/>
      <c r="I63" s="175"/>
      <c r="J63" s="176">
        <f>J182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110</v>
      </c>
      <c r="E64" s="175"/>
      <c r="F64" s="175"/>
      <c r="G64" s="175"/>
      <c r="H64" s="175"/>
      <c r="I64" s="175"/>
      <c r="J64" s="176">
        <f>J187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111</v>
      </c>
      <c r="E65" s="175"/>
      <c r="F65" s="175"/>
      <c r="G65" s="175"/>
      <c r="H65" s="175"/>
      <c r="I65" s="175"/>
      <c r="J65" s="176">
        <f>J225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112</v>
      </c>
      <c r="E66" s="175"/>
      <c r="F66" s="175"/>
      <c r="G66" s="175"/>
      <c r="H66" s="175"/>
      <c r="I66" s="175"/>
      <c r="J66" s="176">
        <f>J227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113</v>
      </c>
      <c r="E67" s="175"/>
      <c r="F67" s="175"/>
      <c r="G67" s="175"/>
      <c r="H67" s="175"/>
      <c r="I67" s="175"/>
      <c r="J67" s="176">
        <f>J241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2"/>
      <c r="C68" s="173"/>
      <c r="D68" s="174" t="s">
        <v>114</v>
      </c>
      <c r="E68" s="175"/>
      <c r="F68" s="175"/>
      <c r="G68" s="175"/>
      <c r="H68" s="175"/>
      <c r="I68" s="175"/>
      <c r="J68" s="176">
        <f>J253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/>
    <row r="72" hidden="1"/>
    <row r="73" hidden="1"/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115</v>
      </c>
      <c r="D75" s="40"/>
      <c r="E75" s="40"/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1" t="str">
        <f>E7</f>
        <v>Realizace SZ Suchdol nad Odrou - polní cesta C27 a sjezd HS10</v>
      </c>
      <c r="F78" s="32"/>
      <c r="G78" s="32"/>
      <c r="H78" s="32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99</v>
      </c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 121 - Vedlejší polní cesta C27</v>
      </c>
      <c r="F80" s="40"/>
      <c r="G80" s="40"/>
      <c r="H80" s="40"/>
      <c r="I80" s="40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Suchdol nad Odrou</v>
      </c>
      <c r="G82" s="40"/>
      <c r="H82" s="40"/>
      <c r="I82" s="32" t="s">
        <v>23</v>
      </c>
      <c r="J82" s="72" t="str">
        <f>IF(J12="","",J12)</f>
        <v>8. 7. 2024</v>
      </c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 xml:space="preserve"> </v>
      </c>
      <c r="G84" s="40"/>
      <c r="H84" s="40"/>
      <c r="I84" s="32" t="s">
        <v>30</v>
      </c>
      <c r="J84" s="36" t="str">
        <f>E21</f>
        <v xml:space="preserve"> </v>
      </c>
      <c r="K84" s="40"/>
      <c r="L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28</v>
      </c>
      <c r="D85" s="40"/>
      <c r="E85" s="40"/>
      <c r="F85" s="27" t="str">
        <f>IF(E18="","",E18)</f>
        <v>Vyplň údaj</v>
      </c>
      <c r="G85" s="40"/>
      <c r="H85" s="40"/>
      <c r="I85" s="32" t="s">
        <v>32</v>
      </c>
      <c r="J85" s="36" t="str">
        <f>E24</f>
        <v xml:space="preserve"> </v>
      </c>
      <c r="K85" s="40"/>
      <c r="L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8"/>
      <c r="B87" s="179"/>
      <c r="C87" s="180" t="s">
        <v>116</v>
      </c>
      <c r="D87" s="181" t="s">
        <v>54</v>
      </c>
      <c r="E87" s="181" t="s">
        <v>50</v>
      </c>
      <c r="F87" s="181" t="s">
        <v>51</v>
      </c>
      <c r="G87" s="181" t="s">
        <v>117</v>
      </c>
      <c r="H87" s="181" t="s">
        <v>118</v>
      </c>
      <c r="I87" s="181" t="s">
        <v>119</v>
      </c>
      <c r="J87" s="181" t="s">
        <v>104</v>
      </c>
      <c r="K87" s="182" t="s">
        <v>120</v>
      </c>
      <c r="L87" s="183"/>
      <c r="M87" s="92" t="s">
        <v>19</v>
      </c>
      <c r="N87" s="93" t="s">
        <v>39</v>
      </c>
      <c r="O87" s="93" t="s">
        <v>121</v>
      </c>
      <c r="P87" s="93" t="s">
        <v>122</v>
      </c>
      <c r="Q87" s="93" t="s">
        <v>123</v>
      </c>
      <c r="R87" s="93" t="s">
        <v>124</v>
      </c>
      <c r="S87" s="93" t="s">
        <v>125</v>
      </c>
      <c r="T87" s="94" t="s">
        <v>126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8"/>
      <c r="B88" s="39"/>
      <c r="C88" s="99" t="s">
        <v>127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</f>
        <v>0</v>
      </c>
      <c r="Q88" s="96"/>
      <c r="R88" s="186">
        <f>R89</f>
        <v>16409.151322946</v>
      </c>
      <c r="S88" s="96"/>
      <c r="T88" s="187">
        <f>T89</f>
        <v>3.2973439999999998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68</v>
      </c>
      <c r="AU88" s="17" t="s">
        <v>105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68</v>
      </c>
      <c r="E89" s="192" t="s">
        <v>128</v>
      </c>
      <c r="F89" s="192" t="s">
        <v>129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P90+P165+P182+P187+P225+P227+P241+P253</f>
        <v>0</v>
      </c>
      <c r="Q89" s="197"/>
      <c r="R89" s="198">
        <f>R90+R165+R182+R187+R225+R227+R241+R253</f>
        <v>16409.151322946</v>
      </c>
      <c r="S89" s="197"/>
      <c r="T89" s="199">
        <f>T90+T165+T182+T187+T225+T227+T241+T253</f>
        <v>3.2973439999999998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69</v>
      </c>
      <c r="AY89" s="200" t="s">
        <v>130</v>
      </c>
      <c r="BK89" s="202">
        <f>BK90+BK165+BK182+BK187+BK225+BK227+BK241+BK253</f>
        <v>0</v>
      </c>
    </row>
    <row r="90" s="12" customFormat="1" ht="22.8" customHeight="1">
      <c r="A90" s="12"/>
      <c r="B90" s="189"/>
      <c r="C90" s="190"/>
      <c r="D90" s="191" t="s">
        <v>68</v>
      </c>
      <c r="E90" s="203" t="s">
        <v>77</v>
      </c>
      <c r="F90" s="203" t="s">
        <v>131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SUM(P91:P164)</f>
        <v>0</v>
      </c>
      <c r="Q90" s="197"/>
      <c r="R90" s="198">
        <f>SUM(R91:R164)</f>
        <v>5579.2410049999999</v>
      </c>
      <c r="S90" s="197"/>
      <c r="T90" s="199">
        <f>SUM(T91:T164)</f>
        <v>1.6653439999999999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130</v>
      </c>
      <c r="BK90" s="202">
        <f>SUM(BK91:BK164)</f>
        <v>0</v>
      </c>
    </row>
    <row r="91" s="2" customFormat="1" ht="24.15" customHeight="1">
      <c r="A91" s="38"/>
      <c r="B91" s="39"/>
      <c r="C91" s="205" t="s">
        <v>77</v>
      </c>
      <c r="D91" s="205" t="s">
        <v>132</v>
      </c>
      <c r="E91" s="206" t="s">
        <v>133</v>
      </c>
      <c r="F91" s="207" t="s">
        <v>134</v>
      </c>
      <c r="G91" s="208" t="s">
        <v>135</v>
      </c>
      <c r="H91" s="209">
        <v>4571.2399999999998</v>
      </c>
      <c r="I91" s="210"/>
      <c r="J91" s="211">
        <f>ROUND(I91*H91,2)</f>
        <v>0</v>
      </c>
      <c r="K91" s="207" t="s">
        <v>136</v>
      </c>
      <c r="L91" s="44"/>
      <c r="M91" s="212" t="s">
        <v>19</v>
      </c>
      <c r="N91" s="213" t="s">
        <v>40</v>
      </c>
      <c r="O91" s="8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6" t="s">
        <v>137</v>
      </c>
      <c r="AT91" s="216" t="s">
        <v>132</v>
      </c>
      <c r="AU91" s="216" t="s">
        <v>79</v>
      </c>
      <c r="AY91" s="17" t="s">
        <v>130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7" t="s">
        <v>77</v>
      </c>
      <c r="BK91" s="217">
        <f>ROUND(I91*H91,2)</f>
        <v>0</v>
      </c>
      <c r="BL91" s="17" t="s">
        <v>137</v>
      </c>
      <c r="BM91" s="216" t="s">
        <v>138</v>
      </c>
    </row>
    <row r="92" s="2" customFormat="1">
      <c r="A92" s="38"/>
      <c r="B92" s="39"/>
      <c r="C92" s="40"/>
      <c r="D92" s="218" t="s">
        <v>139</v>
      </c>
      <c r="E92" s="40"/>
      <c r="F92" s="219" t="s">
        <v>140</v>
      </c>
      <c r="G92" s="40"/>
      <c r="H92" s="40"/>
      <c r="I92" s="220"/>
      <c r="J92" s="40"/>
      <c r="K92" s="40"/>
      <c r="L92" s="44"/>
      <c r="M92" s="221"/>
      <c r="N92" s="22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139</v>
      </c>
      <c r="AU92" s="17" t="s">
        <v>79</v>
      </c>
    </row>
    <row r="93" s="2" customFormat="1">
      <c r="A93" s="38"/>
      <c r="B93" s="39"/>
      <c r="C93" s="40"/>
      <c r="D93" s="223" t="s">
        <v>141</v>
      </c>
      <c r="E93" s="40"/>
      <c r="F93" s="224" t="s">
        <v>142</v>
      </c>
      <c r="G93" s="40"/>
      <c r="H93" s="40"/>
      <c r="I93" s="220"/>
      <c r="J93" s="40"/>
      <c r="K93" s="40"/>
      <c r="L93" s="44"/>
      <c r="M93" s="221"/>
      <c r="N93" s="22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141</v>
      </c>
      <c r="AU93" s="17" t="s">
        <v>79</v>
      </c>
    </row>
    <row r="94" s="2" customFormat="1" ht="16.5" customHeight="1">
      <c r="A94" s="38"/>
      <c r="B94" s="39"/>
      <c r="C94" s="205" t="s">
        <v>143</v>
      </c>
      <c r="D94" s="205" t="s">
        <v>132</v>
      </c>
      <c r="E94" s="206" t="s">
        <v>144</v>
      </c>
      <c r="F94" s="207" t="s">
        <v>145</v>
      </c>
      <c r="G94" s="208" t="s">
        <v>135</v>
      </c>
      <c r="H94" s="209">
        <v>2081.6799999999998</v>
      </c>
      <c r="I94" s="210"/>
      <c r="J94" s="211">
        <f>ROUND(I94*H94,2)</f>
        <v>0</v>
      </c>
      <c r="K94" s="207" t="s">
        <v>136</v>
      </c>
      <c r="L94" s="44"/>
      <c r="M94" s="212" t="s">
        <v>19</v>
      </c>
      <c r="N94" s="213" t="s">
        <v>40</v>
      </c>
      <c r="O94" s="84"/>
      <c r="P94" s="214">
        <f>O94*H94</f>
        <v>0</v>
      </c>
      <c r="Q94" s="214">
        <v>0</v>
      </c>
      <c r="R94" s="214">
        <f>Q94*H94</f>
        <v>0</v>
      </c>
      <c r="S94" s="214">
        <v>0.00080000000000000004</v>
      </c>
      <c r="T94" s="215">
        <f>S94*H94</f>
        <v>1.6653439999999999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137</v>
      </c>
      <c r="AT94" s="216" t="s">
        <v>132</v>
      </c>
      <c r="AU94" s="216" t="s">
        <v>79</v>
      </c>
      <c r="AY94" s="17" t="s">
        <v>130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77</v>
      </c>
      <c r="BK94" s="217">
        <f>ROUND(I94*H94,2)</f>
        <v>0</v>
      </c>
      <c r="BL94" s="17" t="s">
        <v>137</v>
      </c>
      <c r="BM94" s="216" t="s">
        <v>146</v>
      </c>
    </row>
    <row r="95" s="2" customFormat="1">
      <c r="A95" s="38"/>
      <c r="B95" s="39"/>
      <c r="C95" s="40"/>
      <c r="D95" s="218" t="s">
        <v>139</v>
      </c>
      <c r="E95" s="40"/>
      <c r="F95" s="219" t="s">
        <v>147</v>
      </c>
      <c r="G95" s="40"/>
      <c r="H95" s="40"/>
      <c r="I95" s="220"/>
      <c r="J95" s="40"/>
      <c r="K95" s="40"/>
      <c r="L95" s="44"/>
      <c r="M95" s="221"/>
      <c r="N95" s="22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79</v>
      </c>
    </row>
    <row r="96" s="2" customFormat="1">
      <c r="A96" s="38"/>
      <c r="B96" s="39"/>
      <c r="C96" s="40"/>
      <c r="D96" s="223" t="s">
        <v>141</v>
      </c>
      <c r="E96" s="40"/>
      <c r="F96" s="224" t="s">
        <v>148</v>
      </c>
      <c r="G96" s="40"/>
      <c r="H96" s="40"/>
      <c r="I96" s="220"/>
      <c r="J96" s="40"/>
      <c r="K96" s="40"/>
      <c r="L96" s="44"/>
      <c r="M96" s="221"/>
      <c r="N96" s="22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79</v>
      </c>
    </row>
    <row r="97" s="2" customFormat="1" ht="33" customHeight="1">
      <c r="A97" s="38"/>
      <c r="B97" s="39"/>
      <c r="C97" s="205" t="s">
        <v>79</v>
      </c>
      <c r="D97" s="205" t="s">
        <v>132</v>
      </c>
      <c r="E97" s="206" t="s">
        <v>149</v>
      </c>
      <c r="F97" s="207" t="s">
        <v>150</v>
      </c>
      <c r="G97" s="208" t="s">
        <v>151</v>
      </c>
      <c r="H97" s="209">
        <v>765.36000000000001</v>
      </c>
      <c r="I97" s="210"/>
      <c r="J97" s="211">
        <f>ROUND(I97*H97,2)</f>
        <v>0</v>
      </c>
      <c r="K97" s="207" t="s">
        <v>152</v>
      </c>
      <c r="L97" s="44"/>
      <c r="M97" s="212" t="s">
        <v>19</v>
      </c>
      <c r="N97" s="213" t="s">
        <v>40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137</v>
      </c>
      <c r="AT97" s="216" t="s">
        <v>132</v>
      </c>
      <c r="AU97" s="216" t="s">
        <v>79</v>
      </c>
      <c r="AY97" s="17" t="s">
        <v>130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77</v>
      </c>
      <c r="BK97" s="217">
        <f>ROUND(I97*H97,2)</f>
        <v>0</v>
      </c>
      <c r="BL97" s="17" t="s">
        <v>137</v>
      </c>
      <c r="BM97" s="216" t="s">
        <v>153</v>
      </c>
    </row>
    <row r="98" s="2" customFormat="1">
      <c r="A98" s="38"/>
      <c r="B98" s="39"/>
      <c r="C98" s="40"/>
      <c r="D98" s="218" t="s">
        <v>139</v>
      </c>
      <c r="E98" s="40"/>
      <c r="F98" s="219" t="s">
        <v>154</v>
      </c>
      <c r="G98" s="40"/>
      <c r="H98" s="40"/>
      <c r="I98" s="220"/>
      <c r="J98" s="40"/>
      <c r="K98" s="40"/>
      <c r="L98" s="44"/>
      <c r="M98" s="221"/>
      <c r="N98" s="22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79</v>
      </c>
    </row>
    <row r="99" s="2" customFormat="1">
      <c r="A99" s="38"/>
      <c r="B99" s="39"/>
      <c r="C99" s="40"/>
      <c r="D99" s="223" t="s">
        <v>141</v>
      </c>
      <c r="E99" s="40"/>
      <c r="F99" s="224" t="s">
        <v>155</v>
      </c>
      <c r="G99" s="40"/>
      <c r="H99" s="40"/>
      <c r="I99" s="220"/>
      <c r="J99" s="40"/>
      <c r="K99" s="40"/>
      <c r="L99" s="44"/>
      <c r="M99" s="221"/>
      <c r="N99" s="22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141</v>
      </c>
      <c r="AU99" s="17" t="s">
        <v>79</v>
      </c>
    </row>
    <row r="100" s="13" customFormat="1">
      <c r="A100" s="13"/>
      <c r="B100" s="225"/>
      <c r="C100" s="226"/>
      <c r="D100" s="218" t="s">
        <v>156</v>
      </c>
      <c r="E100" s="227" t="s">
        <v>86</v>
      </c>
      <c r="F100" s="228" t="s">
        <v>157</v>
      </c>
      <c r="G100" s="226"/>
      <c r="H100" s="229">
        <v>765.36000000000001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156</v>
      </c>
      <c r="AU100" s="235" t="s">
        <v>79</v>
      </c>
      <c r="AV100" s="13" t="s">
        <v>79</v>
      </c>
      <c r="AW100" s="13" t="s">
        <v>31</v>
      </c>
      <c r="AX100" s="13" t="s">
        <v>77</v>
      </c>
      <c r="AY100" s="235" t="s">
        <v>130</v>
      </c>
    </row>
    <row r="101" s="2" customFormat="1" ht="37.8" customHeight="1">
      <c r="A101" s="38"/>
      <c r="B101" s="39"/>
      <c r="C101" s="205" t="s">
        <v>158</v>
      </c>
      <c r="D101" s="205" t="s">
        <v>132</v>
      </c>
      <c r="E101" s="206" t="s">
        <v>159</v>
      </c>
      <c r="F101" s="207" t="s">
        <v>160</v>
      </c>
      <c r="G101" s="208" t="s">
        <v>151</v>
      </c>
      <c r="H101" s="209">
        <v>454.45100000000002</v>
      </c>
      <c r="I101" s="210"/>
      <c r="J101" s="211">
        <f>ROUND(I101*H101,2)</f>
        <v>0</v>
      </c>
      <c r="K101" s="207" t="s">
        <v>152</v>
      </c>
      <c r="L101" s="44"/>
      <c r="M101" s="212" t="s">
        <v>19</v>
      </c>
      <c r="N101" s="213" t="s">
        <v>40</v>
      </c>
      <c r="O101" s="8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6" t="s">
        <v>137</v>
      </c>
      <c r="AT101" s="216" t="s">
        <v>132</v>
      </c>
      <c r="AU101" s="216" t="s">
        <v>79</v>
      </c>
      <c r="AY101" s="17" t="s">
        <v>130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7" t="s">
        <v>77</v>
      </c>
      <c r="BK101" s="217">
        <f>ROUND(I101*H101,2)</f>
        <v>0</v>
      </c>
      <c r="BL101" s="17" t="s">
        <v>137</v>
      </c>
      <c r="BM101" s="216" t="s">
        <v>161</v>
      </c>
    </row>
    <row r="102" s="2" customFormat="1">
      <c r="A102" s="38"/>
      <c r="B102" s="39"/>
      <c r="C102" s="40"/>
      <c r="D102" s="218" t="s">
        <v>139</v>
      </c>
      <c r="E102" s="40"/>
      <c r="F102" s="219" t="s">
        <v>162</v>
      </c>
      <c r="G102" s="40"/>
      <c r="H102" s="40"/>
      <c r="I102" s="220"/>
      <c r="J102" s="40"/>
      <c r="K102" s="40"/>
      <c r="L102" s="44"/>
      <c r="M102" s="221"/>
      <c r="N102" s="22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79</v>
      </c>
    </row>
    <row r="103" s="2" customFormat="1">
      <c r="A103" s="38"/>
      <c r="B103" s="39"/>
      <c r="C103" s="40"/>
      <c r="D103" s="223" t="s">
        <v>141</v>
      </c>
      <c r="E103" s="40"/>
      <c r="F103" s="224" t="s">
        <v>163</v>
      </c>
      <c r="G103" s="40"/>
      <c r="H103" s="40"/>
      <c r="I103" s="220"/>
      <c r="J103" s="40"/>
      <c r="K103" s="40"/>
      <c r="L103" s="44"/>
      <c r="M103" s="221"/>
      <c r="N103" s="22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141</v>
      </c>
      <c r="AU103" s="17" t="s">
        <v>79</v>
      </c>
    </row>
    <row r="104" s="13" customFormat="1">
      <c r="A104" s="13"/>
      <c r="B104" s="225"/>
      <c r="C104" s="226"/>
      <c r="D104" s="218" t="s">
        <v>156</v>
      </c>
      <c r="E104" s="227" t="s">
        <v>19</v>
      </c>
      <c r="F104" s="228" t="s">
        <v>164</v>
      </c>
      <c r="G104" s="226"/>
      <c r="H104" s="229">
        <v>454.45100000000002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156</v>
      </c>
      <c r="AU104" s="235" t="s">
        <v>79</v>
      </c>
      <c r="AV104" s="13" t="s">
        <v>79</v>
      </c>
      <c r="AW104" s="13" t="s">
        <v>31</v>
      </c>
      <c r="AX104" s="13" t="s">
        <v>69</v>
      </c>
      <c r="AY104" s="235" t="s">
        <v>130</v>
      </c>
    </row>
    <row r="105" s="14" customFormat="1">
      <c r="A105" s="14"/>
      <c r="B105" s="236"/>
      <c r="C105" s="237"/>
      <c r="D105" s="218" t="s">
        <v>156</v>
      </c>
      <c r="E105" s="238" t="s">
        <v>88</v>
      </c>
      <c r="F105" s="239" t="s">
        <v>165</v>
      </c>
      <c r="G105" s="237"/>
      <c r="H105" s="240">
        <v>454.45100000000002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156</v>
      </c>
      <c r="AU105" s="246" t="s">
        <v>79</v>
      </c>
      <c r="AV105" s="14" t="s">
        <v>137</v>
      </c>
      <c r="AW105" s="14" t="s">
        <v>31</v>
      </c>
      <c r="AX105" s="14" t="s">
        <v>77</v>
      </c>
      <c r="AY105" s="246" t="s">
        <v>130</v>
      </c>
    </row>
    <row r="106" s="2" customFormat="1" ht="24.15" customHeight="1">
      <c r="A106" s="38"/>
      <c r="B106" s="39"/>
      <c r="C106" s="205" t="s">
        <v>137</v>
      </c>
      <c r="D106" s="205" t="s">
        <v>132</v>
      </c>
      <c r="E106" s="206" t="s">
        <v>166</v>
      </c>
      <c r="F106" s="207" t="s">
        <v>167</v>
      </c>
      <c r="G106" s="208" t="s">
        <v>151</v>
      </c>
      <c r="H106" s="209">
        <v>77.625</v>
      </c>
      <c r="I106" s="210"/>
      <c r="J106" s="211">
        <f>ROUND(I106*H106,2)</f>
        <v>0</v>
      </c>
      <c r="K106" s="207" t="s">
        <v>152</v>
      </c>
      <c r="L106" s="44"/>
      <c r="M106" s="212" t="s">
        <v>19</v>
      </c>
      <c r="N106" s="213" t="s">
        <v>40</v>
      </c>
      <c r="O106" s="8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6" t="s">
        <v>137</v>
      </c>
      <c r="AT106" s="216" t="s">
        <v>132</v>
      </c>
      <c r="AU106" s="216" t="s">
        <v>79</v>
      </c>
      <c r="AY106" s="17" t="s">
        <v>130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77</v>
      </c>
      <c r="BK106" s="217">
        <f>ROUND(I106*H106,2)</f>
        <v>0</v>
      </c>
      <c r="BL106" s="17" t="s">
        <v>137</v>
      </c>
      <c r="BM106" s="216" t="s">
        <v>168</v>
      </c>
    </row>
    <row r="107" s="2" customFormat="1">
      <c r="A107" s="38"/>
      <c r="B107" s="39"/>
      <c r="C107" s="40"/>
      <c r="D107" s="218" t="s">
        <v>139</v>
      </c>
      <c r="E107" s="40"/>
      <c r="F107" s="219" t="s">
        <v>169</v>
      </c>
      <c r="G107" s="40"/>
      <c r="H107" s="40"/>
      <c r="I107" s="220"/>
      <c r="J107" s="40"/>
      <c r="K107" s="40"/>
      <c r="L107" s="44"/>
      <c r="M107" s="221"/>
      <c r="N107" s="22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79</v>
      </c>
    </row>
    <row r="108" s="2" customFormat="1">
      <c r="A108" s="38"/>
      <c r="B108" s="39"/>
      <c r="C108" s="40"/>
      <c r="D108" s="223" t="s">
        <v>141</v>
      </c>
      <c r="E108" s="40"/>
      <c r="F108" s="224" t="s">
        <v>170</v>
      </c>
      <c r="G108" s="40"/>
      <c r="H108" s="40"/>
      <c r="I108" s="220"/>
      <c r="J108" s="40"/>
      <c r="K108" s="40"/>
      <c r="L108" s="44"/>
      <c r="M108" s="221"/>
      <c r="N108" s="22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141</v>
      </c>
      <c r="AU108" s="17" t="s">
        <v>79</v>
      </c>
    </row>
    <row r="109" s="13" customFormat="1">
      <c r="A109" s="13"/>
      <c r="B109" s="225"/>
      <c r="C109" s="226"/>
      <c r="D109" s="218" t="s">
        <v>156</v>
      </c>
      <c r="E109" s="227" t="s">
        <v>91</v>
      </c>
      <c r="F109" s="228" t="s">
        <v>171</v>
      </c>
      <c r="G109" s="226"/>
      <c r="H109" s="229">
        <v>77.625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156</v>
      </c>
      <c r="AU109" s="235" t="s">
        <v>79</v>
      </c>
      <c r="AV109" s="13" t="s">
        <v>79</v>
      </c>
      <c r="AW109" s="13" t="s">
        <v>31</v>
      </c>
      <c r="AX109" s="13" t="s">
        <v>77</v>
      </c>
      <c r="AY109" s="235" t="s">
        <v>130</v>
      </c>
    </row>
    <row r="110" s="2" customFormat="1" ht="33" customHeight="1">
      <c r="A110" s="38"/>
      <c r="B110" s="39"/>
      <c r="C110" s="205" t="s">
        <v>172</v>
      </c>
      <c r="D110" s="205" t="s">
        <v>132</v>
      </c>
      <c r="E110" s="206" t="s">
        <v>173</v>
      </c>
      <c r="F110" s="207" t="s">
        <v>174</v>
      </c>
      <c r="G110" s="208" t="s">
        <v>151</v>
      </c>
      <c r="H110" s="209">
        <v>447.43599999999998</v>
      </c>
      <c r="I110" s="210"/>
      <c r="J110" s="211">
        <f>ROUND(I110*H110,2)</f>
        <v>0</v>
      </c>
      <c r="K110" s="207" t="s">
        <v>152</v>
      </c>
      <c r="L110" s="44"/>
      <c r="M110" s="212" t="s">
        <v>19</v>
      </c>
      <c r="N110" s="213" t="s">
        <v>40</v>
      </c>
      <c r="O110" s="8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137</v>
      </c>
      <c r="AT110" s="216" t="s">
        <v>132</v>
      </c>
      <c r="AU110" s="216" t="s">
        <v>79</v>
      </c>
      <c r="AY110" s="17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77</v>
      </c>
      <c r="BK110" s="217">
        <f>ROUND(I110*H110,2)</f>
        <v>0</v>
      </c>
      <c r="BL110" s="17" t="s">
        <v>137</v>
      </c>
      <c r="BM110" s="216" t="s">
        <v>175</v>
      </c>
    </row>
    <row r="111" s="2" customFormat="1">
      <c r="A111" s="38"/>
      <c r="B111" s="39"/>
      <c r="C111" s="40"/>
      <c r="D111" s="218" t="s">
        <v>139</v>
      </c>
      <c r="E111" s="40"/>
      <c r="F111" s="219" t="s">
        <v>176</v>
      </c>
      <c r="G111" s="40"/>
      <c r="H111" s="40"/>
      <c r="I111" s="220"/>
      <c r="J111" s="40"/>
      <c r="K111" s="40"/>
      <c r="L111" s="44"/>
      <c r="M111" s="221"/>
      <c r="N111" s="22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139</v>
      </c>
      <c r="AU111" s="17" t="s">
        <v>79</v>
      </c>
    </row>
    <row r="112" s="2" customFormat="1">
      <c r="A112" s="38"/>
      <c r="B112" s="39"/>
      <c r="C112" s="40"/>
      <c r="D112" s="223" t="s">
        <v>141</v>
      </c>
      <c r="E112" s="40"/>
      <c r="F112" s="224" t="s">
        <v>177</v>
      </c>
      <c r="G112" s="40"/>
      <c r="H112" s="40"/>
      <c r="I112" s="220"/>
      <c r="J112" s="40"/>
      <c r="K112" s="40"/>
      <c r="L112" s="44"/>
      <c r="M112" s="221"/>
      <c r="N112" s="222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141</v>
      </c>
      <c r="AU112" s="17" t="s">
        <v>79</v>
      </c>
    </row>
    <row r="113" s="13" customFormat="1">
      <c r="A113" s="13"/>
      <c r="B113" s="225"/>
      <c r="C113" s="226"/>
      <c r="D113" s="218" t="s">
        <v>156</v>
      </c>
      <c r="E113" s="227" t="s">
        <v>93</v>
      </c>
      <c r="F113" s="228" t="s">
        <v>178</v>
      </c>
      <c r="G113" s="226"/>
      <c r="H113" s="229">
        <v>447.43599999999998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156</v>
      </c>
      <c r="AU113" s="235" t="s">
        <v>79</v>
      </c>
      <c r="AV113" s="13" t="s">
        <v>79</v>
      </c>
      <c r="AW113" s="13" t="s">
        <v>31</v>
      </c>
      <c r="AX113" s="13" t="s">
        <v>77</v>
      </c>
      <c r="AY113" s="235" t="s">
        <v>130</v>
      </c>
    </row>
    <row r="114" s="2" customFormat="1" ht="37.8" customHeight="1">
      <c r="A114" s="38"/>
      <c r="B114" s="39"/>
      <c r="C114" s="205" t="s">
        <v>179</v>
      </c>
      <c r="D114" s="205" t="s">
        <v>132</v>
      </c>
      <c r="E114" s="206" t="s">
        <v>180</v>
      </c>
      <c r="F114" s="207" t="s">
        <v>181</v>
      </c>
      <c r="G114" s="208" t="s">
        <v>151</v>
      </c>
      <c r="H114" s="209">
        <v>447.43599999999998</v>
      </c>
      <c r="I114" s="210"/>
      <c r="J114" s="211">
        <f>ROUND(I114*H114,2)</f>
        <v>0</v>
      </c>
      <c r="K114" s="207" t="s">
        <v>152</v>
      </c>
      <c r="L114" s="44"/>
      <c r="M114" s="212" t="s">
        <v>19</v>
      </c>
      <c r="N114" s="213" t="s">
        <v>40</v>
      </c>
      <c r="O114" s="8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6" t="s">
        <v>137</v>
      </c>
      <c r="AT114" s="216" t="s">
        <v>132</v>
      </c>
      <c r="AU114" s="216" t="s">
        <v>79</v>
      </c>
      <c r="AY114" s="17" t="s">
        <v>130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7" t="s">
        <v>77</v>
      </c>
      <c r="BK114" s="217">
        <f>ROUND(I114*H114,2)</f>
        <v>0</v>
      </c>
      <c r="BL114" s="17" t="s">
        <v>137</v>
      </c>
      <c r="BM114" s="216" t="s">
        <v>182</v>
      </c>
    </row>
    <row r="115" s="2" customFormat="1">
      <c r="A115" s="38"/>
      <c r="B115" s="39"/>
      <c r="C115" s="40"/>
      <c r="D115" s="218" t="s">
        <v>139</v>
      </c>
      <c r="E115" s="40"/>
      <c r="F115" s="219" t="s">
        <v>183</v>
      </c>
      <c r="G115" s="40"/>
      <c r="H115" s="40"/>
      <c r="I115" s="220"/>
      <c r="J115" s="40"/>
      <c r="K115" s="40"/>
      <c r="L115" s="44"/>
      <c r="M115" s="221"/>
      <c r="N115" s="22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139</v>
      </c>
      <c r="AU115" s="17" t="s">
        <v>79</v>
      </c>
    </row>
    <row r="116" s="2" customFormat="1">
      <c r="A116" s="38"/>
      <c r="B116" s="39"/>
      <c r="C116" s="40"/>
      <c r="D116" s="223" t="s">
        <v>141</v>
      </c>
      <c r="E116" s="40"/>
      <c r="F116" s="224" t="s">
        <v>184</v>
      </c>
      <c r="G116" s="40"/>
      <c r="H116" s="40"/>
      <c r="I116" s="220"/>
      <c r="J116" s="40"/>
      <c r="K116" s="40"/>
      <c r="L116" s="44"/>
      <c r="M116" s="221"/>
      <c r="N116" s="222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141</v>
      </c>
      <c r="AU116" s="17" t="s">
        <v>79</v>
      </c>
    </row>
    <row r="117" s="13" customFormat="1">
      <c r="A117" s="13"/>
      <c r="B117" s="225"/>
      <c r="C117" s="226"/>
      <c r="D117" s="218" t="s">
        <v>156</v>
      </c>
      <c r="E117" s="227" t="s">
        <v>19</v>
      </c>
      <c r="F117" s="228" t="s">
        <v>93</v>
      </c>
      <c r="G117" s="226"/>
      <c r="H117" s="229">
        <v>447.43599999999998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156</v>
      </c>
      <c r="AU117" s="235" t="s">
        <v>79</v>
      </c>
      <c r="AV117" s="13" t="s">
        <v>79</v>
      </c>
      <c r="AW117" s="13" t="s">
        <v>31</v>
      </c>
      <c r="AX117" s="13" t="s">
        <v>77</v>
      </c>
      <c r="AY117" s="235" t="s">
        <v>130</v>
      </c>
    </row>
    <row r="118" s="2" customFormat="1" ht="24.15" customHeight="1">
      <c r="A118" s="38"/>
      <c r="B118" s="39"/>
      <c r="C118" s="205" t="s">
        <v>185</v>
      </c>
      <c r="D118" s="205" t="s">
        <v>132</v>
      </c>
      <c r="E118" s="206" t="s">
        <v>186</v>
      </c>
      <c r="F118" s="207" t="s">
        <v>187</v>
      </c>
      <c r="G118" s="208" t="s">
        <v>151</v>
      </c>
      <c r="H118" s="209">
        <v>914.25</v>
      </c>
      <c r="I118" s="210"/>
      <c r="J118" s="211">
        <f>ROUND(I118*H118,2)</f>
        <v>0</v>
      </c>
      <c r="K118" s="207" t="s">
        <v>152</v>
      </c>
      <c r="L118" s="44"/>
      <c r="M118" s="212" t="s">
        <v>19</v>
      </c>
      <c r="N118" s="213" t="s">
        <v>40</v>
      </c>
      <c r="O118" s="84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6" t="s">
        <v>137</v>
      </c>
      <c r="AT118" s="216" t="s">
        <v>132</v>
      </c>
      <c r="AU118" s="216" t="s">
        <v>79</v>
      </c>
      <c r="AY118" s="17" t="s">
        <v>130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7" t="s">
        <v>77</v>
      </c>
      <c r="BK118" s="217">
        <f>ROUND(I118*H118,2)</f>
        <v>0</v>
      </c>
      <c r="BL118" s="17" t="s">
        <v>137</v>
      </c>
      <c r="BM118" s="216" t="s">
        <v>188</v>
      </c>
    </row>
    <row r="119" s="2" customFormat="1">
      <c r="A119" s="38"/>
      <c r="B119" s="39"/>
      <c r="C119" s="40"/>
      <c r="D119" s="218" t="s">
        <v>139</v>
      </c>
      <c r="E119" s="40"/>
      <c r="F119" s="219" t="s">
        <v>189</v>
      </c>
      <c r="G119" s="40"/>
      <c r="H119" s="40"/>
      <c r="I119" s="220"/>
      <c r="J119" s="40"/>
      <c r="K119" s="40"/>
      <c r="L119" s="44"/>
      <c r="M119" s="221"/>
      <c r="N119" s="222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139</v>
      </c>
      <c r="AU119" s="17" t="s">
        <v>79</v>
      </c>
    </row>
    <row r="120" s="2" customFormat="1">
      <c r="A120" s="38"/>
      <c r="B120" s="39"/>
      <c r="C120" s="40"/>
      <c r="D120" s="223" t="s">
        <v>141</v>
      </c>
      <c r="E120" s="40"/>
      <c r="F120" s="224" t="s">
        <v>190</v>
      </c>
      <c r="G120" s="40"/>
      <c r="H120" s="40"/>
      <c r="I120" s="220"/>
      <c r="J120" s="40"/>
      <c r="K120" s="40"/>
      <c r="L120" s="44"/>
      <c r="M120" s="221"/>
      <c r="N120" s="22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141</v>
      </c>
      <c r="AU120" s="17" t="s">
        <v>79</v>
      </c>
    </row>
    <row r="121" s="13" customFormat="1">
      <c r="A121" s="13"/>
      <c r="B121" s="225"/>
      <c r="C121" s="226"/>
      <c r="D121" s="218" t="s">
        <v>156</v>
      </c>
      <c r="E121" s="227" t="s">
        <v>19</v>
      </c>
      <c r="F121" s="228" t="s">
        <v>191</v>
      </c>
      <c r="G121" s="226"/>
      <c r="H121" s="229">
        <v>914.25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156</v>
      </c>
      <c r="AU121" s="235" t="s">
        <v>79</v>
      </c>
      <c r="AV121" s="13" t="s">
        <v>79</v>
      </c>
      <c r="AW121" s="13" t="s">
        <v>31</v>
      </c>
      <c r="AX121" s="13" t="s">
        <v>77</v>
      </c>
      <c r="AY121" s="235" t="s">
        <v>130</v>
      </c>
    </row>
    <row r="122" s="2" customFormat="1" ht="33" customHeight="1">
      <c r="A122" s="38"/>
      <c r="B122" s="39"/>
      <c r="C122" s="205" t="s">
        <v>192</v>
      </c>
      <c r="D122" s="205" t="s">
        <v>132</v>
      </c>
      <c r="E122" s="206" t="s">
        <v>193</v>
      </c>
      <c r="F122" s="207" t="s">
        <v>194</v>
      </c>
      <c r="G122" s="208" t="s">
        <v>151</v>
      </c>
      <c r="H122" s="209">
        <v>2236.8049999999998</v>
      </c>
      <c r="I122" s="210"/>
      <c r="J122" s="211">
        <f>ROUND(I122*H122,2)</f>
        <v>0</v>
      </c>
      <c r="K122" s="207" t="s">
        <v>152</v>
      </c>
      <c r="L122" s="44"/>
      <c r="M122" s="212" t="s">
        <v>19</v>
      </c>
      <c r="N122" s="213" t="s">
        <v>40</v>
      </c>
      <c r="O122" s="8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6" t="s">
        <v>137</v>
      </c>
      <c r="AT122" s="216" t="s">
        <v>132</v>
      </c>
      <c r="AU122" s="216" t="s">
        <v>79</v>
      </c>
      <c r="AY122" s="17" t="s">
        <v>130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77</v>
      </c>
      <c r="BK122" s="217">
        <f>ROUND(I122*H122,2)</f>
        <v>0</v>
      </c>
      <c r="BL122" s="17" t="s">
        <v>137</v>
      </c>
      <c r="BM122" s="216" t="s">
        <v>195</v>
      </c>
    </row>
    <row r="123" s="2" customFormat="1">
      <c r="A123" s="38"/>
      <c r="B123" s="39"/>
      <c r="C123" s="40"/>
      <c r="D123" s="218" t="s">
        <v>139</v>
      </c>
      <c r="E123" s="40"/>
      <c r="F123" s="219" t="s">
        <v>196</v>
      </c>
      <c r="G123" s="40"/>
      <c r="H123" s="40"/>
      <c r="I123" s="220"/>
      <c r="J123" s="40"/>
      <c r="K123" s="40"/>
      <c r="L123" s="44"/>
      <c r="M123" s="221"/>
      <c r="N123" s="22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79</v>
      </c>
    </row>
    <row r="124" s="2" customFormat="1">
      <c r="A124" s="38"/>
      <c r="B124" s="39"/>
      <c r="C124" s="40"/>
      <c r="D124" s="223" t="s">
        <v>141</v>
      </c>
      <c r="E124" s="40"/>
      <c r="F124" s="224" t="s">
        <v>197</v>
      </c>
      <c r="G124" s="40"/>
      <c r="H124" s="40"/>
      <c r="I124" s="220"/>
      <c r="J124" s="40"/>
      <c r="K124" s="40"/>
      <c r="L124" s="44"/>
      <c r="M124" s="221"/>
      <c r="N124" s="22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141</v>
      </c>
      <c r="AU124" s="17" t="s">
        <v>79</v>
      </c>
    </row>
    <row r="125" s="2" customFormat="1" ht="16.5" customHeight="1">
      <c r="A125" s="38"/>
      <c r="B125" s="39"/>
      <c r="C125" s="247" t="s">
        <v>198</v>
      </c>
      <c r="D125" s="247" t="s">
        <v>199</v>
      </c>
      <c r="E125" s="248" t="s">
        <v>200</v>
      </c>
      <c r="F125" s="249" t="s">
        <v>201</v>
      </c>
      <c r="G125" s="250" t="s">
        <v>202</v>
      </c>
      <c r="H125" s="251">
        <v>4697.2910000000002</v>
      </c>
      <c r="I125" s="252"/>
      <c r="J125" s="253">
        <f>ROUND(I125*H125,2)</f>
        <v>0</v>
      </c>
      <c r="K125" s="249" t="s">
        <v>203</v>
      </c>
      <c r="L125" s="254"/>
      <c r="M125" s="255" t="s">
        <v>19</v>
      </c>
      <c r="N125" s="256" t="s">
        <v>40</v>
      </c>
      <c r="O125" s="84"/>
      <c r="P125" s="214">
        <f>O125*H125</f>
        <v>0</v>
      </c>
      <c r="Q125" s="214">
        <v>1</v>
      </c>
      <c r="R125" s="214">
        <f>Q125*H125</f>
        <v>4697.2910000000002</v>
      </c>
      <c r="S125" s="214">
        <v>0</v>
      </c>
      <c r="T125" s="21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192</v>
      </c>
      <c r="AT125" s="216" t="s">
        <v>199</v>
      </c>
      <c r="AU125" s="216" t="s">
        <v>79</v>
      </c>
      <c r="AY125" s="17" t="s">
        <v>130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77</v>
      </c>
      <c r="BK125" s="217">
        <f>ROUND(I125*H125,2)</f>
        <v>0</v>
      </c>
      <c r="BL125" s="17" t="s">
        <v>137</v>
      </c>
      <c r="BM125" s="216" t="s">
        <v>204</v>
      </c>
    </row>
    <row r="126" s="13" customFormat="1">
      <c r="A126" s="13"/>
      <c r="B126" s="225"/>
      <c r="C126" s="226"/>
      <c r="D126" s="218" t="s">
        <v>156</v>
      </c>
      <c r="E126" s="226"/>
      <c r="F126" s="228" t="s">
        <v>205</v>
      </c>
      <c r="G126" s="226"/>
      <c r="H126" s="229">
        <v>4697.2910000000002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156</v>
      </c>
      <c r="AU126" s="235" t="s">
        <v>79</v>
      </c>
      <c r="AV126" s="13" t="s">
        <v>79</v>
      </c>
      <c r="AW126" s="13" t="s">
        <v>4</v>
      </c>
      <c r="AX126" s="13" t="s">
        <v>77</v>
      </c>
      <c r="AY126" s="235" t="s">
        <v>130</v>
      </c>
    </row>
    <row r="127" s="2" customFormat="1" ht="16.5" customHeight="1">
      <c r="A127" s="38"/>
      <c r="B127" s="39"/>
      <c r="C127" s="205" t="s">
        <v>206</v>
      </c>
      <c r="D127" s="205" t="s">
        <v>132</v>
      </c>
      <c r="E127" s="206" t="s">
        <v>207</v>
      </c>
      <c r="F127" s="207" t="s">
        <v>208</v>
      </c>
      <c r="G127" s="208" t="s">
        <v>151</v>
      </c>
      <c r="H127" s="209">
        <v>447.43599999999998</v>
      </c>
      <c r="I127" s="210"/>
      <c r="J127" s="211">
        <f>ROUND(I127*H127,2)</f>
        <v>0</v>
      </c>
      <c r="K127" s="207" t="s">
        <v>152</v>
      </c>
      <c r="L127" s="44"/>
      <c r="M127" s="212" t="s">
        <v>19</v>
      </c>
      <c r="N127" s="213" t="s">
        <v>40</v>
      </c>
      <c r="O127" s="84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6" t="s">
        <v>137</v>
      </c>
      <c r="AT127" s="216" t="s">
        <v>132</v>
      </c>
      <c r="AU127" s="216" t="s">
        <v>79</v>
      </c>
      <c r="AY127" s="17" t="s">
        <v>130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77</v>
      </c>
      <c r="BK127" s="217">
        <f>ROUND(I127*H127,2)</f>
        <v>0</v>
      </c>
      <c r="BL127" s="17" t="s">
        <v>137</v>
      </c>
      <c r="BM127" s="216" t="s">
        <v>209</v>
      </c>
    </row>
    <row r="128" s="2" customFormat="1">
      <c r="A128" s="38"/>
      <c r="B128" s="39"/>
      <c r="C128" s="40"/>
      <c r="D128" s="218" t="s">
        <v>139</v>
      </c>
      <c r="E128" s="40"/>
      <c r="F128" s="219" t="s">
        <v>210</v>
      </c>
      <c r="G128" s="40"/>
      <c r="H128" s="40"/>
      <c r="I128" s="220"/>
      <c r="J128" s="40"/>
      <c r="K128" s="40"/>
      <c r="L128" s="44"/>
      <c r="M128" s="221"/>
      <c r="N128" s="222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139</v>
      </c>
      <c r="AU128" s="17" t="s">
        <v>79</v>
      </c>
    </row>
    <row r="129" s="2" customFormat="1">
      <c r="A129" s="38"/>
      <c r="B129" s="39"/>
      <c r="C129" s="40"/>
      <c r="D129" s="223" t="s">
        <v>141</v>
      </c>
      <c r="E129" s="40"/>
      <c r="F129" s="224" t="s">
        <v>211</v>
      </c>
      <c r="G129" s="40"/>
      <c r="H129" s="40"/>
      <c r="I129" s="220"/>
      <c r="J129" s="40"/>
      <c r="K129" s="40"/>
      <c r="L129" s="44"/>
      <c r="M129" s="221"/>
      <c r="N129" s="222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79</v>
      </c>
    </row>
    <row r="130" s="13" customFormat="1">
      <c r="A130" s="13"/>
      <c r="B130" s="225"/>
      <c r="C130" s="226"/>
      <c r="D130" s="218" t="s">
        <v>156</v>
      </c>
      <c r="E130" s="227" t="s">
        <v>19</v>
      </c>
      <c r="F130" s="228" t="s">
        <v>93</v>
      </c>
      <c r="G130" s="226"/>
      <c r="H130" s="229">
        <v>447.43599999999998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79</v>
      </c>
      <c r="AV130" s="13" t="s">
        <v>79</v>
      </c>
      <c r="AW130" s="13" t="s">
        <v>31</v>
      </c>
      <c r="AX130" s="13" t="s">
        <v>77</v>
      </c>
      <c r="AY130" s="235" t="s">
        <v>130</v>
      </c>
    </row>
    <row r="131" s="2" customFormat="1" ht="24.15" customHeight="1">
      <c r="A131" s="38"/>
      <c r="B131" s="39"/>
      <c r="C131" s="205" t="s">
        <v>212</v>
      </c>
      <c r="D131" s="205" t="s">
        <v>132</v>
      </c>
      <c r="E131" s="206" t="s">
        <v>213</v>
      </c>
      <c r="F131" s="207" t="s">
        <v>214</v>
      </c>
      <c r="G131" s="208" t="s">
        <v>202</v>
      </c>
      <c r="H131" s="209">
        <v>850.12800000000004</v>
      </c>
      <c r="I131" s="210"/>
      <c r="J131" s="211">
        <f>ROUND(I131*H131,2)</f>
        <v>0</v>
      </c>
      <c r="K131" s="207" t="s">
        <v>152</v>
      </c>
      <c r="L131" s="44"/>
      <c r="M131" s="212" t="s">
        <v>19</v>
      </c>
      <c r="N131" s="213" t="s">
        <v>40</v>
      </c>
      <c r="O131" s="8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137</v>
      </c>
      <c r="AT131" s="216" t="s">
        <v>132</v>
      </c>
      <c r="AU131" s="216" t="s">
        <v>79</v>
      </c>
      <c r="AY131" s="17" t="s">
        <v>130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77</v>
      </c>
      <c r="BK131" s="217">
        <f>ROUND(I131*H131,2)</f>
        <v>0</v>
      </c>
      <c r="BL131" s="17" t="s">
        <v>137</v>
      </c>
      <c r="BM131" s="216" t="s">
        <v>215</v>
      </c>
    </row>
    <row r="132" s="2" customFormat="1">
      <c r="A132" s="38"/>
      <c r="B132" s="39"/>
      <c r="C132" s="40"/>
      <c r="D132" s="218" t="s">
        <v>139</v>
      </c>
      <c r="E132" s="40"/>
      <c r="F132" s="219" t="s">
        <v>216</v>
      </c>
      <c r="G132" s="40"/>
      <c r="H132" s="40"/>
      <c r="I132" s="220"/>
      <c r="J132" s="40"/>
      <c r="K132" s="40"/>
      <c r="L132" s="44"/>
      <c r="M132" s="221"/>
      <c r="N132" s="22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139</v>
      </c>
      <c r="AU132" s="17" t="s">
        <v>79</v>
      </c>
    </row>
    <row r="133" s="2" customFormat="1">
      <c r="A133" s="38"/>
      <c r="B133" s="39"/>
      <c r="C133" s="40"/>
      <c r="D133" s="223" t="s">
        <v>141</v>
      </c>
      <c r="E133" s="40"/>
      <c r="F133" s="224" t="s">
        <v>217</v>
      </c>
      <c r="G133" s="40"/>
      <c r="H133" s="40"/>
      <c r="I133" s="220"/>
      <c r="J133" s="40"/>
      <c r="K133" s="40"/>
      <c r="L133" s="44"/>
      <c r="M133" s="221"/>
      <c r="N133" s="222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141</v>
      </c>
      <c r="AU133" s="17" t="s">
        <v>79</v>
      </c>
    </row>
    <row r="134" s="13" customFormat="1">
      <c r="A134" s="13"/>
      <c r="B134" s="225"/>
      <c r="C134" s="226"/>
      <c r="D134" s="218" t="s">
        <v>156</v>
      </c>
      <c r="E134" s="227" t="s">
        <v>19</v>
      </c>
      <c r="F134" s="228" t="s">
        <v>218</v>
      </c>
      <c r="G134" s="226"/>
      <c r="H134" s="229">
        <v>850.12800000000004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156</v>
      </c>
      <c r="AU134" s="235" t="s">
        <v>79</v>
      </c>
      <c r="AV134" s="13" t="s">
        <v>79</v>
      </c>
      <c r="AW134" s="13" t="s">
        <v>31</v>
      </c>
      <c r="AX134" s="13" t="s">
        <v>77</v>
      </c>
      <c r="AY134" s="235" t="s">
        <v>130</v>
      </c>
    </row>
    <row r="135" s="2" customFormat="1" ht="16.5" customHeight="1">
      <c r="A135" s="38"/>
      <c r="B135" s="39"/>
      <c r="C135" s="205" t="s">
        <v>8</v>
      </c>
      <c r="D135" s="205" t="s">
        <v>132</v>
      </c>
      <c r="E135" s="206" t="s">
        <v>219</v>
      </c>
      <c r="F135" s="207" t="s">
        <v>220</v>
      </c>
      <c r="G135" s="208" t="s">
        <v>151</v>
      </c>
      <c r="H135" s="209">
        <v>850</v>
      </c>
      <c r="I135" s="210"/>
      <c r="J135" s="211">
        <f>ROUND(I135*H135,2)</f>
        <v>0</v>
      </c>
      <c r="K135" s="207" t="s">
        <v>152</v>
      </c>
      <c r="L135" s="44"/>
      <c r="M135" s="212" t="s">
        <v>19</v>
      </c>
      <c r="N135" s="213" t="s">
        <v>40</v>
      </c>
      <c r="O135" s="8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6" t="s">
        <v>137</v>
      </c>
      <c r="AT135" s="216" t="s">
        <v>132</v>
      </c>
      <c r="AU135" s="216" t="s">
        <v>79</v>
      </c>
      <c r="AY135" s="17" t="s">
        <v>130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77</v>
      </c>
      <c r="BK135" s="217">
        <f>ROUND(I135*H135,2)</f>
        <v>0</v>
      </c>
      <c r="BL135" s="17" t="s">
        <v>137</v>
      </c>
      <c r="BM135" s="216" t="s">
        <v>221</v>
      </c>
    </row>
    <row r="136" s="2" customFormat="1">
      <c r="A136" s="38"/>
      <c r="B136" s="39"/>
      <c r="C136" s="40"/>
      <c r="D136" s="218" t="s">
        <v>139</v>
      </c>
      <c r="E136" s="40"/>
      <c r="F136" s="219" t="s">
        <v>222</v>
      </c>
      <c r="G136" s="40"/>
      <c r="H136" s="40"/>
      <c r="I136" s="220"/>
      <c r="J136" s="40"/>
      <c r="K136" s="40"/>
      <c r="L136" s="44"/>
      <c r="M136" s="221"/>
      <c r="N136" s="22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79</v>
      </c>
    </row>
    <row r="137" s="2" customFormat="1">
      <c r="A137" s="38"/>
      <c r="B137" s="39"/>
      <c r="C137" s="40"/>
      <c r="D137" s="223" t="s">
        <v>141</v>
      </c>
      <c r="E137" s="40"/>
      <c r="F137" s="224" t="s">
        <v>223</v>
      </c>
      <c r="G137" s="40"/>
      <c r="H137" s="40"/>
      <c r="I137" s="220"/>
      <c r="J137" s="40"/>
      <c r="K137" s="40"/>
      <c r="L137" s="44"/>
      <c r="M137" s="221"/>
      <c r="N137" s="222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79</v>
      </c>
    </row>
    <row r="138" s="13" customFormat="1">
      <c r="A138" s="13"/>
      <c r="B138" s="225"/>
      <c r="C138" s="226"/>
      <c r="D138" s="218" t="s">
        <v>156</v>
      </c>
      <c r="E138" s="227" t="s">
        <v>95</v>
      </c>
      <c r="F138" s="228" t="s">
        <v>224</v>
      </c>
      <c r="G138" s="226"/>
      <c r="H138" s="229">
        <v>850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156</v>
      </c>
      <c r="AU138" s="235" t="s">
        <v>79</v>
      </c>
      <c r="AV138" s="13" t="s">
        <v>79</v>
      </c>
      <c r="AW138" s="13" t="s">
        <v>31</v>
      </c>
      <c r="AX138" s="13" t="s">
        <v>77</v>
      </c>
      <c r="AY138" s="235" t="s">
        <v>130</v>
      </c>
    </row>
    <row r="139" s="2" customFormat="1" ht="33" customHeight="1">
      <c r="A139" s="38"/>
      <c r="B139" s="39"/>
      <c r="C139" s="205" t="s">
        <v>225</v>
      </c>
      <c r="D139" s="205" t="s">
        <v>132</v>
      </c>
      <c r="E139" s="206" t="s">
        <v>226</v>
      </c>
      <c r="F139" s="207" t="s">
        <v>227</v>
      </c>
      <c r="G139" s="208" t="s">
        <v>135</v>
      </c>
      <c r="H139" s="209">
        <v>4400.1940000000004</v>
      </c>
      <c r="I139" s="210"/>
      <c r="J139" s="211">
        <f>ROUND(I139*H139,2)</f>
        <v>0</v>
      </c>
      <c r="K139" s="207" t="s">
        <v>136</v>
      </c>
      <c r="L139" s="44"/>
      <c r="M139" s="212" t="s">
        <v>19</v>
      </c>
      <c r="N139" s="213" t="s">
        <v>40</v>
      </c>
      <c r="O139" s="84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6" t="s">
        <v>137</v>
      </c>
      <c r="AT139" s="216" t="s">
        <v>132</v>
      </c>
      <c r="AU139" s="216" t="s">
        <v>79</v>
      </c>
      <c r="AY139" s="17" t="s">
        <v>130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77</v>
      </c>
      <c r="BK139" s="217">
        <f>ROUND(I139*H139,2)</f>
        <v>0</v>
      </c>
      <c r="BL139" s="17" t="s">
        <v>137</v>
      </c>
      <c r="BM139" s="216" t="s">
        <v>228</v>
      </c>
    </row>
    <row r="140" s="2" customFormat="1">
      <c r="A140" s="38"/>
      <c r="B140" s="39"/>
      <c r="C140" s="40"/>
      <c r="D140" s="218" t="s">
        <v>139</v>
      </c>
      <c r="E140" s="40"/>
      <c r="F140" s="219" t="s">
        <v>229</v>
      </c>
      <c r="G140" s="40"/>
      <c r="H140" s="40"/>
      <c r="I140" s="220"/>
      <c r="J140" s="40"/>
      <c r="K140" s="40"/>
      <c r="L140" s="44"/>
      <c r="M140" s="221"/>
      <c r="N140" s="222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139</v>
      </c>
      <c r="AU140" s="17" t="s">
        <v>79</v>
      </c>
    </row>
    <row r="141" s="2" customFormat="1">
      <c r="A141" s="38"/>
      <c r="B141" s="39"/>
      <c r="C141" s="40"/>
      <c r="D141" s="223" t="s">
        <v>141</v>
      </c>
      <c r="E141" s="40"/>
      <c r="F141" s="224" t="s">
        <v>230</v>
      </c>
      <c r="G141" s="40"/>
      <c r="H141" s="40"/>
      <c r="I141" s="220"/>
      <c r="J141" s="40"/>
      <c r="K141" s="40"/>
      <c r="L141" s="44"/>
      <c r="M141" s="221"/>
      <c r="N141" s="222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79</v>
      </c>
    </row>
    <row r="142" s="13" customFormat="1">
      <c r="A142" s="13"/>
      <c r="B142" s="225"/>
      <c r="C142" s="226"/>
      <c r="D142" s="218" t="s">
        <v>156</v>
      </c>
      <c r="E142" s="227" t="s">
        <v>97</v>
      </c>
      <c r="F142" s="228" t="s">
        <v>231</v>
      </c>
      <c r="G142" s="226"/>
      <c r="H142" s="229">
        <v>4400.1940000000004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156</v>
      </c>
      <c r="AU142" s="235" t="s">
        <v>79</v>
      </c>
      <c r="AV142" s="13" t="s">
        <v>79</v>
      </c>
      <c r="AW142" s="13" t="s">
        <v>31</v>
      </c>
      <c r="AX142" s="13" t="s">
        <v>77</v>
      </c>
      <c r="AY142" s="235" t="s">
        <v>130</v>
      </c>
    </row>
    <row r="143" s="2" customFormat="1" ht="16.5" customHeight="1">
      <c r="A143" s="38"/>
      <c r="B143" s="39"/>
      <c r="C143" s="247" t="s">
        <v>232</v>
      </c>
      <c r="D143" s="247" t="s">
        <v>199</v>
      </c>
      <c r="E143" s="248" t="s">
        <v>233</v>
      </c>
      <c r="F143" s="249" t="s">
        <v>234</v>
      </c>
      <c r="G143" s="250" t="s">
        <v>202</v>
      </c>
      <c r="H143" s="251">
        <v>881.84000000000003</v>
      </c>
      <c r="I143" s="252"/>
      <c r="J143" s="253">
        <f>ROUND(I143*H143,2)</f>
        <v>0</v>
      </c>
      <c r="K143" s="249" t="s">
        <v>136</v>
      </c>
      <c r="L143" s="254"/>
      <c r="M143" s="255" t="s">
        <v>19</v>
      </c>
      <c r="N143" s="256" t="s">
        <v>40</v>
      </c>
      <c r="O143" s="84"/>
      <c r="P143" s="214">
        <f>O143*H143</f>
        <v>0</v>
      </c>
      <c r="Q143" s="214">
        <v>1</v>
      </c>
      <c r="R143" s="214">
        <f>Q143*H143</f>
        <v>881.84000000000003</v>
      </c>
      <c r="S143" s="214">
        <v>0</v>
      </c>
      <c r="T143" s="21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6" t="s">
        <v>192</v>
      </c>
      <c r="AT143" s="216" t="s">
        <v>199</v>
      </c>
      <c r="AU143" s="216" t="s">
        <v>79</v>
      </c>
      <c r="AY143" s="17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77</v>
      </c>
      <c r="BK143" s="217">
        <f>ROUND(I143*H143,2)</f>
        <v>0</v>
      </c>
      <c r="BL143" s="17" t="s">
        <v>137</v>
      </c>
      <c r="BM143" s="216" t="s">
        <v>235</v>
      </c>
    </row>
    <row r="144" s="2" customFormat="1">
      <c r="A144" s="38"/>
      <c r="B144" s="39"/>
      <c r="C144" s="40"/>
      <c r="D144" s="218" t="s">
        <v>139</v>
      </c>
      <c r="E144" s="40"/>
      <c r="F144" s="219" t="s">
        <v>234</v>
      </c>
      <c r="G144" s="40"/>
      <c r="H144" s="40"/>
      <c r="I144" s="220"/>
      <c r="J144" s="40"/>
      <c r="K144" s="40"/>
      <c r="L144" s="44"/>
      <c r="M144" s="221"/>
      <c r="N144" s="222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139</v>
      </c>
      <c r="AU144" s="17" t="s">
        <v>79</v>
      </c>
    </row>
    <row r="145" s="13" customFormat="1">
      <c r="A145" s="13"/>
      <c r="B145" s="225"/>
      <c r="C145" s="226"/>
      <c r="D145" s="218" t="s">
        <v>156</v>
      </c>
      <c r="E145" s="227" t="s">
        <v>19</v>
      </c>
      <c r="F145" s="228" t="s">
        <v>236</v>
      </c>
      <c r="G145" s="226"/>
      <c r="H145" s="229">
        <v>881.84000000000003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156</v>
      </c>
      <c r="AU145" s="235" t="s">
        <v>79</v>
      </c>
      <c r="AV145" s="13" t="s">
        <v>79</v>
      </c>
      <c r="AW145" s="13" t="s">
        <v>31</v>
      </c>
      <c r="AX145" s="13" t="s">
        <v>77</v>
      </c>
      <c r="AY145" s="235" t="s">
        <v>130</v>
      </c>
    </row>
    <row r="146" s="2" customFormat="1" ht="24.15" customHeight="1">
      <c r="A146" s="38"/>
      <c r="B146" s="39"/>
      <c r="C146" s="205" t="s">
        <v>237</v>
      </c>
      <c r="D146" s="205" t="s">
        <v>132</v>
      </c>
      <c r="E146" s="206" t="s">
        <v>238</v>
      </c>
      <c r="F146" s="207" t="s">
        <v>239</v>
      </c>
      <c r="G146" s="208" t="s">
        <v>135</v>
      </c>
      <c r="H146" s="209">
        <v>5953.2539999999999</v>
      </c>
      <c r="I146" s="210"/>
      <c r="J146" s="211">
        <f>ROUND(I146*H146,2)</f>
        <v>0</v>
      </c>
      <c r="K146" s="207" t="s">
        <v>152</v>
      </c>
      <c r="L146" s="44"/>
      <c r="M146" s="212" t="s">
        <v>19</v>
      </c>
      <c r="N146" s="213" t="s">
        <v>40</v>
      </c>
      <c r="O146" s="84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6" t="s">
        <v>137</v>
      </c>
      <c r="AT146" s="216" t="s">
        <v>132</v>
      </c>
      <c r="AU146" s="216" t="s">
        <v>79</v>
      </c>
      <c r="AY146" s="17" t="s">
        <v>130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77</v>
      </c>
      <c r="BK146" s="217">
        <f>ROUND(I146*H146,2)</f>
        <v>0</v>
      </c>
      <c r="BL146" s="17" t="s">
        <v>137</v>
      </c>
      <c r="BM146" s="216" t="s">
        <v>240</v>
      </c>
    </row>
    <row r="147" s="2" customFormat="1">
      <c r="A147" s="38"/>
      <c r="B147" s="39"/>
      <c r="C147" s="40"/>
      <c r="D147" s="218" t="s">
        <v>139</v>
      </c>
      <c r="E147" s="40"/>
      <c r="F147" s="219" t="s">
        <v>241</v>
      </c>
      <c r="G147" s="40"/>
      <c r="H147" s="40"/>
      <c r="I147" s="220"/>
      <c r="J147" s="40"/>
      <c r="K147" s="40"/>
      <c r="L147" s="44"/>
      <c r="M147" s="221"/>
      <c r="N147" s="222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139</v>
      </c>
      <c r="AU147" s="17" t="s">
        <v>79</v>
      </c>
    </row>
    <row r="148" s="2" customFormat="1">
      <c r="A148" s="38"/>
      <c r="B148" s="39"/>
      <c r="C148" s="40"/>
      <c r="D148" s="223" t="s">
        <v>141</v>
      </c>
      <c r="E148" s="40"/>
      <c r="F148" s="224" t="s">
        <v>242</v>
      </c>
      <c r="G148" s="40"/>
      <c r="H148" s="40"/>
      <c r="I148" s="220"/>
      <c r="J148" s="40"/>
      <c r="K148" s="40"/>
      <c r="L148" s="44"/>
      <c r="M148" s="221"/>
      <c r="N148" s="22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79</v>
      </c>
    </row>
    <row r="149" s="13" customFormat="1">
      <c r="A149" s="13"/>
      <c r="B149" s="225"/>
      <c r="C149" s="226"/>
      <c r="D149" s="218" t="s">
        <v>156</v>
      </c>
      <c r="E149" s="227" t="s">
        <v>19</v>
      </c>
      <c r="F149" s="228" t="s">
        <v>243</v>
      </c>
      <c r="G149" s="226"/>
      <c r="H149" s="229">
        <v>5953.2539999999999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156</v>
      </c>
      <c r="AU149" s="235" t="s">
        <v>79</v>
      </c>
      <c r="AV149" s="13" t="s">
        <v>79</v>
      </c>
      <c r="AW149" s="13" t="s">
        <v>31</v>
      </c>
      <c r="AX149" s="13" t="s">
        <v>77</v>
      </c>
      <c r="AY149" s="235" t="s">
        <v>130</v>
      </c>
    </row>
    <row r="150" s="2" customFormat="1" ht="16.5" customHeight="1">
      <c r="A150" s="38"/>
      <c r="B150" s="39"/>
      <c r="C150" s="247" t="s">
        <v>244</v>
      </c>
      <c r="D150" s="247" t="s">
        <v>199</v>
      </c>
      <c r="E150" s="248" t="s">
        <v>245</v>
      </c>
      <c r="F150" s="249" t="s">
        <v>246</v>
      </c>
      <c r="G150" s="250" t="s">
        <v>247</v>
      </c>
      <c r="H150" s="251">
        <v>110.005</v>
      </c>
      <c r="I150" s="252"/>
      <c r="J150" s="253">
        <f>ROUND(I150*H150,2)</f>
        <v>0</v>
      </c>
      <c r="K150" s="249" t="s">
        <v>152</v>
      </c>
      <c r="L150" s="254"/>
      <c r="M150" s="255" t="s">
        <v>19</v>
      </c>
      <c r="N150" s="256" t="s">
        <v>40</v>
      </c>
      <c r="O150" s="84"/>
      <c r="P150" s="214">
        <f>O150*H150</f>
        <v>0</v>
      </c>
      <c r="Q150" s="214">
        <v>0.001</v>
      </c>
      <c r="R150" s="214">
        <f>Q150*H150</f>
        <v>0.11000499999999999</v>
      </c>
      <c r="S150" s="214">
        <v>0</v>
      </c>
      <c r="T150" s="21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6" t="s">
        <v>192</v>
      </c>
      <c r="AT150" s="216" t="s">
        <v>199</v>
      </c>
      <c r="AU150" s="216" t="s">
        <v>79</v>
      </c>
      <c r="AY150" s="17" t="s">
        <v>130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7" t="s">
        <v>77</v>
      </c>
      <c r="BK150" s="217">
        <f>ROUND(I150*H150,2)</f>
        <v>0</v>
      </c>
      <c r="BL150" s="17" t="s">
        <v>137</v>
      </c>
      <c r="BM150" s="216" t="s">
        <v>248</v>
      </c>
    </row>
    <row r="151" s="2" customFormat="1">
      <c r="A151" s="38"/>
      <c r="B151" s="39"/>
      <c r="C151" s="40"/>
      <c r="D151" s="218" t="s">
        <v>139</v>
      </c>
      <c r="E151" s="40"/>
      <c r="F151" s="219" t="s">
        <v>246</v>
      </c>
      <c r="G151" s="40"/>
      <c r="H151" s="40"/>
      <c r="I151" s="220"/>
      <c r="J151" s="40"/>
      <c r="K151" s="40"/>
      <c r="L151" s="44"/>
      <c r="M151" s="221"/>
      <c r="N151" s="222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139</v>
      </c>
      <c r="AU151" s="17" t="s">
        <v>79</v>
      </c>
    </row>
    <row r="152" s="13" customFormat="1">
      <c r="A152" s="13"/>
      <c r="B152" s="225"/>
      <c r="C152" s="226"/>
      <c r="D152" s="218" t="s">
        <v>156</v>
      </c>
      <c r="E152" s="227" t="s">
        <v>19</v>
      </c>
      <c r="F152" s="228" t="s">
        <v>249</v>
      </c>
      <c r="G152" s="226"/>
      <c r="H152" s="229">
        <v>110.005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156</v>
      </c>
      <c r="AU152" s="235" t="s">
        <v>79</v>
      </c>
      <c r="AV152" s="13" t="s">
        <v>79</v>
      </c>
      <c r="AW152" s="13" t="s">
        <v>31</v>
      </c>
      <c r="AX152" s="13" t="s">
        <v>77</v>
      </c>
      <c r="AY152" s="235" t="s">
        <v>130</v>
      </c>
    </row>
    <row r="153" s="2" customFormat="1" ht="24.15" customHeight="1">
      <c r="A153" s="38"/>
      <c r="B153" s="39"/>
      <c r="C153" s="205" t="s">
        <v>250</v>
      </c>
      <c r="D153" s="205" t="s">
        <v>132</v>
      </c>
      <c r="E153" s="206" t="s">
        <v>251</v>
      </c>
      <c r="F153" s="207" t="s">
        <v>252</v>
      </c>
      <c r="G153" s="208" t="s">
        <v>135</v>
      </c>
      <c r="H153" s="209">
        <v>12575.85</v>
      </c>
      <c r="I153" s="210"/>
      <c r="J153" s="211">
        <f>ROUND(I153*H153,2)</f>
        <v>0</v>
      </c>
      <c r="K153" s="207" t="s">
        <v>152</v>
      </c>
      <c r="L153" s="44"/>
      <c r="M153" s="212" t="s">
        <v>19</v>
      </c>
      <c r="N153" s="213" t="s">
        <v>40</v>
      </c>
      <c r="O153" s="84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6" t="s">
        <v>137</v>
      </c>
      <c r="AT153" s="216" t="s">
        <v>132</v>
      </c>
      <c r="AU153" s="216" t="s">
        <v>79</v>
      </c>
      <c r="AY153" s="17" t="s">
        <v>130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7" t="s">
        <v>77</v>
      </c>
      <c r="BK153" s="217">
        <f>ROUND(I153*H153,2)</f>
        <v>0</v>
      </c>
      <c r="BL153" s="17" t="s">
        <v>137</v>
      </c>
      <c r="BM153" s="216" t="s">
        <v>253</v>
      </c>
    </row>
    <row r="154" s="2" customFormat="1">
      <c r="A154" s="38"/>
      <c r="B154" s="39"/>
      <c r="C154" s="40"/>
      <c r="D154" s="218" t="s">
        <v>139</v>
      </c>
      <c r="E154" s="40"/>
      <c r="F154" s="219" t="s">
        <v>254</v>
      </c>
      <c r="G154" s="40"/>
      <c r="H154" s="40"/>
      <c r="I154" s="220"/>
      <c r="J154" s="40"/>
      <c r="K154" s="40"/>
      <c r="L154" s="44"/>
      <c r="M154" s="221"/>
      <c r="N154" s="222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139</v>
      </c>
      <c r="AU154" s="17" t="s">
        <v>79</v>
      </c>
    </row>
    <row r="155" s="2" customFormat="1">
      <c r="A155" s="38"/>
      <c r="B155" s="39"/>
      <c r="C155" s="40"/>
      <c r="D155" s="223" t="s">
        <v>141</v>
      </c>
      <c r="E155" s="40"/>
      <c r="F155" s="224" t="s">
        <v>255</v>
      </c>
      <c r="G155" s="40"/>
      <c r="H155" s="40"/>
      <c r="I155" s="220"/>
      <c r="J155" s="40"/>
      <c r="K155" s="40"/>
      <c r="L155" s="44"/>
      <c r="M155" s="221"/>
      <c r="N155" s="222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79</v>
      </c>
    </row>
    <row r="156" s="13" customFormat="1">
      <c r="A156" s="13"/>
      <c r="B156" s="225"/>
      <c r="C156" s="226"/>
      <c r="D156" s="218" t="s">
        <v>156</v>
      </c>
      <c r="E156" s="227" t="s">
        <v>19</v>
      </c>
      <c r="F156" s="228" t="s">
        <v>256</v>
      </c>
      <c r="G156" s="226"/>
      <c r="H156" s="229">
        <v>12575.85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156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130</v>
      </c>
    </row>
    <row r="157" s="14" customFormat="1">
      <c r="A157" s="14"/>
      <c r="B157" s="236"/>
      <c r="C157" s="237"/>
      <c r="D157" s="218" t="s">
        <v>156</v>
      </c>
      <c r="E157" s="238" t="s">
        <v>19</v>
      </c>
      <c r="F157" s="239" t="s">
        <v>165</v>
      </c>
      <c r="G157" s="237"/>
      <c r="H157" s="240">
        <v>12575.85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156</v>
      </c>
      <c r="AU157" s="246" t="s">
        <v>79</v>
      </c>
      <c r="AV157" s="14" t="s">
        <v>137</v>
      </c>
      <c r="AW157" s="14" t="s">
        <v>31</v>
      </c>
      <c r="AX157" s="14" t="s">
        <v>77</v>
      </c>
      <c r="AY157" s="246" t="s">
        <v>130</v>
      </c>
    </row>
    <row r="158" s="2" customFormat="1" ht="16.5" customHeight="1">
      <c r="A158" s="38"/>
      <c r="B158" s="39"/>
      <c r="C158" s="205" t="s">
        <v>257</v>
      </c>
      <c r="D158" s="205" t="s">
        <v>132</v>
      </c>
      <c r="E158" s="206" t="s">
        <v>258</v>
      </c>
      <c r="F158" s="207" t="s">
        <v>259</v>
      </c>
      <c r="G158" s="208" t="s">
        <v>135</v>
      </c>
      <c r="H158" s="209">
        <v>4400.1940000000004</v>
      </c>
      <c r="I158" s="210"/>
      <c r="J158" s="211">
        <f>ROUND(I158*H158,2)</f>
        <v>0</v>
      </c>
      <c r="K158" s="207" t="s">
        <v>152</v>
      </c>
      <c r="L158" s="44"/>
      <c r="M158" s="212" t="s">
        <v>19</v>
      </c>
      <c r="N158" s="213" t="s">
        <v>40</v>
      </c>
      <c r="O158" s="84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6" t="s">
        <v>137</v>
      </c>
      <c r="AT158" s="216" t="s">
        <v>132</v>
      </c>
      <c r="AU158" s="216" t="s">
        <v>79</v>
      </c>
      <c r="AY158" s="17" t="s">
        <v>130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77</v>
      </c>
      <c r="BK158" s="217">
        <f>ROUND(I158*H158,2)</f>
        <v>0</v>
      </c>
      <c r="BL158" s="17" t="s">
        <v>137</v>
      </c>
      <c r="BM158" s="216" t="s">
        <v>260</v>
      </c>
    </row>
    <row r="159" s="2" customFormat="1">
      <c r="A159" s="38"/>
      <c r="B159" s="39"/>
      <c r="C159" s="40"/>
      <c r="D159" s="218" t="s">
        <v>139</v>
      </c>
      <c r="E159" s="40"/>
      <c r="F159" s="219" t="s">
        <v>261</v>
      </c>
      <c r="G159" s="40"/>
      <c r="H159" s="40"/>
      <c r="I159" s="220"/>
      <c r="J159" s="40"/>
      <c r="K159" s="40"/>
      <c r="L159" s="44"/>
      <c r="M159" s="221"/>
      <c r="N159" s="222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139</v>
      </c>
      <c r="AU159" s="17" t="s">
        <v>79</v>
      </c>
    </row>
    <row r="160" s="2" customFormat="1">
      <c r="A160" s="38"/>
      <c r="B160" s="39"/>
      <c r="C160" s="40"/>
      <c r="D160" s="223" t="s">
        <v>141</v>
      </c>
      <c r="E160" s="40"/>
      <c r="F160" s="224" t="s">
        <v>262</v>
      </c>
      <c r="G160" s="40"/>
      <c r="H160" s="40"/>
      <c r="I160" s="220"/>
      <c r="J160" s="40"/>
      <c r="K160" s="40"/>
      <c r="L160" s="44"/>
      <c r="M160" s="221"/>
      <c r="N160" s="222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79</v>
      </c>
    </row>
    <row r="161" s="13" customFormat="1">
      <c r="A161" s="13"/>
      <c r="B161" s="225"/>
      <c r="C161" s="226"/>
      <c r="D161" s="218" t="s">
        <v>156</v>
      </c>
      <c r="E161" s="227" t="s">
        <v>19</v>
      </c>
      <c r="F161" s="228" t="s">
        <v>97</v>
      </c>
      <c r="G161" s="226"/>
      <c r="H161" s="229">
        <v>4400.1940000000004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156</v>
      </c>
      <c r="AU161" s="235" t="s">
        <v>79</v>
      </c>
      <c r="AV161" s="13" t="s">
        <v>79</v>
      </c>
      <c r="AW161" s="13" t="s">
        <v>31</v>
      </c>
      <c r="AX161" s="13" t="s">
        <v>77</v>
      </c>
      <c r="AY161" s="235" t="s">
        <v>130</v>
      </c>
    </row>
    <row r="162" s="2" customFormat="1" ht="16.5" customHeight="1">
      <c r="A162" s="38"/>
      <c r="B162" s="39"/>
      <c r="C162" s="205" t="s">
        <v>263</v>
      </c>
      <c r="D162" s="205" t="s">
        <v>132</v>
      </c>
      <c r="E162" s="206" t="s">
        <v>264</v>
      </c>
      <c r="F162" s="207" t="s">
        <v>265</v>
      </c>
      <c r="G162" s="208" t="s">
        <v>266</v>
      </c>
      <c r="H162" s="209">
        <v>125</v>
      </c>
      <c r="I162" s="210"/>
      <c r="J162" s="211">
        <f>ROUND(I162*H162,2)</f>
        <v>0</v>
      </c>
      <c r="K162" s="207" t="s">
        <v>203</v>
      </c>
      <c r="L162" s="44"/>
      <c r="M162" s="212" t="s">
        <v>19</v>
      </c>
      <c r="N162" s="213" t="s">
        <v>40</v>
      </c>
      <c r="O162" s="84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6" t="s">
        <v>137</v>
      </c>
      <c r="AT162" s="216" t="s">
        <v>132</v>
      </c>
      <c r="AU162" s="216" t="s">
        <v>79</v>
      </c>
      <c r="AY162" s="17" t="s">
        <v>130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77</v>
      </c>
      <c r="BK162" s="217">
        <f>ROUND(I162*H162,2)</f>
        <v>0</v>
      </c>
      <c r="BL162" s="17" t="s">
        <v>137</v>
      </c>
      <c r="BM162" s="216" t="s">
        <v>267</v>
      </c>
    </row>
    <row r="163" s="2" customFormat="1">
      <c r="A163" s="38"/>
      <c r="B163" s="39"/>
      <c r="C163" s="40"/>
      <c r="D163" s="218" t="s">
        <v>139</v>
      </c>
      <c r="E163" s="40"/>
      <c r="F163" s="219" t="s">
        <v>268</v>
      </c>
      <c r="G163" s="40"/>
      <c r="H163" s="40"/>
      <c r="I163" s="220"/>
      <c r="J163" s="40"/>
      <c r="K163" s="40"/>
      <c r="L163" s="44"/>
      <c r="M163" s="221"/>
      <c r="N163" s="22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139</v>
      </c>
      <c r="AU163" s="17" t="s">
        <v>79</v>
      </c>
    </row>
    <row r="164" s="13" customFormat="1">
      <c r="A164" s="13"/>
      <c r="B164" s="225"/>
      <c r="C164" s="226"/>
      <c r="D164" s="218" t="s">
        <v>156</v>
      </c>
      <c r="E164" s="227" t="s">
        <v>19</v>
      </c>
      <c r="F164" s="228" t="s">
        <v>269</v>
      </c>
      <c r="G164" s="226"/>
      <c r="H164" s="229">
        <v>125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156</v>
      </c>
      <c r="AU164" s="235" t="s">
        <v>79</v>
      </c>
      <c r="AV164" s="13" t="s">
        <v>79</v>
      </c>
      <c r="AW164" s="13" t="s">
        <v>31</v>
      </c>
      <c r="AX164" s="13" t="s">
        <v>77</v>
      </c>
      <c r="AY164" s="235" t="s">
        <v>130</v>
      </c>
    </row>
    <row r="165" s="12" customFormat="1" ht="22.8" customHeight="1">
      <c r="A165" s="12"/>
      <c r="B165" s="189"/>
      <c r="C165" s="190"/>
      <c r="D165" s="191" t="s">
        <v>68</v>
      </c>
      <c r="E165" s="203" t="s">
        <v>79</v>
      </c>
      <c r="F165" s="203" t="s">
        <v>270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SUM(P166:P181)</f>
        <v>0</v>
      </c>
      <c r="Q165" s="197"/>
      <c r="R165" s="198">
        <f>SUM(R166:R181)</f>
        <v>200.99671792000004</v>
      </c>
      <c r="S165" s="197"/>
      <c r="T165" s="199">
        <f>SUM(T166:T181)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77</v>
      </c>
      <c r="AT165" s="201" t="s">
        <v>68</v>
      </c>
      <c r="AU165" s="201" t="s">
        <v>77</v>
      </c>
      <c r="AY165" s="200" t="s">
        <v>130</v>
      </c>
      <c r="BK165" s="202">
        <f>SUM(BK166:BK181)</f>
        <v>0</v>
      </c>
    </row>
    <row r="166" s="2" customFormat="1" ht="33" customHeight="1">
      <c r="A166" s="38"/>
      <c r="B166" s="39"/>
      <c r="C166" s="205" t="s">
        <v>271</v>
      </c>
      <c r="D166" s="205" t="s">
        <v>132</v>
      </c>
      <c r="E166" s="206" t="s">
        <v>272</v>
      </c>
      <c r="F166" s="207" t="s">
        <v>273</v>
      </c>
      <c r="G166" s="208" t="s">
        <v>151</v>
      </c>
      <c r="H166" s="209">
        <v>27</v>
      </c>
      <c r="I166" s="210"/>
      <c r="J166" s="211">
        <f>ROUND(I166*H166,2)</f>
        <v>0</v>
      </c>
      <c r="K166" s="207" t="s">
        <v>152</v>
      </c>
      <c r="L166" s="44"/>
      <c r="M166" s="212" t="s">
        <v>19</v>
      </c>
      <c r="N166" s="213" t="s">
        <v>40</v>
      </c>
      <c r="O166" s="84"/>
      <c r="P166" s="214">
        <f>O166*H166</f>
        <v>0</v>
      </c>
      <c r="Q166" s="214">
        <v>1.6299999999999999</v>
      </c>
      <c r="R166" s="214">
        <f>Q166*H166</f>
        <v>44.009999999999998</v>
      </c>
      <c r="S166" s="214">
        <v>0</v>
      </c>
      <c r="T166" s="21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6" t="s">
        <v>137</v>
      </c>
      <c r="AT166" s="216" t="s">
        <v>132</v>
      </c>
      <c r="AU166" s="216" t="s">
        <v>79</v>
      </c>
      <c r="AY166" s="17" t="s">
        <v>130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77</v>
      </c>
      <c r="BK166" s="217">
        <f>ROUND(I166*H166,2)</f>
        <v>0</v>
      </c>
      <c r="BL166" s="17" t="s">
        <v>137</v>
      </c>
      <c r="BM166" s="216" t="s">
        <v>274</v>
      </c>
    </row>
    <row r="167" s="2" customFormat="1">
      <c r="A167" s="38"/>
      <c r="B167" s="39"/>
      <c r="C167" s="40"/>
      <c r="D167" s="218" t="s">
        <v>139</v>
      </c>
      <c r="E167" s="40"/>
      <c r="F167" s="219" t="s">
        <v>275</v>
      </c>
      <c r="G167" s="40"/>
      <c r="H167" s="40"/>
      <c r="I167" s="220"/>
      <c r="J167" s="40"/>
      <c r="K167" s="40"/>
      <c r="L167" s="44"/>
      <c r="M167" s="221"/>
      <c r="N167" s="222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139</v>
      </c>
      <c r="AU167" s="17" t="s">
        <v>79</v>
      </c>
    </row>
    <row r="168" s="2" customFormat="1">
      <c r="A168" s="38"/>
      <c r="B168" s="39"/>
      <c r="C168" s="40"/>
      <c r="D168" s="223" t="s">
        <v>141</v>
      </c>
      <c r="E168" s="40"/>
      <c r="F168" s="224" t="s">
        <v>276</v>
      </c>
      <c r="G168" s="40"/>
      <c r="H168" s="40"/>
      <c r="I168" s="220"/>
      <c r="J168" s="40"/>
      <c r="K168" s="40"/>
      <c r="L168" s="44"/>
      <c r="M168" s="221"/>
      <c r="N168" s="22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79</v>
      </c>
    </row>
    <row r="169" s="13" customFormat="1">
      <c r="A169" s="13"/>
      <c r="B169" s="225"/>
      <c r="C169" s="226"/>
      <c r="D169" s="218" t="s">
        <v>156</v>
      </c>
      <c r="E169" s="227" t="s">
        <v>19</v>
      </c>
      <c r="F169" s="228" t="s">
        <v>277</v>
      </c>
      <c r="G169" s="226"/>
      <c r="H169" s="229">
        <v>27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156</v>
      </c>
      <c r="AU169" s="235" t="s">
        <v>79</v>
      </c>
      <c r="AV169" s="13" t="s">
        <v>79</v>
      </c>
      <c r="AW169" s="13" t="s">
        <v>31</v>
      </c>
      <c r="AX169" s="13" t="s">
        <v>77</v>
      </c>
      <c r="AY169" s="235" t="s">
        <v>130</v>
      </c>
    </row>
    <row r="170" s="2" customFormat="1" ht="24.15" customHeight="1">
      <c r="A170" s="38"/>
      <c r="B170" s="39"/>
      <c r="C170" s="205" t="s">
        <v>278</v>
      </c>
      <c r="D170" s="205" t="s">
        <v>132</v>
      </c>
      <c r="E170" s="206" t="s">
        <v>279</v>
      </c>
      <c r="F170" s="207" t="s">
        <v>280</v>
      </c>
      <c r="G170" s="208" t="s">
        <v>135</v>
      </c>
      <c r="H170" s="209">
        <v>3778.7579999999998</v>
      </c>
      <c r="I170" s="210"/>
      <c r="J170" s="211">
        <f>ROUND(I170*H170,2)</f>
        <v>0</v>
      </c>
      <c r="K170" s="207" t="s">
        <v>152</v>
      </c>
      <c r="L170" s="44"/>
      <c r="M170" s="212" t="s">
        <v>19</v>
      </c>
      <c r="N170" s="213" t="s">
        <v>40</v>
      </c>
      <c r="O170" s="84"/>
      <c r="P170" s="214">
        <f>O170*H170</f>
        <v>0</v>
      </c>
      <c r="Q170" s="214">
        <v>0.00013999999999999999</v>
      </c>
      <c r="R170" s="214">
        <f>Q170*H170</f>
        <v>0.52902611999999993</v>
      </c>
      <c r="S170" s="214">
        <v>0</v>
      </c>
      <c r="T170" s="21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6" t="s">
        <v>137</v>
      </c>
      <c r="AT170" s="216" t="s">
        <v>132</v>
      </c>
      <c r="AU170" s="216" t="s">
        <v>79</v>
      </c>
      <c r="AY170" s="17" t="s">
        <v>130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77</v>
      </c>
      <c r="BK170" s="217">
        <f>ROUND(I170*H170,2)</f>
        <v>0</v>
      </c>
      <c r="BL170" s="17" t="s">
        <v>137</v>
      </c>
      <c r="BM170" s="216" t="s">
        <v>281</v>
      </c>
    </row>
    <row r="171" s="2" customFormat="1">
      <c r="A171" s="38"/>
      <c r="B171" s="39"/>
      <c r="C171" s="40"/>
      <c r="D171" s="218" t="s">
        <v>139</v>
      </c>
      <c r="E171" s="40"/>
      <c r="F171" s="219" t="s">
        <v>282</v>
      </c>
      <c r="G171" s="40"/>
      <c r="H171" s="40"/>
      <c r="I171" s="220"/>
      <c r="J171" s="40"/>
      <c r="K171" s="40"/>
      <c r="L171" s="44"/>
      <c r="M171" s="221"/>
      <c r="N171" s="22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139</v>
      </c>
      <c r="AU171" s="17" t="s">
        <v>79</v>
      </c>
    </row>
    <row r="172" s="2" customFormat="1">
      <c r="A172" s="38"/>
      <c r="B172" s="39"/>
      <c r="C172" s="40"/>
      <c r="D172" s="223" t="s">
        <v>141</v>
      </c>
      <c r="E172" s="40"/>
      <c r="F172" s="224" t="s">
        <v>283</v>
      </c>
      <c r="G172" s="40"/>
      <c r="H172" s="40"/>
      <c r="I172" s="220"/>
      <c r="J172" s="40"/>
      <c r="K172" s="40"/>
      <c r="L172" s="44"/>
      <c r="M172" s="221"/>
      <c r="N172" s="22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79</v>
      </c>
    </row>
    <row r="173" s="2" customFormat="1" ht="24.15" customHeight="1">
      <c r="A173" s="38"/>
      <c r="B173" s="39"/>
      <c r="C173" s="247" t="s">
        <v>7</v>
      </c>
      <c r="D173" s="247" t="s">
        <v>199</v>
      </c>
      <c r="E173" s="248" t="s">
        <v>284</v>
      </c>
      <c r="F173" s="249" t="s">
        <v>285</v>
      </c>
      <c r="G173" s="250" t="s">
        <v>135</v>
      </c>
      <c r="H173" s="251">
        <v>4475.9390000000003</v>
      </c>
      <c r="I173" s="252"/>
      <c r="J173" s="253">
        <f>ROUND(I173*H173,2)</f>
        <v>0</v>
      </c>
      <c r="K173" s="249" t="s">
        <v>136</v>
      </c>
      <c r="L173" s="254"/>
      <c r="M173" s="255" t="s">
        <v>19</v>
      </c>
      <c r="N173" s="256" t="s">
        <v>40</v>
      </c>
      <c r="O173" s="84"/>
      <c r="P173" s="214">
        <f>O173*H173</f>
        <v>0</v>
      </c>
      <c r="Q173" s="214">
        <v>0.00020000000000000001</v>
      </c>
      <c r="R173" s="214">
        <f>Q173*H173</f>
        <v>0.89518780000000009</v>
      </c>
      <c r="S173" s="214">
        <v>0</v>
      </c>
      <c r="T173" s="21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6" t="s">
        <v>192</v>
      </c>
      <c r="AT173" s="216" t="s">
        <v>199</v>
      </c>
      <c r="AU173" s="216" t="s">
        <v>79</v>
      </c>
      <c r="AY173" s="17" t="s">
        <v>130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77</v>
      </c>
      <c r="BK173" s="217">
        <f>ROUND(I173*H173,2)</f>
        <v>0</v>
      </c>
      <c r="BL173" s="17" t="s">
        <v>137</v>
      </c>
      <c r="BM173" s="216" t="s">
        <v>286</v>
      </c>
    </row>
    <row r="174" s="2" customFormat="1">
      <c r="A174" s="38"/>
      <c r="B174" s="39"/>
      <c r="C174" s="40"/>
      <c r="D174" s="218" t="s">
        <v>139</v>
      </c>
      <c r="E174" s="40"/>
      <c r="F174" s="219" t="s">
        <v>285</v>
      </c>
      <c r="G174" s="40"/>
      <c r="H174" s="40"/>
      <c r="I174" s="220"/>
      <c r="J174" s="40"/>
      <c r="K174" s="40"/>
      <c r="L174" s="44"/>
      <c r="M174" s="221"/>
      <c r="N174" s="222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139</v>
      </c>
      <c r="AU174" s="17" t="s">
        <v>79</v>
      </c>
    </row>
    <row r="175" s="13" customFormat="1">
      <c r="A175" s="13"/>
      <c r="B175" s="225"/>
      <c r="C175" s="226"/>
      <c r="D175" s="218" t="s">
        <v>156</v>
      </c>
      <c r="E175" s="226"/>
      <c r="F175" s="228" t="s">
        <v>287</v>
      </c>
      <c r="G175" s="226"/>
      <c r="H175" s="229">
        <v>4475.9390000000003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156</v>
      </c>
      <c r="AU175" s="235" t="s">
        <v>79</v>
      </c>
      <c r="AV175" s="13" t="s">
        <v>79</v>
      </c>
      <c r="AW175" s="13" t="s">
        <v>4</v>
      </c>
      <c r="AX175" s="13" t="s">
        <v>77</v>
      </c>
      <c r="AY175" s="235" t="s">
        <v>130</v>
      </c>
    </row>
    <row r="176" s="2" customFormat="1" ht="21.75" customHeight="1">
      <c r="A176" s="38"/>
      <c r="B176" s="39"/>
      <c r="C176" s="205" t="s">
        <v>288</v>
      </c>
      <c r="D176" s="205" t="s">
        <v>132</v>
      </c>
      <c r="E176" s="206" t="s">
        <v>289</v>
      </c>
      <c r="F176" s="207" t="s">
        <v>290</v>
      </c>
      <c r="G176" s="208" t="s">
        <v>151</v>
      </c>
      <c r="H176" s="209">
        <v>38.813000000000002</v>
      </c>
      <c r="I176" s="210"/>
      <c r="J176" s="211">
        <f>ROUND(I176*H176,2)</f>
        <v>0</v>
      </c>
      <c r="K176" s="207" t="s">
        <v>203</v>
      </c>
      <c r="L176" s="44"/>
      <c r="M176" s="212" t="s">
        <v>19</v>
      </c>
      <c r="N176" s="213" t="s">
        <v>40</v>
      </c>
      <c r="O176" s="84"/>
      <c r="P176" s="214">
        <f>O176*H176</f>
        <v>0</v>
      </c>
      <c r="Q176" s="214">
        <v>2.004</v>
      </c>
      <c r="R176" s="214">
        <f>Q176*H176</f>
        <v>77.781252000000009</v>
      </c>
      <c r="S176" s="214">
        <v>0</v>
      </c>
      <c r="T176" s="21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6" t="s">
        <v>137</v>
      </c>
      <c r="AT176" s="216" t="s">
        <v>132</v>
      </c>
      <c r="AU176" s="216" t="s">
        <v>79</v>
      </c>
      <c r="AY176" s="17" t="s">
        <v>130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77</v>
      </c>
      <c r="BK176" s="217">
        <f>ROUND(I176*H176,2)</f>
        <v>0</v>
      </c>
      <c r="BL176" s="17" t="s">
        <v>137</v>
      </c>
      <c r="BM176" s="216" t="s">
        <v>291</v>
      </c>
    </row>
    <row r="177" s="2" customFormat="1">
      <c r="A177" s="38"/>
      <c r="B177" s="39"/>
      <c r="C177" s="40"/>
      <c r="D177" s="218" t="s">
        <v>139</v>
      </c>
      <c r="E177" s="40"/>
      <c r="F177" s="219" t="s">
        <v>292</v>
      </c>
      <c r="G177" s="40"/>
      <c r="H177" s="40"/>
      <c r="I177" s="220"/>
      <c r="J177" s="40"/>
      <c r="K177" s="40"/>
      <c r="L177" s="44"/>
      <c r="M177" s="221"/>
      <c r="N177" s="222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139</v>
      </c>
      <c r="AU177" s="17" t="s">
        <v>79</v>
      </c>
    </row>
    <row r="178" s="13" customFormat="1">
      <c r="A178" s="13"/>
      <c r="B178" s="225"/>
      <c r="C178" s="226"/>
      <c r="D178" s="218" t="s">
        <v>156</v>
      </c>
      <c r="E178" s="227" t="s">
        <v>19</v>
      </c>
      <c r="F178" s="228" t="s">
        <v>293</v>
      </c>
      <c r="G178" s="226"/>
      <c r="H178" s="229">
        <v>38.813000000000002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156</v>
      </c>
      <c r="AU178" s="235" t="s">
        <v>79</v>
      </c>
      <c r="AV178" s="13" t="s">
        <v>79</v>
      </c>
      <c r="AW178" s="13" t="s">
        <v>31</v>
      </c>
      <c r="AX178" s="13" t="s">
        <v>77</v>
      </c>
      <c r="AY178" s="235" t="s">
        <v>130</v>
      </c>
    </row>
    <row r="179" s="2" customFormat="1" ht="16.5" customHeight="1">
      <c r="A179" s="38"/>
      <c r="B179" s="39"/>
      <c r="C179" s="205" t="s">
        <v>294</v>
      </c>
      <c r="D179" s="205" t="s">
        <v>132</v>
      </c>
      <c r="E179" s="206" t="s">
        <v>295</v>
      </c>
      <c r="F179" s="207" t="s">
        <v>296</v>
      </c>
      <c r="G179" s="208" t="s">
        <v>151</v>
      </c>
      <c r="H179" s="209">
        <v>38.813000000000002</v>
      </c>
      <c r="I179" s="210"/>
      <c r="J179" s="211">
        <f>ROUND(I179*H179,2)</f>
        <v>0</v>
      </c>
      <c r="K179" s="207" t="s">
        <v>203</v>
      </c>
      <c r="L179" s="44"/>
      <c r="M179" s="212" t="s">
        <v>19</v>
      </c>
      <c r="N179" s="213" t="s">
        <v>40</v>
      </c>
      <c r="O179" s="84"/>
      <c r="P179" s="214">
        <f>O179*H179</f>
        <v>0</v>
      </c>
      <c r="Q179" s="214">
        <v>2.004</v>
      </c>
      <c r="R179" s="214">
        <f>Q179*H179</f>
        <v>77.781252000000009</v>
      </c>
      <c r="S179" s="214">
        <v>0</v>
      </c>
      <c r="T179" s="21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6" t="s">
        <v>137</v>
      </c>
      <c r="AT179" s="216" t="s">
        <v>132</v>
      </c>
      <c r="AU179" s="216" t="s">
        <v>79</v>
      </c>
      <c r="AY179" s="17" t="s">
        <v>130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77</v>
      </c>
      <c r="BK179" s="217">
        <f>ROUND(I179*H179,2)</f>
        <v>0</v>
      </c>
      <c r="BL179" s="17" t="s">
        <v>137</v>
      </c>
      <c r="BM179" s="216" t="s">
        <v>297</v>
      </c>
    </row>
    <row r="180" s="2" customFormat="1">
      <c r="A180" s="38"/>
      <c r="B180" s="39"/>
      <c r="C180" s="40"/>
      <c r="D180" s="218" t="s">
        <v>139</v>
      </c>
      <c r="E180" s="40"/>
      <c r="F180" s="219" t="s">
        <v>298</v>
      </c>
      <c r="G180" s="40"/>
      <c r="H180" s="40"/>
      <c r="I180" s="220"/>
      <c r="J180" s="40"/>
      <c r="K180" s="40"/>
      <c r="L180" s="44"/>
      <c r="M180" s="221"/>
      <c r="N180" s="222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139</v>
      </c>
      <c r="AU180" s="17" t="s">
        <v>79</v>
      </c>
    </row>
    <row r="181" s="13" customFormat="1">
      <c r="A181" s="13"/>
      <c r="B181" s="225"/>
      <c r="C181" s="226"/>
      <c r="D181" s="218" t="s">
        <v>156</v>
      </c>
      <c r="E181" s="227" t="s">
        <v>19</v>
      </c>
      <c r="F181" s="228" t="s">
        <v>293</v>
      </c>
      <c r="G181" s="226"/>
      <c r="H181" s="229">
        <v>38.813000000000002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156</v>
      </c>
      <c r="AU181" s="235" t="s">
        <v>79</v>
      </c>
      <c r="AV181" s="13" t="s">
        <v>79</v>
      </c>
      <c r="AW181" s="13" t="s">
        <v>31</v>
      </c>
      <c r="AX181" s="13" t="s">
        <v>77</v>
      </c>
      <c r="AY181" s="235" t="s">
        <v>130</v>
      </c>
    </row>
    <row r="182" s="12" customFormat="1" ht="22.8" customHeight="1">
      <c r="A182" s="12"/>
      <c r="B182" s="189"/>
      <c r="C182" s="190"/>
      <c r="D182" s="191" t="s">
        <v>68</v>
      </c>
      <c r="E182" s="203" t="s">
        <v>137</v>
      </c>
      <c r="F182" s="203" t="s">
        <v>299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SUM(P183:P186)</f>
        <v>0</v>
      </c>
      <c r="Q182" s="197"/>
      <c r="R182" s="198">
        <f>SUM(R183:R186)</f>
        <v>25.920000000000002</v>
      </c>
      <c r="S182" s="197"/>
      <c r="T182" s="19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77</v>
      </c>
      <c r="AT182" s="201" t="s">
        <v>68</v>
      </c>
      <c r="AU182" s="201" t="s">
        <v>77</v>
      </c>
      <c r="AY182" s="200" t="s">
        <v>130</v>
      </c>
      <c r="BK182" s="202">
        <f>SUM(BK183:BK186)</f>
        <v>0</v>
      </c>
    </row>
    <row r="183" s="2" customFormat="1" ht="24.15" customHeight="1">
      <c r="A183" s="38"/>
      <c r="B183" s="39"/>
      <c r="C183" s="205" t="s">
        <v>300</v>
      </c>
      <c r="D183" s="205" t="s">
        <v>132</v>
      </c>
      <c r="E183" s="206" t="s">
        <v>301</v>
      </c>
      <c r="F183" s="207" t="s">
        <v>302</v>
      </c>
      <c r="G183" s="208" t="s">
        <v>151</v>
      </c>
      <c r="H183" s="209">
        <v>12</v>
      </c>
      <c r="I183" s="210"/>
      <c r="J183" s="211">
        <f>ROUND(I183*H183,2)</f>
        <v>0</v>
      </c>
      <c r="K183" s="207" t="s">
        <v>152</v>
      </c>
      <c r="L183" s="44"/>
      <c r="M183" s="212" t="s">
        <v>19</v>
      </c>
      <c r="N183" s="213" t="s">
        <v>40</v>
      </c>
      <c r="O183" s="84"/>
      <c r="P183" s="214">
        <f>O183*H183</f>
        <v>0</v>
      </c>
      <c r="Q183" s="214">
        <v>2.1600000000000001</v>
      </c>
      <c r="R183" s="214">
        <f>Q183*H183</f>
        <v>25.920000000000002</v>
      </c>
      <c r="S183" s="214">
        <v>0</v>
      </c>
      <c r="T183" s="21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6" t="s">
        <v>137</v>
      </c>
      <c r="AT183" s="216" t="s">
        <v>132</v>
      </c>
      <c r="AU183" s="216" t="s">
        <v>79</v>
      </c>
      <c r="AY183" s="17" t="s">
        <v>130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7" t="s">
        <v>77</v>
      </c>
      <c r="BK183" s="217">
        <f>ROUND(I183*H183,2)</f>
        <v>0</v>
      </c>
      <c r="BL183" s="17" t="s">
        <v>137</v>
      </c>
      <c r="BM183" s="216" t="s">
        <v>303</v>
      </c>
    </row>
    <row r="184" s="2" customFormat="1">
      <c r="A184" s="38"/>
      <c r="B184" s="39"/>
      <c r="C184" s="40"/>
      <c r="D184" s="218" t="s">
        <v>139</v>
      </c>
      <c r="E184" s="40"/>
      <c r="F184" s="219" t="s">
        <v>304</v>
      </c>
      <c r="G184" s="40"/>
      <c r="H184" s="40"/>
      <c r="I184" s="220"/>
      <c r="J184" s="40"/>
      <c r="K184" s="40"/>
      <c r="L184" s="44"/>
      <c r="M184" s="221"/>
      <c r="N184" s="22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139</v>
      </c>
      <c r="AU184" s="17" t="s">
        <v>79</v>
      </c>
    </row>
    <row r="185" s="2" customFormat="1">
      <c r="A185" s="38"/>
      <c r="B185" s="39"/>
      <c r="C185" s="40"/>
      <c r="D185" s="223" t="s">
        <v>141</v>
      </c>
      <c r="E185" s="40"/>
      <c r="F185" s="224" t="s">
        <v>305</v>
      </c>
      <c r="G185" s="40"/>
      <c r="H185" s="40"/>
      <c r="I185" s="220"/>
      <c r="J185" s="40"/>
      <c r="K185" s="40"/>
      <c r="L185" s="44"/>
      <c r="M185" s="221"/>
      <c r="N185" s="222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141</v>
      </c>
      <c r="AU185" s="17" t="s">
        <v>79</v>
      </c>
    </row>
    <row r="186" s="13" customFormat="1">
      <c r="A186" s="13"/>
      <c r="B186" s="225"/>
      <c r="C186" s="226"/>
      <c r="D186" s="218" t="s">
        <v>156</v>
      </c>
      <c r="E186" s="227" t="s">
        <v>19</v>
      </c>
      <c r="F186" s="228" t="s">
        <v>306</v>
      </c>
      <c r="G186" s="226"/>
      <c r="H186" s="229">
        <v>12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156</v>
      </c>
      <c r="AU186" s="235" t="s">
        <v>79</v>
      </c>
      <c r="AV186" s="13" t="s">
        <v>79</v>
      </c>
      <c r="AW186" s="13" t="s">
        <v>31</v>
      </c>
      <c r="AX186" s="13" t="s">
        <v>77</v>
      </c>
      <c r="AY186" s="235" t="s">
        <v>130</v>
      </c>
    </row>
    <row r="187" s="12" customFormat="1" ht="22.8" customHeight="1">
      <c r="A187" s="12"/>
      <c r="B187" s="189"/>
      <c r="C187" s="190"/>
      <c r="D187" s="191" t="s">
        <v>68</v>
      </c>
      <c r="E187" s="203" t="s">
        <v>172</v>
      </c>
      <c r="F187" s="203" t="s">
        <v>307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SUM(P188:P224)</f>
        <v>0</v>
      </c>
      <c r="Q187" s="197"/>
      <c r="R187" s="198">
        <f>SUM(R188:R224)</f>
        <v>10552.546695999999</v>
      </c>
      <c r="S187" s="197"/>
      <c r="T187" s="199">
        <f>SUM(T188:T224)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77</v>
      </c>
      <c r="AT187" s="201" t="s">
        <v>68</v>
      </c>
      <c r="AU187" s="201" t="s">
        <v>77</v>
      </c>
      <c r="AY187" s="200" t="s">
        <v>130</v>
      </c>
      <c r="BK187" s="202">
        <f>SUM(BK188:BK224)</f>
        <v>0</v>
      </c>
    </row>
    <row r="188" s="2" customFormat="1" ht="16.5" customHeight="1">
      <c r="A188" s="38"/>
      <c r="B188" s="39"/>
      <c r="C188" s="205" t="s">
        <v>308</v>
      </c>
      <c r="D188" s="205" t="s">
        <v>132</v>
      </c>
      <c r="E188" s="206" t="s">
        <v>309</v>
      </c>
      <c r="F188" s="207" t="s">
        <v>310</v>
      </c>
      <c r="G188" s="208" t="s">
        <v>135</v>
      </c>
      <c r="H188" s="209">
        <v>9627.0300000000007</v>
      </c>
      <c r="I188" s="210"/>
      <c r="J188" s="211">
        <f>ROUND(I188*H188,2)</f>
        <v>0</v>
      </c>
      <c r="K188" s="207" t="s">
        <v>152</v>
      </c>
      <c r="L188" s="44"/>
      <c r="M188" s="212" t="s">
        <v>19</v>
      </c>
      <c r="N188" s="213" t="s">
        <v>40</v>
      </c>
      <c r="O188" s="84"/>
      <c r="P188" s="214">
        <f>O188*H188</f>
        <v>0</v>
      </c>
      <c r="Q188" s="214">
        <v>0.4153</v>
      </c>
      <c r="R188" s="214">
        <f>Q188*H188</f>
        <v>3998.1055590000001</v>
      </c>
      <c r="S188" s="214">
        <v>0</v>
      </c>
      <c r="T188" s="21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6" t="s">
        <v>137</v>
      </c>
      <c r="AT188" s="216" t="s">
        <v>132</v>
      </c>
      <c r="AU188" s="216" t="s">
        <v>79</v>
      </c>
      <c r="AY188" s="17" t="s">
        <v>130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7" t="s">
        <v>77</v>
      </c>
      <c r="BK188" s="217">
        <f>ROUND(I188*H188,2)</f>
        <v>0</v>
      </c>
      <c r="BL188" s="17" t="s">
        <v>137</v>
      </c>
      <c r="BM188" s="216" t="s">
        <v>311</v>
      </c>
    </row>
    <row r="189" s="2" customFormat="1">
      <c r="A189" s="38"/>
      <c r="B189" s="39"/>
      <c r="C189" s="40"/>
      <c r="D189" s="218" t="s">
        <v>139</v>
      </c>
      <c r="E189" s="40"/>
      <c r="F189" s="219" t="s">
        <v>312</v>
      </c>
      <c r="G189" s="40"/>
      <c r="H189" s="40"/>
      <c r="I189" s="220"/>
      <c r="J189" s="40"/>
      <c r="K189" s="40"/>
      <c r="L189" s="44"/>
      <c r="M189" s="221"/>
      <c r="N189" s="222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139</v>
      </c>
      <c r="AU189" s="17" t="s">
        <v>79</v>
      </c>
    </row>
    <row r="190" s="2" customFormat="1">
      <c r="A190" s="38"/>
      <c r="B190" s="39"/>
      <c r="C190" s="40"/>
      <c r="D190" s="223" t="s">
        <v>141</v>
      </c>
      <c r="E190" s="40"/>
      <c r="F190" s="224" t="s">
        <v>313</v>
      </c>
      <c r="G190" s="40"/>
      <c r="H190" s="40"/>
      <c r="I190" s="220"/>
      <c r="J190" s="40"/>
      <c r="K190" s="40"/>
      <c r="L190" s="44"/>
      <c r="M190" s="221"/>
      <c r="N190" s="22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79</v>
      </c>
    </row>
    <row r="191" s="13" customFormat="1">
      <c r="A191" s="13"/>
      <c r="B191" s="225"/>
      <c r="C191" s="226"/>
      <c r="D191" s="218" t="s">
        <v>156</v>
      </c>
      <c r="E191" s="227" t="s">
        <v>19</v>
      </c>
      <c r="F191" s="228" t="s">
        <v>314</v>
      </c>
      <c r="G191" s="226"/>
      <c r="H191" s="229">
        <v>9627.0300000000007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156</v>
      </c>
      <c r="AU191" s="235" t="s">
        <v>79</v>
      </c>
      <c r="AV191" s="13" t="s">
        <v>79</v>
      </c>
      <c r="AW191" s="13" t="s">
        <v>31</v>
      </c>
      <c r="AX191" s="13" t="s">
        <v>77</v>
      </c>
      <c r="AY191" s="235" t="s">
        <v>130</v>
      </c>
    </row>
    <row r="192" s="2" customFormat="1" ht="16.5" customHeight="1">
      <c r="A192" s="38"/>
      <c r="B192" s="39"/>
      <c r="C192" s="205" t="s">
        <v>315</v>
      </c>
      <c r="D192" s="205" t="s">
        <v>132</v>
      </c>
      <c r="E192" s="206" t="s">
        <v>316</v>
      </c>
      <c r="F192" s="207" t="s">
        <v>317</v>
      </c>
      <c r="G192" s="208" t="s">
        <v>135</v>
      </c>
      <c r="H192" s="209">
        <v>10407.6</v>
      </c>
      <c r="I192" s="210"/>
      <c r="J192" s="211">
        <f>ROUND(I192*H192,2)</f>
        <v>0</v>
      </c>
      <c r="K192" s="207" t="s">
        <v>152</v>
      </c>
      <c r="L192" s="44"/>
      <c r="M192" s="212" t="s">
        <v>19</v>
      </c>
      <c r="N192" s="213" t="s">
        <v>40</v>
      </c>
      <c r="O192" s="84"/>
      <c r="P192" s="214">
        <f>O192*H192</f>
        <v>0</v>
      </c>
      <c r="Q192" s="214">
        <v>0.34499999999999997</v>
      </c>
      <c r="R192" s="214">
        <f>Q192*H192</f>
        <v>3590.6219999999998</v>
      </c>
      <c r="S192" s="214">
        <v>0</v>
      </c>
      <c r="T192" s="21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6" t="s">
        <v>137</v>
      </c>
      <c r="AT192" s="216" t="s">
        <v>132</v>
      </c>
      <c r="AU192" s="216" t="s">
        <v>79</v>
      </c>
      <c r="AY192" s="17" t="s">
        <v>130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77</v>
      </c>
      <c r="BK192" s="217">
        <f>ROUND(I192*H192,2)</f>
        <v>0</v>
      </c>
      <c r="BL192" s="17" t="s">
        <v>137</v>
      </c>
      <c r="BM192" s="216" t="s">
        <v>318</v>
      </c>
    </row>
    <row r="193" s="2" customFormat="1">
      <c r="A193" s="38"/>
      <c r="B193" s="39"/>
      <c r="C193" s="40"/>
      <c r="D193" s="218" t="s">
        <v>139</v>
      </c>
      <c r="E193" s="40"/>
      <c r="F193" s="219" t="s">
        <v>319</v>
      </c>
      <c r="G193" s="40"/>
      <c r="H193" s="40"/>
      <c r="I193" s="220"/>
      <c r="J193" s="40"/>
      <c r="K193" s="40"/>
      <c r="L193" s="44"/>
      <c r="M193" s="221"/>
      <c r="N193" s="222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139</v>
      </c>
      <c r="AU193" s="17" t="s">
        <v>79</v>
      </c>
    </row>
    <row r="194" s="2" customFormat="1">
      <c r="A194" s="38"/>
      <c r="B194" s="39"/>
      <c r="C194" s="40"/>
      <c r="D194" s="223" t="s">
        <v>141</v>
      </c>
      <c r="E194" s="40"/>
      <c r="F194" s="224" t="s">
        <v>320</v>
      </c>
      <c r="G194" s="40"/>
      <c r="H194" s="40"/>
      <c r="I194" s="220"/>
      <c r="J194" s="40"/>
      <c r="K194" s="40"/>
      <c r="L194" s="44"/>
      <c r="M194" s="221"/>
      <c r="N194" s="22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141</v>
      </c>
      <c r="AU194" s="17" t="s">
        <v>79</v>
      </c>
    </row>
    <row r="195" s="13" customFormat="1">
      <c r="A195" s="13"/>
      <c r="B195" s="225"/>
      <c r="C195" s="226"/>
      <c r="D195" s="218" t="s">
        <v>156</v>
      </c>
      <c r="E195" s="227" t="s">
        <v>19</v>
      </c>
      <c r="F195" s="228" t="s">
        <v>321</v>
      </c>
      <c r="G195" s="226"/>
      <c r="H195" s="229">
        <v>10407.6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156</v>
      </c>
      <c r="AU195" s="235" t="s">
        <v>79</v>
      </c>
      <c r="AV195" s="13" t="s">
        <v>79</v>
      </c>
      <c r="AW195" s="13" t="s">
        <v>31</v>
      </c>
      <c r="AX195" s="13" t="s">
        <v>77</v>
      </c>
      <c r="AY195" s="235" t="s">
        <v>130</v>
      </c>
    </row>
    <row r="196" s="2" customFormat="1" ht="33" customHeight="1">
      <c r="A196" s="38"/>
      <c r="B196" s="39"/>
      <c r="C196" s="205" t="s">
        <v>322</v>
      </c>
      <c r="D196" s="205" t="s">
        <v>132</v>
      </c>
      <c r="E196" s="206" t="s">
        <v>323</v>
      </c>
      <c r="F196" s="207" t="s">
        <v>324</v>
      </c>
      <c r="G196" s="208" t="s">
        <v>135</v>
      </c>
      <c r="H196" s="209">
        <v>9053.2000000000007</v>
      </c>
      <c r="I196" s="210"/>
      <c r="J196" s="211">
        <f>ROUND(I196*H196,2)</f>
        <v>0</v>
      </c>
      <c r="K196" s="207" t="s">
        <v>152</v>
      </c>
      <c r="L196" s="44"/>
      <c r="M196" s="212" t="s">
        <v>19</v>
      </c>
      <c r="N196" s="213" t="s">
        <v>40</v>
      </c>
      <c r="O196" s="84"/>
      <c r="P196" s="214">
        <f>O196*H196</f>
        <v>0</v>
      </c>
      <c r="Q196" s="214">
        <v>0.18462999999999999</v>
      </c>
      <c r="R196" s="214">
        <f>Q196*H196</f>
        <v>1671.4923160000001</v>
      </c>
      <c r="S196" s="214">
        <v>0</v>
      </c>
      <c r="T196" s="21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6" t="s">
        <v>137</v>
      </c>
      <c r="AT196" s="216" t="s">
        <v>132</v>
      </c>
      <c r="AU196" s="216" t="s">
        <v>79</v>
      </c>
      <c r="AY196" s="17" t="s">
        <v>130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7" t="s">
        <v>77</v>
      </c>
      <c r="BK196" s="217">
        <f>ROUND(I196*H196,2)</f>
        <v>0</v>
      </c>
      <c r="BL196" s="17" t="s">
        <v>137</v>
      </c>
      <c r="BM196" s="216" t="s">
        <v>325</v>
      </c>
    </row>
    <row r="197" s="2" customFormat="1">
      <c r="A197" s="38"/>
      <c r="B197" s="39"/>
      <c r="C197" s="40"/>
      <c r="D197" s="218" t="s">
        <v>139</v>
      </c>
      <c r="E197" s="40"/>
      <c r="F197" s="219" t="s">
        <v>326</v>
      </c>
      <c r="G197" s="40"/>
      <c r="H197" s="40"/>
      <c r="I197" s="220"/>
      <c r="J197" s="40"/>
      <c r="K197" s="40"/>
      <c r="L197" s="44"/>
      <c r="M197" s="221"/>
      <c r="N197" s="222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139</v>
      </c>
      <c r="AU197" s="17" t="s">
        <v>79</v>
      </c>
    </row>
    <row r="198" s="2" customFormat="1">
      <c r="A198" s="38"/>
      <c r="B198" s="39"/>
      <c r="C198" s="40"/>
      <c r="D198" s="223" t="s">
        <v>141</v>
      </c>
      <c r="E198" s="40"/>
      <c r="F198" s="224" t="s">
        <v>327</v>
      </c>
      <c r="G198" s="40"/>
      <c r="H198" s="40"/>
      <c r="I198" s="220"/>
      <c r="J198" s="40"/>
      <c r="K198" s="40"/>
      <c r="L198" s="44"/>
      <c r="M198" s="221"/>
      <c r="N198" s="222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79</v>
      </c>
    </row>
    <row r="199" s="13" customFormat="1">
      <c r="A199" s="13"/>
      <c r="B199" s="225"/>
      <c r="C199" s="226"/>
      <c r="D199" s="218" t="s">
        <v>156</v>
      </c>
      <c r="E199" s="227" t="s">
        <v>19</v>
      </c>
      <c r="F199" s="228" t="s">
        <v>328</v>
      </c>
      <c r="G199" s="226"/>
      <c r="H199" s="229">
        <v>9019.9200000000001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156</v>
      </c>
      <c r="AU199" s="235" t="s">
        <v>79</v>
      </c>
      <c r="AV199" s="13" t="s">
        <v>79</v>
      </c>
      <c r="AW199" s="13" t="s">
        <v>31</v>
      </c>
      <c r="AX199" s="13" t="s">
        <v>69</v>
      </c>
      <c r="AY199" s="235" t="s">
        <v>130</v>
      </c>
    </row>
    <row r="200" s="13" customFormat="1">
      <c r="A200" s="13"/>
      <c r="B200" s="225"/>
      <c r="C200" s="226"/>
      <c r="D200" s="218" t="s">
        <v>156</v>
      </c>
      <c r="E200" s="227" t="s">
        <v>19</v>
      </c>
      <c r="F200" s="228" t="s">
        <v>329</v>
      </c>
      <c r="G200" s="226"/>
      <c r="H200" s="229">
        <v>33.280000000000001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156</v>
      </c>
      <c r="AU200" s="235" t="s">
        <v>79</v>
      </c>
      <c r="AV200" s="13" t="s">
        <v>79</v>
      </c>
      <c r="AW200" s="13" t="s">
        <v>31</v>
      </c>
      <c r="AX200" s="13" t="s">
        <v>69</v>
      </c>
      <c r="AY200" s="235" t="s">
        <v>130</v>
      </c>
    </row>
    <row r="201" s="14" customFormat="1">
      <c r="A201" s="14"/>
      <c r="B201" s="236"/>
      <c r="C201" s="237"/>
      <c r="D201" s="218" t="s">
        <v>156</v>
      </c>
      <c r="E201" s="238" t="s">
        <v>19</v>
      </c>
      <c r="F201" s="239" t="s">
        <v>165</v>
      </c>
      <c r="G201" s="237"/>
      <c r="H201" s="240">
        <v>9053.2000000000007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156</v>
      </c>
      <c r="AU201" s="246" t="s">
        <v>79</v>
      </c>
      <c r="AV201" s="14" t="s">
        <v>137</v>
      </c>
      <c r="AW201" s="14" t="s">
        <v>31</v>
      </c>
      <c r="AX201" s="14" t="s">
        <v>77</v>
      </c>
      <c r="AY201" s="246" t="s">
        <v>130</v>
      </c>
    </row>
    <row r="202" s="2" customFormat="1" ht="16.5" customHeight="1">
      <c r="A202" s="38"/>
      <c r="B202" s="39"/>
      <c r="C202" s="205" t="s">
        <v>330</v>
      </c>
      <c r="D202" s="205" t="s">
        <v>132</v>
      </c>
      <c r="E202" s="206" t="s">
        <v>331</v>
      </c>
      <c r="F202" s="207" t="s">
        <v>332</v>
      </c>
      <c r="G202" s="208" t="s">
        <v>151</v>
      </c>
      <c r="H202" s="209">
        <v>155.29599999999999</v>
      </c>
      <c r="I202" s="210"/>
      <c r="J202" s="211">
        <f>ROUND(I202*H202,2)</f>
        <v>0</v>
      </c>
      <c r="K202" s="207" t="s">
        <v>152</v>
      </c>
      <c r="L202" s="44"/>
      <c r="M202" s="212" t="s">
        <v>19</v>
      </c>
      <c r="N202" s="213" t="s">
        <v>40</v>
      </c>
      <c r="O202" s="84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6" t="s">
        <v>137</v>
      </c>
      <c r="AT202" s="216" t="s">
        <v>132</v>
      </c>
      <c r="AU202" s="216" t="s">
        <v>79</v>
      </c>
      <c r="AY202" s="17" t="s">
        <v>130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77</v>
      </c>
      <c r="BK202" s="217">
        <f>ROUND(I202*H202,2)</f>
        <v>0</v>
      </c>
      <c r="BL202" s="17" t="s">
        <v>137</v>
      </c>
      <c r="BM202" s="216" t="s">
        <v>333</v>
      </c>
    </row>
    <row r="203" s="2" customFormat="1">
      <c r="A203" s="38"/>
      <c r="B203" s="39"/>
      <c r="C203" s="40"/>
      <c r="D203" s="218" t="s">
        <v>139</v>
      </c>
      <c r="E203" s="40"/>
      <c r="F203" s="219" t="s">
        <v>334</v>
      </c>
      <c r="G203" s="40"/>
      <c r="H203" s="40"/>
      <c r="I203" s="220"/>
      <c r="J203" s="40"/>
      <c r="K203" s="40"/>
      <c r="L203" s="44"/>
      <c r="M203" s="221"/>
      <c r="N203" s="222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139</v>
      </c>
      <c r="AU203" s="17" t="s">
        <v>79</v>
      </c>
    </row>
    <row r="204" s="2" customFormat="1">
      <c r="A204" s="38"/>
      <c r="B204" s="39"/>
      <c r="C204" s="40"/>
      <c r="D204" s="223" t="s">
        <v>141</v>
      </c>
      <c r="E204" s="40"/>
      <c r="F204" s="224" t="s">
        <v>335</v>
      </c>
      <c r="G204" s="40"/>
      <c r="H204" s="40"/>
      <c r="I204" s="220"/>
      <c r="J204" s="40"/>
      <c r="K204" s="40"/>
      <c r="L204" s="44"/>
      <c r="M204" s="221"/>
      <c r="N204" s="222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79</v>
      </c>
    </row>
    <row r="205" s="13" customFormat="1">
      <c r="A205" s="13"/>
      <c r="B205" s="225"/>
      <c r="C205" s="226"/>
      <c r="D205" s="218" t="s">
        <v>156</v>
      </c>
      <c r="E205" s="227" t="s">
        <v>19</v>
      </c>
      <c r="F205" s="228" t="s">
        <v>336</v>
      </c>
      <c r="G205" s="226"/>
      <c r="H205" s="229">
        <v>155.29599999999999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156</v>
      </c>
      <c r="AU205" s="235" t="s">
        <v>79</v>
      </c>
      <c r="AV205" s="13" t="s">
        <v>79</v>
      </c>
      <c r="AW205" s="13" t="s">
        <v>31</v>
      </c>
      <c r="AX205" s="13" t="s">
        <v>77</v>
      </c>
      <c r="AY205" s="235" t="s">
        <v>130</v>
      </c>
    </row>
    <row r="206" s="2" customFormat="1" ht="16.5" customHeight="1">
      <c r="A206" s="38"/>
      <c r="B206" s="39"/>
      <c r="C206" s="247" t="s">
        <v>337</v>
      </c>
      <c r="D206" s="247" t="s">
        <v>199</v>
      </c>
      <c r="E206" s="248" t="s">
        <v>233</v>
      </c>
      <c r="F206" s="249" t="s">
        <v>234</v>
      </c>
      <c r="G206" s="250" t="s">
        <v>202</v>
      </c>
      <c r="H206" s="251">
        <v>310.61000000000001</v>
      </c>
      <c r="I206" s="252"/>
      <c r="J206" s="253">
        <f>ROUND(I206*H206,2)</f>
        <v>0</v>
      </c>
      <c r="K206" s="249" t="s">
        <v>136</v>
      </c>
      <c r="L206" s="254"/>
      <c r="M206" s="255" t="s">
        <v>19</v>
      </c>
      <c r="N206" s="256" t="s">
        <v>40</v>
      </c>
      <c r="O206" s="84"/>
      <c r="P206" s="214">
        <f>O206*H206</f>
        <v>0</v>
      </c>
      <c r="Q206" s="214">
        <v>1</v>
      </c>
      <c r="R206" s="214">
        <f>Q206*H206</f>
        <v>310.61000000000001</v>
      </c>
      <c r="S206" s="214">
        <v>0</v>
      </c>
      <c r="T206" s="21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6" t="s">
        <v>192</v>
      </c>
      <c r="AT206" s="216" t="s">
        <v>199</v>
      </c>
      <c r="AU206" s="216" t="s">
        <v>79</v>
      </c>
      <c r="AY206" s="17" t="s">
        <v>130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77</v>
      </c>
      <c r="BK206" s="217">
        <f>ROUND(I206*H206,2)</f>
        <v>0</v>
      </c>
      <c r="BL206" s="17" t="s">
        <v>137</v>
      </c>
      <c r="BM206" s="216" t="s">
        <v>338</v>
      </c>
    </row>
    <row r="207" s="2" customFormat="1">
      <c r="A207" s="38"/>
      <c r="B207" s="39"/>
      <c r="C207" s="40"/>
      <c r="D207" s="218" t="s">
        <v>139</v>
      </c>
      <c r="E207" s="40"/>
      <c r="F207" s="219" t="s">
        <v>234</v>
      </c>
      <c r="G207" s="40"/>
      <c r="H207" s="40"/>
      <c r="I207" s="220"/>
      <c r="J207" s="40"/>
      <c r="K207" s="40"/>
      <c r="L207" s="44"/>
      <c r="M207" s="221"/>
      <c r="N207" s="222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139</v>
      </c>
      <c r="AU207" s="17" t="s">
        <v>79</v>
      </c>
    </row>
    <row r="208" s="13" customFormat="1">
      <c r="A208" s="13"/>
      <c r="B208" s="225"/>
      <c r="C208" s="226"/>
      <c r="D208" s="218" t="s">
        <v>156</v>
      </c>
      <c r="E208" s="227" t="s">
        <v>19</v>
      </c>
      <c r="F208" s="228" t="s">
        <v>339</v>
      </c>
      <c r="G208" s="226"/>
      <c r="H208" s="229">
        <v>310.61000000000001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156</v>
      </c>
      <c r="AU208" s="235" t="s">
        <v>79</v>
      </c>
      <c r="AV208" s="13" t="s">
        <v>79</v>
      </c>
      <c r="AW208" s="13" t="s">
        <v>31</v>
      </c>
      <c r="AX208" s="13" t="s">
        <v>77</v>
      </c>
      <c r="AY208" s="235" t="s">
        <v>130</v>
      </c>
    </row>
    <row r="209" s="2" customFormat="1" ht="24.15" customHeight="1">
      <c r="A209" s="38"/>
      <c r="B209" s="39"/>
      <c r="C209" s="205" t="s">
        <v>340</v>
      </c>
      <c r="D209" s="205" t="s">
        <v>132</v>
      </c>
      <c r="E209" s="206" t="s">
        <v>341</v>
      </c>
      <c r="F209" s="207" t="s">
        <v>342</v>
      </c>
      <c r="G209" s="208" t="s">
        <v>135</v>
      </c>
      <c r="H209" s="209">
        <v>10097.799999999999</v>
      </c>
      <c r="I209" s="210"/>
      <c r="J209" s="211">
        <f>ROUND(I209*H209,2)</f>
        <v>0</v>
      </c>
      <c r="K209" s="207" t="s">
        <v>152</v>
      </c>
      <c r="L209" s="44"/>
      <c r="M209" s="212" t="s">
        <v>19</v>
      </c>
      <c r="N209" s="213" t="s">
        <v>40</v>
      </c>
      <c r="O209" s="84"/>
      <c r="P209" s="214">
        <f>O209*H209</f>
        <v>0</v>
      </c>
      <c r="Q209" s="214">
        <v>0.0060099999999999997</v>
      </c>
      <c r="R209" s="214">
        <f>Q209*H209</f>
        <v>60.687777999999994</v>
      </c>
      <c r="S209" s="214">
        <v>0</v>
      </c>
      <c r="T209" s="21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6" t="s">
        <v>137</v>
      </c>
      <c r="AT209" s="216" t="s">
        <v>132</v>
      </c>
      <c r="AU209" s="216" t="s">
        <v>79</v>
      </c>
      <c r="AY209" s="17" t="s">
        <v>130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77</v>
      </c>
      <c r="BK209" s="217">
        <f>ROUND(I209*H209,2)</f>
        <v>0</v>
      </c>
      <c r="BL209" s="17" t="s">
        <v>137</v>
      </c>
      <c r="BM209" s="216" t="s">
        <v>343</v>
      </c>
    </row>
    <row r="210" s="2" customFormat="1">
      <c r="A210" s="38"/>
      <c r="B210" s="39"/>
      <c r="C210" s="40"/>
      <c r="D210" s="218" t="s">
        <v>139</v>
      </c>
      <c r="E210" s="40"/>
      <c r="F210" s="219" t="s">
        <v>344</v>
      </c>
      <c r="G210" s="40"/>
      <c r="H210" s="40"/>
      <c r="I210" s="220"/>
      <c r="J210" s="40"/>
      <c r="K210" s="40"/>
      <c r="L210" s="44"/>
      <c r="M210" s="221"/>
      <c r="N210" s="222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139</v>
      </c>
      <c r="AU210" s="17" t="s">
        <v>79</v>
      </c>
    </row>
    <row r="211" s="2" customFormat="1">
      <c r="A211" s="38"/>
      <c r="B211" s="39"/>
      <c r="C211" s="40"/>
      <c r="D211" s="223" t="s">
        <v>141</v>
      </c>
      <c r="E211" s="40"/>
      <c r="F211" s="224" t="s">
        <v>345</v>
      </c>
      <c r="G211" s="40"/>
      <c r="H211" s="40"/>
      <c r="I211" s="220"/>
      <c r="J211" s="40"/>
      <c r="K211" s="40"/>
      <c r="L211" s="44"/>
      <c r="M211" s="221"/>
      <c r="N211" s="222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79</v>
      </c>
    </row>
    <row r="212" s="13" customFormat="1">
      <c r="A212" s="13"/>
      <c r="B212" s="225"/>
      <c r="C212" s="226"/>
      <c r="D212" s="218" t="s">
        <v>156</v>
      </c>
      <c r="E212" s="227" t="s">
        <v>19</v>
      </c>
      <c r="F212" s="228" t="s">
        <v>346</v>
      </c>
      <c r="G212" s="226"/>
      <c r="H212" s="229">
        <v>10060.68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156</v>
      </c>
      <c r="AU212" s="235" t="s">
        <v>79</v>
      </c>
      <c r="AV212" s="13" t="s">
        <v>79</v>
      </c>
      <c r="AW212" s="13" t="s">
        <v>31</v>
      </c>
      <c r="AX212" s="13" t="s">
        <v>69</v>
      </c>
      <c r="AY212" s="235" t="s">
        <v>130</v>
      </c>
    </row>
    <row r="213" s="13" customFormat="1">
      <c r="A213" s="13"/>
      <c r="B213" s="225"/>
      <c r="C213" s="226"/>
      <c r="D213" s="218" t="s">
        <v>156</v>
      </c>
      <c r="E213" s="227" t="s">
        <v>19</v>
      </c>
      <c r="F213" s="228" t="s">
        <v>347</v>
      </c>
      <c r="G213" s="226"/>
      <c r="H213" s="229">
        <v>37.119999999999997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156</v>
      </c>
      <c r="AU213" s="235" t="s">
        <v>79</v>
      </c>
      <c r="AV213" s="13" t="s">
        <v>79</v>
      </c>
      <c r="AW213" s="13" t="s">
        <v>31</v>
      </c>
      <c r="AX213" s="13" t="s">
        <v>69</v>
      </c>
      <c r="AY213" s="235" t="s">
        <v>130</v>
      </c>
    </row>
    <row r="214" s="14" customFormat="1">
      <c r="A214" s="14"/>
      <c r="B214" s="236"/>
      <c r="C214" s="237"/>
      <c r="D214" s="218" t="s">
        <v>156</v>
      </c>
      <c r="E214" s="238" t="s">
        <v>19</v>
      </c>
      <c r="F214" s="239" t="s">
        <v>165</v>
      </c>
      <c r="G214" s="237"/>
      <c r="H214" s="240">
        <v>10097.799999999999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156</v>
      </c>
      <c r="AU214" s="246" t="s">
        <v>79</v>
      </c>
      <c r="AV214" s="14" t="s">
        <v>137</v>
      </c>
      <c r="AW214" s="14" t="s">
        <v>31</v>
      </c>
      <c r="AX214" s="14" t="s">
        <v>77</v>
      </c>
      <c r="AY214" s="246" t="s">
        <v>130</v>
      </c>
    </row>
    <row r="215" s="2" customFormat="1" ht="21.75" customHeight="1">
      <c r="A215" s="38"/>
      <c r="B215" s="39"/>
      <c r="C215" s="205" t="s">
        <v>348</v>
      </c>
      <c r="D215" s="205" t="s">
        <v>132</v>
      </c>
      <c r="E215" s="206" t="s">
        <v>349</v>
      </c>
      <c r="F215" s="207" t="s">
        <v>350</v>
      </c>
      <c r="G215" s="208" t="s">
        <v>135</v>
      </c>
      <c r="H215" s="209">
        <v>9056.6820000000007</v>
      </c>
      <c r="I215" s="210"/>
      <c r="J215" s="211">
        <f>ROUND(I215*H215,2)</f>
        <v>0</v>
      </c>
      <c r="K215" s="207" t="s">
        <v>152</v>
      </c>
      <c r="L215" s="44"/>
      <c r="M215" s="212" t="s">
        <v>19</v>
      </c>
      <c r="N215" s="213" t="s">
        <v>40</v>
      </c>
      <c r="O215" s="84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6" t="s">
        <v>137</v>
      </c>
      <c r="AT215" s="216" t="s">
        <v>132</v>
      </c>
      <c r="AU215" s="216" t="s">
        <v>79</v>
      </c>
      <c r="AY215" s="17" t="s">
        <v>130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7" t="s">
        <v>77</v>
      </c>
      <c r="BK215" s="217">
        <f>ROUND(I215*H215,2)</f>
        <v>0</v>
      </c>
      <c r="BL215" s="17" t="s">
        <v>137</v>
      </c>
      <c r="BM215" s="216" t="s">
        <v>351</v>
      </c>
    </row>
    <row r="216" s="2" customFormat="1">
      <c r="A216" s="38"/>
      <c r="B216" s="39"/>
      <c r="C216" s="40"/>
      <c r="D216" s="218" t="s">
        <v>139</v>
      </c>
      <c r="E216" s="40"/>
      <c r="F216" s="219" t="s">
        <v>352</v>
      </c>
      <c r="G216" s="40"/>
      <c r="H216" s="40"/>
      <c r="I216" s="220"/>
      <c r="J216" s="40"/>
      <c r="K216" s="40"/>
      <c r="L216" s="44"/>
      <c r="M216" s="221"/>
      <c r="N216" s="22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139</v>
      </c>
      <c r="AU216" s="17" t="s">
        <v>79</v>
      </c>
    </row>
    <row r="217" s="2" customFormat="1">
      <c r="A217" s="38"/>
      <c r="B217" s="39"/>
      <c r="C217" s="40"/>
      <c r="D217" s="223" t="s">
        <v>141</v>
      </c>
      <c r="E217" s="40"/>
      <c r="F217" s="224" t="s">
        <v>353</v>
      </c>
      <c r="G217" s="40"/>
      <c r="H217" s="40"/>
      <c r="I217" s="220"/>
      <c r="J217" s="40"/>
      <c r="K217" s="40"/>
      <c r="L217" s="44"/>
      <c r="M217" s="221"/>
      <c r="N217" s="222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141</v>
      </c>
      <c r="AU217" s="17" t="s">
        <v>79</v>
      </c>
    </row>
    <row r="218" s="13" customFormat="1">
      <c r="A218" s="13"/>
      <c r="B218" s="225"/>
      <c r="C218" s="226"/>
      <c r="D218" s="218" t="s">
        <v>156</v>
      </c>
      <c r="E218" s="227" t="s">
        <v>19</v>
      </c>
      <c r="F218" s="228" t="s">
        <v>354</v>
      </c>
      <c r="G218" s="226"/>
      <c r="H218" s="229">
        <v>9056.6820000000007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156</v>
      </c>
      <c r="AU218" s="235" t="s">
        <v>79</v>
      </c>
      <c r="AV218" s="13" t="s">
        <v>79</v>
      </c>
      <c r="AW218" s="13" t="s">
        <v>31</v>
      </c>
      <c r="AX218" s="13" t="s">
        <v>77</v>
      </c>
      <c r="AY218" s="235" t="s">
        <v>130</v>
      </c>
    </row>
    <row r="219" s="2" customFormat="1" ht="33" customHeight="1">
      <c r="A219" s="38"/>
      <c r="B219" s="39"/>
      <c r="C219" s="205" t="s">
        <v>355</v>
      </c>
      <c r="D219" s="205" t="s">
        <v>132</v>
      </c>
      <c r="E219" s="206" t="s">
        <v>356</v>
      </c>
      <c r="F219" s="207" t="s">
        <v>357</v>
      </c>
      <c r="G219" s="208" t="s">
        <v>135</v>
      </c>
      <c r="H219" s="209">
        <v>8879.1000000000004</v>
      </c>
      <c r="I219" s="210"/>
      <c r="J219" s="211">
        <f>ROUND(I219*H219,2)</f>
        <v>0</v>
      </c>
      <c r="K219" s="207" t="s">
        <v>152</v>
      </c>
      <c r="L219" s="44"/>
      <c r="M219" s="212" t="s">
        <v>19</v>
      </c>
      <c r="N219" s="213" t="s">
        <v>40</v>
      </c>
      <c r="O219" s="84"/>
      <c r="P219" s="214">
        <f>O219*H219</f>
        <v>0</v>
      </c>
      <c r="Q219" s="214">
        <v>0.10373</v>
      </c>
      <c r="R219" s="214">
        <f>Q219*H219</f>
        <v>921.02904300000012</v>
      </c>
      <c r="S219" s="214">
        <v>0</v>
      </c>
      <c r="T219" s="21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6" t="s">
        <v>137</v>
      </c>
      <c r="AT219" s="216" t="s">
        <v>132</v>
      </c>
      <c r="AU219" s="216" t="s">
        <v>79</v>
      </c>
      <c r="AY219" s="17" t="s">
        <v>130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77</v>
      </c>
      <c r="BK219" s="217">
        <f>ROUND(I219*H219,2)</f>
        <v>0</v>
      </c>
      <c r="BL219" s="17" t="s">
        <v>137</v>
      </c>
      <c r="BM219" s="216" t="s">
        <v>358</v>
      </c>
    </row>
    <row r="220" s="2" customFormat="1">
      <c r="A220" s="38"/>
      <c r="B220" s="39"/>
      <c r="C220" s="40"/>
      <c r="D220" s="218" t="s">
        <v>139</v>
      </c>
      <c r="E220" s="40"/>
      <c r="F220" s="219" t="s">
        <v>359</v>
      </c>
      <c r="G220" s="40"/>
      <c r="H220" s="40"/>
      <c r="I220" s="220"/>
      <c r="J220" s="40"/>
      <c r="K220" s="40"/>
      <c r="L220" s="44"/>
      <c r="M220" s="221"/>
      <c r="N220" s="222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139</v>
      </c>
      <c r="AU220" s="17" t="s">
        <v>79</v>
      </c>
    </row>
    <row r="221" s="2" customFormat="1">
      <c r="A221" s="38"/>
      <c r="B221" s="39"/>
      <c r="C221" s="40"/>
      <c r="D221" s="223" t="s">
        <v>141</v>
      </c>
      <c r="E221" s="40"/>
      <c r="F221" s="224" t="s">
        <v>360</v>
      </c>
      <c r="G221" s="40"/>
      <c r="H221" s="40"/>
      <c r="I221" s="220"/>
      <c r="J221" s="40"/>
      <c r="K221" s="40"/>
      <c r="L221" s="44"/>
      <c r="M221" s="221"/>
      <c r="N221" s="22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141</v>
      </c>
      <c r="AU221" s="17" t="s">
        <v>79</v>
      </c>
    </row>
    <row r="222" s="13" customFormat="1">
      <c r="A222" s="13"/>
      <c r="B222" s="225"/>
      <c r="C222" s="226"/>
      <c r="D222" s="218" t="s">
        <v>156</v>
      </c>
      <c r="E222" s="227" t="s">
        <v>19</v>
      </c>
      <c r="F222" s="228" t="s">
        <v>361</v>
      </c>
      <c r="G222" s="226"/>
      <c r="H222" s="229">
        <v>8846.4599999999991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156</v>
      </c>
      <c r="AU222" s="235" t="s">
        <v>79</v>
      </c>
      <c r="AV222" s="13" t="s">
        <v>79</v>
      </c>
      <c r="AW222" s="13" t="s">
        <v>31</v>
      </c>
      <c r="AX222" s="13" t="s">
        <v>69</v>
      </c>
      <c r="AY222" s="235" t="s">
        <v>130</v>
      </c>
    </row>
    <row r="223" s="13" customFormat="1">
      <c r="A223" s="13"/>
      <c r="B223" s="225"/>
      <c r="C223" s="226"/>
      <c r="D223" s="218" t="s">
        <v>156</v>
      </c>
      <c r="E223" s="227" t="s">
        <v>19</v>
      </c>
      <c r="F223" s="228" t="s">
        <v>362</v>
      </c>
      <c r="G223" s="226"/>
      <c r="H223" s="229">
        <v>32.640000000000001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156</v>
      </c>
      <c r="AU223" s="235" t="s">
        <v>79</v>
      </c>
      <c r="AV223" s="13" t="s">
        <v>79</v>
      </c>
      <c r="AW223" s="13" t="s">
        <v>31</v>
      </c>
      <c r="AX223" s="13" t="s">
        <v>69</v>
      </c>
      <c r="AY223" s="235" t="s">
        <v>130</v>
      </c>
    </row>
    <row r="224" s="14" customFormat="1">
      <c r="A224" s="14"/>
      <c r="B224" s="236"/>
      <c r="C224" s="237"/>
      <c r="D224" s="218" t="s">
        <v>156</v>
      </c>
      <c r="E224" s="238" t="s">
        <v>19</v>
      </c>
      <c r="F224" s="239" t="s">
        <v>165</v>
      </c>
      <c r="G224" s="237"/>
      <c r="H224" s="240">
        <v>8879.1000000000004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156</v>
      </c>
      <c r="AU224" s="246" t="s">
        <v>79</v>
      </c>
      <c r="AV224" s="14" t="s">
        <v>137</v>
      </c>
      <c r="AW224" s="14" t="s">
        <v>31</v>
      </c>
      <c r="AX224" s="14" t="s">
        <v>77</v>
      </c>
      <c r="AY224" s="246" t="s">
        <v>130</v>
      </c>
    </row>
    <row r="225" s="12" customFormat="1" ht="22.8" customHeight="1">
      <c r="A225" s="12"/>
      <c r="B225" s="189"/>
      <c r="C225" s="190"/>
      <c r="D225" s="191" t="s">
        <v>68</v>
      </c>
      <c r="E225" s="203" t="s">
        <v>192</v>
      </c>
      <c r="F225" s="203" t="s">
        <v>363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P226</f>
        <v>0</v>
      </c>
      <c r="Q225" s="197"/>
      <c r="R225" s="198">
        <f>R226</f>
        <v>0.00108</v>
      </c>
      <c r="S225" s="197"/>
      <c r="T225" s="199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77</v>
      </c>
      <c r="AT225" s="201" t="s">
        <v>68</v>
      </c>
      <c r="AU225" s="201" t="s">
        <v>77</v>
      </c>
      <c r="AY225" s="200" t="s">
        <v>130</v>
      </c>
      <c r="BK225" s="202">
        <f>BK226</f>
        <v>0</v>
      </c>
    </row>
    <row r="226" s="2" customFormat="1" ht="16.5" customHeight="1">
      <c r="A226" s="38"/>
      <c r="B226" s="39"/>
      <c r="C226" s="205" t="s">
        <v>364</v>
      </c>
      <c r="D226" s="205" t="s">
        <v>132</v>
      </c>
      <c r="E226" s="206" t="s">
        <v>365</v>
      </c>
      <c r="F226" s="207" t="s">
        <v>366</v>
      </c>
      <c r="G226" s="208" t="s">
        <v>367</v>
      </c>
      <c r="H226" s="209">
        <v>6</v>
      </c>
      <c r="I226" s="210"/>
      <c r="J226" s="211">
        <f>ROUND(I226*H226,2)</f>
        <v>0</v>
      </c>
      <c r="K226" s="207" t="s">
        <v>203</v>
      </c>
      <c r="L226" s="44"/>
      <c r="M226" s="212" t="s">
        <v>19</v>
      </c>
      <c r="N226" s="213" t="s">
        <v>40</v>
      </c>
      <c r="O226" s="84"/>
      <c r="P226" s="214">
        <f>O226*H226</f>
        <v>0</v>
      </c>
      <c r="Q226" s="214">
        <v>0.00018000000000000001</v>
      </c>
      <c r="R226" s="214">
        <f>Q226*H226</f>
        <v>0.00108</v>
      </c>
      <c r="S226" s="214">
        <v>0</v>
      </c>
      <c r="T226" s="21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6" t="s">
        <v>137</v>
      </c>
      <c r="AT226" s="216" t="s">
        <v>132</v>
      </c>
      <c r="AU226" s="216" t="s">
        <v>79</v>
      </c>
      <c r="AY226" s="17" t="s">
        <v>130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7" t="s">
        <v>77</v>
      </c>
      <c r="BK226" s="217">
        <f>ROUND(I226*H226,2)</f>
        <v>0</v>
      </c>
      <c r="BL226" s="17" t="s">
        <v>137</v>
      </c>
      <c r="BM226" s="216" t="s">
        <v>368</v>
      </c>
    </row>
    <row r="227" s="12" customFormat="1" ht="22.8" customHeight="1">
      <c r="A227" s="12"/>
      <c r="B227" s="189"/>
      <c r="C227" s="190"/>
      <c r="D227" s="191" t="s">
        <v>68</v>
      </c>
      <c r="E227" s="203" t="s">
        <v>198</v>
      </c>
      <c r="F227" s="203" t="s">
        <v>369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SUM(P228:P240)</f>
        <v>0</v>
      </c>
      <c r="Q227" s="197"/>
      <c r="R227" s="198">
        <f>SUM(R228:R240)</f>
        <v>50.445824025999997</v>
      </c>
      <c r="S227" s="197"/>
      <c r="T227" s="199">
        <f>SUM(T228:T240)</f>
        <v>1.6320000000000001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77</v>
      </c>
      <c r="AT227" s="201" t="s">
        <v>68</v>
      </c>
      <c r="AU227" s="201" t="s">
        <v>77</v>
      </c>
      <c r="AY227" s="200" t="s">
        <v>130</v>
      </c>
      <c r="BK227" s="202">
        <f>SUM(BK228:BK240)</f>
        <v>0</v>
      </c>
    </row>
    <row r="228" s="2" customFormat="1" ht="16.5" customHeight="1">
      <c r="A228" s="38"/>
      <c r="B228" s="39"/>
      <c r="C228" s="205" t="s">
        <v>370</v>
      </c>
      <c r="D228" s="205" t="s">
        <v>132</v>
      </c>
      <c r="E228" s="206" t="s">
        <v>371</v>
      </c>
      <c r="F228" s="207" t="s">
        <v>372</v>
      </c>
      <c r="G228" s="208" t="s">
        <v>151</v>
      </c>
      <c r="H228" s="209">
        <v>0.80000000000000004</v>
      </c>
      <c r="I228" s="210"/>
      <c r="J228" s="211">
        <f>ROUND(I228*H228,2)</f>
        <v>0</v>
      </c>
      <c r="K228" s="207" t="s">
        <v>152</v>
      </c>
      <c r="L228" s="44"/>
      <c r="M228" s="212" t="s">
        <v>19</v>
      </c>
      <c r="N228" s="213" t="s">
        <v>40</v>
      </c>
      <c r="O228" s="84"/>
      <c r="P228" s="214">
        <f>O228*H228</f>
        <v>0</v>
      </c>
      <c r="Q228" s="214">
        <v>2.6033223699999999</v>
      </c>
      <c r="R228" s="214">
        <f>Q228*H228</f>
        <v>2.0826578960000002</v>
      </c>
      <c r="S228" s="214">
        <v>0</v>
      </c>
      <c r="T228" s="21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6" t="s">
        <v>137</v>
      </c>
      <c r="AT228" s="216" t="s">
        <v>132</v>
      </c>
      <c r="AU228" s="216" t="s">
        <v>79</v>
      </c>
      <c r="AY228" s="17" t="s">
        <v>130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77</v>
      </c>
      <c r="BK228" s="217">
        <f>ROUND(I228*H228,2)</f>
        <v>0</v>
      </c>
      <c r="BL228" s="17" t="s">
        <v>137</v>
      </c>
      <c r="BM228" s="216" t="s">
        <v>373</v>
      </c>
    </row>
    <row r="229" s="2" customFormat="1">
      <c r="A229" s="38"/>
      <c r="B229" s="39"/>
      <c r="C229" s="40"/>
      <c r="D229" s="218" t="s">
        <v>139</v>
      </c>
      <c r="E229" s="40"/>
      <c r="F229" s="219" t="s">
        <v>374</v>
      </c>
      <c r="G229" s="40"/>
      <c r="H229" s="40"/>
      <c r="I229" s="220"/>
      <c r="J229" s="40"/>
      <c r="K229" s="40"/>
      <c r="L229" s="44"/>
      <c r="M229" s="221"/>
      <c r="N229" s="22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139</v>
      </c>
      <c r="AU229" s="17" t="s">
        <v>79</v>
      </c>
    </row>
    <row r="230" s="2" customFormat="1">
      <c r="A230" s="38"/>
      <c r="B230" s="39"/>
      <c r="C230" s="40"/>
      <c r="D230" s="223" t="s">
        <v>141</v>
      </c>
      <c r="E230" s="40"/>
      <c r="F230" s="224" t="s">
        <v>375</v>
      </c>
      <c r="G230" s="40"/>
      <c r="H230" s="40"/>
      <c r="I230" s="220"/>
      <c r="J230" s="40"/>
      <c r="K230" s="40"/>
      <c r="L230" s="44"/>
      <c r="M230" s="221"/>
      <c r="N230" s="222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141</v>
      </c>
      <c r="AU230" s="17" t="s">
        <v>79</v>
      </c>
    </row>
    <row r="231" s="13" customFormat="1">
      <c r="A231" s="13"/>
      <c r="B231" s="225"/>
      <c r="C231" s="226"/>
      <c r="D231" s="218" t="s">
        <v>156</v>
      </c>
      <c r="E231" s="227" t="s">
        <v>19</v>
      </c>
      <c r="F231" s="228" t="s">
        <v>376</v>
      </c>
      <c r="G231" s="226"/>
      <c r="H231" s="229">
        <v>0.80000000000000004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156</v>
      </c>
      <c r="AU231" s="235" t="s">
        <v>79</v>
      </c>
      <c r="AV231" s="13" t="s">
        <v>79</v>
      </c>
      <c r="AW231" s="13" t="s">
        <v>31</v>
      </c>
      <c r="AX231" s="13" t="s">
        <v>77</v>
      </c>
      <c r="AY231" s="235" t="s">
        <v>130</v>
      </c>
    </row>
    <row r="232" s="2" customFormat="1" ht="24.15" customHeight="1">
      <c r="A232" s="38"/>
      <c r="B232" s="39"/>
      <c r="C232" s="205" t="s">
        <v>377</v>
      </c>
      <c r="D232" s="205" t="s">
        <v>132</v>
      </c>
      <c r="E232" s="206" t="s">
        <v>378</v>
      </c>
      <c r="F232" s="207" t="s">
        <v>379</v>
      </c>
      <c r="G232" s="208" t="s">
        <v>266</v>
      </c>
      <c r="H232" s="209">
        <v>3.839</v>
      </c>
      <c r="I232" s="210"/>
      <c r="J232" s="211">
        <f>ROUND(I232*H232,2)</f>
        <v>0</v>
      </c>
      <c r="K232" s="207" t="s">
        <v>203</v>
      </c>
      <c r="L232" s="44"/>
      <c r="M232" s="212" t="s">
        <v>19</v>
      </c>
      <c r="N232" s="213" t="s">
        <v>40</v>
      </c>
      <c r="O232" s="84"/>
      <c r="P232" s="214">
        <f>O232*H232</f>
        <v>0</v>
      </c>
      <c r="Q232" s="214">
        <v>10.58667</v>
      </c>
      <c r="R232" s="214">
        <f>Q232*H232</f>
        <v>40.642226129999997</v>
      </c>
      <c r="S232" s="214">
        <v>0</v>
      </c>
      <c r="T232" s="21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6" t="s">
        <v>137</v>
      </c>
      <c r="AT232" s="216" t="s">
        <v>132</v>
      </c>
      <c r="AU232" s="216" t="s">
        <v>79</v>
      </c>
      <c r="AY232" s="17" t="s">
        <v>130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77</v>
      </c>
      <c r="BK232" s="217">
        <f>ROUND(I232*H232,2)</f>
        <v>0</v>
      </c>
      <c r="BL232" s="17" t="s">
        <v>137</v>
      </c>
      <c r="BM232" s="216" t="s">
        <v>380</v>
      </c>
    </row>
    <row r="233" s="2" customFormat="1" ht="24.15" customHeight="1">
      <c r="A233" s="38"/>
      <c r="B233" s="39"/>
      <c r="C233" s="205" t="s">
        <v>381</v>
      </c>
      <c r="D233" s="205" t="s">
        <v>132</v>
      </c>
      <c r="E233" s="206" t="s">
        <v>382</v>
      </c>
      <c r="F233" s="207" t="s">
        <v>383</v>
      </c>
      <c r="G233" s="208" t="s">
        <v>367</v>
      </c>
      <c r="H233" s="209">
        <v>5</v>
      </c>
      <c r="I233" s="210"/>
      <c r="J233" s="211">
        <f>ROUND(I233*H233,2)</f>
        <v>0</v>
      </c>
      <c r="K233" s="207" t="s">
        <v>152</v>
      </c>
      <c r="L233" s="44"/>
      <c r="M233" s="212" t="s">
        <v>19</v>
      </c>
      <c r="N233" s="213" t="s">
        <v>40</v>
      </c>
      <c r="O233" s="84"/>
      <c r="P233" s="214">
        <f>O233*H233</f>
        <v>0</v>
      </c>
      <c r="Q233" s="214">
        <v>1.5430699999999999</v>
      </c>
      <c r="R233" s="214">
        <f>Q233*H233</f>
        <v>7.7153499999999999</v>
      </c>
      <c r="S233" s="214">
        <v>0</v>
      </c>
      <c r="T233" s="21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6" t="s">
        <v>137</v>
      </c>
      <c r="AT233" s="216" t="s">
        <v>132</v>
      </c>
      <c r="AU233" s="216" t="s">
        <v>79</v>
      </c>
      <c r="AY233" s="17" t="s">
        <v>130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77</v>
      </c>
      <c r="BK233" s="217">
        <f>ROUND(I233*H233,2)</f>
        <v>0</v>
      </c>
      <c r="BL233" s="17" t="s">
        <v>137</v>
      </c>
      <c r="BM233" s="216" t="s">
        <v>384</v>
      </c>
    </row>
    <row r="234" s="2" customFormat="1">
      <c r="A234" s="38"/>
      <c r="B234" s="39"/>
      <c r="C234" s="40"/>
      <c r="D234" s="218" t="s">
        <v>139</v>
      </c>
      <c r="E234" s="40"/>
      <c r="F234" s="219" t="s">
        <v>385</v>
      </c>
      <c r="G234" s="40"/>
      <c r="H234" s="40"/>
      <c r="I234" s="220"/>
      <c r="J234" s="40"/>
      <c r="K234" s="40"/>
      <c r="L234" s="44"/>
      <c r="M234" s="221"/>
      <c r="N234" s="222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139</v>
      </c>
      <c r="AU234" s="17" t="s">
        <v>79</v>
      </c>
    </row>
    <row r="235" s="2" customFormat="1">
      <c r="A235" s="38"/>
      <c r="B235" s="39"/>
      <c r="C235" s="40"/>
      <c r="D235" s="223" t="s">
        <v>141</v>
      </c>
      <c r="E235" s="40"/>
      <c r="F235" s="224" t="s">
        <v>386</v>
      </c>
      <c r="G235" s="40"/>
      <c r="H235" s="40"/>
      <c r="I235" s="220"/>
      <c r="J235" s="40"/>
      <c r="K235" s="40"/>
      <c r="L235" s="44"/>
      <c r="M235" s="221"/>
      <c r="N235" s="22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141</v>
      </c>
      <c r="AU235" s="17" t="s">
        <v>79</v>
      </c>
    </row>
    <row r="236" s="13" customFormat="1">
      <c r="A236" s="13"/>
      <c r="B236" s="225"/>
      <c r="C236" s="226"/>
      <c r="D236" s="218" t="s">
        <v>156</v>
      </c>
      <c r="E236" s="227" t="s">
        <v>19</v>
      </c>
      <c r="F236" s="228" t="s">
        <v>172</v>
      </c>
      <c r="G236" s="226"/>
      <c r="H236" s="229">
        <v>5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156</v>
      </c>
      <c r="AU236" s="235" t="s">
        <v>79</v>
      </c>
      <c r="AV236" s="13" t="s">
        <v>79</v>
      </c>
      <c r="AW236" s="13" t="s">
        <v>31</v>
      </c>
      <c r="AX236" s="13" t="s">
        <v>77</v>
      </c>
      <c r="AY236" s="235" t="s">
        <v>130</v>
      </c>
    </row>
    <row r="237" s="2" customFormat="1" ht="24.15" customHeight="1">
      <c r="A237" s="38"/>
      <c r="B237" s="39"/>
      <c r="C237" s="205" t="s">
        <v>387</v>
      </c>
      <c r="D237" s="205" t="s">
        <v>132</v>
      </c>
      <c r="E237" s="206" t="s">
        <v>388</v>
      </c>
      <c r="F237" s="207" t="s">
        <v>389</v>
      </c>
      <c r="G237" s="208" t="s">
        <v>135</v>
      </c>
      <c r="H237" s="209">
        <v>13</v>
      </c>
      <c r="I237" s="210"/>
      <c r="J237" s="211">
        <f>ROUND(I237*H237,2)</f>
        <v>0</v>
      </c>
      <c r="K237" s="207" t="s">
        <v>203</v>
      </c>
      <c r="L237" s="44"/>
      <c r="M237" s="212" t="s">
        <v>19</v>
      </c>
      <c r="N237" s="213" t="s">
        <v>40</v>
      </c>
      <c r="O237" s="84"/>
      <c r="P237" s="214">
        <f>O237*H237</f>
        <v>0</v>
      </c>
      <c r="Q237" s="214">
        <v>0.00042999999999999999</v>
      </c>
      <c r="R237" s="214">
        <f>Q237*H237</f>
        <v>0.0055899999999999995</v>
      </c>
      <c r="S237" s="214">
        <v>0</v>
      </c>
      <c r="T237" s="21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6" t="s">
        <v>137</v>
      </c>
      <c r="AT237" s="216" t="s">
        <v>132</v>
      </c>
      <c r="AU237" s="216" t="s">
        <v>79</v>
      </c>
      <c r="AY237" s="17" t="s">
        <v>130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77</v>
      </c>
      <c r="BK237" s="217">
        <f>ROUND(I237*H237,2)</f>
        <v>0</v>
      </c>
      <c r="BL237" s="17" t="s">
        <v>137</v>
      </c>
      <c r="BM237" s="216" t="s">
        <v>390</v>
      </c>
    </row>
    <row r="238" s="2" customFormat="1" ht="24.15" customHeight="1">
      <c r="A238" s="38"/>
      <c r="B238" s="39"/>
      <c r="C238" s="205" t="s">
        <v>391</v>
      </c>
      <c r="D238" s="205" t="s">
        <v>132</v>
      </c>
      <c r="E238" s="206" t="s">
        <v>392</v>
      </c>
      <c r="F238" s="207" t="s">
        <v>393</v>
      </c>
      <c r="G238" s="208" t="s">
        <v>135</v>
      </c>
      <c r="H238" s="209">
        <v>4.7999999999999998</v>
      </c>
      <c r="I238" s="210"/>
      <c r="J238" s="211">
        <f>ROUND(I238*H238,2)</f>
        <v>0</v>
      </c>
      <c r="K238" s="207" t="s">
        <v>152</v>
      </c>
      <c r="L238" s="44"/>
      <c r="M238" s="212" t="s">
        <v>19</v>
      </c>
      <c r="N238" s="213" t="s">
        <v>40</v>
      </c>
      <c r="O238" s="84"/>
      <c r="P238" s="214">
        <f>O238*H238</f>
        <v>0</v>
      </c>
      <c r="Q238" s="214">
        <v>0</v>
      </c>
      <c r="R238" s="214">
        <f>Q238*H238</f>
        <v>0</v>
      </c>
      <c r="S238" s="214">
        <v>0.34000000000000002</v>
      </c>
      <c r="T238" s="215">
        <f>S238*H238</f>
        <v>1.6320000000000001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6" t="s">
        <v>137</v>
      </c>
      <c r="AT238" s="216" t="s">
        <v>132</v>
      </c>
      <c r="AU238" s="216" t="s">
        <v>79</v>
      </c>
      <c r="AY238" s="17" t="s">
        <v>130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7" t="s">
        <v>77</v>
      </c>
      <c r="BK238" s="217">
        <f>ROUND(I238*H238,2)</f>
        <v>0</v>
      </c>
      <c r="BL238" s="17" t="s">
        <v>137</v>
      </c>
      <c r="BM238" s="216" t="s">
        <v>394</v>
      </c>
    </row>
    <row r="239" s="2" customFormat="1">
      <c r="A239" s="38"/>
      <c r="B239" s="39"/>
      <c r="C239" s="40"/>
      <c r="D239" s="218" t="s">
        <v>139</v>
      </c>
      <c r="E239" s="40"/>
      <c r="F239" s="219" t="s">
        <v>395</v>
      </c>
      <c r="G239" s="40"/>
      <c r="H239" s="40"/>
      <c r="I239" s="220"/>
      <c r="J239" s="40"/>
      <c r="K239" s="40"/>
      <c r="L239" s="44"/>
      <c r="M239" s="221"/>
      <c r="N239" s="22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139</v>
      </c>
      <c r="AU239" s="17" t="s">
        <v>79</v>
      </c>
    </row>
    <row r="240" s="2" customFormat="1">
      <c r="A240" s="38"/>
      <c r="B240" s="39"/>
      <c r="C240" s="40"/>
      <c r="D240" s="223" t="s">
        <v>141</v>
      </c>
      <c r="E240" s="40"/>
      <c r="F240" s="224" t="s">
        <v>396</v>
      </c>
      <c r="G240" s="40"/>
      <c r="H240" s="40"/>
      <c r="I240" s="220"/>
      <c r="J240" s="40"/>
      <c r="K240" s="40"/>
      <c r="L240" s="44"/>
      <c r="M240" s="221"/>
      <c r="N240" s="222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141</v>
      </c>
      <c r="AU240" s="17" t="s">
        <v>79</v>
      </c>
    </row>
    <row r="241" s="12" customFormat="1" ht="22.8" customHeight="1">
      <c r="A241" s="12"/>
      <c r="B241" s="189"/>
      <c r="C241" s="190"/>
      <c r="D241" s="191" t="s">
        <v>68</v>
      </c>
      <c r="E241" s="203" t="s">
        <v>397</v>
      </c>
      <c r="F241" s="203" t="s">
        <v>398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SUM(P242:P252)</f>
        <v>0</v>
      </c>
      <c r="Q241" s="197"/>
      <c r="R241" s="198">
        <f>SUM(R242:R252)</f>
        <v>0</v>
      </c>
      <c r="S241" s="197"/>
      <c r="T241" s="199">
        <f>SUM(T242:T252)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77</v>
      </c>
      <c r="AT241" s="201" t="s">
        <v>68</v>
      </c>
      <c r="AU241" s="201" t="s">
        <v>77</v>
      </c>
      <c r="AY241" s="200" t="s">
        <v>130</v>
      </c>
      <c r="BK241" s="202">
        <f>SUM(BK242:BK252)</f>
        <v>0</v>
      </c>
    </row>
    <row r="242" s="2" customFormat="1" ht="21.75" customHeight="1">
      <c r="A242" s="38"/>
      <c r="B242" s="39"/>
      <c r="C242" s="205" t="s">
        <v>399</v>
      </c>
      <c r="D242" s="205" t="s">
        <v>132</v>
      </c>
      <c r="E242" s="206" t="s">
        <v>400</v>
      </c>
      <c r="F242" s="207" t="s">
        <v>401</v>
      </c>
      <c r="G242" s="208" t="s">
        <v>202</v>
      </c>
      <c r="H242" s="209">
        <v>3.2970000000000002</v>
      </c>
      <c r="I242" s="210"/>
      <c r="J242" s="211">
        <f>ROUND(I242*H242,2)</f>
        <v>0</v>
      </c>
      <c r="K242" s="207" t="s">
        <v>152</v>
      </c>
      <c r="L242" s="44"/>
      <c r="M242" s="212" t="s">
        <v>19</v>
      </c>
      <c r="N242" s="213" t="s">
        <v>40</v>
      </c>
      <c r="O242" s="84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6" t="s">
        <v>137</v>
      </c>
      <c r="AT242" s="216" t="s">
        <v>132</v>
      </c>
      <c r="AU242" s="216" t="s">
        <v>79</v>
      </c>
      <c r="AY242" s="17" t="s">
        <v>130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77</v>
      </c>
      <c r="BK242" s="217">
        <f>ROUND(I242*H242,2)</f>
        <v>0</v>
      </c>
      <c r="BL242" s="17" t="s">
        <v>137</v>
      </c>
      <c r="BM242" s="216" t="s">
        <v>402</v>
      </c>
    </row>
    <row r="243" s="2" customFormat="1">
      <c r="A243" s="38"/>
      <c r="B243" s="39"/>
      <c r="C243" s="40"/>
      <c r="D243" s="218" t="s">
        <v>139</v>
      </c>
      <c r="E243" s="40"/>
      <c r="F243" s="219" t="s">
        <v>403</v>
      </c>
      <c r="G243" s="40"/>
      <c r="H243" s="40"/>
      <c r="I243" s="220"/>
      <c r="J243" s="40"/>
      <c r="K243" s="40"/>
      <c r="L243" s="44"/>
      <c r="M243" s="221"/>
      <c r="N243" s="222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139</v>
      </c>
      <c r="AU243" s="17" t="s">
        <v>79</v>
      </c>
    </row>
    <row r="244" s="2" customFormat="1">
      <c r="A244" s="38"/>
      <c r="B244" s="39"/>
      <c r="C244" s="40"/>
      <c r="D244" s="223" t="s">
        <v>141</v>
      </c>
      <c r="E244" s="40"/>
      <c r="F244" s="224" t="s">
        <v>404</v>
      </c>
      <c r="G244" s="40"/>
      <c r="H244" s="40"/>
      <c r="I244" s="220"/>
      <c r="J244" s="40"/>
      <c r="K244" s="40"/>
      <c r="L244" s="44"/>
      <c r="M244" s="221"/>
      <c r="N244" s="222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141</v>
      </c>
      <c r="AU244" s="17" t="s">
        <v>79</v>
      </c>
    </row>
    <row r="245" s="2" customFormat="1" ht="24.15" customHeight="1">
      <c r="A245" s="38"/>
      <c r="B245" s="39"/>
      <c r="C245" s="205" t="s">
        <v>405</v>
      </c>
      <c r="D245" s="205" t="s">
        <v>132</v>
      </c>
      <c r="E245" s="206" t="s">
        <v>406</v>
      </c>
      <c r="F245" s="207" t="s">
        <v>407</v>
      </c>
      <c r="G245" s="208" t="s">
        <v>202</v>
      </c>
      <c r="H245" s="209">
        <v>3.2970000000000002</v>
      </c>
      <c r="I245" s="210"/>
      <c r="J245" s="211">
        <f>ROUND(I245*H245,2)</f>
        <v>0</v>
      </c>
      <c r="K245" s="207" t="s">
        <v>152</v>
      </c>
      <c r="L245" s="44"/>
      <c r="M245" s="212" t="s">
        <v>19</v>
      </c>
      <c r="N245" s="213" t="s">
        <v>40</v>
      </c>
      <c r="O245" s="84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6" t="s">
        <v>137</v>
      </c>
      <c r="AT245" s="216" t="s">
        <v>132</v>
      </c>
      <c r="AU245" s="216" t="s">
        <v>79</v>
      </c>
      <c r="AY245" s="17" t="s">
        <v>130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7" t="s">
        <v>77</v>
      </c>
      <c r="BK245" s="217">
        <f>ROUND(I245*H245,2)</f>
        <v>0</v>
      </c>
      <c r="BL245" s="17" t="s">
        <v>137</v>
      </c>
      <c r="BM245" s="216" t="s">
        <v>408</v>
      </c>
    </row>
    <row r="246" s="2" customFormat="1">
      <c r="A246" s="38"/>
      <c r="B246" s="39"/>
      <c r="C246" s="40"/>
      <c r="D246" s="218" t="s">
        <v>139</v>
      </c>
      <c r="E246" s="40"/>
      <c r="F246" s="219" t="s">
        <v>409</v>
      </c>
      <c r="G246" s="40"/>
      <c r="H246" s="40"/>
      <c r="I246" s="220"/>
      <c r="J246" s="40"/>
      <c r="K246" s="40"/>
      <c r="L246" s="44"/>
      <c r="M246" s="221"/>
      <c r="N246" s="222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139</v>
      </c>
      <c r="AU246" s="17" t="s">
        <v>79</v>
      </c>
    </row>
    <row r="247" s="2" customFormat="1">
      <c r="A247" s="38"/>
      <c r="B247" s="39"/>
      <c r="C247" s="40"/>
      <c r="D247" s="223" t="s">
        <v>141</v>
      </c>
      <c r="E247" s="40"/>
      <c r="F247" s="224" t="s">
        <v>410</v>
      </c>
      <c r="G247" s="40"/>
      <c r="H247" s="40"/>
      <c r="I247" s="220"/>
      <c r="J247" s="40"/>
      <c r="K247" s="40"/>
      <c r="L247" s="44"/>
      <c r="M247" s="221"/>
      <c r="N247" s="222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141</v>
      </c>
      <c r="AU247" s="17" t="s">
        <v>79</v>
      </c>
    </row>
    <row r="248" s="2" customFormat="1" ht="24.15" customHeight="1">
      <c r="A248" s="38"/>
      <c r="B248" s="39"/>
      <c r="C248" s="205" t="s">
        <v>411</v>
      </c>
      <c r="D248" s="205" t="s">
        <v>132</v>
      </c>
      <c r="E248" s="206" t="s">
        <v>412</v>
      </c>
      <c r="F248" s="207" t="s">
        <v>413</v>
      </c>
      <c r="G248" s="208" t="s">
        <v>202</v>
      </c>
      <c r="H248" s="209">
        <v>3.2970000000000002</v>
      </c>
      <c r="I248" s="210"/>
      <c r="J248" s="211">
        <f>ROUND(I248*H248,2)</f>
        <v>0</v>
      </c>
      <c r="K248" s="207" t="s">
        <v>152</v>
      </c>
      <c r="L248" s="44"/>
      <c r="M248" s="212" t="s">
        <v>19</v>
      </c>
      <c r="N248" s="213" t="s">
        <v>40</v>
      </c>
      <c r="O248" s="84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6" t="s">
        <v>137</v>
      </c>
      <c r="AT248" s="216" t="s">
        <v>132</v>
      </c>
      <c r="AU248" s="216" t="s">
        <v>79</v>
      </c>
      <c r="AY248" s="17" t="s">
        <v>130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7" t="s">
        <v>77</v>
      </c>
      <c r="BK248" s="217">
        <f>ROUND(I248*H248,2)</f>
        <v>0</v>
      </c>
      <c r="BL248" s="17" t="s">
        <v>137</v>
      </c>
      <c r="BM248" s="216" t="s">
        <v>414</v>
      </c>
    </row>
    <row r="249" s="2" customFormat="1">
      <c r="A249" s="38"/>
      <c r="B249" s="39"/>
      <c r="C249" s="40"/>
      <c r="D249" s="218" t="s">
        <v>139</v>
      </c>
      <c r="E249" s="40"/>
      <c r="F249" s="219" t="s">
        <v>415</v>
      </c>
      <c r="G249" s="40"/>
      <c r="H249" s="40"/>
      <c r="I249" s="220"/>
      <c r="J249" s="40"/>
      <c r="K249" s="40"/>
      <c r="L249" s="44"/>
      <c r="M249" s="221"/>
      <c r="N249" s="222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139</v>
      </c>
      <c r="AU249" s="17" t="s">
        <v>79</v>
      </c>
    </row>
    <row r="250" s="2" customFormat="1">
      <c r="A250" s="38"/>
      <c r="B250" s="39"/>
      <c r="C250" s="40"/>
      <c r="D250" s="223" t="s">
        <v>141</v>
      </c>
      <c r="E250" s="40"/>
      <c r="F250" s="224" t="s">
        <v>416</v>
      </c>
      <c r="G250" s="40"/>
      <c r="H250" s="40"/>
      <c r="I250" s="220"/>
      <c r="J250" s="40"/>
      <c r="K250" s="40"/>
      <c r="L250" s="44"/>
      <c r="M250" s="221"/>
      <c r="N250" s="222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141</v>
      </c>
      <c r="AU250" s="17" t="s">
        <v>79</v>
      </c>
    </row>
    <row r="251" s="2" customFormat="1" ht="24.15" customHeight="1">
      <c r="A251" s="38"/>
      <c r="B251" s="39"/>
      <c r="C251" s="205" t="s">
        <v>417</v>
      </c>
      <c r="D251" s="205" t="s">
        <v>132</v>
      </c>
      <c r="E251" s="206" t="s">
        <v>418</v>
      </c>
      <c r="F251" s="207" t="s">
        <v>419</v>
      </c>
      <c r="G251" s="208" t="s">
        <v>202</v>
      </c>
      <c r="H251" s="209">
        <v>3.2970000000000002</v>
      </c>
      <c r="I251" s="210"/>
      <c r="J251" s="211">
        <f>ROUND(I251*H251,2)</f>
        <v>0</v>
      </c>
      <c r="K251" s="207" t="s">
        <v>19</v>
      </c>
      <c r="L251" s="44"/>
      <c r="M251" s="212" t="s">
        <v>19</v>
      </c>
      <c r="N251" s="213" t="s">
        <v>40</v>
      </c>
      <c r="O251" s="84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6" t="s">
        <v>137</v>
      </c>
      <c r="AT251" s="216" t="s">
        <v>132</v>
      </c>
      <c r="AU251" s="216" t="s">
        <v>79</v>
      </c>
      <c r="AY251" s="17" t="s">
        <v>130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7" t="s">
        <v>77</v>
      </c>
      <c r="BK251" s="217">
        <f>ROUND(I251*H251,2)</f>
        <v>0</v>
      </c>
      <c r="BL251" s="17" t="s">
        <v>137</v>
      </c>
      <c r="BM251" s="216" t="s">
        <v>420</v>
      </c>
    </row>
    <row r="252" s="2" customFormat="1">
      <c r="A252" s="38"/>
      <c r="B252" s="39"/>
      <c r="C252" s="40"/>
      <c r="D252" s="218" t="s">
        <v>139</v>
      </c>
      <c r="E252" s="40"/>
      <c r="F252" s="219" t="s">
        <v>421</v>
      </c>
      <c r="G252" s="40"/>
      <c r="H252" s="40"/>
      <c r="I252" s="220"/>
      <c r="J252" s="40"/>
      <c r="K252" s="40"/>
      <c r="L252" s="44"/>
      <c r="M252" s="221"/>
      <c r="N252" s="222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139</v>
      </c>
      <c r="AU252" s="17" t="s">
        <v>79</v>
      </c>
    </row>
    <row r="253" s="12" customFormat="1" ht="22.8" customHeight="1">
      <c r="A253" s="12"/>
      <c r="B253" s="189"/>
      <c r="C253" s="190"/>
      <c r="D253" s="191" t="s">
        <v>68</v>
      </c>
      <c r="E253" s="203" t="s">
        <v>422</v>
      </c>
      <c r="F253" s="203" t="s">
        <v>423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SUM(P254:P259)</f>
        <v>0</v>
      </c>
      <c r="Q253" s="197"/>
      <c r="R253" s="198">
        <f>SUM(R254:R259)</f>
        <v>0</v>
      </c>
      <c r="S253" s="197"/>
      <c r="T253" s="199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77</v>
      </c>
      <c r="AT253" s="201" t="s">
        <v>68</v>
      </c>
      <c r="AU253" s="201" t="s">
        <v>77</v>
      </c>
      <c r="AY253" s="200" t="s">
        <v>130</v>
      </c>
      <c r="BK253" s="202">
        <f>SUM(BK254:BK259)</f>
        <v>0</v>
      </c>
    </row>
    <row r="254" s="2" customFormat="1" ht="33" customHeight="1">
      <c r="A254" s="38"/>
      <c r="B254" s="39"/>
      <c r="C254" s="205" t="s">
        <v>424</v>
      </c>
      <c r="D254" s="205" t="s">
        <v>132</v>
      </c>
      <c r="E254" s="206" t="s">
        <v>425</v>
      </c>
      <c r="F254" s="207" t="s">
        <v>426</v>
      </c>
      <c r="G254" s="208" t="s">
        <v>202</v>
      </c>
      <c r="H254" s="209">
        <v>16409.151000000002</v>
      </c>
      <c r="I254" s="210"/>
      <c r="J254" s="211">
        <f>ROUND(I254*H254,2)</f>
        <v>0</v>
      </c>
      <c r="K254" s="207" t="s">
        <v>152</v>
      </c>
      <c r="L254" s="44"/>
      <c r="M254" s="212" t="s">
        <v>19</v>
      </c>
      <c r="N254" s="213" t="s">
        <v>40</v>
      </c>
      <c r="O254" s="84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6" t="s">
        <v>137</v>
      </c>
      <c r="AT254" s="216" t="s">
        <v>132</v>
      </c>
      <c r="AU254" s="216" t="s">
        <v>79</v>
      </c>
      <c r="AY254" s="17" t="s">
        <v>130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7" t="s">
        <v>77</v>
      </c>
      <c r="BK254" s="217">
        <f>ROUND(I254*H254,2)</f>
        <v>0</v>
      </c>
      <c r="BL254" s="17" t="s">
        <v>137</v>
      </c>
      <c r="BM254" s="216" t="s">
        <v>427</v>
      </c>
    </row>
    <row r="255" s="2" customFormat="1">
      <c r="A255" s="38"/>
      <c r="B255" s="39"/>
      <c r="C255" s="40"/>
      <c r="D255" s="218" t="s">
        <v>139</v>
      </c>
      <c r="E255" s="40"/>
      <c r="F255" s="219" t="s">
        <v>428</v>
      </c>
      <c r="G255" s="40"/>
      <c r="H255" s="40"/>
      <c r="I255" s="220"/>
      <c r="J255" s="40"/>
      <c r="K255" s="40"/>
      <c r="L255" s="44"/>
      <c r="M255" s="221"/>
      <c r="N255" s="222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139</v>
      </c>
      <c r="AU255" s="17" t="s">
        <v>79</v>
      </c>
    </row>
    <row r="256" s="2" customFormat="1">
      <c r="A256" s="38"/>
      <c r="B256" s="39"/>
      <c r="C256" s="40"/>
      <c r="D256" s="223" t="s">
        <v>141</v>
      </c>
      <c r="E256" s="40"/>
      <c r="F256" s="224" t="s">
        <v>429</v>
      </c>
      <c r="G256" s="40"/>
      <c r="H256" s="40"/>
      <c r="I256" s="220"/>
      <c r="J256" s="40"/>
      <c r="K256" s="40"/>
      <c r="L256" s="44"/>
      <c r="M256" s="221"/>
      <c r="N256" s="222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141</v>
      </c>
      <c r="AU256" s="17" t="s">
        <v>79</v>
      </c>
    </row>
    <row r="257" s="2" customFormat="1" ht="33" customHeight="1">
      <c r="A257" s="38"/>
      <c r="B257" s="39"/>
      <c r="C257" s="205" t="s">
        <v>430</v>
      </c>
      <c r="D257" s="205" t="s">
        <v>132</v>
      </c>
      <c r="E257" s="206" t="s">
        <v>431</v>
      </c>
      <c r="F257" s="207" t="s">
        <v>432</v>
      </c>
      <c r="G257" s="208" t="s">
        <v>202</v>
      </c>
      <c r="H257" s="209">
        <v>16409.151000000002</v>
      </c>
      <c r="I257" s="210"/>
      <c r="J257" s="211">
        <f>ROUND(I257*H257,2)</f>
        <v>0</v>
      </c>
      <c r="K257" s="207" t="s">
        <v>152</v>
      </c>
      <c r="L257" s="44"/>
      <c r="M257" s="212" t="s">
        <v>19</v>
      </c>
      <c r="N257" s="213" t="s">
        <v>40</v>
      </c>
      <c r="O257" s="84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6" t="s">
        <v>137</v>
      </c>
      <c r="AT257" s="216" t="s">
        <v>132</v>
      </c>
      <c r="AU257" s="216" t="s">
        <v>79</v>
      </c>
      <c r="AY257" s="17" t="s">
        <v>130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7" t="s">
        <v>77</v>
      </c>
      <c r="BK257" s="217">
        <f>ROUND(I257*H257,2)</f>
        <v>0</v>
      </c>
      <c r="BL257" s="17" t="s">
        <v>137</v>
      </c>
      <c r="BM257" s="216" t="s">
        <v>433</v>
      </c>
    </row>
    <row r="258" s="2" customFormat="1">
      <c r="A258" s="38"/>
      <c r="B258" s="39"/>
      <c r="C258" s="40"/>
      <c r="D258" s="218" t="s">
        <v>139</v>
      </c>
      <c r="E258" s="40"/>
      <c r="F258" s="219" t="s">
        <v>434</v>
      </c>
      <c r="G258" s="40"/>
      <c r="H258" s="40"/>
      <c r="I258" s="220"/>
      <c r="J258" s="40"/>
      <c r="K258" s="40"/>
      <c r="L258" s="44"/>
      <c r="M258" s="221"/>
      <c r="N258" s="222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139</v>
      </c>
      <c r="AU258" s="17" t="s">
        <v>79</v>
      </c>
    </row>
    <row r="259" s="2" customFormat="1">
      <c r="A259" s="38"/>
      <c r="B259" s="39"/>
      <c r="C259" s="40"/>
      <c r="D259" s="223" t="s">
        <v>141</v>
      </c>
      <c r="E259" s="40"/>
      <c r="F259" s="224" t="s">
        <v>435</v>
      </c>
      <c r="G259" s="40"/>
      <c r="H259" s="40"/>
      <c r="I259" s="220"/>
      <c r="J259" s="40"/>
      <c r="K259" s="40"/>
      <c r="L259" s="44"/>
      <c r="M259" s="257"/>
      <c r="N259" s="258"/>
      <c r="O259" s="259"/>
      <c r="P259" s="259"/>
      <c r="Q259" s="259"/>
      <c r="R259" s="259"/>
      <c r="S259" s="259"/>
      <c r="T259" s="260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141</v>
      </c>
      <c r="AU259" s="17" t="s">
        <v>79</v>
      </c>
    </row>
    <row r="260" s="2" customFormat="1" ht="6.96" customHeight="1">
      <c r="A260" s="38"/>
      <c r="B260" s="59"/>
      <c r="C260" s="60"/>
      <c r="D260" s="60"/>
      <c r="E260" s="60"/>
      <c r="F260" s="60"/>
      <c r="G260" s="60"/>
      <c r="H260" s="60"/>
      <c r="I260" s="60"/>
      <c r="J260" s="60"/>
      <c r="K260" s="60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RK+M6sZTS8Rg+m4VcXJ/0bSeI1bMx7oOZT10/mlveA/J3j5WUjVkOGa/RDCA4becEs4oD8aSoBGqpvG+A8EfPw==" hashValue="gO73JPdvQTl5Lv3nQX2ihfi/kJvVN5NX6fKBlP6P4y9YxarBgsnliU45OlgD52trJKlCPEPbB+RlI+aKYV6m0w==" algorithmName="SHA-512" password="CC35"/>
  <autoFilter ref="C87:K25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1_01/113107122"/>
    <hyperlink ref="F96" r:id="rId2" display="https://podminky.urs.cz/item/CS_URS_2021_01/113311121"/>
    <hyperlink ref="F99" r:id="rId3" display="https://podminky.urs.cz/item/CS_URS_2024_01/122151106"/>
    <hyperlink ref="F103" r:id="rId4" display="https://podminky.urs.cz/item/CS_URS_2024_01/132151104"/>
    <hyperlink ref="F108" r:id="rId5" display="https://podminky.urs.cz/item/CS_URS_2024_01/133151103"/>
    <hyperlink ref="F112" r:id="rId6" display="https://podminky.urs.cz/item/CS_URS_2024_01/162751117"/>
    <hyperlink ref="F116" r:id="rId7" display="https://podminky.urs.cz/item/CS_URS_2024_01/162751119"/>
    <hyperlink ref="F120" r:id="rId8" display="https://podminky.urs.cz/item/CS_URS_2024_01/171151103"/>
    <hyperlink ref="F124" r:id="rId9" display="https://podminky.urs.cz/item/CS_URS_2024_01/171152111"/>
    <hyperlink ref="F129" r:id="rId10" display="https://podminky.urs.cz/item/CS_URS_2024_01/171201201"/>
    <hyperlink ref="F133" r:id="rId11" display="https://podminky.urs.cz/item/CS_URS_2024_01/171201221"/>
    <hyperlink ref="F137" r:id="rId12" display="https://podminky.urs.cz/item/CS_URS_2024_01/171251101"/>
    <hyperlink ref="F141" r:id="rId13" display="https://podminky.urs.cz/item/CS_URS_2021_01/181351113"/>
    <hyperlink ref="F148" r:id="rId14" display="https://podminky.urs.cz/item/CS_URS_2024_01/181451121"/>
    <hyperlink ref="F155" r:id="rId15" display="https://podminky.urs.cz/item/CS_URS_2024_01/181951112"/>
    <hyperlink ref="F160" r:id="rId16" display="https://podminky.urs.cz/item/CS_URS_2024_01/182201101"/>
    <hyperlink ref="F168" r:id="rId17" display="https://podminky.urs.cz/item/CS_URS_2024_01/211531111"/>
    <hyperlink ref="F172" r:id="rId18" display="https://podminky.urs.cz/item/CS_URS_2024_01/213141112"/>
    <hyperlink ref="F185" r:id="rId19" display="https://podminky.urs.cz/item/CS_URS_2024_01/464531111"/>
    <hyperlink ref="F190" r:id="rId20" display="https://podminky.urs.cz/item/CS_URS_2024_01/564752113"/>
    <hyperlink ref="F194" r:id="rId21" display="https://podminky.urs.cz/item/CS_URS_2024_01/564851111"/>
    <hyperlink ref="F198" r:id="rId22" display="https://podminky.urs.cz/item/CS_URS_2024_01/565155121"/>
    <hyperlink ref="F204" r:id="rId23" display="https://podminky.urs.cz/item/CS_URS_2024_01/569903321"/>
    <hyperlink ref="F211" r:id="rId24" display="https://podminky.urs.cz/item/CS_URS_2024_01/573111112"/>
    <hyperlink ref="F217" r:id="rId25" display="https://podminky.urs.cz/item/CS_URS_2024_01/573211109"/>
    <hyperlink ref="F221" r:id="rId26" display="https://podminky.urs.cz/item/CS_URS_2024_01/577134121"/>
    <hyperlink ref="F230" r:id="rId27" display="https://podminky.urs.cz/item/CS_URS_2024_01/919511112"/>
    <hyperlink ref="F235" r:id="rId28" display="https://podminky.urs.cz/item/CS_URS_2024_01/921901531"/>
    <hyperlink ref="F240" r:id="rId29" display="https://podminky.urs.cz/item/CS_URS_2024_01/928126112"/>
    <hyperlink ref="F244" r:id="rId30" display="https://podminky.urs.cz/item/CS_URS_2024_01/997221561"/>
    <hyperlink ref="F247" r:id="rId31" display="https://podminky.urs.cz/item/CS_URS_2024_01/997221569"/>
    <hyperlink ref="F250" r:id="rId32" display="https://podminky.urs.cz/item/CS_URS_2024_01/997221611"/>
    <hyperlink ref="F256" r:id="rId33" display="https://podminky.urs.cz/item/CS_URS_2024_01/998225111"/>
    <hyperlink ref="F259" r:id="rId34" display="https://podminky.urs.cz/item/CS_URS_2024_01/99822519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79</v>
      </c>
    </row>
    <row r="4" s="1" customFormat="1" ht="24.96" customHeight="1">
      <c r="B4" s="20"/>
      <c r="D4" s="131" t="s">
        <v>90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26.25" customHeight="1">
      <c r="B7" s="20"/>
      <c r="E7" s="134" t="str">
        <f>'Rekapitulace stavby'!K6</f>
        <v>Realizace SZ Suchdol nad Odrou - polní cesta C27 a sjezd HS10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99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436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101</v>
      </c>
      <c r="G12" s="38"/>
      <c r="H12" s="38"/>
      <c r="I12" s="133" t="s">
        <v>23</v>
      </c>
      <c r="J12" s="138" t="str">
        <f>'Rekapitulace stavby'!AN8</f>
        <v>8. 7. 2024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22</v>
      </c>
      <c r="F15" s="38"/>
      <c r="G15" s="38"/>
      <c r="H15" s="38"/>
      <c r="I15" s="133" t="s">
        <v>27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28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27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30</v>
      </c>
      <c r="E20" s="38"/>
      <c r="F20" s="38"/>
      <c r="G20" s="38"/>
      <c r="H20" s="38"/>
      <c r="I20" s="133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22</v>
      </c>
      <c r="F21" s="38"/>
      <c r="G21" s="38"/>
      <c r="H21" s="38"/>
      <c r="I21" s="133" t="s">
        <v>27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32</v>
      </c>
      <c r="E23" s="38"/>
      <c r="F23" s="38"/>
      <c r="G23" s="38"/>
      <c r="H23" s="38"/>
      <c r="I23" s="133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22</v>
      </c>
      <c r="F24" s="38"/>
      <c r="G24" s="38"/>
      <c r="H24" s="38"/>
      <c r="I24" s="133" t="s">
        <v>27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33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35</v>
      </c>
      <c r="E30" s="38"/>
      <c r="F30" s="38"/>
      <c r="G30" s="38"/>
      <c r="H30" s="38"/>
      <c r="I30" s="38"/>
      <c r="J30" s="145">
        <f>ROUND(J86,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37</v>
      </c>
      <c r="G32" s="38"/>
      <c r="H32" s="38"/>
      <c r="I32" s="146" t="s">
        <v>36</v>
      </c>
      <c r="J32" s="146" t="s">
        <v>38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39</v>
      </c>
      <c r="E33" s="133" t="s">
        <v>40</v>
      </c>
      <c r="F33" s="148">
        <f>ROUND((SUM(BE86:BE242)),  2)</f>
        <v>0</v>
      </c>
      <c r="G33" s="38"/>
      <c r="H33" s="38"/>
      <c r="I33" s="149">
        <v>0.20999999999999999</v>
      </c>
      <c r="J33" s="148">
        <f>ROUND(((SUM(BE86:BE242))*I33),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41</v>
      </c>
      <c r="F34" s="148">
        <f>ROUND((SUM(BF86:BF242)),  2)</f>
        <v>0</v>
      </c>
      <c r="G34" s="38"/>
      <c r="H34" s="38"/>
      <c r="I34" s="149">
        <v>0.12</v>
      </c>
      <c r="J34" s="148">
        <f>ROUND(((SUM(BF86:BF242))*I34),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42</v>
      </c>
      <c r="F35" s="148">
        <f>ROUND((SUM(BG86:BG242)),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43</v>
      </c>
      <c r="F36" s="148">
        <f>ROUND((SUM(BH86:BH242)),  2)</f>
        <v>0</v>
      </c>
      <c r="G36" s="38"/>
      <c r="H36" s="38"/>
      <c r="I36" s="149">
        <v>0.12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8">
        <f>ROUND((SUM(BI86:BI242)),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1" t="str">
        <f>E7</f>
        <v>Realizace SZ Suchdol nad Odrou - polní cesta C27 a sjezd HS10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132 - Hospodářský sjezd HS10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Suchdol nad Odrou</v>
      </c>
      <c r="G52" s="40"/>
      <c r="H52" s="40"/>
      <c r="I52" s="32" t="s">
        <v>23</v>
      </c>
      <c r="J52" s="72" t="str">
        <f>IF(J12="","",J12)</f>
        <v>8. 7. 2024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5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hidden="1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J156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J168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112</v>
      </c>
      <c r="E64" s="175"/>
      <c r="F64" s="175"/>
      <c r="G64" s="175"/>
      <c r="H64" s="175"/>
      <c r="I64" s="175"/>
      <c r="J64" s="176">
        <f>J197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113</v>
      </c>
      <c r="E65" s="175"/>
      <c r="F65" s="175"/>
      <c r="G65" s="175"/>
      <c r="H65" s="175"/>
      <c r="I65" s="175"/>
      <c r="J65" s="176">
        <f>J226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114</v>
      </c>
      <c r="E66" s="175"/>
      <c r="F66" s="175"/>
      <c r="G66" s="175"/>
      <c r="H66" s="175"/>
      <c r="I66" s="175"/>
      <c r="J66" s="176">
        <f>J236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115</v>
      </c>
      <c r="D73" s="40"/>
      <c r="E73" s="40"/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6.25" customHeight="1">
      <c r="A76" s="38"/>
      <c r="B76" s="39"/>
      <c r="C76" s="40"/>
      <c r="D76" s="40"/>
      <c r="E76" s="161" t="str">
        <f>E7</f>
        <v>Realizace SZ Suchdol nad Odrou - polní cesta C27 a sjezd HS10</v>
      </c>
      <c r="F76" s="32"/>
      <c r="G76" s="32"/>
      <c r="H76" s="32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99</v>
      </c>
      <c r="D77" s="40"/>
      <c r="E77" s="40"/>
      <c r="F77" s="40"/>
      <c r="G77" s="40"/>
      <c r="H77" s="40"/>
      <c r="I77" s="40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132 - Hospodářský sjezd HS10</v>
      </c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Suchdol nad Odrou</v>
      </c>
      <c r="G80" s="40"/>
      <c r="H80" s="40"/>
      <c r="I80" s="32" t="s">
        <v>23</v>
      </c>
      <c r="J80" s="72" t="str">
        <f>IF(J12="","",J12)</f>
        <v>8. 7. 2024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 xml:space="preserve"> </v>
      </c>
      <c r="G82" s="40"/>
      <c r="H82" s="40"/>
      <c r="I82" s="32" t="s">
        <v>30</v>
      </c>
      <c r="J82" s="36" t="str">
        <f>E21</f>
        <v xml:space="preserve"> </v>
      </c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8"/>
      <c r="B85" s="179"/>
      <c r="C85" s="180" t="s">
        <v>116</v>
      </c>
      <c r="D85" s="181" t="s">
        <v>54</v>
      </c>
      <c r="E85" s="181" t="s">
        <v>50</v>
      </c>
      <c r="F85" s="181" t="s">
        <v>51</v>
      </c>
      <c r="G85" s="181" t="s">
        <v>117</v>
      </c>
      <c r="H85" s="181" t="s">
        <v>118</v>
      </c>
      <c r="I85" s="181" t="s">
        <v>119</v>
      </c>
      <c r="J85" s="181" t="s">
        <v>104</v>
      </c>
      <c r="K85" s="182" t="s">
        <v>120</v>
      </c>
      <c r="L85" s="183"/>
      <c r="M85" s="92" t="s">
        <v>19</v>
      </c>
      <c r="N85" s="93" t="s">
        <v>39</v>
      </c>
      <c r="O85" s="93" t="s">
        <v>121</v>
      </c>
      <c r="P85" s="93" t="s">
        <v>122</v>
      </c>
      <c r="Q85" s="93" t="s">
        <v>123</v>
      </c>
      <c r="R85" s="93" t="s">
        <v>124</v>
      </c>
      <c r="S85" s="93" t="s">
        <v>125</v>
      </c>
      <c r="T85" s="94" t="s">
        <v>126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8"/>
      <c r="B86" s="39"/>
      <c r="C86" s="99" t="s">
        <v>127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</f>
        <v>0</v>
      </c>
      <c r="Q86" s="96"/>
      <c r="R86" s="186">
        <f>R87</f>
        <v>397.18535008920003</v>
      </c>
      <c r="S86" s="96"/>
      <c r="T86" s="187">
        <f>T87</f>
        <v>10.905999999999999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105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68</v>
      </c>
      <c r="E87" s="192" t="s">
        <v>128</v>
      </c>
      <c r="F87" s="192" t="s">
        <v>129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P88+P156+P168+P197+P226+P236</f>
        <v>0</v>
      </c>
      <c r="Q87" s="197"/>
      <c r="R87" s="198">
        <f>R88+R156+R168+R197+R226+R236</f>
        <v>397.18535008920003</v>
      </c>
      <c r="S87" s="197"/>
      <c r="T87" s="199">
        <f>T88+T156+T168+T197+T226+T236</f>
        <v>10.905999999999999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77</v>
      </c>
      <c r="AT87" s="201" t="s">
        <v>68</v>
      </c>
      <c r="AU87" s="201" t="s">
        <v>69</v>
      </c>
      <c r="AY87" s="200" t="s">
        <v>130</v>
      </c>
      <c r="BK87" s="202">
        <f>BK88+BK156+BK168+BK197+BK226+BK236</f>
        <v>0</v>
      </c>
    </row>
    <row r="88" s="12" customFormat="1" ht="22.8" customHeight="1">
      <c r="A88" s="12"/>
      <c r="B88" s="189"/>
      <c r="C88" s="190"/>
      <c r="D88" s="191" t="s">
        <v>68</v>
      </c>
      <c r="E88" s="203" t="s">
        <v>77</v>
      </c>
      <c r="F88" s="203" t="s">
        <v>131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SUM(P89:P155)</f>
        <v>0</v>
      </c>
      <c r="Q88" s="197"/>
      <c r="R88" s="198">
        <f>SUM(R89:R155)</f>
        <v>235.374849512</v>
      </c>
      <c r="S88" s="197"/>
      <c r="T88" s="199">
        <f>SUM(T89:T155)</f>
        <v>10.905999999999999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77</v>
      </c>
      <c r="AT88" s="201" t="s">
        <v>68</v>
      </c>
      <c r="AU88" s="201" t="s">
        <v>77</v>
      </c>
      <c r="AY88" s="200" t="s">
        <v>130</v>
      </c>
      <c r="BK88" s="202">
        <f>SUM(BK89:BK155)</f>
        <v>0</v>
      </c>
    </row>
    <row r="89" s="2" customFormat="1" ht="24.15" customHeight="1">
      <c r="A89" s="38"/>
      <c r="B89" s="39"/>
      <c r="C89" s="205" t="s">
        <v>77</v>
      </c>
      <c r="D89" s="205" t="s">
        <v>132</v>
      </c>
      <c r="E89" s="206" t="s">
        <v>437</v>
      </c>
      <c r="F89" s="207" t="s">
        <v>438</v>
      </c>
      <c r="G89" s="208" t="s">
        <v>135</v>
      </c>
      <c r="H89" s="209">
        <v>12.300000000000001</v>
      </c>
      <c r="I89" s="210"/>
      <c r="J89" s="211">
        <f>ROUND(I89*H89,2)</f>
        <v>0</v>
      </c>
      <c r="K89" s="207" t="s">
        <v>152</v>
      </c>
      <c r="L89" s="44"/>
      <c r="M89" s="212" t="s">
        <v>19</v>
      </c>
      <c r="N89" s="213" t="s">
        <v>40</v>
      </c>
      <c r="O89" s="84"/>
      <c r="P89" s="214">
        <f>O89*H89</f>
        <v>0</v>
      </c>
      <c r="Q89" s="214">
        <v>0</v>
      </c>
      <c r="R89" s="214">
        <f>Q89*H89</f>
        <v>0</v>
      </c>
      <c r="S89" s="214">
        <v>0.44</v>
      </c>
      <c r="T89" s="215">
        <f>S89*H89</f>
        <v>5.4119999999999999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6" t="s">
        <v>137</v>
      </c>
      <c r="AT89" s="216" t="s">
        <v>132</v>
      </c>
      <c r="AU89" s="216" t="s">
        <v>79</v>
      </c>
      <c r="AY89" s="17" t="s">
        <v>130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7" t="s">
        <v>77</v>
      </c>
      <c r="BK89" s="217">
        <f>ROUND(I89*H89,2)</f>
        <v>0</v>
      </c>
      <c r="BL89" s="17" t="s">
        <v>137</v>
      </c>
      <c r="BM89" s="216" t="s">
        <v>439</v>
      </c>
    </row>
    <row r="90" s="2" customFormat="1">
      <c r="A90" s="38"/>
      <c r="B90" s="39"/>
      <c r="C90" s="40"/>
      <c r="D90" s="218" t="s">
        <v>139</v>
      </c>
      <c r="E90" s="40"/>
      <c r="F90" s="219" t="s">
        <v>440</v>
      </c>
      <c r="G90" s="40"/>
      <c r="H90" s="40"/>
      <c r="I90" s="220"/>
      <c r="J90" s="40"/>
      <c r="K90" s="40"/>
      <c r="L90" s="44"/>
      <c r="M90" s="221"/>
      <c r="N90" s="222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79</v>
      </c>
    </row>
    <row r="91" s="2" customFormat="1">
      <c r="A91" s="38"/>
      <c r="B91" s="39"/>
      <c r="C91" s="40"/>
      <c r="D91" s="223" t="s">
        <v>141</v>
      </c>
      <c r="E91" s="40"/>
      <c r="F91" s="224" t="s">
        <v>441</v>
      </c>
      <c r="G91" s="40"/>
      <c r="H91" s="40"/>
      <c r="I91" s="220"/>
      <c r="J91" s="40"/>
      <c r="K91" s="40"/>
      <c r="L91" s="44"/>
      <c r="M91" s="221"/>
      <c r="N91" s="22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79</v>
      </c>
    </row>
    <row r="92" s="13" customFormat="1">
      <c r="A92" s="13"/>
      <c r="B92" s="225"/>
      <c r="C92" s="226"/>
      <c r="D92" s="218" t="s">
        <v>156</v>
      </c>
      <c r="E92" s="227" t="s">
        <v>19</v>
      </c>
      <c r="F92" s="228" t="s">
        <v>442</v>
      </c>
      <c r="G92" s="226"/>
      <c r="H92" s="229">
        <v>12.300000000000001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156</v>
      </c>
      <c r="AU92" s="235" t="s">
        <v>79</v>
      </c>
      <c r="AV92" s="13" t="s">
        <v>79</v>
      </c>
      <c r="AW92" s="13" t="s">
        <v>31</v>
      </c>
      <c r="AX92" s="13" t="s">
        <v>77</v>
      </c>
      <c r="AY92" s="235" t="s">
        <v>130</v>
      </c>
    </row>
    <row r="93" s="2" customFormat="1" ht="16.5" customHeight="1">
      <c r="A93" s="38"/>
      <c r="B93" s="39"/>
      <c r="C93" s="205" t="s">
        <v>79</v>
      </c>
      <c r="D93" s="205" t="s">
        <v>132</v>
      </c>
      <c r="E93" s="206" t="s">
        <v>443</v>
      </c>
      <c r="F93" s="207" t="s">
        <v>444</v>
      </c>
      <c r="G93" s="208" t="s">
        <v>135</v>
      </c>
      <c r="H93" s="209">
        <v>16.399999999999999</v>
      </c>
      <c r="I93" s="210"/>
      <c r="J93" s="211">
        <f>ROUND(I93*H93,2)</f>
        <v>0</v>
      </c>
      <c r="K93" s="207" t="s">
        <v>152</v>
      </c>
      <c r="L93" s="44"/>
      <c r="M93" s="212" t="s">
        <v>19</v>
      </c>
      <c r="N93" s="213" t="s">
        <v>40</v>
      </c>
      <c r="O93" s="84"/>
      <c r="P93" s="214">
        <f>O93*H93</f>
        <v>0</v>
      </c>
      <c r="Q93" s="214">
        <v>0</v>
      </c>
      <c r="R93" s="214">
        <f>Q93*H93</f>
        <v>0</v>
      </c>
      <c r="S93" s="214">
        <v>0.22</v>
      </c>
      <c r="T93" s="215">
        <f>S93*H93</f>
        <v>3.6079999999999997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6" t="s">
        <v>137</v>
      </c>
      <c r="AT93" s="216" t="s">
        <v>132</v>
      </c>
      <c r="AU93" s="216" t="s">
        <v>79</v>
      </c>
      <c r="AY93" s="17" t="s">
        <v>130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7" t="s">
        <v>77</v>
      </c>
      <c r="BK93" s="217">
        <f>ROUND(I93*H93,2)</f>
        <v>0</v>
      </c>
      <c r="BL93" s="17" t="s">
        <v>137</v>
      </c>
      <c r="BM93" s="216" t="s">
        <v>445</v>
      </c>
    </row>
    <row r="94" s="2" customFormat="1">
      <c r="A94" s="38"/>
      <c r="B94" s="39"/>
      <c r="C94" s="40"/>
      <c r="D94" s="218" t="s">
        <v>139</v>
      </c>
      <c r="E94" s="40"/>
      <c r="F94" s="219" t="s">
        <v>446</v>
      </c>
      <c r="G94" s="40"/>
      <c r="H94" s="40"/>
      <c r="I94" s="220"/>
      <c r="J94" s="40"/>
      <c r="K94" s="40"/>
      <c r="L94" s="44"/>
      <c r="M94" s="221"/>
      <c r="N94" s="222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79</v>
      </c>
    </row>
    <row r="95" s="2" customFormat="1">
      <c r="A95" s="38"/>
      <c r="B95" s="39"/>
      <c r="C95" s="40"/>
      <c r="D95" s="223" t="s">
        <v>141</v>
      </c>
      <c r="E95" s="40"/>
      <c r="F95" s="224" t="s">
        <v>447</v>
      </c>
      <c r="G95" s="40"/>
      <c r="H95" s="40"/>
      <c r="I95" s="220"/>
      <c r="J95" s="40"/>
      <c r="K95" s="40"/>
      <c r="L95" s="44"/>
      <c r="M95" s="221"/>
      <c r="N95" s="22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141</v>
      </c>
      <c r="AU95" s="17" t="s">
        <v>79</v>
      </c>
    </row>
    <row r="96" s="13" customFormat="1">
      <c r="A96" s="13"/>
      <c r="B96" s="225"/>
      <c r="C96" s="226"/>
      <c r="D96" s="218" t="s">
        <v>156</v>
      </c>
      <c r="E96" s="227" t="s">
        <v>19</v>
      </c>
      <c r="F96" s="228" t="s">
        <v>448</v>
      </c>
      <c r="G96" s="226"/>
      <c r="H96" s="229">
        <v>16.399999999999999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156</v>
      </c>
      <c r="AU96" s="235" t="s">
        <v>79</v>
      </c>
      <c r="AV96" s="13" t="s">
        <v>79</v>
      </c>
      <c r="AW96" s="13" t="s">
        <v>31</v>
      </c>
      <c r="AX96" s="13" t="s">
        <v>77</v>
      </c>
      <c r="AY96" s="235" t="s">
        <v>130</v>
      </c>
    </row>
    <row r="97" s="2" customFormat="1" ht="24.15" customHeight="1">
      <c r="A97" s="38"/>
      <c r="B97" s="39"/>
      <c r="C97" s="205" t="s">
        <v>158</v>
      </c>
      <c r="D97" s="205" t="s">
        <v>132</v>
      </c>
      <c r="E97" s="206" t="s">
        <v>449</v>
      </c>
      <c r="F97" s="207" t="s">
        <v>450</v>
      </c>
      <c r="G97" s="208" t="s">
        <v>135</v>
      </c>
      <c r="H97" s="209">
        <v>16.399999999999999</v>
      </c>
      <c r="I97" s="210"/>
      <c r="J97" s="211">
        <f>ROUND(I97*H97,2)</f>
        <v>0</v>
      </c>
      <c r="K97" s="207" t="s">
        <v>152</v>
      </c>
      <c r="L97" s="44"/>
      <c r="M97" s="212" t="s">
        <v>19</v>
      </c>
      <c r="N97" s="213" t="s">
        <v>40</v>
      </c>
      <c r="O97" s="84"/>
      <c r="P97" s="214">
        <f>O97*H97</f>
        <v>0</v>
      </c>
      <c r="Q97" s="214">
        <v>4.0580000000000001E-05</v>
      </c>
      <c r="R97" s="214">
        <f>Q97*H97</f>
        <v>0.00066551199999999994</v>
      </c>
      <c r="S97" s="214">
        <v>0.11500000000000001</v>
      </c>
      <c r="T97" s="215">
        <f>S97*H97</f>
        <v>1.8859999999999999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137</v>
      </c>
      <c r="AT97" s="216" t="s">
        <v>132</v>
      </c>
      <c r="AU97" s="216" t="s">
        <v>79</v>
      </c>
      <c r="AY97" s="17" t="s">
        <v>130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77</v>
      </c>
      <c r="BK97" s="217">
        <f>ROUND(I97*H97,2)</f>
        <v>0</v>
      </c>
      <c r="BL97" s="17" t="s">
        <v>137</v>
      </c>
      <c r="BM97" s="216" t="s">
        <v>451</v>
      </c>
    </row>
    <row r="98" s="2" customFormat="1">
      <c r="A98" s="38"/>
      <c r="B98" s="39"/>
      <c r="C98" s="40"/>
      <c r="D98" s="218" t="s">
        <v>139</v>
      </c>
      <c r="E98" s="40"/>
      <c r="F98" s="219" t="s">
        <v>452</v>
      </c>
      <c r="G98" s="40"/>
      <c r="H98" s="40"/>
      <c r="I98" s="220"/>
      <c r="J98" s="40"/>
      <c r="K98" s="40"/>
      <c r="L98" s="44"/>
      <c r="M98" s="221"/>
      <c r="N98" s="22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79</v>
      </c>
    </row>
    <row r="99" s="2" customFormat="1">
      <c r="A99" s="38"/>
      <c r="B99" s="39"/>
      <c r="C99" s="40"/>
      <c r="D99" s="223" t="s">
        <v>141</v>
      </c>
      <c r="E99" s="40"/>
      <c r="F99" s="224" t="s">
        <v>453</v>
      </c>
      <c r="G99" s="40"/>
      <c r="H99" s="40"/>
      <c r="I99" s="220"/>
      <c r="J99" s="40"/>
      <c r="K99" s="40"/>
      <c r="L99" s="44"/>
      <c r="M99" s="221"/>
      <c r="N99" s="22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141</v>
      </c>
      <c r="AU99" s="17" t="s">
        <v>79</v>
      </c>
    </row>
    <row r="100" s="13" customFormat="1">
      <c r="A100" s="13"/>
      <c r="B100" s="225"/>
      <c r="C100" s="226"/>
      <c r="D100" s="218" t="s">
        <v>156</v>
      </c>
      <c r="E100" s="227" t="s">
        <v>19</v>
      </c>
      <c r="F100" s="228" t="s">
        <v>448</v>
      </c>
      <c r="G100" s="226"/>
      <c r="H100" s="229">
        <v>16.399999999999999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156</v>
      </c>
      <c r="AU100" s="235" t="s">
        <v>79</v>
      </c>
      <c r="AV100" s="13" t="s">
        <v>79</v>
      </c>
      <c r="AW100" s="13" t="s">
        <v>31</v>
      </c>
      <c r="AX100" s="13" t="s">
        <v>77</v>
      </c>
      <c r="AY100" s="235" t="s">
        <v>130</v>
      </c>
    </row>
    <row r="101" s="2" customFormat="1" ht="24.15" customHeight="1">
      <c r="A101" s="38"/>
      <c r="B101" s="39"/>
      <c r="C101" s="205" t="s">
        <v>137</v>
      </c>
      <c r="D101" s="205" t="s">
        <v>132</v>
      </c>
      <c r="E101" s="206" t="s">
        <v>454</v>
      </c>
      <c r="F101" s="207" t="s">
        <v>455</v>
      </c>
      <c r="G101" s="208" t="s">
        <v>135</v>
      </c>
      <c r="H101" s="209">
        <v>210</v>
      </c>
      <c r="I101" s="210"/>
      <c r="J101" s="211">
        <f>ROUND(I101*H101,2)</f>
        <v>0</v>
      </c>
      <c r="K101" s="207" t="s">
        <v>152</v>
      </c>
      <c r="L101" s="44"/>
      <c r="M101" s="212" t="s">
        <v>19</v>
      </c>
      <c r="N101" s="213" t="s">
        <v>40</v>
      </c>
      <c r="O101" s="8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6" t="s">
        <v>137</v>
      </c>
      <c r="AT101" s="216" t="s">
        <v>132</v>
      </c>
      <c r="AU101" s="216" t="s">
        <v>79</v>
      </c>
      <c r="AY101" s="17" t="s">
        <v>130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7" t="s">
        <v>77</v>
      </c>
      <c r="BK101" s="217">
        <f>ROUND(I101*H101,2)</f>
        <v>0</v>
      </c>
      <c r="BL101" s="17" t="s">
        <v>137</v>
      </c>
      <c r="BM101" s="216" t="s">
        <v>456</v>
      </c>
    </row>
    <row r="102" s="2" customFormat="1">
      <c r="A102" s="38"/>
      <c r="B102" s="39"/>
      <c r="C102" s="40"/>
      <c r="D102" s="218" t="s">
        <v>139</v>
      </c>
      <c r="E102" s="40"/>
      <c r="F102" s="219" t="s">
        <v>457</v>
      </c>
      <c r="G102" s="40"/>
      <c r="H102" s="40"/>
      <c r="I102" s="220"/>
      <c r="J102" s="40"/>
      <c r="K102" s="40"/>
      <c r="L102" s="44"/>
      <c r="M102" s="221"/>
      <c r="N102" s="22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79</v>
      </c>
    </row>
    <row r="103" s="2" customFormat="1">
      <c r="A103" s="38"/>
      <c r="B103" s="39"/>
      <c r="C103" s="40"/>
      <c r="D103" s="223" t="s">
        <v>141</v>
      </c>
      <c r="E103" s="40"/>
      <c r="F103" s="224" t="s">
        <v>458</v>
      </c>
      <c r="G103" s="40"/>
      <c r="H103" s="40"/>
      <c r="I103" s="220"/>
      <c r="J103" s="40"/>
      <c r="K103" s="40"/>
      <c r="L103" s="44"/>
      <c r="M103" s="221"/>
      <c r="N103" s="22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141</v>
      </c>
      <c r="AU103" s="17" t="s">
        <v>79</v>
      </c>
    </row>
    <row r="104" s="13" customFormat="1">
      <c r="A104" s="13"/>
      <c r="B104" s="225"/>
      <c r="C104" s="226"/>
      <c r="D104" s="218" t="s">
        <v>156</v>
      </c>
      <c r="E104" s="227" t="s">
        <v>19</v>
      </c>
      <c r="F104" s="228" t="s">
        <v>459</v>
      </c>
      <c r="G104" s="226"/>
      <c r="H104" s="229">
        <v>210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156</v>
      </c>
      <c r="AU104" s="235" t="s">
        <v>79</v>
      </c>
      <c r="AV104" s="13" t="s">
        <v>79</v>
      </c>
      <c r="AW104" s="13" t="s">
        <v>31</v>
      </c>
      <c r="AX104" s="13" t="s">
        <v>77</v>
      </c>
      <c r="AY104" s="235" t="s">
        <v>130</v>
      </c>
    </row>
    <row r="105" s="2" customFormat="1" ht="33" customHeight="1">
      <c r="A105" s="38"/>
      <c r="B105" s="39"/>
      <c r="C105" s="205" t="s">
        <v>172</v>
      </c>
      <c r="D105" s="205" t="s">
        <v>132</v>
      </c>
      <c r="E105" s="206" t="s">
        <v>460</v>
      </c>
      <c r="F105" s="207" t="s">
        <v>461</v>
      </c>
      <c r="G105" s="208" t="s">
        <v>151</v>
      </c>
      <c r="H105" s="209">
        <v>84</v>
      </c>
      <c r="I105" s="210"/>
      <c r="J105" s="211">
        <f>ROUND(I105*H105,2)</f>
        <v>0</v>
      </c>
      <c r="K105" s="207" t="s">
        <v>152</v>
      </c>
      <c r="L105" s="44"/>
      <c r="M105" s="212" t="s">
        <v>19</v>
      </c>
      <c r="N105" s="213" t="s">
        <v>40</v>
      </c>
      <c r="O105" s="84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6" t="s">
        <v>137</v>
      </c>
      <c r="AT105" s="216" t="s">
        <v>132</v>
      </c>
      <c r="AU105" s="216" t="s">
        <v>79</v>
      </c>
      <c r="AY105" s="17" t="s">
        <v>130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7" t="s">
        <v>77</v>
      </c>
      <c r="BK105" s="217">
        <f>ROUND(I105*H105,2)</f>
        <v>0</v>
      </c>
      <c r="BL105" s="17" t="s">
        <v>137</v>
      </c>
      <c r="BM105" s="216" t="s">
        <v>462</v>
      </c>
    </row>
    <row r="106" s="2" customFormat="1">
      <c r="A106" s="38"/>
      <c r="B106" s="39"/>
      <c r="C106" s="40"/>
      <c r="D106" s="218" t="s">
        <v>139</v>
      </c>
      <c r="E106" s="40"/>
      <c r="F106" s="219" t="s">
        <v>463</v>
      </c>
      <c r="G106" s="40"/>
      <c r="H106" s="40"/>
      <c r="I106" s="220"/>
      <c r="J106" s="40"/>
      <c r="K106" s="40"/>
      <c r="L106" s="44"/>
      <c r="M106" s="221"/>
      <c r="N106" s="222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79</v>
      </c>
    </row>
    <row r="107" s="2" customFormat="1">
      <c r="A107" s="38"/>
      <c r="B107" s="39"/>
      <c r="C107" s="40"/>
      <c r="D107" s="223" t="s">
        <v>141</v>
      </c>
      <c r="E107" s="40"/>
      <c r="F107" s="224" t="s">
        <v>464</v>
      </c>
      <c r="G107" s="40"/>
      <c r="H107" s="40"/>
      <c r="I107" s="220"/>
      <c r="J107" s="40"/>
      <c r="K107" s="40"/>
      <c r="L107" s="44"/>
      <c r="M107" s="221"/>
      <c r="N107" s="22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141</v>
      </c>
      <c r="AU107" s="17" t="s">
        <v>79</v>
      </c>
    </row>
    <row r="108" s="13" customFormat="1">
      <c r="A108" s="13"/>
      <c r="B108" s="225"/>
      <c r="C108" s="226"/>
      <c r="D108" s="218" t="s">
        <v>156</v>
      </c>
      <c r="E108" s="227" t="s">
        <v>19</v>
      </c>
      <c r="F108" s="228" t="s">
        <v>465</v>
      </c>
      <c r="G108" s="226"/>
      <c r="H108" s="229">
        <v>84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156</v>
      </c>
      <c r="AU108" s="235" t="s">
        <v>79</v>
      </c>
      <c r="AV108" s="13" t="s">
        <v>79</v>
      </c>
      <c r="AW108" s="13" t="s">
        <v>31</v>
      </c>
      <c r="AX108" s="13" t="s">
        <v>77</v>
      </c>
      <c r="AY108" s="235" t="s">
        <v>130</v>
      </c>
    </row>
    <row r="109" s="2" customFormat="1" ht="33" customHeight="1">
      <c r="A109" s="38"/>
      <c r="B109" s="39"/>
      <c r="C109" s="205" t="s">
        <v>179</v>
      </c>
      <c r="D109" s="205" t="s">
        <v>132</v>
      </c>
      <c r="E109" s="206" t="s">
        <v>173</v>
      </c>
      <c r="F109" s="207" t="s">
        <v>174</v>
      </c>
      <c r="G109" s="208" t="s">
        <v>151</v>
      </c>
      <c r="H109" s="209">
        <v>112.76000000000001</v>
      </c>
      <c r="I109" s="210"/>
      <c r="J109" s="211">
        <f>ROUND(I109*H109,2)</f>
        <v>0</v>
      </c>
      <c r="K109" s="207" t="s">
        <v>152</v>
      </c>
      <c r="L109" s="44"/>
      <c r="M109" s="212" t="s">
        <v>19</v>
      </c>
      <c r="N109" s="213" t="s">
        <v>40</v>
      </c>
      <c r="O109" s="84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6" t="s">
        <v>137</v>
      </c>
      <c r="AT109" s="216" t="s">
        <v>132</v>
      </c>
      <c r="AU109" s="216" t="s">
        <v>79</v>
      </c>
      <c r="AY109" s="17" t="s">
        <v>130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7" t="s">
        <v>77</v>
      </c>
      <c r="BK109" s="217">
        <f>ROUND(I109*H109,2)</f>
        <v>0</v>
      </c>
      <c r="BL109" s="17" t="s">
        <v>137</v>
      </c>
      <c r="BM109" s="216" t="s">
        <v>466</v>
      </c>
    </row>
    <row r="110" s="2" customFormat="1">
      <c r="A110" s="38"/>
      <c r="B110" s="39"/>
      <c r="C110" s="40"/>
      <c r="D110" s="218" t="s">
        <v>139</v>
      </c>
      <c r="E110" s="40"/>
      <c r="F110" s="219" t="s">
        <v>176</v>
      </c>
      <c r="G110" s="40"/>
      <c r="H110" s="40"/>
      <c r="I110" s="220"/>
      <c r="J110" s="40"/>
      <c r="K110" s="40"/>
      <c r="L110" s="44"/>
      <c r="M110" s="221"/>
      <c r="N110" s="222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139</v>
      </c>
      <c r="AU110" s="17" t="s">
        <v>79</v>
      </c>
    </row>
    <row r="111" s="2" customFormat="1">
      <c r="A111" s="38"/>
      <c r="B111" s="39"/>
      <c r="C111" s="40"/>
      <c r="D111" s="223" t="s">
        <v>141</v>
      </c>
      <c r="E111" s="40"/>
      <c r="F111" s="224" t="s">
        <v>177</v>
      </c>
      <c r="G111" s="40"/>
      <c r="H111" s="40"/>
      <c r="I111" s="220"/>
      <c r="J111" s="40"/>
      <c r="K111" s="40"/>
      <c r="L111" s="44"/>
      <c r="M111" s="221"/>
      <c r="N111" s="22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141</v>
      </c>
      <c r="AU111" s="17" t="s">
        <v>79</v>
      </c>
    </row>
    <row r="112" s="13" customFormat="1">
      <c r="A112" s="13"/>
      <c r="B112" s="225"/>
      <c r="C112" s="226"/>
      <c r="D112" s="218" t="s">
        <v>156</v>
      </c>
      <c r="E112" s="227" t="s">
        <v>19</v>
      </c>
      <c r="F112" s="228" t="s">
        <v>467</v>
      </c>
      <c r="G112" s="226"/>
      <c r="H112" s="229">
        <v>112.76000000000001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156</v>
      </c>
      <c r="AU112" s="235" t="s">
        <v>79</v>
      </c>
      <c r="AV112" s="13" t="s">
        <v>79</v>
      </c>
      <c r="AW112" s="13" t="s">
        <v>31</v>
      </c>
      <c r="AX112" s="13" t="s">
        <v>77</v>
      </c>
      <c r="AY112" s="235" t="s">
        <v>130</v>
      </c>
    </row>
    <row r="113" s="2" customFormat="1" ht="37.8" customHeight="1">
      <c r="A113" s="38"/>
      <c r="B113" s="39"/>
      <c r="C113" s="205" t="s">
        <v>185</v>
      </c>
      <c r="D113" s="205" t="s">
        <v>132</v>
      </c>
      <c r="E113" s="206" t="s">
        <v>180</v>
      </c>
      <c r="F113" s="207" t="s">
        <v>181</v>
      </c>
      <c r="G113" s="208" t="s">
        <v>151</v>
      </c>
      <c r="H113" s="209">
        <v>112.76000000000001</v>
      </c>
      <c r="I113" s="210"/>
      <c r="J113" s="211">
        <f>ROUND(I113*H113,2)</f>
        <v>0</v>
      </c>
      <c r="K113" s="207" t="s">
        <v>152</v>
      </c>
      <c r="L113" s="44"/>
      <c r="M113" s="212" t="s">
        <v>19</v>
      </c>
      <c r="N113" s="213" t="s">
        <v>40</v>
      </c>
      <c r="O113" s="84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137</v>
      </c>
      <c r="AT113" s="216" t="s">
        <v>132</v>
      </c>
      <c r="AU113" s="216" t="s">
        <v>79</v>
      </c>
      <c r="AY113" s="17" t="s">
        <v>130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77</v>
      </c>
      <c r="BK113" s="217">
        <f>ROUND(I113*H113,2)</f>
        <v>0</v>
      </c>
      <c r="BL113" s="17" t="s">
        <v>137</v>
      </c>
      <c r="BM113" s="216" t="s">
        <v>468</v>
      </c>
    </row>
    <row r="114" s="2" customFormat="1">
      <c r="A114" s="38"/>
      <c r="B114" s="39"/>
      <c r="C114" s="40"/>
      <c r="D114" s="218" t="s">
        <v>139</v>
      </c>
      <c r="E114" s="40"/>
      <c r="F114" s="219" t="s">
        <v>183</v>
      </c>
      <c r="G114" s="40"/>
      <c r="H114" s="40"/>
      <c r="I114" s="220"/>
      <c r="J114" s="40"/>
      <c r="K114" s="40"/>
      <c r="L114" s="44"/>
      <c r="M114" s="221"/>
      <c r="N114" s="22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139</v>
      </c>
      <c r="AU114" s="17" t="s">
        <v>79</v>
      </c>
    </row>
    <row r="115" s="2" customFormat="1">
      <c r="A115" s="38"/>
      <c r="B115" s="39"/>
      <c r="C115" s="40"/>
      <c r="D115" s="223" t="s">
        <v>141</v>
      </c>
      <c r="E115" s="40"/>
      <c r="F115" s="224" t="s">
        <v>184</v>
      </c>
      <c r="G115" s="40"/>
      <c r="H115" s="40"/>
      <c r="I115" s="220"/>
      <c r="J115" s="40"/>
      <c r="K115" s="40"/>
      <c r="L115" s="44"/>
      <c r="M115" s="221"/>
      <c r="N115" s="22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141</v>
      </c>
      <c r="AU115" s="17" t="s">
        <v>79</v>
      </c>
    </row>
    <row r="116" s="13" customFormat="1">
      <c r="A116" s="13"/>
      <c r="B116" s="225"/>
      <c r="C116" s="226"/>
      <c r="D116" s="218" t="s">
        <v>156</v>
      </c>
      <c r="E116" s="227" t="s">
        <v>19</v>
      </c>
      <c r="F116" s="228" t="s">
        <v>467</v>
      </c>
      <c r="G116" s="226"/>
      <c r="H116" s="229">
        <v>112.76000000000001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79</v>
      </c>
      <c r="AV116" s="13" t="s">
        <v>79</v>
      </c>
      <c r="AW116" s="13" t="s">
        <v>31</v>
      </c>
      <c r="AX116" s="13" t="s">
        <v>77</v>
      </c>
      <c r="AY116" s="235" t="s">
        <v>130</v>
      </c>
    </row>
    <row r="117" s="2" customFormat="1" ht="24.15" customHeight="1">
      <c r="A117" s="38"/>
      <c r="B117" s="39"/>
      <c r="C117" s="205" t="s">
        <v>192</v>
      </c>
      <c r="D117" s="205" t="s">
        <v>132</v>
      </c>
      <c r="E117" s="206" t="s">
        <v>186</v>
      </c>
      <c r="F117" s="207" t="s">
        <v>187</v>
      </c>
      <c r="G117" s="208" t="s">
        <v>151</v>
      </c>
      <c r="H117" s="209">
        <v>12</v>
      </c>
      <c r="I117" s="210"/>
      <c r="J117" s="211">
        <f>ROUND(I117*H117,2)</f>
        <v>0</v>
      </c>
      <c r="K117" s="207" t="s">
        <v>152</v>
      </c>
      <c r="L117" s="44"/>
      <c r="M117" s="212" t="s">
        <v>19</v>
      </c>
      <c r="N117" s="213" t="s">
        <v>40</v>
      </c>
      <c r="O117" s="8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6" t="s">
        <v>137</v>
      </c>
      <c r="AT117" s="216" t="s">
        <v>132</v>
      </c>
      <c r="AU117" s="216" t="s">
        <v>79</v>
      </c>
      <c r="AY117" s="17" t="s">
        <v>130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7" t="s">
        <v>77</v>
      </c>
      <c r="BK117" s="217">
        <f>ROUND(I117*H117,2)</f>
        <v>0</v>
      </c>
      <c r="BL117" s="17" t="s">
        <v>137</v>
      </c>
      <c r="BM117" s="216" t="s">
        <v>469</v>
      </c>
    </row>
    <row r="118" s="2" customFormat="1">
      <c r="A118" s="38"/>
      <c r="B118" s="39"/>
      <c r="C118" s="40"/>
      <c r="D118" s="218" t="s">
        <v>139</v>
      </c>
      <c r="E118" s="40"/>
      <c r="F118" s="219" t="s">
        <v>189</v>
      </c>
      <c r="G118" s="40"/>
      <c r="H118" s="40"/>
      <c r="I118" s="220"/>
      <c r="J118" s="40"/>
      <c r="K118" s="40"/>
      <c r="L118" s="44"/>
      <c r="M118" s="221"/>
      <c r="N118" s="22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79</v>
      </c>
    </row>
    <row r="119" s="2" customFormat="1">
      <c r="A119" s="38"/>
      <c r="B119" s="39"/>
      <c r="C119" s="40"/>
      <c r="D119" s="223" t="s">
        <v>141</v>
      </c>
      <c r="E119" s="40"/>
      <c r="F119" s="224" t="s">
        <v>190</v>
      </c>
      <c r="G119" s="40"/>
      <c r="H119" s="40"/>
      <c r="I119" s="220"/>
      <c r="J119" s="40"/>
      <c r="K119" s="40"/>
      <c r="L119" s="44"/>
      <c r="M119" s="221"/>
      <c r="N119" s="222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141</v>
      </c>
      <c r="AU119" s="17" t="s">
        <v>79</v>
      </c>
    </row>
    <row r="120" s="13" customFormat="1">
      <c r="A120" s="13"/>
      <c r="B120" s="225"/>
      <c r="C120" s="226"/>
      <c r="D120" s="218" t="s">
        <v>156</v>
      </c>
      <c r="E120" s="227" t="s">
        <v>19</v>
      </c>
      <c r="F120" s="228" t="s">
        <v>470</v>
      </c>
      <c r="G120" s="226"/>
      <c r="H120" s="229">
        <v>12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156</v>
      </c>
      <c r="AU120" s="235" t="s">
        <v>79</v>
      </c>
      <c r="AV120" s="13" t="s">
        <v>79</v>
      </c>
      <c r="AW120" s="13" t="s">
        <v>31</v>
      </c>
      <c r="AX120" s="13" t="s">
        <v>77</v>
      </c>
      <c r="AY120" s="235" t="s">
        <v>130</v>
      </c>
    </row>
    <row r="121" s="2" customFormat="1" ht="33" customHeight="1">
      <c r="A121" s="38"/>
      <c r="B121" s="39"/>
      <c r="C121" s="205" t="s">
        <v>198</v>
      </c>
      <c r="D121" s="205" t="s">
        <v>132</v>
      </c>
      <c r="E121" s="206" t="s">
        <v>193</v>
      </c>
      <c r="F121" s="207" t="s">
        <v>194</v>
      </c>
      <c r="G121" s="208" t="s">
        <v>151</v>
      </c>
      <c r="H121" s="209">
        <v>90.528000000000006</v>
      </c>
      <c r="I121" s="210"/>
      <c r="J121" s="211">
        <f>ROUND(I121*H121,2)</f>
        <v>0</v>
      </c>
      <c r="K121" s="207" t="s">
        <v>152</v>
      </c>
      <c r="L121" s="44"/>
      <c r="M121" s="212" t="s">
        <v>19</v>
      </c>
      <c r="N121" s="213" t="s">
        <v>40</v>
      </c>
      <c r="O121" s="84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6" t="s">
        <v>137</v>
      </c>
      <c r="AT121" s="216" t="s">
        <v>132</v>
      </c>
      <c r="AU121" s="216" t="s">
        <v>79</v>
      </c>
      <c r="AY121" s="17" t="s">
        <v>130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77</v>
      </c>
      <c r="BK121" s="217">
        <f>ROUND(I121*H121,2)</f>
        <v>0</v>
      </c>
      <c r="BL121" s="17" t="s">
        <v>137</v>
      </c>
      <c r="BM121" s="216" t="s">
        <v>471</v>
      </c>
    </row>
    <row r="122" s="2" customFormat="1">
      <c r="A122" s="38"/>
      <c r="B122" s="39"/>
      <c r="C122" s="40"/>
      <c r="D122" s="218" t="s">
        <v>139</v>
      </c>
      <c r="E122" s="40"/>
      <c r="F122" s="219" t="s">
        <v>196</v>
      </c>
      <c r="G122" s="40"/>
      <c r="H122" s="40"/>
      <c r="I122" s="220"/>
      <c r="J122" s="40"/>
      <c r="K122" s="40"/>
      <c r="L122" s="44"/>
      <c r="M122" s="221"/>
      <c r="N122" s="222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139</v>
      </c>
      <c r="AU122" s="17" t="s">
        <v>79</v>
      </c>
    </row>
    <row r="123" s="2" customFormat="1">
      <c r="A123" s="38"/>
      <c r="B123" s="39"/>
      <c r="C123" s="40"/>
      <c r="D123" s="223" t="s">
        <v>141</v>
      </c>
      <c r="E123" s="40"/>
      <c r="F123" s="224" t="s">
        <v>197</v>
      </c>
      <c r="G123" s="40"/>
      <c r="H123" s="40"/>
      <c r="I123" s="220"/>
      <c r="J123" s="40"/>
      <c r="K123" s="40"/>
      <c r="L123" s="44"/>
      <c r="M123" s="221"/>
      <c r="N123" s="22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141</v>
      </c>
      <c r="AU123" s="17" t="s">
        <v>79</v>
      </c>
    </row>
    <row r="124" s="13" customFormat="1">
      <c r="A124" s="13"/>
      <c r="B124" s="225"/>
      <c r="C124" s="226"/>
      <c r="D124" s="218" t="s">
        <v>156</v>
      </c>
      <c r="E124" s="227" t="s">
        <v>19</v>
      </c>
      <c r="F124" s="228" t="s">
        <v>472</v>
      </c>
      <c r="G124" s="226"/>
      <c r="H124" s="229">
        <v>90.528000000000006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156</v>
      </c>
      <c r="AU124" s="235" t="s">
        <v>79</v>
      </c>
      <c r="AV124" s="13" t="s">
        <v>79</v>
      </c>
      <c r="AW124" s="13" t="s">
        <v>31</v>
      </c>
      <c r="AX124" s="13" t="s">
        <v>77</v>
      </c>
      <c r="AY124" s="235" t="s">
        <v>130</v>
      </c>
    </row>
    <row r="125" s="2" customFormat="1" ht="16.5" customHeight="1">
      <c r="A125" s="38"/>
      <c r="B125" s="39"/>
      <c r="C125" s="247" t="s">
        <v>206</v>
      </c>
      <c r="D125" s="247" t="s">
        <v>199</v>
      </c>
      <c r="E125" s="248" t="s">
        <v>473</v>
      </c>
      <c r="F125" s="249" t="s">
        <v>201</v>
      </c>
      <c r="G125" s="250" t="s">
        <v>202</v>
      </c>
      <c r="H125" s="251">
        <v>235.37299999999999</v>
      </c>
      <c r="I125" s="252"/>
      <c r="J125" s="253">
        <f>ROUND(I125*H125,2)</f>
        <v>0</v>
      </c>
      <c r="K125" s="249" t="s">
        <v>203</v>
      </c>
      <c r="L125" s="254"/>
      <c r="M125" s="255" t="s">
        <v>19</v>
      </c>
      <c r="N125" s="256" t="s">
        <v>40</v>
      </c>
      <c r="O125" s="84"/>
      <c r="P125" s="214">
        <f>O125*H125</f>
        <v>0</v>
      </c>
      <c r="Q125" s="214">
        <v>1</v>
      </c>
      <c r="R125" s="214">
        <f>Q125*H125</f>
        <v>235.37299999999999</v>
      </c>
      <c r="S125" s="214">
        <v>0</v>
      </c>
      <c r="T125" s="21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192</v>
      </c>
      <c r="AT125" s="216" t="s">
        <v>199</v>
      </c>
      <c r="AU125" s="216" t="s">
        <v>79</v>
      </c>
      <c r="AY125" s="17" t="s">
        <v>130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77</v>
      </c>
      <c r="BK125" s="217">
        <f>ROUND(I125*H125,2)</f>
        <v>0</v>
      </c>
      <c r="BL125" s="17" t="s">
        <v>137</v>
      </c>
      <c r="BM125" s="216" t="s">
        <v>474</v>
      </c>
    </row>
    <row r="126" s="13" customFormat="1">
      <c r="A126" s="13"/>
      <c r="B126" s="225"/>
      <c r="C126" s="226"/>
      <c r="D126" s="218" t="s">
        <v>156</v>
      </c>
      <c r="E126" s="227" t="s">
        <v>19</v>
      </c>
      <c r="F126" s="228" t="s">
        <v>475</v>
      </c>
      <c r="G126" s="226"/>
      <c r="H126" s="229">
        <v>235.37299999999999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156</v>
      </c>
      <c r="AU126" s="235" t="s">
        <v>79</v>
      </c>
      <c r="AV126" s="13" t="s">
        <v>79</v>
      </c>
      <c r="AW126" s="13" t="s">
        <v>31</v>
      </c>
      <c r="AX126" s="13" t="s">
        <v>77</v>
      </c>
      <c r="AY126" s="235" t="s">
        <v>130</v>
      </c>
    </row>
    <row r="127" s="15" customFormat="1">
      <c r="A127" s="15"/>
      <c r="B127" s="261"/>
      <c r="C127" s="262"/>
      <c r="D127" s="218" t="s">
        <v>156</v>
      </c>
      <c r="E127" s="263" t="s">
        <v>19</v>
      </c>
      <c r="F127" s="264" t="s">
        <v>476</v>
      </c>
      <c r="G127" s="262"/>
      <c r="H127" s="263" t="s">
        <v>19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156</v>
      </c>
      <c r="AU127" s="270" t="s">
        <v>79</v>
      </c>
      <c r="AV127" s="15" t="s">
        <v>77</v>
      </c>
      <c r="AW127" s="15" t="s">
        <v>31</v>
      </c>
      <c r="AX127" s="15" t="s">
        <v>69</v>
      </c>
      <c r="AY127" s="270" t="s">
        <v>130</v>
      </c>
    </row>
    <row r="128" s="2" customFormat="1" ht="16.5" customHeight="1">
      <c r="A128" s="38"/>
      <c r="B128" s="39"/>
      <c r="C128" s="205" t="s">
        <v>212</v>
      </c>
      <c r="D128" s="205" t="s">
        <v>132</v>
      </c>
      <c r="E128" s="206" t="s">
        <v>207</v>
      </c>
      <c r="F128" s="207" t="s">
        <v>208</v>
      </c>
      <c r="G128" s="208" t="s">
        <v>151</v>
      </c>
      <c r="H128" s="209">
        <v>112.76000000000001</v>
      </c>
      <c r="I128" s="210"/>
      <c r="J128" s="211">
        <f>ROUND(I128*H128,2)</f>
        <v>0</v>
      </c>
      <c r="K128" s="207" t="s">
        <v>152</v>
      </c>
      <c r="L128" s="44"/>
      <c r="M128" s="212" t="s">
        <v>19</v>
      </c>
      <c r="N128" s="213" t="s">
        <v>40</v>
      </c>
      <c r="O128" s="84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6" t="s">
        <v>137</v>
      </c>
      <c r="AT128" s="216" t="s">
        <v>132</v>
      </c>
      <c r="AU128" s="216" t="s">
        <v>79</v>
      </c>
      <c r="AY128" s="17" t="s">
        <v>130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77</v>
      </c>
      <c r="BK128" s="217">
        <f>ROUND(I128*H128,2)</f>
        <v>0</v>
      </c>
      <c r="BL128" s="17" t="s">
        <v>137</v>
      </c>
      <c r="BM128" s="216" t="s">
        <v>477</v>
      </c>
    </row>
    <row r="129" s="2" customFormat="1">
      <c r="A129" s="38"/>
      <c r="B129" s="39"/>
      <c r="C129" s="40"/>
      <c r="D129" s="218" t="s">
        <v>139</v>
      </c>
      <c r="E129" s="40"/>
      <c r="F129" s="219" t="s">
        <v>210</v>
      </c>
      <c r="G129" s="40"/>
      <c r="H129" s="40"/>
      <c r="I129" s="220"/>
      <c r="J129" s="40"/>
      <c r="K129" s="40"/>
      <c r="L129" s="44"/>
      <c r="M129" s="221"/>
      <c r="N129" s="222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79</v>
      </c>
    </row>
    <row r="130" s="2" customFormat="1">
      <c r="A130" s="38"/>
      <c r="B130" s="39"/>
      <c r="C130" s="40"/>
      <c r="D130" s="223" t="s">
        <v>141</v>
      </c>
      <c r="E130" s="40"/>
      <c r="F130" s="224" t="s">
        <v>211</v>
      </c>
      <c r="G130" s="40"/>
      <c r="H130" s="40"/>
      <c r="I130" s="220"/>
      <c r="J130" s="40"/>
      <c r="K130" s="40"/>
      <c r="L130" s="44"/>
      <c r="M130" s="221"/>
      <c r="N130" s="22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79</v>
      </c>
    </row>
    <row r="131" s="2" customFormat="1" ht="24.15" customHeight="1">
      <c r="A131" s="38"/>
      <c r="B131" s="39"/>
      <c r="C131" s="205" t="s">
        <v>8</v>
      </c>
      <c r="D131" s="205" t="s">
        <v>132</v>
      </c>
      <c r="E131" s="206" t="s">
        <v>213</v>
      </c>
      <c r="F131" s="207" t="s">
        <v>214</v>
      </c>
      <c r="G131" s="208" t="s">
        <v>202</v>
      </c>
      <c r="H131" s="209">
        <v>225.52000000000001</v>
      </c>
      <c r="I131" s="210"/>
      <c r="J131" s="211">
        <f>ROUND(I131*H131,2)</f>
        <v>0</v>
      </c>
      <c r="K131" s="207" t="s">
        <v>152</v>
      </c>
      <c r="L131" s="44"/>
      <c r="M131" s="212" t="s">
        <v>19</v>
      </c>
      <c r="N131" s="213" t="s">
        <v>40</v>
      </c>
      <c r="O131" s="8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137</v>
      </c>
      <c r="AT131" s="216" t="s">
        <v>132</v>
      </c>
      <c r="AU131" s="216" t="s">
        <v>79</v>
      </c>
      <c r="AY131" s="17" t="s">
        <v>130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77</v>
      </c>
      <c r="BK131" s="217">
        <f>ROUND(I131*H131,2)</f>
        <v>0</v>
      </c>
      <c r="BL131" s="17" t="s">
        <v>137</v>
      </c>
      <c r="BM131" s="216" t="s">
        <v>478</v>
      </c>
    </row>
    <row r="132" s="2" customFormat="1">
      <c r="A132" s="38"/>
      <c r="B132" s="39"/>
      <c r="C132" s="40"/>
      <c r="D132" s="218" t="s">
        <v>139</v>
      </c>
      <c r="E132" s="40"/>
      <c r="F132" s="219" t="s">
        <v>216</v>
      </c>
      <c r="G132" s="40"/>
      <c r="H132" s="40"/>
      <c r="I132" s="220"/>
      <c r="J132" s="40"/>
      <c r="K132" s="40"/>
      <c r="L132" s="44"/>
      <c r="M132" s="221"/>
      <c r="N132" s="22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139</v>
      </c>
      <c r="AU132" s="17" t="s">
        <v>79</v>
      </c>
    </row>
    <row r="133" s="2" customFormat="1">
      <c r="A133" s="38"/>
      <c r="B133" s="39"/>
      <c r="C133" s="40"/>
      <c r="D133" s="223" t="s">
        <v>141</v>
      </c>
      <c r="E133" s="40"/>
      <c r="F133" s="224" t="s">
        <v>217</v>
      </c>
      <c r="G133" s="40"/>
      <c r="H133" s="40"/>
      <c r="I133" s="220"/>
      <c r="J133" s="40"/>
      <c r="K133" s="40"/>
      <c r="L133" s="44"/>
      <c r="M133" s="221"/>
      <c r="N133" s="222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141</v>
      </c>
      <c r="AU133" s="17" t="s">
        <v>79</v>
      </c>
    </row>
    <row r="134" s="2" customFormat="1" ht="24.15" customHeight="1">
      <c r="A134" s="38"/>
      <c r="B134" s="39"/>
      <c r="C134" s="205" t="s">
        <v>225</v>
      </c>
      <c r="D134" s="205" t="s">
        <v>132</v>
      </c>
      <c r="E134" s="206" t="s">
        <v>479</v>
      </c>
      <c r="F134" s="207" t="s">
        <v>480</v>
      </c>
      <c r="G134" s="208" t="s">
        <v>151</v>
      </c>
      <c r="H134" s="209">
        <v>38.840000000000003</v>
      </c>
      <c r="I134" s="210"/>
      <c r="J134" s="211">
        <f>ROUND(I134*H134,2)</f>
        <v>0</v>
      </c>
      <c r="K134" s="207" t="s">
        <v>152</v>
      </c>
      <c r="L134" s="44"/>
      <c r="M134" s="212" t="s">
        <v>19</v>
      </c>
      <c r="N134" s="213" t="s">
        <v>40</v>
      </c>
      <c r="O134" s="8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6" t="s">
        <v>137</v>
      </c>
      <c r="AT134" s="216" t="s">
        <v>132</v>
      </c>
      <c r="AU134" s="216" t="s">
        <v>79</v>
      </c>
      <c r="AY134" s="17" t="s">
        <v>130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77</v>
      </c>
      <c r="BK134" s="217">
        <f>ROUND(I134*H134,2)</f>
        <v>0</v>
      </c>
      <c r="BL134" s="17" t="s">
        <v>137</v>
      </c>
      <c r="BM134" s="216" t="s">
        <v>481</v>
      </c>
    </row>
    <row r="135" s="2" customFormat="1">
      <c r="A135" s="38"/>
      <c r="B135" s="39"/>
      <c r="C135" s="40"/>
      <c r="D135" s="218" t="s">
        <v>139</v>
      </c>
      <c r="E135" s="40"/>
      <c r="F135" s="219" t="s">
        <v>482</v>
      </c>
      <c r="G135" s="40"/>
      <c r="H135" s="40"/>
      <c r="I135" s="220"/>
      <c r="J135" s="40"/>
      <c r="K135" s="40"/>
      <c r="L135" s="44"/>
      <c r="M135" s="221"/>
      <c r="N135" s="222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79</v>
      </c>
    </row>
    <row r="136" s="2" customFormat="1">
      <c r="A136" s="38"/>
      <c r="B136" s="39"/>
      <c r="C136" s="40"/>
      <c r="D136" s="223" t="s">
        <v>141</v>
      </c>
      <c r="E136" s="40"/>
      <c r="F136" s="224" t="s">
        <v>483</v>
      </c>
      <c r="G136" s="40"/>
      <c r="H136" s="40"/>
      <c r="I136" s="220"/>
      <c r="J136" s="40"/>
      <c r="K136" s="40"/>
      <c r="L136" s="44"/>
      <c r="M136" s="221"/>
      <c r="N136" s="22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79</v>
      </c>
    </row>
    <row r="137" s="13" customFormat="1">
      <c r="A137" s="13"/>
      <c r="B137" s="225"/>
      <c r="C137" s="226"/>
      <c r="D137" s="218" t="s">
        <v>156</v>
      </c>
      <c r="E137" s="227" t="s">
        <v>19</v>
      </c>
      <c r="F137" s="228" t="s">
        <v>484</v>
      </c>
      <c r="G137" s="226"/>
      <c r="H137" s="229">
        <v>38.840000000000003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156</v>
      </c>
      <c r="AU137" s="235" t="s">
        <v>79</v>
      </c>
      <c r="AV137" s="13" t="s">
        <v>79</v>
      </c>
      <c r="AW137" s="13" t="s">
        <v>31</v>
      </c>
      <c r="AX137" s="13" t="s">
        <v>77</v>
      </c>
      <c r="AY137" s="235" t="s">
        <v>130</v>
      </c>
    </row>
    <row r="138" s="2" customFormat="1" ht="24.15" customHeight="1">
      <c r="A138" s="38"/>
      <c r="B138" s="39"/>
      <c r="C138" s="205" t="s">
        <v>237</v>
      </c>
      <c r="D138" s="205" t="s">
        <v>132</v>
      </c>
      <c r="E138" s="206" t="s">
        <v>485</v>
      </c>
      <c r="F138" s="207" t="s">
        <v>486</v>
      </c>
      <c r="G138" s="208" t="s">
        <v>135</v>
      </c>
      <c r="H138" s="209">
        <v>44</v>
      </c>
      <c r="I138" s="210"/>
      <c r="J138" s="211">
        <f>ROUND(I138*H138,2)</f>
        <v>0</v>
      </c>
      <c r="K138" s="207" t="s">
        <v>152</v>
      </c>
      <c r="L138" s="44"/>
      <c r="M138" s="212" t="s">
        <v>19</v>
      </c>
      <c r="N138" s="213" t="s">
        <v>40</v>
      </c>
      <c r="O138" s="8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6" t="s">
        <v>137</v>
      </c>
      <c r="AT138" s="216" t="s">
        <v>132</v>
      </c>
      <c r="AU138" s="216" t="s">
        <v>79</v>
      </c>
      <c r="AY138" s="17" t="s">
        <v>130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77</v>
      </c>
      <c r="BK138" s="217">
        <f>ROUND(I138*H138,2)</f>
        <v>0</v>
      </c>
      <c r="BL138" s="17" t="s">
        <v>137</v>
      </c>
      <c r="BM138" s="216" t="s">
        <v>487</v>
      </c>
    </row>
    <row r="139" s="2" customFormat="1">
      <c r="A139" s="38"/>
      <c r="B139" s="39"/>
      <c r="C139" s="40"/>
      <c r="D139" s="218" t="s">
        <v>139</v>
      </c>
      <c r="E139" s="40"/>
      <c r="F139" s="219" t="s">
        <v>488</v>
      </c>
      <c r="G139" s="40"/>
      <c r="H139" s="40"/>
      <c r="I139" s="220"/>
      <c r="J139" s="40"/>
      <c r="K139" s="40"/>
      <c r="L139" s="44"/>
      <c r="M139" s="221"/>
      <c r="N139" s="22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139</v>
      </c>
      <c r="AU139" s="17" t="s">
        <v>79</v>
      </c>
    </row>
    <row r="140" s="2" customFormat="1">
      <c r="A140" s="38"/>
      <c r="B140" s="39"/>
      <c r="C140" s="40"/>
      <c r="D140" s="223" t="s">
        <v>141</v>
      </c>
      <c r="E140" s="40"/>
      <c r="F140" s="224" t="s">
        <v>489</v>
      </c>
      <c r="G140" s="40"/>
      <c r="H140" s="40"/>
      <c r="I140" s="220"/>
      <c r="J140" s="40"/>
      <c r="K140" s="40"/>
      <c r="L140" s="44"/>
      <c r="M140" s="221"/>
      <c r="N140" s="222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79</v>
      </c>
    </row>
    <row r="141" s="13" customFormat="1">
      <c r="A141" s="13"/>
      <c r="B141" s="225"/>
      <c r="C141" s="226"/>
      <c r="D141" s="218" t="s">
        <v>156</v>
      </c>
      <c r="E141" s="227" t="s">
        <v>19</v>
      </c>
      <c r="F141" s="228" t="s">
        <v>490</v>
      </c>
      <c r="G141" s="226"/>
      <c r="H141" s="229">
        <v>44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156</v>
      </c>
      <c r="AU141" s="235" t="s">
        <v>79</v>
      </c>
      <c r="AV141" s="13" t="s">
        <v>79</v>
      </c>
      <c r="AW141" s="13" t="s">
        <v>31</v>
      </c>
      <c r="AX141" s="13" t="s">
        <v>77</v>
      </c>
      <c r="AY141" s="235" t="s">
        <v>130</v>
      </c>
    </row>
    <row r="142" s="2" customFormat="1" ht="24.15" customHeight="1">
      <c r="A142" s="38"/>
      <c r="B142" s="39"/>
      <c r="C142" s="205" t="s">
        <v>244</v>
      </c>
      <c r="D142" s="205" t="s">
        <v>132</v>
      </c>
      <c r="E142" s="206" t="s">
        <v>238</v>
      </c>
      <c r="F142" s="207" t="s">
        <v>239</v>
      </c>
      <c r="G142" s="208" t="s">
        <v>135</v>
      </c>
      <c r="H142" s="209">
        <v>47.350000000000001</v>
      </c>
      <c r="I142" s="210"/>
      <c r="J142" s="211">
        <f>ROUND(I142*H142,2)</f>
        <v>0</v>
      </c>
      <c r="K142" s="207" t="s">
        <v>152</v>
      </c>
      <c r="L142" s="44"/>
      <c r="M142" s="212" t="s">
        <v>19</v>
      </c>
      <c r="N142" s="213" t="s">
        <v>40</v>
      </c>
      <c r="O142" s="84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6" t="s">
        <v>137</v>
      </c>
      <c r="AT142" s="216" t="s">
        <v>132</v>
      </c>
      <c r="AU142" s="216" t="s">
        <v>79</v>
      </c>
      <c r="AY142" s="17" t="s">
        <v>130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77</v>
      </c>
      <c r="BK142" s="217">
        <f>ROUND(I142*H142,2)</f>
        <v>0</v>
      </c>
      <c r="BL142" s="17" t="s">
        <v>137</v>
      </c>
      <c r="BM142" s="216" t="s">
        <v>491</v>
      </c>
    </row>
    <row r="143" s="2" customFormat="1">
      <c r="A143" s="38"/>
      <c r="B143" s="39"/>
      <c r="C143" s="40"/>
      <c r="D143" s="218" t="s">
        <v>139</v>
      </c>
      <c r="E143" s="40"/>
      <c r="F143" s="219" t="s">
        <v>241</v>
      </c>
      <c r="G143" s="40"/>
      <c r="H143" s="40"/>
      <c r="I143" s="220"/>
      <c r="J143" s="40"/>
      <c r="K143" s="40"/>
      <c r="L143" s="44"/>
      <c r="M143" s="221"/>
      <c r="N143" s="222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139</v>
      </c>
      <c r="AU143" s="17" t="s">
        <v>79</v>
      </c>
    </row>
    <row r="144" s="2" customFormat="1">
      <c r="A144" s="38"/>
      <c r="B144" s="39"/>
      <c r="C144" s="40"/>
      <c r="D144" s="223" t="s">
        <v>141</v>
      </c>
      <c r="E144" s="40"/>
      <c r="F144" s="224" t="s">
        <v>242</v>
      </c>
      <c r="G144" s="40"/>
      <c r="H144" s="40"/>
      <c r="I144" s="220"/>
      <c r="J144" s="40"/>
      <c r="K144" s="40"/>
      <c r="L144" s="44"/>
      <c r="M144" s="221"/>
      <c r="N144" s="222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79</v>
      </c>
    </row>
    <row r="145" s="13" customFormat="1">
      <c r="A145" s="13"/>
      <c r="B145" s="225"/>
      <c r="C145" s="226"/>
      <c r="D145" s="218" t="s">
        <v>156</v>
      </c>
      <c r="E145" s="227" t="s">
        <v>19</v>
      </c>
      <c r="F145" s="228" t="s">
        <v>490</v>
      </c>
      <c r="G145" s="226"/>
      <c r="H145" s="229">
        <v>44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156</v>
      </c>
      <c r="AU145" s="235" t="s">
        <v>79</v>
      </c>
      <c r="AV145" s="13" t="s">
        <v>79</v>
      </c>
      <c r="AW145" s="13" t="s">
        <v>31</v>
      </c>
      <c r="AX145" s="13" t="s">
        <v>69</v>
      </c>
      <c r="AY145" s="235" t="s">
        <v>130</v>
      </c>
    </row>
    <row r="146" s="13" customFormat="1">
      <c r="A146" s="13"/>
      <c r="B146" s="225"/>
      <c r="C146" s="226"/>
      <c r="D146" s="218" t="s">
        <v>156</v>
      </c>
      <c r="E146" s="227" t="s">
        <v>19</v>
      </c>
      <c r="F146" s="228" t="s">
        <v>492</v>
      </c>
      <c r="G146" s="226"/>
      <c r="H146" s="229">
        <v>3.3500000000000001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156</v>
      </c>
      <c r="AU146" s="235" t="s">
        <v>79</v>
      </c>
      <c r="AV146" s="13" t="s">
        <v>79</v>
      </c>
      <c r="AW146" s="13" t="s">
        <v>31</v>
      </c>
      <c r="AX146" s="13" t="s">
        <v>69</v>
      </c>
      <c r="AY146" s="235" t="s">
        <v>130</v>
      </c>
    </row>
    <row r="147" s="14" customFormat="1">
      <c r="A147" s="14"/>
      <c r="B147" s="236"/>
      <c r="C147" s="237"/>
      <c r="D147" s="218" t="s">
        <v>156</v>
      </c>
      <c r="E147" s="238" t="s">
        <v>19</v>
      </c>
      <c r="F147" s="239" t="s">
        <v>165</v>
      </c>
      <c r="G147" s="237"/>
      <c r="H147" s="240">
        <v>47.350000000000001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156</v>
      </c>
      <c r="AU147" s="246" t="s">
        <v>79</v>
      </c>
      <c r="AV147" s="14" t="s">
        <v>137</v>
      </c>
      <c r="AW147" s="14" t="s">
        <v>31</v>
      </c>
      <c r="AX147" s="14" t="s">
        <v>77</v>
      </c>
      <c r="AY147" s="246" t="s">
        <v>130</v>
      </c>
    </row>
    <row r="148" s="2" customFormat="1" ht="16.5" customHeight="1">
      <c r="A148" s="38"/>
      <c r="B148" s="39"/>
      <c r="C148" s="247" t="s">
        <v>250</v>
      </c>
      <c r="D148" s="247" t="s">
        <v>199</v>
      </c>
      <c r="E148" s="248" t="s">
        <v>245</v>
      </c>
      <c r="F148" s="249" t="s">
        <v>246</v>
      </c>
      <c r="G148" s="250" t="s">
        <v>247</v>
      </c>
      <c r="H148" s="251">
        <v>1.1839999999999999</v>
      </c>
      <c r="I148" s="252"/>
      <c r="J148" s="253">
        <f>ROUND(I148*H148,2)</f>
        <v>0</v>
      </c>
      <c r="K148" s="249" t="s">
        <v>152</v>
      </c>
      <c r="L148" s="254"/>
      <c r="M148" s="255" t="s">
        <v>19</v>
      </c>
      <c r="N148" s="256" t="s">
        <v>40</v>
      </c>
      <c r="O148" s="84"/>
      <c r="P148" s="214">
        <f>O148*H148</f>
        <v>0</v>
      </c>
      <c r="Q148" s="214">
        <v>0.001</v>
      </c>
      <c r="R148" s="214">
        <f>Q148*H148</f>
        <v>0.0011839999999999999</v>
      </c>
      <c r="S148" s="214">
        <v>0</v>
      </c>
      <c r="T148" s="21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6" t="s">
        <v>192</v>
      </c>
      <c r="AT148" s="216" t="s">
        <v>199</v>
      </c>
      <c r="AU148" s="216" t="s">
        <v>79</v>
      </c>
      <c r="AY148" s="17" t="s">
        <v>130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77</v>
      </c>
      <c r="BK148" s="217">
        <f>ROUND(I148*H148,2)</f>
        <v>0</v>
      </c>
      <c r="BL148" s="17" t="s">
        <v>137</v>
      </c>
      <c r="BM148" s="216" t="s">
        <v>493</v>
      </c>
    </row>
    <row r="149" s="2" customFormat="1">
      <c r="A149" s="38"/>
      <c r="B149" s="39"/>
      <c r="C149" s="40"/>
      <c r="D149" s="218" t="s">
        <v>139</v>
      </c>
      <c r="E149" s="40"/>
      <c r="F149" s="219" t="s">
        <v>246</v>
      </c>
      <c r="G149" s="40"/>
      <c r="H149" s="40"/>
      <c r="I149" s="220"/>
      <c r="J149" s="40"/>
      <c r="K149" s="40"/>
      <c r="L149" s="44"/>
      <c r="M149" s="221"/>
      <c r="N149" s="222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139</v>
      </c>
      <c r="AU149" s="17" t="s">
        <v>79</v>
      </c>
    </row>
    <row r="150" s="2" customFormat="1" ht="24.15" customHeight="1">
      <c r="A150" s="38"/>
      <c r="B150" s="39"/>
      <c r="C150" s="205" t="s">
        <v>257</v>
      </c>
      <c r="D150" s="205" t="s">
        <v>132</v>
      </c>
      <c r="E150" s="206" t="s">
        <v>251</v>
      </c>
      <c r="F150" s="207" t="s">
        <v>252</v>
      </c>
      <c r="G150" s="208" t="s">
        <v>135</v>
      </c>
      <c r="H150" s="209">
        <v>420.57999999999998</v>
      </c>
      <c r="I150" s="210"/>
      <c r="J150" s="211">
        <f>ROUND(I150*H150,2)</f>
        <v>0</v>
      </c>
      <c r="K150" s="207" t="s">
        <v>152</v>
      </c>
      <c r="L150" s="44"/>
      <c r="M150" s="212" t="s">
        <v>19</v>
      </c>
      <c r="N150" s="213" t="s">
        <v>40</v>
      </c>
      <c r="O150" s="84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6" t="s">
        <v>137</v>
      </c>
      <c r="AT150" s="216" t="s">
        <v>132</v>
      </c>
      <c r="AU150" s="216" t="s">
        <v>79</v>
      </c>
      <c r="AY150" s="17" t="s">
        <v>130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7" t="s">
        <v>77</v>
      </c>
      <c r="BK150" s="217">
        <f>ROUND(I150*H150,2)</f>
        <v>0</v>
      </c>
      <c r="BL150" s="17" t="s">
        <v>137</v>
      </c>
      <c r="BM150" s="216" t="s">
        <v>494</v>
      </c>
    </row>
    <row r="151" s="2" customFormat="1">
      <c r="A151" s="38"/>
      <c r="B151" s="39"/>
      <c r="C151" s="40"/>
      <c r="D151" s="218" t="s">
        <v>139</v>
      </c>
      <c r="E151" s="40"/>
      <c r="F151" s="219" t="s">
        <v>254</v>
      </c>
      <c r="G151" s="40"/>
      <c r="H151" s="40"/>
      <c r="I151" s="220"/>
      <c r="J151" s="40"/>
      <c r="K151" s="40"/>
      <c r="L151" s="44"/>
      <c r="M151" s="221"/>
      <c r="N151" s="222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139</v>
      </c>
      <c r="AU151" s="17" t="s">
        <v>79</v>
      </c>
    </row>
    <row r="152" s="2" customFormat="1">
      <c r="A152" s="38"/>
      <c r="B152" s="39"/>
      <c r="C152" s="40"/>
      <c r="D152" s="223" t="s">
        <v>141</v>
      </c>
      <c r="E152" s="40"/>
      <c r="F152" s="224" t="s">
        <v>255</v>
      </c>
      <c r="G152" s="40"/>
      <c r="H152" s="40"/>
      <c r="I152" s="220"/>
      <c r="J152" s="40"/>
      <c r="K152" s="40"/>
      <c r="L152" s="44"/>
      <c r="M152" s="221"/>
      <c r="N152" s="22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141</v>
      </c>
      <c r="AU152" s="17" t="s">
        <v>79</v>
      </c>
    </row>
    <row r="153" s="13" customFormat="1">
      <c r="A153" s="13"/>
      <c r="B153" s="225"/>
      <c r="C153" s="226"/>
      <c r="D153" s="218" t="s">
        <v>156</v>
      </c>
      <c r="E153" s="227" t="s">
        <v>19</v>
      </c>
      <c r="F153" s="228" t="s">
        <v>495</v>
      </c>
      <c r="G153" s="226"/>
      <c r="H153" s="229">
        <v>200.08000000000001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156</v>
      </c>
      <c r="AU153" s="235" t="s">
        <v>79</v>
      </c>
      <c r="AV153" s="13" t="s">
        <v>79</v>
      </c>
      <c r="AW153" s="13" t="s">
        <v>31</v>
      </c>
      <c r="AX153" s="13" t="s">
        <v>69</v>
      </c>
      <c r="AY153" s="235" t="s">
        <v>130</v>
      </c>
    </row>
    <row r="154" s="13" customFormat="1">
      <c r="A154" s="13"/>
      <c r="B154" s="225"/>
      <c r="C154" s="226"/>
      <c r="D154" s="218" t="s">
        <v>156</v>
      </c>
      <c r="E154" s="227" t="s">
        <v>19</v>
      </c>
      <c r="F154" s="228" t="s">
        <v>496</v>
      </c>
      <c r="G154" s="226"/>
      <c r="H154" s="229">
        <v>220.5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156</v>
      </c>
      <c r="AU154" s="235" t="s">
        <v>79</v>
      </c>
      <c r="AV154" s="13" t="s">
        <v>79</v>
      </c>
      <c r="AW154" s="13" t="s">
        <v>31</v>
      </c>
      <c r="AX154" s="13" t="s">
        <v>69</v>
      </c>
      <c r="AY154" s="235" t="s">
        <v>130</v>
      </c>
    </row>
    <row r="155" s="14" customFormat="1">
      <c r="A155" s="14"/>
      <c r="B155" s="236"/>
      <c r="C155" s="237"/>
      <c r="D155" s="218" t="s">
        <v>156</v>
      </c>
      <c r="E155" s="238" t="s">
        <v>19</v>
      </c>
      <c r="F155" s="239" t="s">
        <v>165</v>
      </c>
      <c r="G155" s="237"/>
      <c r="H155" s="240">
        <v>420.58000000000004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156</v>
      </c>
      <c r="AU155" s="246" t="s">
        <v>79</v>
      </c>
      <c r="AV155" s="14" t="s">
        <v>137</v>
      </c>
      <c r="AW155" s="14" t="s">
        <v>31</v>
      </c>
      <c r="AX155" s="14" t="s">
        <v>77</v>
      </c>
      <c r="AY155" s="246" t="s">
        <v>130</v>
      </c>
    </row>
    <row r="156" s="12" customFormat="1" ht="22.8" customHeight="1">
      <c r="A156" s="12"/>
      <c r="B156" s="189"/>
      <c r="C156" s="190"/>
      <c r="D156" s="191" t="s">
        <v>68</v>
      </c>
      <c r="E156" s="203" t="s">
        <v>79</v>
      </c>
      <c r="F156" s="203" t="s">
        <v>270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SUM(P157:P167)</f>
        <v>0</v>
      </c>
      <c r="Q156" s="197"/>
      <c r="R156" s="198">
        <f>SUM(R157:R167)</f>
        <v>0.078828750000000003</v>
      </c>
      <c r="S156" s="197"/>
      <c r="T156" s="199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77</v>
      </c>
      <c r="AT156" s="201" t="s">
        <v>68</v>
      </c>
      <c r="AU156" s="201" t="s">
        <v>77</v>
      </c>
      <c r="AY156" s="200" t="s">
        <v>130</v>
      </c>
      <c r="BK156" s="202">
        <f>SUM(BK157:BK167)</f>
        <v>0</v>
      </c>
    </row>
    <row r="157" s="2" customFormat="1" ht="24.15" customHeight="1">
      <c r="A157" s="38"/>
      <c r="B157" s="39"/>
      <c r="C157" s="205" t="s">
        <v>263</v>
      </c>
      <c r="D157" s="205" t="s">
        <v>132</v>
      </c>
      <c r="E157" s="206" t="s">
        <v>279</v>
      </c>
      <c r="F157" s="207" t="s">
        <v>280</v>
      </c>
      <c r="G157" s="208" t="s">
        <v>135</v>
      </c>
      <c r="H157" s="209">
        <v>220.5</v>
      </c>
      <c r="I157" s="210"/>
      <c r="J157" s="211">
        <f>ROUND(I157*H157,2)</f>
        <v>0</v>
      </c>
      <c r="K157" s="207" t="s">
        <v>152</v>
      </c>
      <c r="L157" s="44"/>
      <c r="M157" s="212" t="s">
        <v>19</v>
      </c>
      <c r="N157" s="213" t="s">
        <v>40</v>
      </c>
      <c r="O157" s="84"/>
      <c r="P157" s="214">
        <f>O157*H157</f>
        <v>0</v>
      </c>
      <c r="Q157" s="214">
        <v>0.00013750000000000001</v>
      </c>
      <c r="R157" s="214">
        <f>Q157*H157</f>
        <v>0.030318750000000002</v>
      </c>
      <c r="S157" s="214">
        <v>0</v>
      </c>
      <c r="T157" s="21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6" t="s">
        <v>137</v>
      </c>
      <c r="AT157" s="216" t="s">
        <v>132</v>
      </c>
      <c r="AU157" s="216" t="s">
        <v>79</v>
      </c>
      <c r="AY157" s="17" t="s">
        <v>130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77</v>
      </c>
      <c r="BK157" s="217">
        <f>ROUND(I157*H157,2)</f>
        <v>0</v>
      </c>
      <c r="BL157" s="17" t="s">
        <v>137</v>
      </c>
      <c r="BM157" s="216" t="s">
        <v>497</v>
      </c>
    </row>
    <row r="158" s="2" customFormat="1">
      <c r="A158" s="38"/>
      <c r="B158" s="39"/>
      <c r="C158" s="40"/>
      <c r="D158" s="218" t="s">
        <v>139</v>
      </c>
      <c r="E158" s="40"/>
      <c r="F158" s="219" t="s">
        <v>282</v>
      </c>
      <c r="G158" s="40"/>
      <c r="H158" s="40"/>
      <c r="I158" s="220"/>
      <c r="J158" s="40"/>
      <c r="K158" s="40"/>
      <c r="L158" s="44"/>
      <c r="M158" s="221"/>
      <c r="N158" s="222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139</v>
      </c>
      <c r="AU158" s="17" t="s">
        <v>79</v>
      </c>
    </row>
    <row r="159" s="2" customFormat="1">
      <c r="A159" s="38"/>
      <c r="B159" s="39"/>
      <c r="C159" s="40"/>
      <c r="D159" s="223" t="s">
        <v>141</v>
      </c>
      <c r="E159" s="40"/>
      <c r="F159" s="224" t="s">
        <v>283</v>
      </c>
      <c r="G159" s="40"/>
      <c r="H159" s="40"/>
      <c r="I159" s="220"/>
      <c r="J159" s="40"/>
      <c r="K159" s="40"/>
      <c r="L159" s="44"/>
      <c r="M159" s="221"/>
      <c r="N159" s="222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79</v>
      </c>
    </row>
    <row r="160" s="13" customFormat="1">
      <c r="A160" s="13"/>
      <c r="B160" s="225"/>
      <c r="C160" s="226"/>
      <c r="D160" s="218" t="s">
        <v>156</v>
      </c>
      <c r="E160" s="227" t="s">
        <v>19</v>
      </c>
      <c r="F160" s="228" t="s">
        <v>498</v>
      </c>
      <c r="G160" s="226"/>
      <c r="H160" s="229">
        <v>220.5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156</v>
      </c>
      <c r="AU160" s="235" t="s">
        <v>79</v>
      </c>
      <c r="AV160" s="13" t="s">
        <v>79</v>
      </c>
      <c r="AW160" s="13" t="s">
        <v>31</v>
      </c>
      <c r="AX160" s="13" t="s">
        <v>77</v>
      </c>
      <c r="AY160" s="235" t="s">
        <v>130</v>
      </c>
    </row>
    <row r="161" s="2" customFormat="1" ht="24.15" customHeight="1">
      <c r="A161" s="38"/>
      <c r="B161" s="39"/>
      <c r="C161" s="247" t="s">
        <v>271</v>
      </c>
      <c r="D161" s="247" t="s">
        <v>199</v>
      </c>
      <c r="E161" s="248" t="s">
        <v>499</v>
      </c>
      <c r="F161" s="249" t="s">
        <v>500</v>
      </c>
      <c r="G161" s="250" t="s">
        <v>135</v>
      </c>
      <c r="H161" s="251">
        <v>242.55000000000001</v>
      </c>
      <c r="I161" s="252"/>
      <c r="J161" s="253">
        <f>ROUND(I161*H161,2)</f>
        <v>0</v>
      </c>
      <c r="K161" s="249" t="s">
        <v>152</v>
      </c>
      <c r="L161" s="254"/>
      <c r="M161" s="255" t="s">
        <v>19</v>
      </c>
      <c r="N161" s="256" t="s">
        <v>40</v>
      </c>
      <c r="O161" s="84"/>
      <c r="P161" s="214">
        <f>O161*H161</f>
        <v>0</v>
      </c>
      <c r="Q161" s="214">
        <v>0.00020000000000000001</v>
      </c>
      <c r="R161" s="214">
        <f>Q161*H161</f>
        <v>0.048510000000000005</v>
      </c>
      <c r="S161" s="214">
        <v>0</v>
      </c>
      <c r="T161" s="21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6" t="s">
        <v>192</v>
      </c>
      <c r="AT161" s="216" t="s">
        <v>199</v>
      </c>
      <c r="AU161" s="216" t="s">
        <v>79</v>
      </c>
      <c r="AY161" s="17" t="s">
        <v>130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77</v>
      </c>
      <c r="BK161" s="217">
        <f>ROUND(I161*H161,2)</f>
        <v>0</v>
      </c>
      <c r="BL161" s="17" t="s">
        <v>137</v>
      </c>
      <c r="BM161" s="216" t="s">
        <v>501</v>
      </c>
    </row>
    <row r="162" s="2" customFormat="1">
      <c r="A162" s="38"/>
      <c r="B162" s="39"/>
      <c r="C162" s="40"/>
      <c r="D162" s="218" t="s">
        <v>139</v>
      </c>
      <c r="E162" s="40"/>
      <c r="F162" s="219" t="s">
        <v>500</v>
      </c>
      <c r="G162" s="40"/>
      <c r="H162" s="40"/>
      <c r="I162" s="220"/>
      <c r="J162" s="40"/>
      <c r="K162" s="40"/>
      <c r="L162" s="44"/>
      <c r="M162" s="221"/>
      <c r="N162" s="22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139</v>
      </c>
      <c r="AU162" s="17" t="s">
        <v>79</v>
      </c>
    </row>
    <row r="163" s="13" customFormat="1">
      <c r="A163" s="13"/>
      <c r="B163" s="225"/>
      <c r="C163" s="226"/>
      <c r="D163" s="218" t="s">
        <v>156</v>
      </c>
      <c r="E163" s="226"/>
      <c r="F163" s="228" t="s">
        <v>502</v>
      </c>
      <c r="G163" s="226"/>
      <c r="H163" s="229">
        <v>242.55000000000001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156</v>
      </c>
      <c r="AU163" s="235" t="s">
        <v>79</v>
      </c>
      <c r="AV163" s="13" t="s">
        <v>79</v>
      </c>
      <c r="AW163" s="13" t="s">
        <v>4</v>
      </c>
      <c r="AX163" s="13" t="s">
        <v>77</v>
      </c>
      <c r="AY163" s="235" t="s">
        <v>130</v>
      </c>
    </row>
    <row r="164" s="2" customFormat="1" ht="24.15" customHeight="1">
      <c r="A164" s="38"/>
      <c r="B164" s="39"/>
      <c r="C164" s="205" t="s">
        <v>278</v>
      </c>
      <c r="D164" s="205" t="s">
        <v>132</v>
      </c>
      <c r="E164" s="206" t="s">
        <v>503</v>
      </c>
      <c r="F164" s="207" t="s">
        <v>504</v>
      </c>
      <c r="G164" s="208" t="s">
        <v>135</v>
      </c>
      <c r="H164" s="209">
        <v>220.5</v>
      </c>
      <c r="I164" s="210"/>
      <c r="J164" s="211">
        <f>ROUND(I164*H164,2)</f>
        <v>0</v>
      </c>
      <c r="K164" s="207" t="s">
        <v>152</v>
      </c>
      <c r="L164" s="44"/>
      <c r="M164" s="212" t="s">
        <v>19</v>
      </c>
      <c r="N164" s="213" t="s">
        <v>40</v>
      </c>
      <c r="O164" s="84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6" t="s">
        <v>137</v>
      </c>
      <c r="AT164" s="216" t="s">
        <v>132</v>
      </c>
      <c r="AU164" s="216" t="s">
        <v>79</v>
      </c>
      <c r="AY164" s="17" t="s">
        <v>130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77</v>
      </c>
      <c r="BK164" s="217">
        <f>ROUND(I164*H164,2)</f>
        <v>0</v>
      </c>
      <c r="BL164" s="17" t="s">
        <v>137</v>
      </c>
      <c r="BM164" s="216" t="s">
        <v>505</v>
      </c>
    </row>
    <row r="165" s="2" customFormat="1">
      <c r="A165" s="38"/>
      <c r="B165" s="39"/>
      <c r="C165" s="40"/>
      <c r="D165" s="218" t="s">
        <v>139</v>
      </c>
      <c r="E165" s="40"/>
      <c r="F165" s="219" t="s">
        <v>506</v>
      </c>
      <c r="G165" s="40"/>
      <c r="H165" s="40"/>
      <c r="I165" s="220"/>
      <c r="J165" s="40"/>
      <c r="K165" s="40"/>
      <c r="L165" s="44"/>
      <c r="M165" s="221"/>
      <c r="N165" s="222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139</v>
      </c>
      <c r="AU165" s="17" t="s">
        <v>79</v>
      </c>
    </row>
    <row r="166" s="2" customFormat="1">
      <c r="A166" s="38"/>
      <c r="B166" s="39"/>
      <c r="C166" s="40"/>
      <c r="D166" s="223" t="s">
        <v>141</v>
      </c>
      <c r="E166" s="40"/>
      <c r="F166" s="224" t="s">
        <v>507</v>
      </c>
      <c r="G166" s="40"/>
      <c r="H166" s="40"/>
      <c r="I166" s="220"/>
      <c r="J166" s="40"/>
      <c r="K166" s="40"/>
      <c r="L166" s="44"/>
      <c r="M166" s="221"/>
      <c r="N166" s="222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79</v>
      </c>
    </row>
    <row r="167" s="13" customFormat="1">
      <c r="A167" s="13"/>
      <c r="B167" s="225"/>
      <c r="C167" s="226"/>
      <c r="D167" s="218" t="s">
        <v>156</v>
      </c>
      <c r="E167" s="227" t="s">
        <v>19</v>
      </c>
      <c r="F167" s="228" t="s">
        <v>498</v>
      </c>
      <c r="G167" s="226"/>
      <c r="H167" s="229">
        <v>220.5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156</v>
      </c>
      <c r="AU167" s="235" t="s">
        <v>79</v>
      </c>
      <c r="AV167" s="13" t="s">
        <v>79</v>
      </c>
      <c r="AW167" s="13" t="s">
        <v>31</v>
      </c>
      <c r="AX167" s="13" t="s">
        <v>77</v>
      </c>
      <c r="AY167" s="235" t="s">
        <v>130</v>
      </c>
    </row>
    <row r="168" s="12" customFormat="1" ht="22.8" customHeight="1">
      <c r="A168" s="12"/>
      <c r="B168" s="189"/>
      <c r="C168" s="190"/>
      <c r="D168" s="191" t="s">
        <v>68</v>
      </c>
      <c r="E168" s="203" t="s">
        <v>172</v>
      </c>
      <c r="F168" s="203" t="s">
        <v>307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SUM(P169:P196)</f>
        <v>0</v>
      </c>
      <c r="Q168" s="197"/>
      <c r="R168" s="198">
        <f>SUM(R169:R196)</f>
        <v>158.6271472</v>
      </c>
      <c r="S168" s="197"/>
      <c r="T168" s="199">
        <f>SUM(T169:T196)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77</v>
      </c>
      <c r="AT168" s="201" t="s">
        <v>68</v>
      </c>
      <c r="AU168" s="201" t="s">
        <v>77</v>
      </c>
      <c r="AY168" s="200" t="s">
        <v>130</v>
      </c>
      <c r="BK168" s="202">
        <f>SUM(BK169:BK196)</f>
        <v>0</v>
      </c>
    </row>
    <row r="169" s="2" customFormat="1" ht="16.5" customHeight="1">
      <c r="A169" s="38"/>
      <c r="B169" s="39"/>
      <c r="C169" s="205" t="s">
        <v>7</v>
      </c>
      <c r="D169" s="205" t="s">
        <v>132</v>
      </c>
      <c r="E169" s="206" t="s">
        <v>508</v>
      </c>
      <c r="F169" s="207" t="s">
        <v>509</v>
      </c>
      <c r="G169" s="208" t="s">
        <v>135</v>
      </c>
      <c r="H169" s="209">
        <v>188.59999999999999</v>
      </c>
      <c r="I169" s="210"/>
      <c r="J169" s="211">
        <f>ROUND(I169*H169,2)</f>
        <v>0</v>
      </c>
      <c r="K169" s="207" t="s">
        <v>152</v>
      </c>
      <c r="L169" s="44"/>
      <c r="M169" s="212" t="s">
        <v>19</v>
      </c>
      <c r="N169" s="213" t="s">
        <v>40</v>
      </c>
      <c r="O169" s="84"/>
      <c r="P169" s="214">
        <f>O169*H169</f>
        <v>0</v>
      </c>
      <c r="Q169" s="214">
        <v>0.57499999999999996</v>
      </c>
      <c r="R169" s="214">
        <f>Q169*H169</f>
        <v>108.44499999999999</v>
      </c>
      <c r="S169" s="214">
        <v>0</v>
      </c>
      <c r="T169" s="21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6" t="s">
        <v>137</v>
      </c>
      <c r="AT169" s="216" t="s">
        <v>132</v>
      </c>
      <c r="AU169" s="216" t="s">
        <v>79</v>
      </c>
      <c r="AY169" s="17" t="s">
        <v>130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77</v>
      </c>
      <c r="BK169" s="217">
        <f>ROUND(I169*H169,2)</f>
        <v>0</v>
      </c>
      <c r="BL169" s="17" t="s">
        <v>137</v>
      </c>
      <c r="BM169" s="216" t="s">
        <v>510</v>
      </c>
    </row>
    <row r="170" s="2" customFormat="1">
      <c r="A170" s="38"/>
      <c r="B170" s="39"/>
      <c r="C170" s="40"/>
      <c r="D170" s="218" t="s">
        <v>139</v>
      </c>
      <c r="E170" s="40"/>
      <c r="F170" s="219" t="s">
        <v>511</v>
      </c>
      <c r="G170" s="40"/>
      <c r="H170" s="40"/>
      <c r="I170" s="220"/>
      <c r="J170" s="40"/>
      <c r="K170" s="40"/>
      <c r="L170" s="44"/>
      <c r="M170" s="221"/>
      <c r="N170" s="222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139</v>
      </c>
      <c r="AU170" s="17" t="s">
        <v>79</v>
      </c>
    </row>
    <row r="171" s="2" customFormat="1">
      <c r="A171" s="38"/>
      <c r="B171" s="39"/>
      <c r="C171" s="40"/>
      <c r="D171" s="223" t="s">
        <v>141</v>
      </c>
      <c r="E171" s="40"/>
      <c r="F171" s="224" t="s">
        <v>512</v>
      </c>
      <c r="G171" s="40"/>
      <c r="H171" s="40"/>
      <c r="I171" s="220"/>
      <c r="J171" s="40"/>
      <c r="K171" s="40"/>
      <c r="L171" s="44"/>
      <c r="M171" s="221"/>
      <c r="N171" s="22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141</v>
      </c>
      <c r="AU171" s="17" t="s">
        <v>79</v>
      </c>
    </row>
    <row r="172" s="13" customFormat="1">
      <c r="A172" s="13"/>
      <c r="B172" s="225"/>
      <c r="C172" s="226"/>
      <c r="D172" s="218" t="s">
        <v>156</v>
      </c>
      <c r="E172" s="227" t="s">
        <v>19</v>
      </c>
      <c r="F172" s="228" t="s">
        <v>513</v>
      </c>
      <c r="G172" s="226"/>
      <c r="H172" s="229">
        <v>188.59999999999999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156</v>
      </c>
      <c r="AU172" s="235" t="s">
        <v>79</v>
      </c>
      <c r="AV172" s="13" t="s">
        <v>79</v>
      </c>
      <c r="AW172" s="13" t="s">
        <v>31</v>
      </c>
      <c r="AX172" s="13" t="s">
        <v>77</v>
      </c>
      <c r="AY172" s="235" t="s">
        <v>130</v>
      </c>
    </row>
    <row r="173" s="2" customFormat="1" ht="33" customHeight="1">
      <c r="A173" s="38"/>
      <c r="B173" s="39"/>
      <c r="C173" s="205" t="s">
        <v>288</v>
      </c>
      <c r="D173" s="205" t="s">
        <v>132</v>
      </c>
      <c r="E173" s="206" t="s">
        <v>323</v>
      </c>
      <c r="F173" s="207" t="s">
        <v>324</v>
      </c>
      <c r="G173" s="208" t="s">
        <v>135</v>
      </c>
      <c r="H173" s="209">
        <v>172.19999999999999</v>
      </c>
      <c r="I173" s="210"/>
      <c r="J173" s="211">
        <f>ROUND(I173*H173,2)</f>
        <v>0</v>
      </c>
      <c r="K173" s="207" t="s">
        <v>152</v>
      </c>
      <c r="L173" s="44"/>
      <c r="M173" s="212" t="s">
        <v>19</v>
      </c>
      <c r="N173" s="213" t="s">
        <v>40</v>
      </c>
      <c r="O173" s="84"/>
      <c r="P173" s="214">
        <f>O173*H173</f>
        <v>0</v>
      </c>
      <c r="Q173" s="214">
        <v>0.18462999999999999</v>
      </c>
      <c r="R173" s="214">
        <f>Q173*H173</f>
        <v>31.793285999999995</v>
      </c>
      <c r="S173" s="214">
        <v>0</v>
      </c>
      <c r="T173" s="21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6" t="s">
        <v>137</v>
      </c>
      <c r="AT173" s="216" t="s">
        <v>132</v>
      </c>
      <c r="AU173" s="216" t="s">
        <v>79</v>
      </c>
      <c r="AY173" s="17" t="s">
        <v>130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77</v>
      </c>
      <c r="BK173" s="217">
        <f>ROUND(I173*H173,2)</f>
        <v>0</v>
      </c>
      <c r="BL173" s="17" t="s">
        <v>137</v>
      </c>
      <c r="BM173" s="216" t="s">
        <v>514</v>
      </c>
    </row>
    <row r="174" s="2" customFormat="1">
      <c r="A174" s="38"/>
      <c r="B174" s="39"/>
      <c r="C174" s="40"/>
      <c r="D174" s="218" t="s">
        <v>139</v>
      </c>
      <c r="E174" s="40"/>
      <c r="F174" s="219" t="s">
        <v>326</v>
      </c>
      <c r="G174" s="40"/>
      <c r="H174" s="40"/>
      <c r="I174" s="220"/>
      <c r="J174" s="40"/>
      <c r="K174" s="40"/>
      <c r="L174" s="44"/>
      <c r="M174" s="221"/>
      <c r="N174" s="222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139</v>
      </c>
      <c r="AU174" s="17" t="s">
        <v>79</v>
      </c>
    </row>
    <row r="175" s="2" customFormat="1">
      <c r="A175" s="38"/>
      <c r="B175" s="39"/>
      <c r="C175" s="40"/>
      <c r="D175" s="223" t="s">
        <v>141</v>
      </c>
      <c r="E175" s="40"/>
      <c r="F175" s="224" t="s">
        <v>327</v>
      </c>
      <c r="G175" s="40"/>
      <c r="H175" s="40"/>
      <c r="I175" s="220"/>
      <c r="J175" s="40"/>
      <c r="K175" s="40"/>
      <c r="L175" s="44"/>
      <c r="M175" s="221"/>
      <c r="N175" s="222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79</v>
      </c>
    </row>
    <row r="176" s="13" customFormat="1">
      <c r="A176" s="13"/>
      <c r="B176" s="225"/>
      <c r="C176" s="226"/>
      <c r="D176" s="218" t="s">
        <v>156</v>
      </c>
      <c r="E176" s="227" t="s">
        <v>19</v>
      </c>
      <c r="F176" s="228" t="s">
        <v>515</v>
      </c>
      <c r="G176" s="226"/>
      <c r="H176" s="229">
        <v>172.19999999999999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156</v>
      </c>
      <c r="AU176" s="235" t="s">
        <v>79</v>
      </c>
      <c r="AV176" s="13" t="s">
        <v>79</v>
      </c>
      <c r="AW176" s="13" t="s">
        <v>31</v>
      </c>
      <c r="AX176" s="13" t="s">
        <v>77</v>
      </c>
      <c r="AY176" s="235" t="s">
        <v>130</v>
      </c>
    </row>
    <row r="177" s="2" customFormat="1" ht="16.5" customHeight="1">
      <c r="A177" s="38"/>
      <c r="B177" s="39"/>
      <c r="C177" s="205" t="s">
        <v>294</v>
      </c>
      <c r="D177" s="205" t="s">
        <v>132</v>
      </c>
      <c r="E177" s="206" t="s">
        <v>331</v>
      </c>
      <c r="F177" s="207" t="s">
        <v>332</v>
      </c>
      <c r="G177" s="208" t="s">
        <v>151</v>
      </c>
      <c r="H177" s="209">
        <v>3.3500000000000001</v>
      </c>
      <c r="I177" s="210"/>
      <c r="J177" s="211">
        <f>ROUND(I177*H177,2)</f>
        <v>0</v>
      </c>
      <c r="K177" s="207" t="s">
        <v>152</v>
      </c>
      <c r="L177" s="44"/>
      <c r="M177" s="212" t="s">
        <v>19</v>
      </c>
      <c r="N177" s="213" t="s">
        <v>40</v>
      </c>
      <c r="O177" s="84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6" t="s">
        <v>137</v>
      </c>
      <c r="AT177" s="216" t="s">
        <v>132</v>
      </c>
      <c r="AU177" s="216" t="s">
        <v>79</v>
      </c>
      <c r="AY177" s="17" t="s">
        <v>130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77</v>
      </c>
      <c r="BK177" s="217">
        <f>ROUND(I177*H177,2)</f>
        <v>0</v>
      </c>
      <c r="BL177" s="17" t="s">
        <v>137</v>
      </c>
      <c r="BM177" s="216" t="s">
        <v>516</v>
      </c>
    </row>
    <row r="178" s="2" customFormat="1">
      <c r="A178" s="38"/>
      <c r="B178" s="39"/>
      <c r="C178" s="40"/>
      <c r="D178" s="218" t="s">
        <v>139</v>
      </c>
      <c r="E178" s="40"/>
      <c r="F178" s="219" t="s">
        <v>334</v>
      </c>
      <c r="G178" s="40"/>
      <c r="H178" s="40"/>
      <c r="I178" s="220"/>
      <c r="J178" s="40"/>
      <c r="K178" s="40"/>
      <c r="L178" s="44"/>
      <c r="M178" s="221"/>
      <c r="N178" s="222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139</v>
      </c>
      <c r="AU178" s="17" t="s">
        <v>79</v>
      </c>
    </row>
    <row r="179" s="2" customFormat="1">
      <c r="A179" s="38"/>
      <c r="B179" s="39"/>
      <c r="C179" s="40"/>
      <c r="D179" s="223" t="s">
        <v>141</v>
      </c>
      <c r="E179" s="40"/>
      <c r="F179" s="224" t="s">
        <v>335</v>
      </c>
      <c r="G179" s="40"/>
      <c r="H179" s="40"/>
      <c r="I179" s="220"/>
      <c r="J179" s="40"/>
      <c r="K179" s="40"/>
      <c r="L179" s="44"/>
      <c r="M179" s="221"/>
      <c r="N179" s="222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79</v>
      </c>
    </row>
    <row r="180" s="13" customFormat="1">
      <c r="A180" s="13"/>
      <c r="B180" s="225"/>
      <c r="C180" s="226"/>
      <c r="D180" s="218" t="s">
        <v>156</v>
      </c>
      <c r="E180" s="227" t="s">
        <v>19</v>
      </c>
      <c r="F180" s="228" t="s">
        <v>492</v>
      </c>
      <c r="G180" s="226"/>
      <c r="H180" s="229">
        <v>3.3500000000000001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156</v>
      </c>
      <c r="AU180" s="235" t="s">
        <v>79</v>
      </c>
      <c r="AV180" s="13" t="s">
        <v>79</v>
      </c>
      <c r="AW180" s="13" t="s">
        <v>31</v>
      </c>
      <c r="AX180" s="13" t="s">
        <v>77</v>
      </c>
      <c r="AY180" s="235" t="s">
        <v>130</v>
      </c>
    </row>
    <row r="181" s="2" customFormat="1" ht="24.15" customHeight="1">
      <c r="A181" s="38"/>
      <c r="B181" s="39"/>
      <c r="C181" s="205" t="s">
        <v>300</v>
      </c>
      <c r="D181" s="205" t="s">
        <v>132</v>
      </c>
      <c r="E181" s="206" t="s">
        <v>341</v>
      </c>
      <c r="F181" s="207" t="s">
        <v>342</v>
      </c>
      <c r="G181" s="208" t="s">
        <v>135</v>
      </c>
      <c r="H181" s="209">
        <v>175.47999999999999</v>
      </c>
      <c r="I181" s="210"/>
      <c r="J181" s="211">
        <f>ROUND(I181*H181,2)</f>
        <v>0</v>
      </c>
      <c r="K181" s="207" t="s">
        <v>152</v>
      </c>
      <c r="L181" s="44"/>
      <c r="M181" s="212" t="s">
        <v>19</v>
      </c>
      <c r="N181" s="213" t="s">
        <v>40</v>
      </c>
      <c r="O181" s="84"/>
      <c r="P181" s="214">
        <f>O181*H181</f>
        <v>0</v>
      </c>
      <c r="Q181" s="214">
        <v>0.0060099999999999997</v>
      </c>
      <c r="R181" s="214">
        <f>Q181*H181</f>
        <v>1.0546347999999999</v>
      </c>
      <c r="S181" s="214">
        <v>0</v>
      </c>
      <c r="T181" s="21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6" t="s">
        <v>137</v>
      </c>
      <c r="AT181" s="216" t="s">
        <v>132</v>
      </c>
      <c r="AU181" s="216" t="s">
        <v>79</v>
      </c>
      <c r="AY181" s="17" t="s">
        <v>130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77</v>
      </c>
      <c r="BK181" s="217">
        <f>ROUND(I181*H181,2)</f>
        <v>0</v>
      </c>
      <c r="BL181" s="17" t="s">
        <v>137</v>
      </c>
      <c r="BM181" s="216" t="s">
        <v>517</v>
      </c>
    </row>
    <row r="182" s="2" customFormat="1">
      <c r="A182" s="38"/>
      <c r="B182" s="39"/>
      <c r="C182" s="40"/>
      <c r="D182" s="218" t="s">
        <v>139</v>
      </c>
      <c r="E182" s="40"/>
      <c r="F182" s="219" t="s">
        <v>344</v>
      </c>
      <c r="G182" s="40"/>
      <c r="H182" s="40"/>
      <c r="I182" s="220"/>
      <c r="J182" s="40"/>
      <c r="K182" s="40"/>
      <c r="L182" s="44"/>
      <c r="M182" s="221"/>
      <c r="N182" s="222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139</v>
      </c>
      <c r="AU182" s="17" t="s">
        <v>79</v>
      </c>
    </row>
    <row r="183" s="2" customFormat="1">
      <c r="A183" s="38"/>
      <c r="B183" s="39"/>
      <c r="C183" s="40"/>
      <c r="D183" s="223" t="s">
        <v>141</v>
      </c>
      <c r="E183" s="40"/>
      <c r="F183" s="224" t="s">
        <v>345</v>
      </c>
      <c r="G183" s="40"/>
      <c r="H183" s="40"/>
      <c r="I183" s="220"/>
      <c r="J183" s="40"/>
      <c r="K183" s="40"/>
      <c r="L183" s="44"/>
      <c r="M183" s="221"/>
      <c r="N183" s="222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141</v>
      </c>
      <c r="AU183" s="17" t="s">
        <v>79</v>
      </c>
    </row>
    <row r="184" s="13" customFormat="1">
      <c r="A184" s="13"/>
      <c r="B184" s="225"/>
      <c r="C184" s="226"/>
      <c r="D184" s="218" t="s">
        <v>156</v>
      </c>
      <c r="E184" s="227" t="s">
        <v>19</v>
      </c>
      <c r="F184" s="228" t="s">
        <v>518</v>
      </c>
      <c r="G184" s="226"/>
      <c r="H184" s="229">
        <v>175.47999999999999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156</v>
      </c>
      <c r="AU184" s="235" t="s">
        <v>79</v>
      </c>
      <c r="AV184" s="13" t="s">
        <v>79</v>
      </c>
      <c r="AW184" s="13" t="s">
        <v>31</v>
      </c>
      <c r="AX184" s="13" t="s">
        <v>77</v>
      </c>
      <c r="AY184" s="235" t="s">
        <v>130</v>
      </c>
    </row>
    <row r="185" s="2" customFormat="1" ht="21.75" customHeight="1">
      <c r="A185" s="38"/>
      <c r="B185" s="39"/>
      <c r="C185" s="205" t="s">
        <v>308</v>
      </c>
      <c r="D185" s="205" t="s">
        <v>132</v>
      </c>
      <c r="E185" s="206" t="s">
        <v>349</v>
      </c>
      <c r="F185" s="207" t="s">
        <v>350</v>
      </c>
      <c r="G185" s="208" t="s">
        <v>135</v>
      </c>
      <c r="H185" s="209">
        <v>168.91999999999999</v>
      </c>
      <c r="I185" s="210"/>
      <c r="J185" s="211">
        <f>ROUND(I185*H185,2)</f>
        <v>0</v>
      </c>
      <c r="K185" s="207" t="s">
        <v>152</v>
      </c>
      <c r="L185" s="44"/>
      <c r="M185" s="212" t="s">
        <v>19</v>
      </c>
      <c r="N185" s="213" t="s">
        <v>40</v>
      </c>
      <c r="O185" s="84"/>
      <c r="P185" s="214">
        <f>O185*H185</f>
        <v>0</v>
      </c>
      <c r="Q185" s="214">
        <v>0.00051000000000000004</v>
      </c>
      <c r="R185" s="214">
        <f>Q185*H185</f>
        <v>0.086149199999999995</v>
      </c>
      <c r="S185" s="214">
        <v>0</v>
      </c>
      <c r="T185" s="21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6" t="s">
        <v>137</v>
      </c>
      <c r="AT185" s="216" t="s">
        <v>132</v>
      </c>
      <c r="AU185" s="216" t="s">
        <v>79</v>
      </c>
      <c r="AY185" s="17" t="s">
        <v>130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77</v>
      </c>
      <c r="BK185" s="217">
        <f>ROUND(I185*H185,2)</f>
        <v>0</v>
      </c>
      <c r="BL185" s="17" t="s">
        <v>137</v>
      </c>
      <c r="BM185" s="216" t="s">
        <v>519</v>
      </c>
    </row>
    <row r="186" s="2" customFormat="1">
      <c r="A186" s="38"/>
      <c r="B186" s="39"/>
      <c r="C186" s="40"/>
      <c r="D186" s="218" t="s">
        <v>139</v>
      </c>
      <c r="E186" s="40"/>
      <c r="F186" s="219" t="s">
        <v>352</v>
      </c>
      <c r="G186" s="40"/>
      <c r="H186" s="40"/>
      <c r="I186" s="220"/>
      <c r="J186" s="40"/>
      <c r="K186" s="40"/>
      <c r="L186" s="44"/>
      <c r="M186" s="221"/>
      <c r="N186" s="222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139</v>
      </c>
      <c r="AU186" s="17" t="s">
        <v>79</v>
      </c>
    </row>
    <row r="187" s="2" customFormat="1">
      <c r="A187" s="38"/>
      <c r="B187" s="39"/>
      <c r="C187" s="40"/>
      <c r="D187" s="223" t="s">
        <v>141</v>
      </c>
      <c r="E187" s="40"/>
      <c r="F187" s="224" t="s">
        <v>353</v>
      </c>
      <c r="G187" s="40"/>
      <c r="H187" s="40"/>
      <c r="I187" s="220"/>
      <c r="J187" s="40"/>
      <c r="K187" s="40"/>
      <c r="L187" s="44"/>
      <c r="M187" s="221"/>
      <c r="N187" s="222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79</v>
      </c>
    </row>
    <row r="188" s="13" customFormat="1">
      <c r="A188" s="13"/>
      <c r="B188" s="225"/>
      <c r="C188" s="226"/>
      <c r="D188" s="218" t="s">
        <v>156</v>
      </c>
      <c r="E188" s="227" t="s">
        <v>19</v>
      </c>
      <c r="F188" s="228" t="s">
        <v>520</v>
      </c>
      <c r="G188" s="226"/>
      <c r="H188" s="229">
        <v>168.91999999999999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156</v>
      </c>
      <c r="AU188" s="235" t="s">
        <v>79</v>
      </c>
      <c r="AV188" s="13" t="s">
        <v>79</v>
      </c>
      <c r="AW188" s="13" t="s">
        <v>31</v>
      </c>
      <c r="AX188" s="13" t="s">
        <v>77</v>
      </c>
      <c r="AY188" s="235" t="s">
        <v>130</v>
      </c>
    </row>
    <row r="189" s="2" customFormat="1" ht="33" customHeight="1">
      <c r="A189" s="38"/>
      <c r="B189" s="39"/>
      <c r="C189" s="205" t="s">
        <v>315</v>
      </c>
      <c r="D189" s="205" t="s">
        <v>132</v>
      </c>
      <c r="E189" s="206" t="s">
        <v>521</v>
      </c>
      <c r="F189" s="207" t="s">
        <v>522</v>
      </c>
      <c r="G189" s="208" t="s">
        <v>135</v>
      </c>
      <c r="H189" s="209">
        <v>165.63999999999999</v>
      </c>
      <c r="I189" s="210"/>
      <c r="J189" s="211">
        <f>ROUND(I189*H189,2)</f>
        <v>0</v>
      </c>
      <c r="K189" s="207" t="s">
        <v>152</v>
      </c>
      <c r="L189" s="44"/>
      <c r="M189" s="212" t="s">
        <v>19</v>
      </c>
      <c r="N189" s="213" t="s">
        <v>40</v>
      </c>
      <c r="O189" s="84"/>
      <c r="P189" s="214">
        <f>O189*H189</f>
        <v>0</v>
      </c>
      <c r="Q189" s="214">
        <v>0.10373</v>
      </c>
      <c r="R189" s="214">
        <f>Q189*H189</f>
        <v>17.1818372</v>
      </c>
      <c r="S189" s="214">
        <v>0</v>
      </c>
      <c r="T189" s="21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6" t="s">
        <v>137</v>
      </c>
      <c r="AT189" s="216" t="s">
        <v>132</v>
      </c>
      <c r="AU189" s="216" t="s">
        <v>79</v>
      </c>
      <c r="AY189" s="17" t="s">
        <v>130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77</v>
      </c>
      <c r="BK189" s="217">
        <f>ROUND(I189*H189,2)</f>
        <v>0</v>
      </c>
      <c r="BL189" s="17" t="s">
        <v>137</v>
      </c>
      <c r="BM189" s="216" t="s">
        <v>523</v>
      </c>
    </row>
    <row r="190" s="2" customFormat="1">
      <c r="A190" s="38"/>
      <c r="B190" s="39"/>
      <c r="C190" s="40"/>
      <c r="D190" s="218" t="s">
        <v>139</v>
      </c>
      <c r="E190" s="40"/>
      <c r="F190" s="219" t="s">
        <v>524</v>
      </c>
      <c r="G190" s="40"/>
      <c r="H190" s="40"/>
      <c r="I190" s="220"/>
      <c r="J190" s="40"/>
      <c r="K190" s="40"/>
      <c r="L190" s="44"/>
      <c r="M190" s="221"/>
      <c r="N190" s="22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139</v>
      </c>
      <c r="AU190" s="17" t="s">
        <v>79</v>
      </c>
    </row>
    <row r="191" s="2" customFormat="1">
      <c r="A191" s="38"/>
      <c r="B191" s="39"/>
      <c r="C191" s="40"/>
      <c r="D191" s="223" t="s">
        <v>141</v>
      </c>
      <c r="E191" s="40"/>
      <c r="F191" s="224" t="s">
        <v>525</v>
      </c>
      <c r="G191" s="40"/>
      <c r="H191" s="40"/>
      <c r="I191" s="220"/>
      <c r="J191" s="40"/>
      <c r="K191" s="40"/>
      <c r="L191" s="44"/>
      <c r="M191" s="221"/>
      <c r="N191" s="222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79</v>
      </c>
    </row>
    <row r="192" s="13" customFormat="1">
      <c r="A192" s="13"/>
      <c r="B192" s="225"/>
      <c r="C192" s="226"/>
      <c r="D192" s="218" t="s">
        <v>156</v>
      </c>
      <c r="E192" s="227" t="s">
        <v>19</v>
      </c>
      <c r="F192" s="228" t="s">
        <v>526</v>
      </c>
      <c r="G192" s="226"/>
      <c r="H192" s="229">
        <v>165.63999999999999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156</v>
      </c>
      <c r="AU192" s="235" t="s">
        <v>79</v>
      </c>
      <c r="AV192" s="13" t="s">
        <v>79</v>
      </c>
      <c r="AW192" s="13" t="s">
        <v>31</v>
      </c>
      <c r="AX192" s="13" t="s">
        <v>77</v>
      </c>
      <c r="AY192" s="235" t="s">
        <v>130</v>
      </c>
    </row>
    <row r="193" s="2" customFormat="1" ht="21.75" customHeight="1">
      <c r="A193" s="38"/>
      <c r="B193" s="39"/>
      <c r="C193" s="205" t="s">
        <v>322</v>
      </c>
      <c r="D193" s="205" t="s">
        <v>132</v>
      </c>
      <c r="E193" s="206" t="s">
        <v>527</v>
      </c>
      <c r="F193" s="207" t="s">
        <v>528</v>
      </c>
      <c r="G193" s="208" t="s">
        <v>367</v>
      </c>
      <c r="H193" s="209">
        <v>18.399999999999999</v>
      </c>
      <c r="I193" s="210"/>
      <c r="J193" s="211">
        <f>ROUND(I193*H193,2)</f>
        <v>0</v>
      </c>
      <c r="K193" s="207" t="s">
        <v>152</v>
      </c>
      <c r="L193" s="44"/>
      <c r="M193" s="212" t="s">
        <v>19</v>
      </c>
      <c r="N193" s="213" t="s">
        <v>40</v>
      </c>
      <c r="O193" s="84"/>
      <c r="P193" s="214">
        <f>O193*H193</f>
        <v>0</v>
      </c>
      <c r="Q193" s="214">
        <v>0.0035999999999999999</v>
      </c>
      <c r="R193" s="214">
        <f>Q193*H193</f>
        <v>0.066239999999999993</v>
      </c>
      <c r="S193" s="214">
        <v>0</v>
      </c>
      <c r="T193" s="21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6" t="s">
        <v>137</v>
      </c>
      <c r="AT193" s="216" t="s">
        <v>132</v>
      </c>
      <c r="AU193" s="216" t="s">
        <v>79</v>
      </c>
      <c r="AY193" s="17" t="s">
        <v>130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7" t="s">
        <v>77</v>
      </c>
      <c r="BK193" s="217">
        <f>ROUND(I193*H193,2)</f>
        <v>0</v>
      </c>
      <c r="BL193" s="17" t="s">
        <v>137</v>
      </c>
      <c r="BM193" s="216" t="s">
        <v>529</v>
      </c>
    </row>
    <row r="194" s="2" customFormat="1">
      <c r="A194" s="38"/>
      <c r="B194" s="39"/>
      <c r="C194" s="40"/>
      <c r="D194" s="218" t="s">
        <v>139</v>
      </c>
      <c r="E194" s="40"/>
      <c r="F194" s="219" t="s">
        <v>530</v>
      </c>
      <c r="G194" s="40"/>
      <c r="H194" s="40"/>
      <c r="I194" s="220"/>
      <c r="J194" s="40"/>
      <c r="K194" s="40"/>
      <c r="L194" s="44"/>
      <c r="M194" s="221"/>
      <c r="N194" s="22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139</v>
      </c>
      <c r="AU194" s="17" t="s">
        <v>79</v>
      </c>
    </row>
    <row r="195" s="2" customFormat="1">
      <c r="A195" s="38"/>
      <c r="B195" s="39"/>
      <c r="C195" s="40"/>
      <c r="D195" s="223" t="s">
        <v>141</v>
      </c>
      <c r="E195" s="40"/>
      <c r="F195" s="224" t="s">
        <v>531</v>
      </c>
      <c r="G195" s="40"/>
      <c r="H195" s="40"/>
      <c r="I195" s="220"/>
      <c r="J195" s="40"/>
      <c r="K195" s="40"/>
      <c r="L195" s="44"/>
      <c r="M195" s="221"/>
      <c r="N195" s="222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141</v>
      </c>
      <c r="AU195" s="17" t="s">
        <v>79</v>
      </c>
    </row>
    <row r="196" s="13" customFormat="1">
      <c r="A196" s="13"/>
      <c r="B196" s="225"/>
      <c r="C196" s="226"/>
      <c r="D196" s="218" t="s">
        <v>156</v>
      </c>
      <c r="E196" s="227" t="s">
        <v>19</v>
      </c>
      <c r="F196" s="228" t="s">
        <v>532</v>
      </c>
      <c r="G196" s="226"/>
      <c r="H196" s="229">
        <v>18.399999999999999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156</v>
      </c>
      <c r="AU196" s="235" t="s">
        <v>79</v>
      </c>
      <c r="AV196" s="13" t="s">
        <v>79</v>
      </c>
      <c r="AW196" s="13" t="s">
        <v>31</v>
      </c>
      <c r="AX196" s="13" t="s">
        <v>77</v>
      </c>
      <c r="AY196" s="235" t="s">
        <v>130</v>
      </c>
    </row>
    <row r="197" s="12" customFormat="1" ht="22.8" customHeight="1">
      <c r="A197" s="12"/>
      <c r="B197" s="189"/>
      <c r="C197" s="190"/>
      <c r="D197" s="191" t="s">
        <v>68</v>
      </c>
      <c r="E197" s="203" t="s">
        <v>198</v>
      </c>
      <c r="F197" s="203" t="s">
        <v>369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SUM(P198:P225)</f>
        <v>0</v>
      </c>
      <c r="Q197" s="197"/>
      <c r="R197" s="198">
        <f>SUM(R198:R225)</f>
        <v>3.1045246271999996</v>
      </c>
      <c r="S197" s="197"/>
      <c r="T197" s="199">
        <f>SUM(T198:T225)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77</v>
      </c>
      <c r="AT197" s="201" t="s">
        <v>68</v>
      </c>
      <c r="AU197" s="201" t="s">
        <v>77</v>
      </c>
      <c r="AY197" s="200" t="s">
        <v>130</v>
      </c>
      <c r="BK197" s="202">
        <f>SUM(BK198:BK225)</f>
        <v>0</v>
      </c>
    </row>
    <row r="198" s="2" customFormat="1" ht="24.15" customHeight="1">
      <c r="A198" s="38"/>
      <c r="B198" s="39"/>
      <c r="C198" s="205" t="s">
        <v>330</v>
      </c>
      <c r="D198" s="205" t="s">
        <v>132</v>
      </c>
      <c r="E198" s="206" t="s">
        <v>533</v>
      </c>
      <c r="F198" s="207" t="s">
        <v>534</v>
      </c>
      <c r="G198" s="208" t="s">
        <v>266</v>
      </c>
      <c r="H198" s="209">
        <v>2</v>
      </c>
      <c r="I198" s="210"/>
      <c r="J198" s="211">
        <f>ROUND(I198*H198,2)</f>
        <v>0</v>
      </c>
      <c r="K198" s="207" t="s">
        <v>152</v>
      </c>
      <c r="L198" s="44"/>
      <c r="M198" s="212" t="s">
        <v>19</v>
      </c>
      <c r="N198" s="213" t="s">
        <v>40</v>
      </c>
      <c r="O198" s="84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137</v>
      </c>
      <c r="AT198" s="216" t="s">
        <v>132</v>
      </c>
      <c r="AU198" s="216" t="s">
        <v>79</v>
      </c>
      <c r="AY198" s="17" t="s">
        <v>130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77</v>
      </c>
      <c r="BK198" s="217">
        <f>ROUND(I198*H198,2)</f>
        <v>0</v>
      </c>
      <c r="BL198" s="17" t="s">
        <v>137</v>
      </c>
      <c r="BM198" s="216" t="s">
        <v>535</v>
      </c>
    </row>
    <row r="199" s="2" customFormat="1">
      <c r="A199" s="38"/>
      <c r="B199" s="39"/>
      <c r="C199" s="40"/>
      <c r="D199" s="218" t="s">
        <v>139</v>
      </c>
      <c r="E199" s="40"/>
      <c r="F199" s="219" t="s">
        <v>536</v>
      </c>
      <c r="G199" s="40"/>
      <c r="H199" s="40"/>
      <c r="I199" s="220"/>
      <c r="J199" s="40"/>
      <c r="K199" s="40"/>
      <c r="L199" s="44"/>
      <c r="M199" s="221"/>
      <c r="N199" s="222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139</v>
      </c>
      <c r="AU199" s="17" t="s">
        <v>79</v>
      </c>
    </row>
    <row r="200" s="2" customFormat="1">
      <c r="A200" s="38"/>
      <c r="B200" s="39"/>
      <c r="C200" s="40"/>
      <c r="D200" s="223" t="s">
        <v>141</v>
      </c>
      <c r="E200" s="40"/>
      <c r="F200" s="224" t="s">
        <v>537</v>
      </c>
      <c r="G200" s="40"/>
      <c r="H200" s="40"/>
      <c r="I200" s="220"/>
      <c r="J200" s="40"/>
      <c r="K200" s="40"/>
      <c r="L200" s="44"/>
      <c r="M200" s="221"/>
      <c r="N200" s="22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141</v>
      </c>
      <c r="AU200" s="17" t="s">
        <v>79</v>
      </c>
    </row>
    <row r="201" s="2" customFormat="1" ht="16.5" customHeight="1">
      <c r="A201" s="38"/>
      <c r="B201" s="39"/>
      <c r="C201" s="247" t="s">
        <v>340</v>
      </c>
      <c r="D201" s="247" t="s">
        <v>199</v>
      </c>
      <c r="E201" s="248" t="s">
        <v>538</v>
      </c>
      <c r="F201" s="249" t="s">
        <v>539</v>
      </c>
      <c r="G201" s="250" t="s">
        <v>266</v>
      </c>
      <c r="H201" s="251">
        <v>2</v>
      </c>
      <c r="I201" s="252"/>
      <c r="J201" s="253">
        <f>ROUND(I201*H201,2)</f>
        <v>0</v>
      </c>
      <c r="K201" s="249" t="s">
        <v>152</v>
      </c>
      <c r="L201" s="254"/>
      <c r="M201" s="255" t="s">
        <v>19</v>
      </c>
      <c r="N201" s="256" t="s">
        <v>40</v>
      </c>
      <c r="O201" s="84"/>
      <c r="P201" s="214">
        <f>O201*H201</f>
        <v>0</v>
      </c>
      <c r="Q201" s="214">
        <v>0.0020999999999999999</v>
      </c>
      <c r="R201" s="214">
        <f>Q201*H201</f>
        <v>0.0041999999999999997</v>
      </c>
      <c r="S201" s="214">
        <v>0</v>
      </c>
      <c r="T201" s="21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6" t="s">
        <v>192</v>
      </c>
      <c r="AT201" s="216" t="s">
        <v>199</v>
      </c>
      <c r="AU201" s="216" t="s">
        <v>79</v>
      </c>
      <c r="AY201" s="17" t="s">
        <v>130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7" t="s">
        <v>77</v>
      </c>
      <c r="BK201" s="217">
        <f>ROUND(I201*H201,2)</f>
        <v>0</v>
      </c>
      <c r="BL201" s="17" t="s">
        <v>137</v>
      </c>
      <c r="BM201" s="216" t="s">
        <v>540</v>
      </c>
    </row>
    <row r="202" s="2" customFormat="1">
      <c r="A202" s="38"/>
      <c r="B202" s="39"/>
      <c r="C202" s="40"/>
      <c r="D202" s="218" t="s">
        <v>139</v>
      </c>
      <c r="E202" s="40"/>
      <c r="F202" s="219" t="s">
        <v>539</v>
      </c>
      <c r="G202" s="40"/>
      <c r="H202" s="40"/>
      <c r="I202" s="220"/>
      <c r="J202" s="40"/>
      <c r="K202" s="40"/>
      <c r="L202" s="44"/>
      <c r="M202" s="221"/>
      <c r="N202" s="222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139</v>
      </c>
      <c r="AU202" s="17" t="s">
        <v>79</v>
      </c>
    </row>
    <row r="203" s="13" customFormat="1">
      <c r="A203" s="13"/>
      <c r="B203" s="225"/>
      <c r="C203" s="226"/>
      <c r="D203" s="218" t="s">
        <v>156</v>
      </c>
      <c r="E203" s="227" t="s">
        <v>19</v>
      </c>
      <c r="F203" s="228" t="s">
        <v>541</v>
      </c>
      <c r="G203" s="226"/>
      <c r="H203" s="229">
        <v>2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156</v>
      </c>
      <c r="AU203" s="235" t="s">
        <v>79</v>
      </c>
      <c r="AV203" s="13" t="s">
        <v>79</v>
      </c>
      <c r="AW203" s="13" t="s">
        <v>31</v>
      </c>
      <c r="AX203" s="13" t="s">
        <v>77</v>
      </c>
      <c r="AY203" s="235" t="s">
        <v>130</v>
      </c>
    </row>
    <row r="204" s="2" customFormat="1" ht="24.15" customHeight="1">
      <c r="A204" s="38"/>
      <c r="B204" s="39"/>
      <c r="C204" s="205" t="s">
        <v>348</v>
      </c>
      <c r="D204" s="205" t="s">
        <v>132</v>
      </c>
      <c r="E204" s="206" t="s">
        <v>542</v>
      </c>
      <c r="F204" s="207" t="s">
        <v>543</v>
      </c>
      <c r="G204" s="208" t="s">
        <v>367</v>
      </c>
      <c r="H204" s="209">
        <v>17</v>
      </c>
      <c r="I204" s="210"/>
      <c r="J204" s="211">
        <f>ROUND(I204*H204,2)</f>
        <v>0</v>
      </c>
      <c r="K204" s="207" t="s">
        <v>152</v>
      </c>
      <c r="L204" s="44"/>
      <c r="M204" s="212" t="s">
        <v>19</v>
      </c>
      <c r="N204" s="213" t="s">
        <v>40</v>
      </c>
      <c r="O204" s="84"/>
      <c r="P204" s="214">
        <f>O204*H204</f>
        <v>0</v>
      </c>
      <c r="Q204" s="214">
        <v>0.00014999999999999999</v>
      </c>
      <c r="R204" s="214">
        <f>Q204*H204</f>
        <v>0.0025499999999999997</v>
      </c>
      <c r="S204" s="214">
        <v>0</v>
      </c>
      <c r="T204" s="21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6" t="s">
        <v>137</v>
      </c>
      <c r="AT204" s="216" t="s">
        <v>132</v>
      </c>
      <c r="AU204" s="216" t="s">
        <v>79</v>
      </c>
      <c r="AY204" s="17" t="s">
        <v>130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77</v>
      </c>
      <c r="BK204" s="217">
        <f>ROUND(I204*H204,2)</f>
        <v>0</v>
      </c>
      <c r="BL204" s="17" t="s">
        <v>137</v>
      </c>
      <c r="BM204" s="216" t="s">
        <v>544</v>
      </c>
    </row>
    <row r="205" s="2" customFormat="1">
      <c r="A205" s="38"/>
      <c r="B205" s="39"/>
      <c r="C205" s="40"/>
      <c r="D205" s="218" t="s">
        <v>139</v>
      </c>
      <c r="E205" s="40"/>
      <c r="F205" s="219" t="s">
        <v>545</v>
      </c>
      <c r="G205" s="40"/>
      <c r="H205" s="40"/>
      <c r="I205" s="220"/>
      <c r="J205" s="40"/>
      <c r="K205" s="40"/>
      <c r="L205" s="44"/>
      <c r="M205" s="221"/>
      <c r="N205" s="222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139</v>
      </c>
      <c r="AU205" s="17" t="s">
        <v>79</v>
      </c>
    </row>
    <row r="206" s="2" customFormat="1">
      <c r="A206" s="38"/>
      <c r="B206" s="39"/>
      <c r="C206" s="40"/>
      <c r="D206" s="223" t="s">
        <v>141</v>
      </c>
      <c r="E206" s="40"/>
      <c r="F206" s="224" t="s">
        <v>546</v>
      </c>
      <c r="G206" s="40"/>
      <c r="H206" s="40"/>
      <c r="I206" s="220"/>
      <c r="J206" s="40"/>
      <c r="K206" s="40"/>
      <c r="L206" s="44"/>
      <c r="M206" s="221"/>
      <c r="N206" s="222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141</v>
      </c>
      <c r="AU206" s="17" t="s">
        <v>79</v>
      </c>
    </row>
    <row r="207" s="2" customFormat="1" ht="24.15" customHeight="1">
      <c r="A207" s="38"/>
      <c r="B207" s="39"/>
      <c r="C207" s="205" t="s">
        <v>355</v>
      </c>
      <c r="D207" s="205" t="s">
        <v>132</v>
      </c>
      <c r="E207" s="206" t="s">
        <v>547</v>
      </c>
      <c r="F207" s="207" t="s">
        <v>548</v>
      </c>
      <c r="G207" s="208" t="s">
        <v>367</v>
      </c>
      <c r="H207" s="209">
        <v>32.799999999999997</v>
      </c>
      <c r="I207" s="210"/>
      <c r="J207" s="211">
        <f>ROUND(I207*H207,2)</f>
        <v>0</v>
      </c>
      <c r="K207" s="207" t="s">
        <v>152</v>
      </c>
      <c r="L207" s="44"/>
      <c r="M207" s="212" t="s">
        <v>19</v>
      </c>
      <c r="N207" s="213" t="s">
        <v>40</v>
      </c>
      <c r="O207" s="84"/>
      <c r="P207" s="214">
        <f>O207*H207</f>
        <v>0</v>
      </c>
      <c r="Q207" s="214">
        <v>0.071903999999999996</v>
      </c>
      <c r="R207" s="214">
        <f>Q207*H207</f>
        <v>2.3584511999999997</v>
      </c>
      <c r="S207" s="214">
        <v>0</v>
      </c>
      <c r="T207" s="21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6" t="s">
        <v>137</v>
      </c>
      <c r="AT207" s="216" t="s">
        <v>132</v>
      </c>
      <c r="AU207" s="216" t="s">
        <v>79</v>
      </c>
      <c r="AY207" s="17" t="s">
        <v>130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7" t="s">
        <v>77</v>
      </c>
      <c r="BK207" s="217">
        <f>ROUND(I207*H207,2)</f>
        <v>0</v>
      </c>
      <c r="BL207" s="17" t="s">
        <v>137</v>
      </c>
      <c r="BM207" s="216" t="s">
        <v>549</v>
      </c>
    </row>
    <row r="208" s="2" customFormat="1">
      <c r="A208" s="38"/>
      <c r="B208" s="39"/>
      <c r="C208" s="40"/>
      <c r="D208" s="218" t="s">
        <v>139</v>
      </c>
      <c r="E208" s="40"/>
      <c r="F208" s="219" t="s">
        <v>550</v>
      </c>
      <c r="G208" s="40"/>
      <c r="H208" s="40"/>
      <c r="I208" s="220"/>
      <c r="J208" s="40"/>
      <c r="K208" s="40"/>
      <c r="L208" s="44"/>
      <c r="M208" s="221"/>
      <c r="N208" s="222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139</v>
      </c>
      <c r="AU208" s="17" t="s">
        <v>79</v>
      </c>
    </row>
    <row r="209" s="2" customFormat="1">
      <c r="A209" s="38"/>
      <c r="B209" s="39"/>
      <c r="C209" s="40"/>
      <c r="D209" s="223" t="s">
        <v>141</v>
      </c>
      <c r="E209" s="40"/>
      <c r="F209" s="224" t="s">
        <v>551</v>
      </c>
      <c r="G209" s="40"/>
      <c r="H209" s="40"/>
      <c r="I209" s="220"/>
      <c r="J209" s="40"/>
      <c r="K209" s="40"/>
      <c r="L209" s="44"/>
      <c r="M209" s="221"/>
      <c r="N209" s="222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141</v>
      </c>
      <c r="AU209" s="17" t="s">
        <v>79</v>
      </c>
    </row>
    <row r="210" s="13" customFormat="1">
      <c r="A210" s="13"/>
      <c r="B210" s="225"/>
      <c r="C210" s="226"/>
      <c r="D210" s="218" t="s">
        <v>156</v>
      </c>
      <c r="E210" s="227" t="s">
        <v>19</v>
      </c>
      <c r="F210" s="228" t="s">
        <v>552</v>
      </c>
      <c r="G210" s="226"/>
      <c r="H210" s="229">
        <v>32.799999999999997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156</v>
      </c>
      <c r="AU210" s="235" t="s">
        <v>79</v>
      </c>
      <c r="AV210" s="13" t="s">
        <v>79</v>
      </c>
      <c r="AW210" s="13" t="s">
        <v>31</v>
      </c>
      <c r="AX210" s="13" t="s">
        <v>77</v>
      </c>
      <c r="AY210" s="235" t="s">
        <v>130</v>
      </c>
    </row>
    <row r="211" s="2" customFormat="1" ht="16.5" customHeight="1">
      <c r="A211" s="38"/>
      <c r="B211" s="39"/>
      <c r="C211" s="247" t="s">
        <v>364</v>
      </c>
      <c r="D211" s="247" t="s">
        <v>199</v>
      </c>
      <c r="E211" s="248" t="s">
        <v>553</v>
      </c>
      <c r="F211" s="249" t="s">
        <v>554</v>
      </c>
      <c r="G211" s="250" t="s">
        <v>135</v>
      </c>
      <c r="H211" s="251">
        <v>3.2799999999999998</v>
      </c>
      <c r="I211" s="252"/>
      <c r="J211" s="253">
        <f>ROUND(I211*H211,2)</f>
        <v>0</v>
      </c>
      <c r="K211" s="249" t="s">
        <v>152</v>
      </c>
      <c r="L211" s="254"/>
      <c r="M211" s="255" t="s">
        <v>19</v>
      </c>
      <c r="N211" s="256" t="s">
        <v>40</v>
      </c>
      <c r="O211" s="84"/>
      <c r="P211" s="214">
        <f>O211*H211</f>
        <v>0</v>
      </c>
      <c r="Q211" s="214">
        <v>0.222</v>
      </c>
      <c r="R211" s="214">
        <f>Q211*H211</f>
        <v>0.72815999999999992</v>
      </c>
      <c r="S211" s="214">
        <v>0</v>
      </c>
      <c r="T211" s="21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6" t="s">
        <v>192</v>
      </c>
      <c r="AT211" s="216" t="s">
        <v>199</v>
      </c>
      <c r="AU211" s="216" t="s">
        <v>79</v>
      </c>
      <c r="AY211" s="17" t="s">
        <v>130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7" t="s">
        <v>77</v>
      </c>
      <c r="BK211" s="217">
        <f>ROUND(I211*H211,2)</f>
        <v>0</v>
      </c>
      <c r="BL211" s="17" t="s">
        <v>137</v>
      </c>
      <c r="BM211" s="216" t="s">
        <v>555</v>
      </c>
    </row>
    <row r="212" s="2" customFormat="1">
      <c r="A212" s="38"/>
      <c r="B212" s="39"/>
      <c r="C212" s="40"/>
      <c r="D212" s="218" t="s">
        <v>139</v>
      </c>
      <c r="E212" s="40"/>
      <c r="F212" s="219" t="s">
        <v>554</v>
      </c>
      <c r="G212" s="40"/>
      <c r="H212" s="40"/>
      <c r="I212" s="220"/>
      <c r="J212" s="40"/>
      <c r="K212" s="40"/>
      <c r="L212" s="44"/>
      <c r="M212" s="221"/>
      <c r="N212" s="222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139</v>
      </c>
      <c r="AU212" s="17" t="s">
        <v>79</v>
      </c>
    </row>
    <row r="213" s="13" customFormat="1">
      <c r="A213" s="13"/>
      <c r="B213" s="225"/>
      <c r="C213" s="226"/>
      <c r="D213" s="218" t="s">
        <v>156</v>
      </c>
      <c r="E213" s="227" t="s">
        <v>19</v>
      </c>
      <c r="F213" s="228" t="s">
        <v>556</v>
      </c>
      <c r="G213" s="226"/>
      <c r="H213" s="229">
        <v>3.2799999999999998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156</v>
      </c>
      <c r="AU213" s="235" t="s">
        <v>79</v>
      </c>
      <c r="AV213" s="13" t="s">
        <v>79</v>
      </c>
      <c r="AW213" s="13" t="s">
        <v>31</v>
      </c>
      <c r="AX213" s="13" t="s">
        <v>77</v>
      </c>
      <c r="AY213" s="235" t="s">
        <v>130</v>
      </c>
    </row>
    <row r="214" s="2" customFormat="1" ht="24.15" customHeight="1">
      <c r="A214" s="38"/>
      <c r="B214" s="39"/>
      <c r="C214" s="205" t="s">
        <v>370</v>
      </c>
      <c r="D214" s="205" t="s">
        <v>132</v>
      </c>
      <c r="E214" s="206" t="s">
        <v>557</v>
      </c>
      <c r="F214" s="207" t="s">
        <v>558</v>
      </c>
      <c r="G214" s="208" t="s">
        <v>367</v>
      </c>
      <c r="H214" s="209">
        <v>17.899999999999999</v>
      </c>
      <c r="I214" s="210"/>
      <c r="J214" s="211">
        <f>ROUND(I214*H214,2)</f>
        <v>0</v>
      </c>
      <c r="K214" s="207" t="s">
        <v>152</v>
      </c>
      <c r="L214" s="44"/>
      <c r="M214" s="212" t="s">
        <v>19</v>
      </c>
      <c r="N214" s="213" t="s">
        <v>40</v>
      </c>
      <c r="O214" s="84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6" t="s">
        <v>137</v>
      </c>
      <c r="AT214" s="216" t="s">
        <v>132</v>
      </c>
      <c r="AU214" s="216" t="s">
        <v>79</v>
      </c>
      <c r="AY214" s="17" t="s">
        <v>130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7" t="s">
        <v>77</v>
      </c>
      <c r="BK214" s="217">
        <f>ROUND(I214*H214,2)</f>
        <v>0</v>
      </c>
      <c r="BL214" s="17" t="s">
        <v>137</v>
      </c>
      <c r="BM214" s="216" t="s">
        <v>559</v>
      </c>
    </row>
    <row r="215" s="2" customFormat="1">
      <c r="A215" s="38"/>
      <c r="B215" s="39"/>
      <c r="C215" s="40"/>
      <c r="D215" s="218" t="s">
        <v>139</v>
      </c>
      <c r="E215" s="40"/>
      <c r="F215" s="219" t="s">
        <v>560</v>
      </c>
      <c r="G215" s="40"/>
      <c r="H215" s="40"/>
      <c r="I215" s="220"/>
      <c r="J215" s="40"/>
      <c r="K215" s="40"/>
      <c r="L215" s="44"/>
      <c r="M215" s="221"/>
      <c r="N215" s="222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139</v>
      </c>
      <c r="AU215" s="17" t="s">
        <v>79</v>
      </c>
    </row>
    <row r="216" s="2" customFormat="1">
      <c r="A216" s="38"/>
      <c r="B216" s="39"/>
      <c r="C216" s="40"/>
      <c r="D216" s="223" t="s">
        <v>141</v>
      </c>
      <c r="E216" s="40"/>
      <c r="F216" s="224" t="s">
        <v>561</v>
      </c>
      <c r="G216" s="40"/>
      <c r="H216" s="40"/>
      <c r="I216" s="220"/>
      <c r="J216" s="40"/>
      <c r="K216" s="40"/>
      <c r="L216" s="44"/>
      <c r="M216" s="221"/>
      <c r="N216" s="22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141</v>
      </c>
      <c r="AU216" s="17" t="s">
        <v>79</v>
      </c>
    </row>
    <row r="217" s="13" customFormat="1">
      <c r="A217" s="13"/>
      <c r="B217" s="225"/>
      <c r="C217" s="226"/>
      <c r="D217" s="218" t="s">
        <v>156</v>
      </c>
      <c r="E217" s="227" t="s">
        <v>19</v>
      </c>
      <c r="F217" s="228" t="s">
        <v>562</v>
      </c>
      <c r="G217" s="226"/>
      <c r="H217" s="229">
        <v>17.899999999999999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156</v>
      </c>
      <c r="AU217" s="235" t="s">
        <v>79</v>
      </c>
      <c r="AV217" s="13" t="s">
        <v>79</v>
      </c>
      <c r="AW217" s="13" t="s">
        <v>31</v>
      </c>
      <c r="AX217" s="13" t="s">
        <v>77</v>
      </c>
      <c r="AY217" s="235" t="s">
        <v>130</v>
      </c>
    </row>
    <row r="218" s="2" customFormat="1" ht="33" customHeight="1">
      <c r="A218" s="38"/>
      <c r="B218" s="39"/>
      <c r="C218" s="205" t="s">
        <v>377</v>
      </c>
      <c r="D218" s="205" t="s">
        <v>132</v>
      </c>
      <c r="E218" s="206" t="s">
        <v>563</v>
      </c>
      <c r="F218" s="207" t="s">
        <v>564</v>
      </c>
      <c r="G218" s="208" t="s">
        <v>367</v>
      </c>
      <c r="H218" s="209">
        <v>18.399999999999999</v>
      </c>
      <c r="I218" s="210"/>
      <c r="J218" s="211">
        <f>ROUND(I218*H218,2)</f>
        <v>0</v>
      </c>
      <c r="K218" s="207" t="s">
        <v>152</v>
      </c>
      <c r="L218" s="44"/>
      <c r="M218" s="212" t="s">
        <v>19</v>
      </c>
      <c r="N218" s="213" t="s">
        <v>40</v>
      </c>
      <c r="O218" s="84"/>
      <c r="P218" s="214">
        <f>O218*H218</f>
        <v>0</v>
      </c>
      <c r="Q218" s="214">
        <v>0.00060506299999999998</v>
      </c>
      <c r="R218" s="214">
        <f>Q218*H218</f>
        <v>0.011133159199999999</v>
      </c>
      <c r="S218" s="214">
        <v>0</v>
      </c>
      <c r="T218" s="21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6" t="s">
        <v>137</v>
      </c>
      <c r="AT218" s="216" t="s">
        <v>132</v>
      </c>
      <c r="AU218" s="216" t="s">
        <v>79</v>
      </c>
      <c r="AY218" s="17" t="s">
        <v>130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7" t="s">
        <v>77</v>
      </c>
      <c r="BK218" s="217">
        <f>ROUND(I218*H218,2)</f>
        <v>0</v>
      </c>
      <c r="BL218" s="17" t="s">
        <v>137</v>
      </c>
      <c r="BM218" s="216" t="s">
        <v>565</v>
      </c>
    </row>
    <row r="219" s="2" customFormat="1">
      <c r="A219" s="38"/>
      <c r="B219" s="39"/>
      <c r="C219" s="40"/>
      <c r="D219" s="218" t="s">
        <v>139</v>
      </c>
      <c r="E219" s="40"/>
      <c r="F219" s="219" t="s">
        <v>566</v>
      </c>
      <c r="G219" s="40"/>
      <c r="H219" s="40"/>
      <c r="I219" s="220"/>
      <c r="J219" s="40"/>
      <c r="K219" s="40"/>
      <c r="L219" s="44"/>
      <c r="M219" s="221"/>
      <c r="N219" s="222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139</v>
      </c>
      <c r="AU219" s="17" t="s">
        <v>79</v>
      </c>
    </row>
    <row r="220" s="2" customFormat="1">
      <c r="A220" s="38"/>
      <c r="B220" s="39"/>
      <c r="C220" s="40"/>
      <c r="D220" s="223" t="s">
        <v>141</v>
      </c>
      <c r="E220" s="40"/>
      <c r="F220" s="224" t="s">
        <v>567</v>
      </c>
      <c r="G220" s="40"/>
      <c r="H220" s="40"/>
      <c r="I220" s="220"/>
      <c r="J220" s="40"/>
      <c r="K220" s="40"/>
      <c r="L220" s="44"/>
      <c r="M220" s="221"/>
      <c r="N220" s="222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141</v>
      </c>
      <c r="AU220" s="17" t="s">
        <v>79</v>
      </c>
    </row>
    <row r="221" s="13" customFormat="1">
      <c r="A221" s="13"/>
      <c r="B221" s="225"/>
      <c r="C221" s="226"/>
      <c r="D221" s="218" t="s">
        <v>156</v>
      </c>
      <c r="E221" s="227" t="s">
        <v>19</v>
      </c>
      <c r="F221" s="228" t="s">
        <v>532</v>
      </c>
      <c r="G221" s="226"/>
      <c r="H221" s="229">
        <v>18.399999999999999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156</v>
      </c>
      <c r="AU221" s="235" t="s">
        <v>79</v>
      </c>
      <c r="AV221" s="13" t="s">
        <v>79</v>
      </c>
      <c r="AW221" s="13" t="s">
        <v>31</v>
      </c>
      <c r="AX221" s="13" t="s">
        <v>77</v>
      </c>
      <c r="AY221" s="235" t="s">
        <v>130</v>
      </c>
    </row>
    <row r="222" s="2" customFormat="1" ht="21.75" customHeight="1">
      <c r="A222" s="38"/>
      <c r="B222" s="39"/>
      <c r="C222" s="205" t="s">
        <v>381</v>
      </c>
      <c r="D222" s="205" t="s">
        <v>132</v>
      </c>
      <c r="E222" s="206" t="s">
        <v>568</v>
      </c>
      <c r="F222" s="207" t="s">
        <v>569</v>
      </c>
      <c r="G222" s="208" t="s">
        <v>367</v>
      </c>
      <c r="H222" s="209">
        <v>18.399999999999999</v>
      </c>
      <c r="I222" s="210"/>
      <c r="J222" s="211">
        <f>ROUND(I222*H222,2)</f>
        <v>0</v>
      </c>
      <c r="K222" s="207" t="s">
        <v>152</v>
      </c>
      <c r="L222" s="44"/>
      <c r="M222" s="212" t="s">
        <v>19</v>
      </c>
      <c r="N222" s="213" t="s">
        <v>40</v>
      </c>
      <c r="O222" s="84"/>
      <c r="P222" s="214">
        <f>O222*H222</f>
        <v>0</v>
      </c>
      <c r="Q222" s="214">
        <v>1.6449999999999999E-06</v>
      </c>
      <c r="R222" s="214">
        <f>Q222*H222</f>
        <v>3.0267999999999995E-05</v>
      </c>
      <c r="S222" s="214">
        <v>0</v>
      </c>
      <c r="T222" s="21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6" t="s">
        <v>137</v>
      </c>
      <c r="AT222" s="216" t="s">
        <v>132</v>
      </c>
      <c r="AU222" s="216" t="s">
        <v>79</v>
      </c>
      <c r="AY222" s="17" t="s">
        <v>130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77</v>
      </c>
      <c r="BK222" s="217">
        <f>ROUND(I222*H222,2)</f>
        <v>0</v>
      </c>
      <c r="BL222" s="17" t="s">
        <v>137</v>
      </c>
      <c r="BM222" s="216" t="s">
        <v>570</v>
      </c>
    </row>
    <row r="223" s="2" customFormat="1">
      <c r="A223" s="38"/>
      <c r="B223" s="39"/>
      <c r="C223" s="40"/>
      <c r="D223" s="218" t="s">
        <v>139</v>
      </c>
      <c r="E223" s="40"/>
      <c r="F223" s="219" t="s">
        <v>571</v>
      </c>
      <c r="G223" s="40"/>
      <c r="H223" s="40"/>
      <c r="I223" s="220"/>
      <c r="J223" s="40"/>
      <c r="K223" s="40"/>
      <c r="L223" s="44"/>
      <c r="M223" s="221"/>
      <c r="N223" s="222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139</v>
      </c>
      <c r="AU223" s="17" t="s">
        <v>79</v>
      </c>
    </row>
    <row r="224" s="2" customFormat="1">
      <c r="A224" s="38"/>
      <c r="B224" s="39"/>
      <c r="C224" s="40"/>
      <c r="D224" s="223" t="s">
        <v>141</v>
      </c>
      <c r="E224" s="40"/>
      <c r="F224" s="224" t="s">
        <v>572</v>
      </c>
      <c r="G224" s="40"/>
      <c r="H224" s="40"/>
      <c r="I224" s="220"/>
      <c r="J224" s="40"/>
      <c r="K224" s="40"/>
      <c r="L224" s="44"/>
      <c r="M224" s="221"/>
      <c r="N224" s="222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141</v>
      </c>
      <c r="AU224" s="17" t="s">
        <v>79</v>
      </c>
    </row>
    <row r="225" s="13" customFormat="1">
      <c r="A225" s="13"/>
      <c r="B225" s="225"/>
      <c r="C225" s="226"/>
      <c r="D225" s="218" t="s">
        <v>156</v>
      </c>
      <c r="E225" s="227" t="s">
        <v>19</v>
      </c>
      <c r="F225" s="228" t="s">
        <v>532</v>
      </c>
      <c r="G225" s="226"/>
      <c r="H225" s="229">
        <v>18.399999999999999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156</v>
      </c>
      <c r="AU225" s="235" t="s">
        <v>79</v>
      </c>
      <c r="AV225" s="13" t="s">
        <v>79</v>
      </c>
      <c r="AW225" s="13" t="s">
        <v>31</v>
      </c>
      <c r="AX225" s="13" t="s">
        <v>77</v>
      </c>
      <c r="AY225" s="235" t="s">
        <v>130</v>
      </c>
    </row>
    <row r="226" s="12" customFormat="1" ht="22.8" customHeight="1">
      <c r="A226" s="12"/>
      <c r="B226" s="189"/>
      <c r="C226" s="190"/>
      <c r="D226" s="191" t="s">
        <v>68</v>
      </c>
      <c r="E226" s="203" t="s">
        <v>397</v>
      </c>
      <c r="F226" s="203" t="s">
        <v>398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SUM(P227:P235)</f>
        <v>0</v>
      </c>
      <c r="Q226" s="197"/>
      <c r="R226" s="198">
        <f>SUM(R227:R235)</f>
        <v>0</v>
      </c>
      <c r="S226" s="197"/>
      <c r="T226" s="199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77</v>
      </c>
      <c r="AT226" s="201" t="s">
        <v>68</v>
      </c>
      <c r="AU226" s="201" t="s">
        <v>77</v>
      </c>
      <c r="AY226" s="200" t="s">
        <v>130</v>
      </c>
      <c r="BK226" s="202">
        <f>SUM(BK227:BK235)</f>
        <v>0</v>
      </c>
    </row>
    <row r="227" s="2" customFormat="1" ht="21.75" customHeight="1">
      <c r="A227" s="38"/>
      <c r="B227" s="39"/>
      <c r="C227" s="205" t="s">
        <v>387</v>
      </c>
      <c r="D227" s="205" t="s">
        <v>132</v>
      </c>
      <c r="E227" s="206" t="s">
        <v>573</v>
      </c>
      <c r="F227" s="207" t="s">
        <v>574</v>
      </c>
      <c r="G227" s="208" t="s">
        <v>202</v>
      </c>
      <c r="H227" s="209">
        <v>10.906000000000001</v>
      </c>
      <c r="I227" s="210"/>
      <c r="J227" s="211">
        <f>ROUND(I227*H227,2)</f>
        <v>0</v>
      </c>
      <c r="K227" s="207" t="s">
        <v>152</v>
      </c>
      <c r="L227" s="44"/>
      <c r="M227" s="212" t="s">
        <v>19</v>
      </c>
      <c r="N227" s="213" t="s">
        <v>40</v>
      </c>
      <c r="O227" s="84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6" t="s">
        <v>137</v>
      </c>
      <c r="AT227" s="216" t="s">
        <v>132</v>
      </c>
      <c r="AU227" s="216" t="s">
        <v>79</v>
      </c>
      <c r="AY227" s="17" t="s">
        <v>130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7" t="s">
        <v>77</v>
      </c>
      <c r="BK227" s="217">
        <f>ROUND(I227*H227,2)</f>
        <v>0</v>
      </c>
      <c r="BL227" s="17" t="s">
        <v>137</v>
      </c>
      <c r="BM227" s="216" t="s">
        <v>575</v>
      </c>
    </row>
    <row r="228" s="2" customFormat="1">
      <c r="A228" s="38"/>
      <c r="B228" s="39"/>
      <c r="C228" s="40"/>
      <c r="D228" s="218" t="s">
        <v>139</v>
      </c>
      <c r="E228" s="40"/>
      <c r="F228" s="219" t="s">
        <v>576</v>
      </c>
      <c r="G228" s="40"/>
      <c r="H228" s="40"/>
      <c r="I228" s="220"/>
      <c r="J228" s="40"/>
      <c r="K228" s="40"/>
      <c r="L228" s="44"/>
      <c r="M228" s="221"/>
      <c r="N228" s="222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139</v>
      </c>
      <c r="AU228" s="17" t="s">
        <v>79</v>
      </c>
    </row>
    <row r="229" s="2" customFormat="1">
      <c r="A229" s="38"/>
      <c r="B229" s="39"/>
      <c r="C229" s="40"/>
      <c r="D229" s="223" t="s">
        <v>141</v>
      </c>
      <c r="E229" s="40"/>
      <c r="F229" s="224" t="s">
        <v>577</v>
      </c>
      <c r="G229" s="40"/>
      <c r="H229" s="40"/>
      <c r="I229" s="220"/>
      <c r="J229" s="40"/>
      <c r="K229" s="40"/>
      <c r="L229" s="44"/>
      <c r="M229" s="221"/>
      <c r="N229" s="22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141</v>
      </c>
      <c r="AU229" s="17" t="s">
        <v>79</v>
      </c>
    </row>
    <row r="230" s="2" customFormat="1" ht="24.15" customHeight="1">
      <c r="A230" s="38"/>
      <c r="B230" s="39"/>
      <c r="C230" s="205" t="s">
        <v>391</v>
      </c>
      <c r="D230" s="205" t="s">
        <v>132</v>
      </c>
      <c r="E230" s="206" t="s">
        <v>578</v>
      </c>
      <c r="F230" s="207" t="s">
        <v>579</v>
      </c>
      <c r="G230" s="208" t="s">
        <v>202</v>
      </c>
      <c r="H230" s="209">
        <v>10.906000000000001</v>
      </c>
      <c r="I230" s="210"/>
      <c r="J230" s="211">
        <f>ROUND(I230*H230,2)</f>
        <v>0</v>
      </c>
      <c r="K230" s="207" t="s">
        <v>152</v>
      </c>
      <c r="L230" s="44"/>
      <c r="M230" s="212" t="s">
        <v>19</v>
      </c>
      <c r="N230" s="213" t="s">
        <v>40</v>
      </c>
      <c r="O230" s="84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6" t="s">
        <v>137</v>
      </c>
      <c r="AT230" s="216" t="s">
        <v>132</v>
      </c>
      <c r="AU230" s="216" t="s">
        <v>79</v>
      </c>
      <c r="AY230" s="17" t="s">
        <v>130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77</v>
      </c>
      <c r="BK230" s="217">
        <f>ROUND(I230*H230,2)</f>
        <v>0</v>
      </c>
      <c r="BL230" s="17" t="s">
        <v>137</v>
      </c>
      <c r="BM230" s="216" t="s">
        <v>580</v>
      </c>
    </row>
    <row r="231" s="2" customFormat="1">
      <c r="A231" s="38"/>
      <c r="B231" s="39"/>
      <c r="C231" s="40"/>
      <c r="D231" s="218" t="s">
        <v>139</v>
      </c>
      <c r="E231" s="40"/>
      <c r="F231" s="219" t="s">
        <v>409</v>
      </c>
      <c r="G231" s="40"/>
      <c r="H231" s="40"/>
      <c r="I231" s="220"/>
      <c r="J231" s="40"/>
      <c r="K231" s="40"/>
      <c r="L231" s="44"/>
      <c r="M231" s="221"/>
      <c r="N231" s="222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139</v>
      </c>
      <c r="AU231" s="17" t="s">
        <v>79</v>
      </c>
    </row>
    <row r="232" s="2" customFormat="1">
      <c r="A232" s="38"/>
      <c r="B232" s="39"/>
      <c r="C232" s="40"/>
      <c r="D232" s="223" t="s">
        <v>141</v>
      </c>
      <c r="E232" s="40"/>
      <c r="F232" s="224" t="s">
        <v>581</v>
      </c>
      <c r="G232" s="40"/>
      <c r="H232" s="40"/>
      <c r="I232" s="220"/>
      <c r="J232" s="40"/>
      <c r="K232" s="40"/>
      <c r="L232" s="44"/>
      <c r="M232" s="221"/>
      <c r="N232" s="222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141</v>
      </c>
      <c r="AU232" s="17" t="s">
        <v>79</v>
      </c>
    </row>
    <row r="233" s="2" customFormat="1" ht="24.15" customHeight="1">
      <c r="A233" s="38"/>
      <c r="B233" s="39"/>
      <c r="C233" s="205" t="s">
        <v>582</v>
      </c>
      <c r="D233" s="205" t="s">
        <v>132</v>
      </c>
      <c r="E233" s="206" t="s">
        <v>412</v>
      </c>
      <c r="F233" s="207" t="s">
        <v>413</v>
      </c>
      <c r="G233" s="208" t="s">
        <v>202</v>
      </c>
      <c r="H233" s="209">
        <v>10.906000000000001</v>
      </c>
      <c r="I233" s="210"/>
      <c r="J233" s="211">
        <f>ROUND(I233*H233,2)</f>
        <v>0</v>
      </c>
      <c r="K233" s="207" t="s">
        <v>152</v>
      </c>
      <c r="L233" s="44"/>
      <c r="M233" s="212" t="s">
        <v>19</v>
      </c>
      <c r="N233" s="213" t="s">
        <v>40</v>
      </c>
      <c r="O233" s="84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6" t="s">
        <v>137</v>
      </c>
      <c r="AT233" s="216" t="s">
        <v>132</v>
      </c>
      <c r="AU233" s="216" t="s">
        <v>79</v>
      </c>
      <c r="AY233" s="17" t="s">
        <v>130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77</v>
      </c>
      <c r="BK233" s="217">
        <f>ROUND(I233*H233,2)</f>
        <v>0</v>
      </c>
      <c r="BL233" s="17" t="s">
        <v>137</v>
      </c>
      <c r="BM233" s="216" t="s">
        <v>583</v>
      </c>
    </row>
    <row r="234" s="2" customFormat="1">
      <c r="A234" s="38"/>
      <c r="B234" s="39"/>
      <c r="C234" s="40"/>
      <c r="D234" s="218" t="s">
        <v>139</v>
      </c>
      <c r="E234" s="40"/>
      <c r="F234" s="219" t="s">
        <v>415</v>
      </c>
      <c r="G234" s="40"/>
      <c r="H234" s="40"/>
      <c r="I234" s="220"/>
      <c r="J234" s="40"/>
      <c r="K234" s="40"/>
      <c r="L234" s="44"/>
      <c r="M234" s="221"/>
      <c r="N234" s="222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139</v>
      </c>
      <c r="AU234" s="17" t="s">
        <v>79</v>
      </c>
    </row>
    <row r="235" s="2" customFormat="1">
      <c r="A235" s="38"/>
      <c r="B235" s="39"/>
      <c r="C235" s="40"/>
      <c r="D235" s="223" t="s">
        <v>141</v>
      </c>
      <c r="E235" s="40"/>
      <c r="F235" s="224" t="s">
        <v>416</v>
      </c>
      <c r="G235" s="40"/>
      <c r="H235" s="40"/>
      <c r="I235" s="220"/>
      <c r="J235" s="40"/>
      <c r="K235" s="40"/>
      <c r="L235" s="44"/>
      <c r="M235" s="221"/>
      <c r="N235" s="22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141</v>
      </c>
      <c r="AU235" s="17" t="s">
        <v>79</v>
      </c>
    </row>
    <row r="236" s="12" customFormat="1" ht="22.8" customHeight="1">
      <c r="A236" s="12"/>
      <c r="B236" s="189"/>
      <c r="C236" s="190"/>
      <c r="D236" s="191" t="s">
        <v>68</v>
      </c>
      <c r="E236" s="203" t="s">
        <v>422</v>
      </c>
      <c r="F236" s="203" t="s">
        <v>423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SUM(P237:P242)</f>
        <v>0</v>
      </c>
      <c r="Q236" s="197"/>
      <c r="R236" s="198">
        <f>SUM(R237:R242)</f>
        <v>0</v>
      </c>
      <c r="S236" s="197"/>
      <c r="T236" s="199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77</v>
      </c>
      <c r="AT236" s="201" t="s">
        <v>68</v>
      </c>
      <c r="AU236" s="201" t="s">
        <v>77</v>
      </c>
      <c r="AY236" s="200" t="s">
        <v>130</v>
      </c>
      <c r="BK236" s="202">
        <f>SUM(BK237:BK242)</f>
        <v>0</v>
      </c>
    </row>
    <row r="237" s="2" customFormat="1" ht="33" customHeight="1">
      <c r="A237" s="38"/>
      <c r="B237" s="39"/>
      <c r="C237" s="205" t="s">
        <v>584</v>
      </c>
      <c r="D237" s="205" t="s">
        <v>132</v>
      </c>
      <c r="E237" s="206" t="s">
        <v>425</v>
      </c>
      <c r="F237" s="207" t="s">
        <v>426</v>
      </c>
      <c r="G237" s="208" t="s">
        <v>202</v>
      </c>
      <c r="H237" s="209">
        <v>397.185</v>
      </c>
      <c r="I237" s="210"/>
      <c r="J237" s="211">
        <f>ROUND(I237*H237,2)</f>
        <v>0</v>
      </c>
      <c r="K237" s="207" t="s">
        <v>152</v>
      </c>
      <c r="L237" s="44"/>
      <c r="M237" s="212" t="s">
        <v>19</v>
      </c>
      <c r="N237" s="213" t="s">
        <v>40</v>
      </c>
      <c r="O237" s="84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6" t="s">
        <v>137</v>
      </c>
      <c r="AT237" s="216" t="s">
        <v>132</v>
      </c>
      <c r="AU237" s="216" t="s">
        <v>79</v>
      </c>
      <c r="AY237" s="17" t="s">
        <v>130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77</v>
      </c>
      <c r="BK237" s="217">
        <f>ROUND(I237*H237,2)</f>
        <v>0</v>
      </c>
      <c r="BL237" s="17" t="s">
        <v>137</v>
      </c>
      <c r="BM237" s="216" t="s">
        <v>585</v>
      </c>
    </row>
    <row r="238" s="2" customFormat="1">
      <c r="A238" s="38"/>
      <c r="B238" s="39"/>
      <c r="C238" s="40"/>
      <c r="D238" s="218" t="s">
        <v>139</v>
      </c>
      <c r="E238" s="40"/>
      <c r="F238" s="219" t="s">
        <v>428</v>
      </c>
      <c r="G238" s="40"/>
      <c r="H238" s="40"/>
      <c r="I238" s="220"/>
      <c r="J238" s="40"/>
      <c r="K238" s="40"/>
      <c r="L238" s="44"/>
      <c r="M238" s="221"/>
      <c r="N238" s="222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139</v>
      </c>
      <c r="AU238" s="17" t="s">
        <v>79</v>
      </c>
    </row>
    <row r="239" s="2" customFormat="1">
      <c r="A239" s="38"/>
      <c r="B239" s="39"/>
      <c r="C239" s="40"/>
      <c r="D239" s="223" t="s">
        <v>141</v>
      </c>
      <c r="E239" s="40"/>
      <c r="F239" s="224" t="s">
        <v>429</v>
      </c>
      <c r="G239" s="40"/>
      <c r="H239" s="40"/>
      <c r="I239" s="220"/>
      <c r="J239" s="40"/>
      <c r="K239" s="40"/>
      <c r="L239" s="44"/>
      <c r="M239" s="221"/>
      <c r="N239" s="22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141</v>
      </c>
      <c r="AU239" s="17" t="s">
        <v>79</v>
      </c>
    </row>
    <row r="240" s="2" customFormat="1" ht="33" customHeight="1">
      <c r="A240" s="38"/>
      <c r="B240" s="39"/>
      <c r="C240" s="205" t="s">
        <v>411</v>
      </c>
      <c r="D240" s="205" t="s">
        <v>132</v>
      </c>
      <c r="E240" s="206" t="s">
        <v>586</v>
      </c>
      <c r="F240" s="207" t="s">
        <v>587</v>
      </c>
      <c r="G240" s="208" t="s">
        <v>202</v>
      </c>
      <c r="H240" s="209">
        <v>397.185</v>
      </c>
      <c r="I240" s="210"/>
      <c r="J240" s="211">
        <f>ROUND(I240*H240,2)</f>
        <v>0</v>
      </c>
      <c r="K240" s="207" t="s">
        <v>152</v>
      </c>
      <c r="L240" s="44"/>
      <c r="M240" s="212" t="s">
        <v>19</v>
      </c>
      <c r="N240" s="213" t="s">
        <v>40</v>
      </c>
      <c r="O240" s="84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6" t="s">
        <v>137</v>
      </c>
      <c r="AT240" s="216" t="s">
        <v>132</v>
      </c>
      <c r="AU240" s="216" t="s">
        <v>79</v>
      </c>
      <c r="AY240" s="17" t="s">
        <v>130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77</v>
      </c>
      <c r="BK240" s="217">
        <f>ROUND(I240*H240,2)</f>
        <v>0</v>
      </c>
      <c r="BL240" s="17" t="s">
        <v>137</v>
      </c>
      <c r="BM240" s="216" t="s">
        <v>588</v>
      </c>
    </row>
    <row r="241" s="2" customFormat="1">
      <c r="A241" s="38"/>
      <c r="B241" s="39"/>
      <c r="C241" s="40"/>
      <c r="D241" s="218" t="s">
        <v>139</v>
      </c>
      <c r="E241" s="40"/>
      <c r="F241" s="219" t="s">
        <v>589</v>
      </c>
      <c r="G241" s="40"/>
      <c r="H241" s="40"/>
      <c r="I241" s="220"/>
      <c r="J241" s="40"/>
      <c r="K241" s="40"/>
      <c r="L241" s="44"/>
      <c r="M241" s="221"/>
      <c r="N241" s="222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139</v>
      </c>
      <c r="AU241" s="17" t="s">
        <v>79</v>
      </c>
    </row>
    <row r="242" s="2" customFormat="1">
      <c r="A242" s="38"/>
      <c r="B242" s="39"/>
      <c r="C242" s="40"/>
      <c r="D242" s="223" t="s">
        <v>141</v>
      </c>
      <c r="E242" s="40"/>
      <c r="F242" s="224" t="s">
        <v>590</v>
      </c>
      <c r="G242" s="40"/>
      <c r="H242" s="40"/>
      <c r="I242" s="220"/>
      <c r="J242" s="40"/>
      <c r="K242" s="40"/>
      <c r="L242" s="44"/>
      <c r="M242" s="257"/>
      <c r="N242" s="258"/>
      <c r="O242" s="259"/>
      <c r="P242" s="259"/>
      <c r="Q242" s="259"/>
      <c r="R242" s="259"/>
      <c r="S242" s="259"/>
      <c r="T242" s="260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141</v>
      </c>
      <c r="AU242" s="17" t="s">
        <v>79</v>
      </c>
    </row>
    <row r="243" s="2" customFormat="1" ht="6.96" customHeight="1">
      <c r="A243" s="38"/>
      <c r="B243" s="59"/>
      <c r="C243" s="60"/>
      <c r="D243" s="60"/>
      <c r="E243" s="60"/>
      <c r="F243" s="60"/>
      <c r="G243" s="60"/>
      <c r="H243" s="60"/>
      <c r="I243" s="60"/>
      <c r="J243" s="60"/>
      <c r="K243" s="60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rexU0COl19bhv1J8WAs5SOMzXlwzalA7VvljWXQ5XIGU/qr1Lz7z2RZK9QbCVa1QYeF9cBXGwjp+2I56RYPQfg==" hashValue="HqVTYEw8Q8Dt6QlNHSnwud4MWgpCBNcoGLZTuZUiZXIWzh+HafEpH/CGr6Qrt/34dc9Du6EEE0Hh4KxAUrLyow==" algorithmName="SHA-512" password="CC35"/>
  <autoFilter ref="C85:K24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13107123"/>
    <hyperlink ref="F95" r:id="rId2" display="https://podminky.urs.cz/item/CS_URS_2024_01/113107142"/>
    <hyperlink ref="F99" r:id="rId3" display="https://podminky.urs.cz/item/CS_URS_2024_01/113154113"/>
    <hyperlink ref="F103" r:id="rId4" display="https://podminky.urs.cz/item/CS_URS_2024_01/121151104"/>
    <hyperlink ref="F107" r:id="rId5" display="https://podminky.urs.cz/item/CS_URS_2024_01/122151103"/>
    <hyperlink ref="F111" r:id="rId6" display="https://podminky.urs.cz/item/CS_URS_2024_01/162751117"/>
    <hyperlink ref="F115" r:id="rId7" display="https://podminky.urs.cz/item/CS_URS_2024_01/162751119"/>
    <hyperlink ref="F119" r:id="rId8" display="https://podminky.urs.cz/item/CS_URS_2024_01/171151103"/>
    <hyperlink ref="F123" r:id="rId9" display="https://podminky.urs.cz/item/CS_URS_2024_01/171152111"/>
    <hyperlink ref="F130" r:id="rId10" display="https://podminky.urs.cz/item/CS_URS_2024_01/171201201"/>
    <hyperlink ref="F133" r:id="rId11" display="https://podminky.urs.cz/item/CS_URS_2024_01/171201221"/>
    <hyperlink ref="F136" r:id="rId12" display="https://podminky.urs.cz/item/CS_URS_2024_01/174201101"/>
    <hyperlink ref="F140" r:id="rId13" display="https://podminky.urs.cz/item/CS_URS_2024_01/181351003"/>
    <hyperlink ref="F144" r:id="rId14" display="https://podminky.urs.cz/item/CS_URS_2024_01/181451121"/>
    <hyperlink ref="F152" r:id="rId15" display="https://podminky.urs.cz/item/CS_URS_2024_01/181951112"/>
    <hyperlink ref="F159" r:id="rId16" display="https://podminky.urs.cz/item/CS_URS_2024_01/213141112"/>
    <hyperlink ref="F166" r:id="rId17" display="https://podminky.urs.cz/item/CS_URS_2024_01/215901101"/>
    <hyperlink ref="F171" r:id="rId18" display="https://podminky.urs.cz/item/CS_URS_2024_01/564871111"/>
    <hyperlink ref="F175" r:id="rId19" display="https://podminky.urs.cz/item/CS_URS_2024_01/565155121"/>
    <hyperlink ref="F179" r:id="rId20" display="https://podminky.urs.cz/item/CS_URS_2024_01/569903321"/>
    <hyperlink ref="F183" r:id="rId21" display="https://podminky.urs.cz/item/CS_URS_2024_01/573111112"/>
    <hyperlink ref="F187" r:id="rId22" display="https://podminky.urs.cz/item/CS_URS_2024_01/573211109"/>
    <hyperlink ref="F191" r:id="rId23" display="https://podminky.urs.cz/item/CS_URS_2024_01/577134221"/>
    <hyperlink ref="F195" r:id="rId24" display="https://podminky.urs.cz/item/CS_URS_2024_01/599141111"/>
    <hyperlink ref="F200" r:id="rId25" display="https://podminky.urs.cz/item/CS_URS_2024_01/912211111"/>
    <hyperlink ref="F206" r:id="rId26" display="https://podminky.urs.cz/item/CS_URS_2024_01/915121111"/>
    <hyperlink ref="F209" r:id="rId27" display="https://podminky.urs.cz/item/CS_URS_2024_01/916111122"/>
    <hyperlink ref="F216" r:id="rId28" display="https://podminky.urs.cz/item/CS_URS_2024_01/919731123"/>
    <hyperlink ref="F220" r:id="rId29" display="https://podminky.urs.cz/item/CS_URS_2024_01/919732211"/>
    <hyperlink ref="F224" r:id="rId30" display="https://podminky.urs.cz/item/CS_URS_2024_01/919735112"/>
    <hyperlink ref="F229" r:id="rId31" display="https://podminky.urs.cz/item/CS_URS_2024_01/997221551"/>
    <hyperlink ref="F232" r:id="rId32" display="https://podminky.urs.cz/item/CS_URS_2024_01/997221559"/>
    <hyperlink ref="F235" r:id="rId33" display="https://podminky.urs.cz/item/CS_URS_2024_01/997221611"/>
    <hyperlink ref="F239" r:id="rId34" display="https://podminky.urs.cz/item/CS_URS_2024_01/998225111"/>
    <hyperlink ref="F242" r:id="rId35" display="https://podminky.urs.cz/item/CS_URS_2024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79</v>
      </c>
    </row>
    <row r="4" s="1" customFormat="1" ht="24.96" customHeight="1">
      <c r="B4" s="20"/>
      <c r="D4" s="131" t="s">
        <v>90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26.25" customHeight="1">
      <c r="B7" s="20"/>
      <c r="E7" s="134" t="str">
        <f>'Rekapitulace stavby'!K6</f>
        <v>Realizace SZ Suchdol nad Odrou - polní cesta C27 a sjezd HS10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99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591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8. 7. 2024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3" t="s">
        <v>27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28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27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30</v>
      </c>
      <c r="E20" s="38"/>
      <c r="F20" s="38"/>
      <c r="G20" s="38"/>
      <c r="H20" s="38"/>
      <c r="I20" s="133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27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32</v>
      </c>
      <c r="E23" s="38"/>
      <c r="F23" s="38"/>
      <c r="G23" s="38"/>
      <c r="H23" s="38"/>
      <c r="I23" s="133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33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35</v>
      </c>
      <c r="E30" s="38"/>
      <c r="F30" s="38"/>
      <c r="G30" s="38"/>
      <c r="H30" s="38"/>
      <c r="I30" s="38"/>
      <c r="J30" s="145">
        <f>ROUND(J80,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37</v>
      </c>
      <c r="G32" s="38"/>
      <c r="H32" s="38"/>
      <c r="I32" s="146" t="s">
        <v>36</v>
      </c>
      <c r="J32" s="146" t="s">
        <v>38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39</v>
      </c>
      <c r="E33" s="133" t="s">
        <v>40</v>
      </c>
      <c r="F33" s="148">
        <f>ROUND((SUM(BE80:BE111)),  2)</f>
        <v>0</v>
      </c>
      <c r="G33" s="38"/>
      <c r="H33" s="38"/>
      <c r="I33" s="149">
        <v>0.20999999999999999</v>
      </c>
      <c r="J33" s="148">
        <f>ROUND(((SUM(BE80:BE111))*I33),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41</v>
      </c>
      <c r="F34" s="148">
        <f>ROUND((SUM(BF80:BF111)),  2)</f>
        <v>0</v>
      </c>
      <c r="G34" s="38"/>
      <c r="H34" s="38"/>
      <c r="I34" s="149">
        <v>0.12</v>
      </c>
      <c r="J34" s="148">
        <f>ROUND(((SUM(BF80:BF111))*I34),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42</v>
      </c>
      <c r="F35" s="148">
        <f>ROUND((SUM(BG80:BG111)),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43</v>
      </c>
      <c r="F36" s="148">
        <f>ROUND((SUM(BH80:BH111)),  2)</f>
        <v>0</v>
      </c>
      <c r="G36" s="38"/>
      <c r="H36" s="38"/>
      <c r="I36" s="149">
        <v>0.12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8">
        <f>ROUND((SUM(BI80:BI111)),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1" t="str">
        <f>E7</f>
        <v>Realizace SZ Suchdol nad Odrou - polní cesta C27 a sjezd HS10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001 -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8. 7. 2024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5" t="s">
        <v>67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hidden="1" s="9" customFormat="1" ht="24.96" customHeight="1">
      <c r="A60" s="9"/>
      <c r="B60" s="166"/>
      <c r="C60" s="167"/>
      <c r="D60" s="168" t="s">
        <v>592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5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115</v>
      </c>
      <c r="D67" s="40"/>
      <c r="E67" s="40"/>
      <c r="F67" s="40"/>
      <c r="G67" s="40"/>
      <c r="H67" s="40"/>
      <c r="I67" s="40"/>
      <c r="J67" s="40"/>
      <c r="K67" s="40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6.25" customHeight="1">
      <c r="A70" s="38"/>
      <c r="B70" s="39"/>
      <c r="C70" s="40"/>
      <c r="D70" s="40"/>
      <c r="E70" s="161" t="str">
        <f>E7</f>
        <v>Realizace SZ Suchdol nad Odrou - polní cesta C27 a sjezd HS10</v>
      </c>
      <c r="F70" s="32"/>
      <c r="G70" s="32"/>
      <c r="H70" s="32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99</v>
      </c>
      <c r="D71" s="40"/>
      <c r="E71" s="40"/>
      <c r="F71" s="40"/>
      <c r="G71" s="40"/>
      <c r="H71" s="40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SO 001 - Vedlejší a ostatní náklady</v>
      </c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 xml:space="preserve"> </v>
      </c>
      <c r="G74" s="40"/>
      <c r="H74" s="40"/>
      <c r="I74" s="32" t="s">
        <v>23</v>
      </c>
      <c r="J74" s="72" t="str">
        <f>IF(J12="","",J12)</f>
        <v>8. 7. 2024</v>
      </c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 xml:space="preserve"> </v>
      </c>
      <c r="G76" s="40"/>
      <c r="H76" s="40"/>
      <c r="I76" s="32" t="s">
        <v>30</v>
      </c>
      <c r="J76" s="36" t="str">
        <f>E21</f>
        <v xml:space="preserve"> 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28</v>
      </c>
      <c r="D77" s="40"/>
      <c r="E77" s="40"/>
      <c r="F77" s="27" t="str">
        <f>IF(E18="","",E18)</f>
        <v>Vyplň údaj</v>
      </c>
      <c r="G77" s="40"/>
      <c r="H77" s="40"/>
      <c r="I77" s="32" t="s">
        <v>32</v>
      </c>
      <c r="J77" s="36" t="str">
        <f>E24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1" customFormat="1" ht="29.28" customHeight="1">
      <c r="A79" s="178"/>
      <c r="B79" s="179"/>
      <c r="C79" s="180" t="s">
        <v>116</v>
      </c>
      <c r="D79" s="181" t="s">
        <v>54</v>
      </c>
      <c r="E79" s="181" t="s">
        <v>50</v>
      </c>
      <c r="F79" s="181" t="s">
        <v>51</v>
      </c>
      <c r="G79" s="181" t="s">
        <v>117</v>
      </c>
      <c r="H79" s="181" t="s">
        <v>118</v>
      </c>
      <c r="I79" s="181" t="s">
        <v>119</v>
      </c>
      <c r="J79" s="181" t="s">
        <v>104</v>
      </c>
      <c r="K79" s="182" t="s">
        <v>120</v>
      </c>
      <c r="L79" s="183"/>
      <c r="M79" s="92" t="s">
        <v>19</v>
      </c>
      <c r="N79" s="93" t="s">
        <v>39</v>
      </c>
      <c r="O79" s="93" t="s">
        <v>121</v>
      </c>
      <c r="P79" s="93" t="s">
        <v>122</v>
      </c>
      <c r="Q79" s="93" t="s">
        <v>123</v>
      </c>
      <c r="R79" s="93" t="s">
        <v>124</v>
      </c>
      <c r="S79" s="93" t="s">
        <v>125</v>
      </c>
      <c r="T79" s="94" t="s">
        <v>126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8"/>
      <c r="B80" s="39"/>
      <c r="C80" s="99" t="s">
        <v>127</v>
      </c>
      <c r="D80" s="40"/>
      <c r="E80" s="40"/>
      <c r="F80" s="40"/>
      <c r="G80" s="40"/>
      <c r="H80" s="40"/>
      <c r="I80" s="40"/>
      <c r="J80" s="184">
        <f>BK80</f>
        <v>0</v>
      </c>
      <c r="K80" s="40"/>
      <c r="L80" s="44"/>
      <c r="M80" s="95"/>
      <c r="N80" s="185"/>
      <c r="O80" s="96"/>
      <c r="P80" s="186">
        <f>P81</f>
        <v>0</v>
      </c>
      <c r="Q80" s="96"/>
      <c r="R80" s="186">
        <f>R81</f>
        <v>0</v>
      </c>
      <c r="S80" s="96"/>
      <c r="T80" s="187">
        <f>T81</f>
        <v>0.01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68</v>
      </c>
      <c r="AU80" s="17" t="s">
        <v>105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68</v>
      </c>
      <c r="E81" s="192" t="s">
        <v>593</v>
      </c>
      <c r="F81" s="192" t="s">
        <v>594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SUM(P82:P111)</f>
        <v>0</v>
      </c>
      <c r="Q81" s="197"/>
      <c r="R81" s="198">
        <f>SUM(R82:R111)</f>
        <v>0</v>
      </c>
      <c r="S81" s="197"/>
      <c r="T81" s="199">
        <f>SUM(T82:T111)</f>
        <v>0.01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172</v>
      </c>
      <c r="AT81" s="201" t="s">
        <v>68</v>
      </c>
      <c r="AU81" s="201" t="s">
        <v>69</v>
      </c>
      <c r="AY81" s="200" t="s">
        <v>130</v>
      </c>
      <c r="BK81" s="202">
        <f>SUM(BK82:BK111)</f>
        <v>0</v>
      </c>
    </row>
    <row r="82" s="2" customFormat="1" ht="16.5" customHeight="1">
      <c r="A82" s="38"/>
      <c r="B82" s="39"/>
      <c r="C82" s="205" t="s">
        <v>77</v>
      </c>
      <c r="D82" s="205" t="s">
        <v>132</v>
      </c>
      <c r="E82" s="206" t="s">
        <v>595</v>
      </c>
      <c r="F82" s="207" t="s">
        <v>596</v>
      </c>
      <c r="G82" s="208" t="s">
        <v>597</v>
      </c>
      <c r="H82" s="209">
        <v>1</v>
      </c>
      <c r="I82" s="210"/>
      <c r="J82" s="211">
        <f>ROUND(I82*H82,2)</f>
        <v>0</v>
      </c>
      <c r="K82" s="207" t="s">
        <v>203</v>
      </c>
      <c r="L82" s="44"/>
      <c r="M82" s="212" t="s">
        <v>19</v>
      </c>
      <c r="N82" s="213" t="s">
        <v>40</v>
      </c>
      <c r="O82" s="84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16" t="s">
        <v>598</v>
      </c>
      <c r="AT82" s="216" t="s">
        <v>132</v>
      </c>
      <c r="AU82" s="216" t="s">
        <v>77</v>
      </c>
      <c r="AY82" s="17" t="s">
        <v>130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7" t="s">
        <v>77</v>
      </c>
      <c r="BK82" s="217">
        <f>ROUND(I82*H82,2)</f>
        <v>0</v>
      </c>
      <c r="BL82" s="17" t="s">
        <v>598</v>
      </c>
      <c r="BM82" s="216" t="s">
        <v>599</v>
      </c>
    </row>
    <row r="83" s="2" customFormat="1">
      <c r="A83" s="38"/>
      <c r="B83" s="39"/>
      <c r="C83" s="40"/>
      <c r="D83" s="218" t="s">
        <v>139</v>
      </c>
      <c r="E83" s="40"/>
      <c r="F83" s="219" t="s">
        <v>600</v>
      </c>
      <c r="G83" s="40"/>
      <c r="H83" s="40"/>
      <c r="I83" s="220"/>
      <c r="J83" s="40"/>
      <c r="K83" s="40"/>
      <c r="L83" s="44"/>
      <c r="M83" s="221"/>
      <c r="N83" s="222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139</v>
      </c>
      <c r="AU83" s="17" t="s">
        <v>77</v>
      </c>
    </row>
    <row r="84" s="2" customFormat="1" ht="24.15" customHeight="1">
      <c r="A84" s="38"/>
      <c r="B84" s="39"/>
      <c r="C84" s="205" t="s">
        <v>79</v>
      </c>
      <c r="D84" s="205" t="s">
        <v>132</v>
      </c>
      <c r="E84" s="206" t="s">
        <v>601</v>
      </c>
      <c r="F84" s="207" t="s">
        <v>602</v>
      </c>
      <c r="G84" s="208" t="s">
        <v>597</v>
      </c>
      <c r="H84" s="209">
        <v>1</v>
      </c>
      <c r="I84" s="210"/>
      <c r="J84" s="211">
        <f>ROUND(I84*H84,2)</f>
        <v>0</v>
      </c>
      <c r="K84" s="207" t="s">
        <v>203</v>
      </c>
      <c r="L84" s="44"/>
      <c r="M84" s="212" t="s">
        <v>19</v>
      </c>
      <c r="N84" s="213" t="s">
        <v>40</v>
      </c>
      <c r="O84" s="84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598</v>
      </c>
      <c r="AT84" s="216" t="s">
        <v>132</v>
      </c>
      <c r="AU84" s="216" t="s">
        <v>77</v>
      </c>
      <c r="AY84" s="17" t="s">
        <v>130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77</v>
      </c>
      <c r="BK84" s="217">
        <f>ROUND(I84*H84,2)</f>
        <v>0</v>
      </c>
      <c r="BL84" s="17" t="s">
        <v>598</v>
      </c>
      <c r="BM84" s="216" t="s">
        <v>603</v>
      </c>
    </row>
    <row r="85" s="2" customFormat="1">
      <c r="A85" s="38"/>
      <c r="B85" s="39"/>
      <c r="C85" s="40"/>
      <c r="D85" s="218" t="s">
        <v>139</v>
      </c>
      <c r="E85" s="40"/>
      <c r="F85" s="219" t="s">
        <v>602</v>
      </c>
      <c r="G85" s="40"/>
      <c r="H85" s="40"/>
      <c r="I85" s="220"/>
      <c r="J85" s="40"/>
      <c r="K85" s="40"/>
      <c r="L85" s="44"/>
      <c r="M85" s="221"/>
      <c r="N85" s="222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139</v>
      </c>
      <c r="AU85" s="17" t="s">
        <v>77</v>
      </c>
    </row>
    <row r="86" s="2" customFormat="1" ht="16.5" customHeight="1">
      <c r="A86" s="38"/>
      <c r="B86" s="39"/>
      <c r="C86" s="205" t="s">
        <v>158</v>
      </c>
      <c r="D86" s="205" t="s">
        <v>132</v>
      </c>
      <c r="E86" s="206" t="s">
        <v>604</v>
      </c>
      <c r="F86" s="207" t="s">
        <v>605</v>
      </c>
      <c r="G86" s="208" t="s">
        <v>597</v>
      </c>
      <c r="H86" s="209">
        <v>1</v>
      </c>
      <c r="I86" s="210"/>
      <c r="J86" s="211">
        <f>ROUND(I86*H86,2)</f>
        <v>0</v>
      </c>
      <c r="K86" s="207" t="s">
        <v>203</v>
      </c>
      <c r="L86" s="44"/>
      <c r="M86" s="212" t="s">
        <v>19</v>
      </c>
      <c r="N86" s="213" t="s">
        <v>40</v>
      </c>
      <c r="O86" s="84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598</v>
      </c>
      <c r="AT86" s="216" t="s">
        <v>132</v>
      </c>
      <c r="AU86" s="216" t="s">
        <v>77</v>
      </c>
      <c r="AY86" s="17" t="s">
        <v>130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77</v>
      </c>
      <c r="BK86" s="217">
        <f>ROUND(I86*H86,2)</f>
        <v>0</v>
      </c>
      <c r="BL86" s="17" t="s">
        <v>598</v>
      </c>
      <c r="BM86" s="216" t="s">
        <v>606</v>
      </c>
    </row>
    <row r="87" s="2" customFormat="1">
      <c r="A87" s="38"/>
      <c r="B87" s="39"/>
      <c r="C87" s="40"/>
      <c r="D87" s="218" t="s">
        <v>139</v>
      </c>
      <c r="E87" s="40"/>
      <c r="F87" s="219" t="s">
        <v>605</v>
      </c>
      <c r="G87" s="40"/>
      <c r="H87" s="40"/>
      <c r="I87" s="220"/>
      <c r="J87" s="40"/>
      <c r="K87" s="40"/>
      <c r="L87" s="44"/>
      <c r="M87" s="221"/>
      <c r="N87" s="22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139</v>
      </c>
      <c r="AU87" s="17" t="s">
        <v>77</v>
      </c>
    </row>
    <row r="88" s="2" customFormat="1" ht="16.5" customHeight="1">
      <c r="A88" s="38"/>
      <c r="B88" s="39"/>
      <c r="C88" s="205" t="s">
        <v>137</v>
      </c>
      <c r="D88" s="205" t="s">
        <v>132</v>
      </c>
      <c r="E88" s="206" t="s">
        <v>607</v>
      </c>
      <c r="F88" s="207" t="s">
        <v>608</v>
      </c>
      <c r="G88" s="208" t="s">
        <v>597</v>
      </c>
      <c r="H88" s="209">
        <v>1</v>
      </c>
      <c r="I88" s="210"/>
      <c r="J88" s="211">
        <f>ROUND(I88*H88,2)</f>
        <v>0</v>
      </c>
      <c r="K88" s="207" t="s">
        <v>203</v>
      </c>
      <c r="L88" s="44"/>
      <c r="M88" s="212" t="s">
        <v>19</v>
      </c>
      <c r="N88" s="213" t="s">
        <v>40</v>
      </c>
      <c r="O88" s="84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598</v>
      </c>
      <c r="AT88" s="216" t="s">
        <v>132</v>
      </c>
      <c r="AU88" s="216" t="s">
        <v>77</v>
      </c>
      <c r="AY88" s="17" t="s">
        <v>130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77</v>
      </c>
      <c r="BK88" s="217">
        <f>ROUND(I88*H88,2)</f>
        <v>0</v>
      </c>
      <c r="BL88" s="17" t="s">
        <v>598</v>
      </c>
      <c r="BM88" s="216" t="s">
        <v>609</v>
      </c>
    </row>
    <row r="89" s="2" customFormat="1">
      <c r="A89" s="38"/>
      <c r="B89" s="39"/>
      <c r="C89" s="40"/>
      <c r="D89" s="218" t="s">
        <v>139</v>
      </c>
      <c r="E89" s="40"/>
      <c r="F89" s="219" t="s">
        <v>610</v>
      </c>
      <c r="G89" s="40"/>
      <c r="H89" s="40"/>
      <c r="I89" s="220"/>
      <c r="J89" s="40"/>
      <c r="K89" s="40"/>
      <c r="L89" s="44"/>
      <c r="M89" s="221"/>
      <c r="N89" s="22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139</v>
      </c>
      <c r="AU89" s="17" t="s">
        <v>77</v>
      </c>
    </row>
    <row r="90" s="13" customFormat="1">
      <c r="A90" s="13"/>
      <c r="B90" s="225"/>
      <c r="C90" s="226"/>
      <c r="D90" s="218" t="s">
        <v>156</v>
      </c>
      <c r="E90" s="227" t="s">
        <v>19</v>
      </c>
      <c r="F90" s="228" t="s">
        <v>77</v>
      </c>
      <c r="G90" s="226"/>
      <c r="H90" s="229">
        <v>1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156</v>
      </c>
      <c r="AU90" s="235" t="s">
        <v>77</v>
      </c>
      <c r="AV90" s="13" t="s">
        <v>79</v>
      </c>
      <c r="AW90" s="13" t="s">
        <v>31</v>
      </c>
      <c r="AX90" s="13" t="s">
        <v>77</v>
      </c>
      <c r="AY90" s="235" t="s">
        <v>130</v>
      </c>
    </row>
    <row r="91" s="2" customFormat="1" ht="24.15" customHeight="1">
      <c r="A91" s="38"/>
      <c r="B91" s="39"/>
      <c r="C91" s="205" t="s">
        <v>172</v>
      </c>
      <c r="D91" s="205" t="s">
        <v>132</v>
      </c>
      <c r="E91" s="206" t="s">
        <v>611</v>
      </c>
      <c r="F91" s="207" t="s">
        <v>612</v>
      </c>
      <c r="G91" s="208" t="s">
        <v>597</v>
      </c>
      <c r="H91" s="209">
        <v>1</v>
      </c>
      <c r="I91" s="210"/>
      <c r="J91" s="211">
        <f>ROUND(I91*H91,2)</f>
        <v>0</v>
      </c>
      <c r="K91" s="207" t="s">
        <v>203</v>
      </c>
      <c r="L91" s="44"/>
      <c r="M91" s="212" t="s">
        <v>19</v>
      </c>
      <c r="N91" s="213" t="s">
        <v>40</v>
      </c>
      <c r="O91" s="8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6" t="s">
        <v>598</v>
      </c>
      <c r="AT91" s="216" t="s">
        <v>132</v>
      </c>
      <c r="AU91" s="216" t="s">
        <v>77</v>
      </c>
      <c r="AY91" s="17" t="s">
        <v>130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7" t="s">
        <v>77</v>
      </c>
      <c r="BK91" s="217">
        <f>ROUND(I91*H91,2)</f>
        <v>0</v>
      </c>
      <c r="BL91" s="17" t="s">
        <v>598</v>
      </c>
      <c r="BM91" s="216" t="s">
        <v>613</v>
      </c>
    </row>
    <row r="92" s="2" customFormat="1">
      <c r="A92" s="38"/>
      <c r="B92" s="39"/>
      <c r="C92" s="40"/>
      <c r="D92" s="218" t="s">
        <v>139</v>
      </c>
      <c r="E92" s="40"/>
      <c r="F92" s="219" t="s">
        <v>614</v>
      </c>
      <c r="G92" s="40"/>
      <c r="H92" s="40"/>
      <c r="I92" s="220"/>
      <c r="J92" s="40"/>
      <c r="K92" s="40"/>
      <c r="L92" s="44"/>
      <c r="M92" s="221"/>
      <c r="N92" s="22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139</v>
      </c>
      <c r="AU92" s="17" t="s">
        <v>77</v>
      </c>
    </row>
    <row r="93" s="13" customFormat="1">
      <c r="A93" s="13"/>
      <c r="B93" s="225"/>
      <c r="C93" s="226"/>
      <c r="D93" s="218" t="s">
        <v>156</v>
      </c>
      <c r="E93" s="227" t="s">
        <v>19</v>
      </c>
      <c r="F93" s="228" t="s">
        <v>77</v>
      </c>
      <c r="G93" s="226"/>
      <c r="H93" s="229">
        <v>1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156</v>
      </c>
      <c r="AU93" s="235" t="s">
        <v>77</v>
      </c>
      <c r="AV93" s="13" t="s">
        <v>79</v>
      </c>
      <c r="AW93" s="13" t="s">
        <v>31</v>
      </c>
      <c r="AX93" s="13" t="s">
        <v>77</v>
      </c>
      <c r="AY93" s="235" t="s">
        <v>130</v>
      </c>
    </row>
    <row r="94" s="2" customFormat="1" ht="16.5" customHeight="1">
      <c r="A94" s="38"/>
      <c r="B94" s="39"/>
      <c r="C94" s="205" t="s">
        <v>179</v>
      </c>
      <c r="D94" s="205" t="s">
        <v>132</v>
      </c>
      <c r="E94" s="206" t="s">
        <v>615</v>
      </c>
      <c r="F94" s="207" t="s">
        <v>616</v>
      </c>
      <c r="G94" s="208" t="s">
        <v>597</v>
      </c>
      <c r="H94" s="209">
        <v>1</v>
      </c>
      <c r="I94" s="210"/>
      <c r="J94" s="211">
        <f>ROUND(I94*H94,2)</f>
        <v>0</v>
      </c>
      <c r="K94" s="207" t="s">
        <v>203</v>
      </c>
      <c r="L94" s="44"/>
      <c r="M94" s="212" t="s">
        <v>19</v>
      </c>
      <c r="N94" s="213" t="s">
        <v>40</v>
      </c>
      <c r="O94" s="8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598</v>
      </c>
      <c r="AT94" s="216" t="s">
        <v>132</v>
      </c>
      <c r="AU94" s="216" t="s">
        <v>77</v>
      </c>
      <c r="AY94" s="17" t="s">
        <v>130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77</v>
      </c>
      <c r="BK94" s="217">
        <f>ROUND(I94*H94,2)</f>
        <v>0</v>
      </c>
      <c r="BL94" s="17" t="s">
        <v>598</v>
      </c>
      <c r="BM94" s="216" t="s">
        <v>617</v>
      </c>
    </row>
    <row r="95" s="2" customFormat="1">
      <c r="A95" s="38"/>
      <c r="B95" s="39"/>
      <c r="C95" s="40"/>
      <c r="D95" s="218" t="s">
        <v>139</v>
      </c>
      <c r="E95" s="40"/>
      <c r="F95" s="219" t="s">
        <v>618</v>
      </c>
      <c r="G95" s="40"/>
      <c r="H95" s="40"/>
      <c r="I95" s="220"/>
      <c r="J95" s="40"/>
      <c r="K95" s="40"/>
      <c r="L95" s="44"/>
      <c r="M95" s="221"/>
      <c r="N95" s="22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77</v>
      </c>
    </row>
    <row r="96" s="2" customFormat="1" ht="16.5" customHeight="1">
      <c r="A96" s="38"/>
      <c r="B96" s="39"/>
      <c r="C96" s="205" t="s">
        <v>185</v>
      </c>
      <c r="D96" s="205" t="s">
        <v>132</v>
      </c>
      <c r="E96" s="206" t="s">
        <v>619</v>
      </c>
      <c r="F96" s="207" t="s">
        <v>620</v>
      </c>
      <c r="G96" s="208" t="s">
        <v>597</v>
      </c>
      <c r="H96" s="209">
        <v>1</v>
      </c>
      <c r="I96" s="210"/>
      <c r="J96" s="211">
        <f>ROUND(I96*H96,2)</f>
        <v>0</v>
      </c>
      <c r="K96" s="207" t="s">
        <v>203</v>
      </c>
      <c r="L96" s="44"/>
      <c r="M96" s="212" t="s">
        <v>19</v>
      </c>
      <c r="N96" s="213" t="s">
        <v>40</v>
      </c>
      <c r="O96" s="84"/>
      <c r="P96" s="214">
        <f>O96*H96</f>
        <v>0</v>
      </c>
      <c r="Q96" s="214">
        <v>0</v>
      </c>
      <c r="R96" s="214">
        <f>Q96*H96</f>
        <v>0</v>
      </c>
      <c r="S96" s="214">
        <v>0.01</v>
      </c>
      <c r="T96" s="215">
        <f>S96*H96</f>
        <v>0.01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6" t="s">
        <v>137</v>
      </c>
      <c r="AT96" s="216" t="s">
        <v>132</v>
      </c>
      <c r="AU96" s="216" t="s">
        <v>77</v>
      </c>
      <c r="AY96" s="17" t="s">
        <v>130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77</v>
      </c>
      <c r="BK96" s="217">
        <f>ROUND(I96*H96,2)</f>
        <v>0</v>
      </c>
      <c r="BL96" s="17" t="s">
        <v>137</v>
      </c>
      <c r="BM96" s="216" t="s">
        <v>621</v>
      </c>
    </row>
    <row r="97" s="13" customFormat="1">
      <c r="A97" s="13"/>
      <c r="B97" s="225"/>
      <c r="C97" s="226"/>
      <c r="D97" s="218" t="s">
        <v>156</v>
      </c>
      <c r="E97" s="227" t="s">
        <v>19</v>
      </c>
      <c r="F97" s="228" t="s">
        <v>622</v>
      </c>
      <c r="G97" s="226"/>
      <c r="H97" s="229">
        <v>1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156</v>
      </c>
      <c r="AU97" s="235" t="s">
        <v>77</v>
      </c>
      <c r="AV97" s="13" t="s">
        <v>79</v>
      </c>
      <c r="AW97" s="13" t="s">
        <v>31</v>
      </c>
      <c r="AX97" s="13" t="s">
        <v>77</v>
      </c>
      <c r="AY97" s="235" t="s">
        <v>130</v>
      </c>
    </row>
    <row r="98" s="2" customFormat="1" ht="62.7" customHeight="1">
      <c r="A98" s="38"/>
      <c r="B98" s="39"/>
      <c r="C98" s="205" t="s">
        <v>192</v>
      </c>
      <c r="D98" s="205" t="s">
        <v>132</v>
      </c>
      <c r="E98" s="206" t="s">
        <v>623</v>
      </c>
      <c r="F98" s="207" t="s">
        <v>624</v>
      </c>
      <c r="G98" s="208" t="s">
        <v>597</v>
      </c>
      <c r="H98" s="209">
        <v>1</v>
      </c>
      <c r="I98" s="210"/>
      <c r="J98" s="211">
        <f>ROUND(I98*H98,2)</f>
        <v>0</v>
      </c>
      <c r="K98" s="207" t="s">
        <v>203</v>
      </c>
      <c r="L98" s="44"/>
      <c r="M98" s="212" t="s">
        <v>19</v>
      </c>
      <c r="N98" s="213" t="s">
        <v>40</v>
      </c>
      <c r="O98" s="84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137</v>
      </c>
      <c r="AT98" s="216" t="s">
        <v>132</v>
      </c>
      <c r="AU98" s="216" t="s">
        <v>77</v>
      </c>
      <c r="AY98" s="17" t="s">
        <v>130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77</v>
      </c>
      <c r="BK98" s="217">
        <f>ROUND(I98*H98,2)</f>
        <v>0</v>
      </c>
      <c r="BL98" s="17" t="s">
        <v>137</v>
      </c>
      <c r="BM98" s="216" t="s">
        <v>625</v>
      </c>
    </row>
    <row r="99" s="2" customFormat="1">
      <c r="A99" s="38"/>
      <c r="B99" s="39"/>
      <c r="C99" s="40"/>
      <c r="D99" s="218" t="s">
        <v>139</v>
      </c>
      <c r="E99" s="40"/>
      <c r="F99" s="219" t="s">
        <v>624</v>
      </c>
      <c r="G99" s="40"/>
      <c r="H99" s="40"/>
      <c r="I99" s="220"/>
      <c r="J99" s="40"/>
      <c r="K99" s="40"/>
      <c r="L99" s="44"/>
      <c r="M99" s="221"/>
      <c r="N99" s="22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77</v>
      </c>
    </row>
    <row r="100" s="2" customFormat="1" ht="44.25" customHeight="1">
      <c r="A100" s="38"/>
      <c r="B100" s="39"/>
      <c r="C100" s="205" t="s">
        <v>198</v>
      </c>
      <c r="D100" s="205" t="s">
        <v>132</v>
      </c>
      <c r="E100" s="206" t="s">
        <v>626</v>
      </c>
      <c r="F100" s="207" t="s">
        <v>627</v>
      </c>
      <c r="G100" s="208" t="s">
        <v>597</v>
      </c>
      <c r="H100" s="209">
        <v>1</v>
      </c>
      <c r="I100" s="210"/>
      <c r="J100" s="211">
        <f>ROUND(I100*H100,2)</f>
        <v>0</v>
      </c>
      <c r="K100" s="207" t="s">
        <v>203</v>
      </c>
      <c r="L100" s="44"/>
      <c r="M100" s="212" t="s">
        <v>19</v>
      </c>
      <c r="N100" s="213" t="s">
        <v>40</v>
      </c>
      <c r="O100" s="8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137</v>
      </c>
      <c r="AT100" s="216" t="s">
        <v>132</v>
      </c>
      <c r="AU100" s="216" t="s">
        <v>77</v>
      </c>
      <c r="AY100" s="17" t="s">
        <v>130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77</v>
      </c>
      <c r="BK100" s="217">
        <f>ROUND(I100*H100,2)</f>
        <v>0</v>
      </c>
      <c r="BL100" s="17" t="s">
        <v>137</v>
      </c>
      <c r="BM100" s="216" t="s">
        <v>628</v>
      </c>
    </row>
    <row r="101" s="2" customFormat="1">
      <c r="A101" s="38"/>
      <c r="B101" s="39"/>
      <c r="C101" s="40"/>
      <c r="D101" s="218" t="s">
        <v>139</v>
      </c>
      <c r="E101" s="40"/>
      <c r="F101" s="219" t="s">
        <v>627</v>
      </c>
      <c r="G101" s="40"/>
      <c r="H101" s="40"/>
      <c r="I101" s="220"/>
      <c r="J101" s="40"/>
      <c r="K101" s="40"/>
      <c r="L101" s="44"/>
      <c r="M101" s="221"/>
      <c r="N101" s="222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139</v>
      </c>
      <c r="AU101" s="17" t="s">
        <v>77</v>
      </c>
    </row>
    <row r="102" s="2" customFormat="1" ht="37.8" customHeight="1">
      <c r="A102" s="38"/>
      <c r="B102" s="39"/>
      <c r="C102" s="205" t="s">
        <v>206</v>
      </c>
      <c r="D102" s="205" t="s">
        <v>132</v>
      </c>
      <c r="E102" s="206" t="s">
        <v>629</v>
      </c>
      <c r="F102" s="207" t="s">
        <v>630</v>
      </c>
      <c r="G102" s="208" t="s">
        <v>597</v>
      </c>
      <c r="H102" s="209">
        <v>1</v>
      </c>
      <c r="I102" s="210"/>
      <c r="J102" s="211">
        <f>ROUND(I102*H102,2)</f>
        <v>0</v>
      </c>
      <c r="K102" s="207" t="s">
        <v>203</v>
      </c>
      <c r="L102" s="44"/>
      <c r="M102" s="212" t="s">
        <v>19</v>
      </c>
      <c r="N102" s="213" t="s">
        <v>40</v>
      </c>
      <c r="O102" s="84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6" t="s">
        <v>137</v>
      </c>
      <c r="AT102" s="216" t="s">
        <v>132</v>
      </c>
      <c r="AU102" s="216" t="s">
        <v>77</v>
      </c>
      <c r="AY102" s="17" t="s">
        <v>130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77</v>
      </c>
      <c r="BK102" s="217">
        <f>ROUND(I102*H102,2)</f>
        <v>0</v>
      </c>
      <c r="BL102" s="17" t="s">
        <v>137</v>
      </c>
      <c r="BM102" s="216" t="s">
        <v>631</v>
      </c>
    </row>
    <row r="103" s="2" customFormat="1">
      <c r="A103" s="38"/>
      <c r="B103" s="39"/>
      <c r="C103" s="40"/>
      <c r="D103" s="218" t="s">
        <v>139</v>
      </c>
      <c r="E103" s="40"/>
      <c r="F103" s="219" t="s">
        <v>630</v>
      </c>
      <c r="G103" s="40"/>
      <c r="H103" s="40"/>
      <c r="I103" s="220"/>
      <c r="J103" s="40"/>
      <c r="K103" s="40"/>
      <c r="L103" s="44"/>
      <c r="M103" s="221"/>
      <c r="N103" s="22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77</v>
      </c>
    </row>
    <row r="104" s="2" customFormat="1" ht="49.05" customHeight="1">
      <c r="A104" s="38"/>
      <c r="B104" s="39"/>
      <c r="C104" s="205" t="s">
        <v>212</v>
      </c>
      <c r="D104" s="205" t="s">
        <v>132</v>
      </c>
      <c r="E104" s="206" t="s">
        <v>632</v>
      </c>
      <c r="F104" s="207" t="s">
        <v>633</v>
      </c>
      <c r="G104" s="208" t="s">
        <v>597</v>
      </c>
      <c r="H104" s="209">
        <v>1</v>
      </c>
      <c r="I104" s="210"/>
      <c r="J104" s="211">
        <f>ROUND(I104*H104,2)</f>
        <v>0</v>
      </c>
      <c r="K104" s="207" t="s">
        <v>203</v>
      </c>
      <c r="L104" s="44"/>
      <c r="M104" s="212" t="s">
        <v>19</v>
      </c>
      <c r="N104" s="213" t="s">
        <v>40</v>
      </c>
      <c r="O104" s="8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6" t="s">
        <v>137</v>
      </c>
      <c r="AT104" s="216" t="s">
        <v>132</v>
      </c>
      <c r="AU104" s="216" t="s">
        <v>77</v>
      </c>
      <c r="AY104" s="17" t="s">
        <v>130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7" t="s">
        <v>77</v>
      </c>
      <c r="BK104" s="217">
        <f>ROUND(I104*H104,2)</f>
        <v>0</v>
      </c>
      <c r="BL104" s="17" t="s">
        <v>137</v>
      </c>
      <c r="BM104" s="216" t="s">
        <v>634</v>
      </c>
    </row>
    <row r="105" s="2" customFormat="1">
      <c r="A105" s="38"/>
      <c r="B105" s="39"/>
      <c r="C105" s="40"/>
      <c r="D105" s="218" t="s">
        <v>139</v>
      </c>
      <c r="E105" s="40"/>
      <c r="F105" s="219" t="s">
        <v>635</v>
      </c>
      <c r="G105" s="40"/>
      <c r="H105" s="40"/>
      <c r="I105" s="220"/>
      <c r="J105" s="40"/>
      <c r="K105" s="40"/>
      <c r="L105" s="44"/>
      <c r="M105" s="221"/>
      <c r="N105" s="22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139</v>
      </c>
      <c r="AU105" s="17" t="s">
        <v>77</v>
      </c>
    </row>
    <row r="106" s="2" customFormat="1" ht="16.5" customHeight="1">
      <c r="A106" s="38"/>
      <c r="B106" s="39"/>
      <c r="C106" s="205" t="s">
        <v>8</v>
      </c>
      <c r="D106" s="205" t="s">
        <v>132</v>
      </c>
      <c r="E106" s="206" t="s">
        <v>636</v>
      </c>
      <c r="F106" s="207" t="s">
        <v>637</v>
      </c>
      <c r="G106" s="208" t="s">
        <v>597</v>
      </c>
      <c r="H106" s="209">
        <v>1</v>
      </c>
      <c r="I106" s="210"/>
      <c r="J106" s="211">
        <f>ROUND(I106*H106,2)</f>
        <v>0</v>
      </c>
      <c r="K106" s="207" t="s">
        <v>203</v>
      </c>
      <c r="L106" s="44"/>
      <c r="M106" s="212" t="s">
        <v>19</v>
      </c>
      <c r="N106" s="213" t="s">
        <v>40</v>
      </c>
      <c r="O106" s="8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6" t="s">
        <v>598</v>
      </c>
      <c r="AT106" s="216" t="s">
        <v>132</v>
      </c>
      <c r="AU106" s="216" t="s">
        <v>77</v>
      </c>
      <c r="AY106" s="17" t="s">
        <v>130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77</v>
      </c>
      <c r="BK106" s="217">
        <f>ROUND(I106*H106,2)</f>
        <v>0</v>
      </c>
      <c r="BL106" s="17" t="s">
        <v>598</v>
      </c>
      <c r="BM106" s="216" t="s">
        <v>638</v>
      </c>
    </row>
    <row r="107" s="2" customFormat="1">
      <c r="A107" s="38"/>
      <c r="B107" s="39"/>
      <c r="C107" s="40"/>
      <c r="D107" s="218" t="s">
        <v>139</v>
      </c>
      <c r="E107" s="40"/>
      <c r="F107" s="219" t="s">
        <v>639</v>
      </c>
      <c r="G107" s="40"/>
      <c r="H107" s="40"/>
      <c r="I107" s="220"/>
      <c r="J107" s="40"/>
      <c r="K107" s="40"/>
      <c r="L107" s="44"/>
      <c r="M107" s="221"/>
      <c r="N107" s="22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77</v>
      </c>
    </row>
    <row r="108" s="2" customFormat="1" ht="24.15" customHeight="1">
      <c r="A108" s="38"/>
      <c r="B108" s="39"/>
      <c r="C108" s="205" t="s">
        <v>225</v>
      </c>
      <c r="D108" s="205" t="s">
        <v>132</v>
      </c>
      <c r="E108" s="206" t="s">
        <v>640</v>
      </c>
      <c r="F108" s="207" t="s">
        <v>641</v>
      </c>
      <c r="G108" s="208" t="s">
        <v>597</v>
      </c>
      <c r="H108" s="209">
        <v>1</v>
      </c>
      <c r="I108" s="210"/>
      <c r="J108" s="211">
        <f>ROUND(I108*H108,2)</f>
        <v>0</v>
      </c>
      <c r="K108" s="207" t="s">
        <v>203</v>
      </c>
      <c r="L108" s="44"/>
      <c r="M108" s="212" t="s">
        <v>19</v>
      </c>
      <c r="N108" s="213" t="s">
        <v>40</v>
      </c>
      <c r="O108" s="8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6" t="s">
        <v>598</v>
      </c>
      <c r="AT108" s="216" t="s">
        <v>132</v>
      </c>
      <c r="AU108" s="216" t="s">
        <v>77</v>
      </c>
      <c r="AY108" s="17" t="s">
        <v>130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7" t="s">
        <v>77</v>
      </c>
      <c r="BK108" s="217">
        <f>ROUND(I108*H108,2)</f>
        <v>0</v>
      </c>
      <c r="BL108" s="17" t="s">
        <v>598</v>
      </c>
      <c r="BM108" s="216" t="s">
        <v>642</v>
      </c>
    </row>
    <row r="109" s="2" customFormat="1">
      <c r="A109" s="38"/>
      <c r="B109" s="39"/>
      <c r="C109" s="40"/>
      <c r="D109" s="218" t="s">
        <v>139</v>
      </c>
      <c r="E109" s="40"/>
      <c r="F109" s="219" t="s">
        <v>643</v>
      </c>
      <c r="G109" s="40"/>
      <c r="H109" s="40"/>
      <c r="I109" s="220"/>
      <c r="J109" s="40"/>
      <c r="K109" s="40"/>
      <c r="L109" s="44"/>
      <c r="M109" s="221"/>
      <c r="N109" s="22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77</v>
      </c>
    </row>
    <row r="110" s="2" customFormat="1" ht="66.75" customHeight="1">
      <c r="A110" s="38"/>
      <c r="B110" s="39"/>
      <c r="C110" s="205" t="s">
        <v>237</v>
      </c>
      <c r="D110" s="205" t="s">
        <v>132</v>
      </c>
      <c r="E110" s="206" t="s">
        <v>644</v>
      </c>
      <c r="F110" s="207" t="s">
        <v>645</v>
      </c>
      <c r="G110" s="208" t="s">
        <v>597</v>
      </c>
      <c r="H110" s="209">
        <v>1</v>
      </c>
      <c r="I110" s="210"/>
      <c r="J110" s="211">
        <f>ROUND(I110*H110,2)</f>
        <v>0</v>
      </c>
      <c r="K110" s="207" t="s">
        <v>203</v>
      </c>
      <c r="L110" s="44"/>
      <c r="M110" s="212" t="s">
        <v>19</v>
      </c>
      <c r="N110" s="213" t="s">
        <v>40</v>
      </c>
      <c r="O110" s="8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137</v>
      </c>
      <c r="AT110" s="216" t="s">
        <v>132</v>
      </c>
      <c r="AU110" s="216" t="s">
        <v>77</v>
      </c>
      <c r="AY110" s="17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77</v>
      </c>
      <c r="BK110" s="217">
        <f>ROUND(I110*H110,2)</f>
        <v>0</v>
      </c>
      <c r="BL110" s="17" t="s">
        <v>137</v>
      </c>
      <c r="BM110" s="216" t="s">
        <v>646</v>
      </c>
    </row>
    <row r="111" s="2" customFormat="1">
      <c r="A111" s="38"/>
      <c r="B111" s="39"/>
      <c r="C111" s="40"/>
      <c r="D111" s="218" t="s">
        <v>139</v>
      </c>
      <c r="E111" s="40"/>
      <c r="F111" s="219" t="s">
        <v>647</v>
      </c>
      <c r="G111" s="40"/>
      <c r="H111" s="40"/>
      <c r="I111" s="220"/>
      <c r="J111" s="40"/>
      <c r="K111" s="40"/>
      <c r="L111" s="44"/>
      <c r="M111" s="257"/>
      <c r="N111" s="258"/>
      <c r="O111" s="259"/>
      <c r="P111" s="259"/>
      <c r="Q111" s="259"/>
      <c r="R111" s="259"/>
      <c r="S111" s="259"/>
      <c r="T111" s="260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139</v>
      </c>
      <c r="AU111" s="17" t="s">
        <v>77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FjESCJXM99LEDO9vxzPqidaoZo0NjSsbJQ1PjMZHwvPeuojJU1jT8B5dV+AzZOO4veynJRve19BiHNWbGXe7FA==" hashValue="MxMuXQrbSkVD1BBGJwHuO3r0ty/7wRduasgTbZnuiMSV4kA2TYXf6Uf8VwnYoH+I7VFLQVmaFpanPe3rMb6LfQ==" algorithmName="SHA-512" password="CC35"/>
  <autoFilter ref="C79:K11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0"/>
    </row>
    <row r="4" s="1" customFormat="1" ht="24.96" customHeight="1">
      <c r="B4" s="20"/>
      <c r="C4" s="131" t="s">
        <v>648</v>
      </c>
      <c r="H4" s="20"/>
    </row>
    <row r="5" s="1" customFormat="1" ht="12" customHeight="1">
      <c r="B5" s="20"/>
      <c r="C5" s="271" t="s">
        <v>13</v>
      </c>
      <c r="D5" s="141" t="s">
        <v>14</v>
      </c>
      <c r="E5" s="1"/>
      <c r="F5" s="1"/>
      <c r="H5" s="20"/>
    </row>
    <row r="6" s="1" customFormat="1" ht="36.96" customHeight="1">
      <c r="B6" s="20"/>
      <c r="C6" s="272" t="s">
        <v>16</v>
      </c>
      <c r="D6" s="273" t="s">
        <v>17</v>
      </c>
      <c r="E6" s="1"/>
      <c r="F6" s="1"/>
      <c r="H6" s="20"/>
    </row>
    <row r="7" s="1" customFormat="1" ht="16.5" customHeight="1">
      <c r="B7" s="20"/>
      <c r="C7" s="133" t="s">
        <v>23</v>
      </c>
      <c r="D7" s="138" t="str">
        <f>'Rekapitulace stavby'!AN8</f>
        <v>8. 7. 2024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8"/>
      <c r="B9" s="274"/>
      <c r="C9" s="275" t="s">
        <v>50</v>
      </c>
      <c r="D9" s="276" t="s">
        <v>51</v>
      </c>
      <c r="E9" s="276" t="s">
        <v>117</v>
      </c>
      <c r="F9" s="277" t="s">
        <v>649</v>
      </c>
      <c r="G9" s="178"/>
      <c r="H9" s="274"/>
    </row>
    <row r="10" s="2" customFormat="1" ht="26.4" customHeight="1">
      <c r="A10" s="38"/>
      <c r="B10" s="44"/>
      <c r="C10" s="278" t="s">
        <v>74</v>
      </c>
      <c r="D10" s="278" t="s">
        <v>75</v>
      </c>
      <c r="E10" s="38"/>
      <c r="F10" s="38"/>
      <c r="G10" s="38"/>
      <c r="H10" s="44"/>
    </row>
    <row r="11" s="2" customFormat="1" ht="16.8" customHeight="1">
      <c r="A11" s="38"/>
      <c r="B11" s="44"/>
      <c r="C11" s="279" t="s">
        <v>97</v>
      </c>
      <c r="D11" s="280" t="s">
        <v>19</v>
      </c>
      <c r="E11" s="281" t="s">
        <v>19</v>
      </c>
      <c r="F11" s="282">
        <v>4400.1940000000004</v>
      </c>
      <c r="G11" s="38"/>
      <c r="H11" s="44"/>
    </row>
    <row r="12" s="2" customFormat="1" ht="16.8" customHeight="1">
      <c r="A12" s="38"/>
      <c r="B12" s="44"/>
      <c r="C12" s="283" t="s">
        <v>97</v>
      </c>
      <c r="D12" s="283" t="s">
        <v>231</v>
      </c>
      <c r="E12" s="17" t="s">
        <v>19</v>
      </c>
      <c r="F12" s="284">
        <v>4400.1940000000004</v>
      </c>
      <c r="G12" s="38"/>
      <c r="H12" s="44"/>
    </row>
    <row r="13" s="2" customFormat="1" ht="16.8" customHeight="1">
      <c r="A13" s="38"/>
      <c r="B13" s="44"/>
      <c r="C13" s="285" t="s">
        <v>650</v>
      </c>
      <c r="D13" s="38"/>
      <c r="E13" s="38"/>
      <c r="F13" s="38"/>
      <c r="G13" s="38"/>
      <c r="H13" s="44"/>
    </row>
    <row r="14" s="2" customFormat="1">
      <c r="A14" s="38"/>
      <c r="B14" s="44"/>
      <c r="C14" s="283" t="s">
        <v>226</v>
      </c>
      <c r="D14" s="283" t="s">
        <v>227</v>
      </c>
      <c r="E14" s="17" t="s">
        <v>135</v>
      </c>
      <c r="F14" s="284">
        <v>4400.1940000000004</v>
      </c>
      <c r="G14" s="38"/>
      <c r="H14" s="44"/>
    </row>
    <row r="15" s="2" customFormat="1" ht="16.8" customHeight="1">
      <c r="A15" s="38"/>
      <c r="B15" s="44"/>
      <c r="C15" s="283" t="s">
        <v>238</v>
      </c>
      <c r="D15" s="283" t="s">
        <v>239</v>
      </c>
      <c r="E15" s="17" t="s">
        <v>135</v>
      </c>
      <c r="F15" s="284">
        <v>5953.2539999999999</v>
      </c>
      <c r="G15" s="38"/>
      <c r="H15" s="44"/>
    </row>
    <row r="16" s="2" customFormat="1" ht="16.8" customHeight="1">
      <c r="A16" s="38"/>
      <c r="B16" s="44"/>
      <c r="C16" s="283" t="s">
        <v>258</v>
      </c>
      <c r="D16" s="283" t="s">
        <v>259</v>
      </c>
      <c r="E16" s="17" t="s">
        <v>135</v>
      </c>
      <c r="F16" s="284">
        <v>4400.1940000000004</v>
      </c>
      <c r="G16" s="38"/>
      <c r="H16" s="44"/>
    </row>
    <row r="17" s="2" customFormat="1" ht="16.8" customHeight="1">
      <c r="A17" s="38"/>
      <c r="B17" s="44"/>
      <c r="C17" s="283" t="s">
        <v>245</v>
      </c>
      <c r="D17" s="283" t="s">
        <v>246</v>
      </c>
      <c r="E17" s="17" t="s">
        <v>247</v>
      </c>
      <c r="F17" s="284">
        <v>110.005</v>
      </c>
      <c r="G17" s="38"/>
      <c r="H17" s="44"/>
    </row>
    <row r="18" s="2" customFormat="1" ht="16.8" customHeight="1">
      <c r="A18" s="38"/>
      <c r="B18" s="44"/>
      <c r="C18" s="279" t="s">
        <v>91</v>
      </c>
      <c r="D18" s="280" t="s">
        <v>19</v>
      </c>
      <c r="E18" s="281" t="s">
        <v>19</v>
      </c>
      <c r="F18" s="282">
        <v>77.625</v>
      </c>
      <c r="G18" s="38"/>
      <c r="H18" s="44"/>
    </row>
    <row r="19" s="2" customFormat="1" ht="16.8" customHeight="1">
      <c r="A19" s="38"/>
      <c r="B19" s="44"/>
      <c r="C19" s="283" t="s">
        <v>91</v>
      </c>
      <c r="D19" s="283" t="s">
        <v>171</v>
      </c>
      <c r="E19" s="17" t="s">
        <v>19</v>
      </c>
      <c r="F19" s="284">
        <v>77.625</v>
      </c>
      <c r="G19" s="38"/>
      <c r="H19" s="44"/>
    </row>
    <row r="20" s="2" customFormat="1" ht="16.8" customHeight="1">
      <c r="A20" s="38"/>
      <c r="B20" s="44"/>
      <c r="C20" s="285" t="s">
        <v>650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283" t="s">
        <v>166</v>
      </c>
      <c r="D21" s="283" t="s">
        <v>167</v>
      </c>
      <c r="E21" s="17" t="s">
        <v>151</v>
      </c>
      <c r="F21" s="284">
        <v>77.625</v>
      </c>
      <c r="G21" s="38"/>
      <c r="H21" s="44"/>
    </row>
    <row r="22" s="2" customFormat="1">
      <c r="A22" s="38"/>
      <c r="B22" s="44"/>
      <c r="C22" s="283" t="s">
        <v>173</v>
      </c>
      <c r="D22" s="283" t="s">
        <v>174</v>
      </c>
      <c r="E22" s="17" t="s">
        <v>151</v>
      </c>
      <c r="F22" s="284">
        <v>447.43599999999998</v>
      </c>
      <c r="G22" s="38"/>
      <c r="H22" s="44"/>
    </row>
    <row r="23" s="2" customFormat="1" ht="16.8" customHeight="1">
      <c r="A23" s="38"/>
      <c r="B23" s="44"/>
      <c r="C23" s="279" t="s">
        <v>86</v>
      </c>
      <c r="D23" s="280" t="s">
        <v>19</v>
      </c>
      <c r="E23" s="281" t="s">
        <v>19</v>
      </c>
      <c r="F23" s="282">
        <v>765.36000000000001</v>
      </c>
      <c r="G23" s="38"/>
      <c r="H23" s="44"/>
    </row>
    <row r="24" s="2" customFormat="1" ht="16.8" customHeight="1">
      <c r="A24" s="38"/>
      <c r="B24" s="44"/>
      <c r="C24" s="283" t="s">
        <v>86</v>
      </c>
      <c r="D24" s="283" t="s">
        <v>157</v>
      </c>
      <c r="E24" s="17" t="s">
        <v>19</v>
      </c>
      <c r="F24" s="284">
        <v>765.36000000000001</v>
      </c>
      <c r="G24" s="38"/>
      <c r="H24" s="44"/>
    </row>
    <row r="25" s="2" customFormat="1" ht="16.8" customHeight="1">
      <c r="A25" s="38"/>
      <c r="B25" s="44"/>
      <c r="C25" s="285" t="s">
        <v>650</v>
      </c>
      <c r="D25" s="38"/>
      <c r="E25" s="38"/>
      <c r="F25" s="38"/>
      <c r="G25" s="38"/>
      <c r="H25" s="44"/>
    </row>
    <row r="26" s="2" customFormat="1">
      <c r="A26" s="38"/>
      <c r="B26" s="44"/>
      <c r="C26" s="283" t="s">
        <v>149</v>
      </c>
      <c r="D26" s="283" t="s">
        <v>150</v>
      </c>
      <c r="E26" s="17" t="s">
        <v>151</v>
      </c>
      <c r="F26" s="284">
        <v>765.36000000000001</v>
      </c>
      <c r="G26" s="38"/>
      <c r="H26" s="44"/>
    </row>
    <row r="27" s="2" customFormat="1">
      <c r="A27" s="38"/>
      <c r="B27" s="44"/>
      <c r="C27" s="283" t="s">
        <v>173</v>
      </c>
      <c r="D27" s="283" t="s">
        <v>174</v>
      </c>
      <c r="E27" s="17" t="s">
        <v>151</v>
      </c>
      <c r="F27" s="284">
        <v>447.43599999999998</v>
      </c>
      <c r="G27" s="38"/>
      <c r="H27" s="44"/>
    </row>
    <row r="28" s="2" customFormat="1" ht="16.8" customHeight="1">
      <c r="A28" s="38"/>
      <c r="B28" s="44"/>
      <c r="C28" s="279" t="s">
        <v>93</v>
      </c>
      <c r="D28" s="280" t="s">
        <v>19</v>
      </c>
      <c r="E28" s="281" t="s">
        <v>19</v>
      </c>
      <c r="F28" s="282">
        <v>447.43599999999998</v>
      </c>
      <c r="G28" s="38"/>
      <c r="H28" s="44"/>
    </row>
    <row r="29" s="2" customFormat="1" ht="16.8" customHeight="1">
      <c r="A29" s="38"/>
      <c r="B29" s="44"/>
      <c r="C29" s="283" t="s">
        <v>93</v>
      </c>
      <c r="D29" s="283" t="s">
        <v>178</v>
      </c>
      <c r="E29" s="17" t="s">
        <v>19</v>
      </c>
      <c r="F29" s="284">
        <v>447.43599999999998</v>
      </c>
      <c r="G29" s="38"/>
      <c r="H29" s="44"/>
    </row>
    <row r="30" s="2" customFormat="1" ht="16.8" customHeight="1">
      <c r="A30" s="38"/>
      <c r="B30" s="44"/>
      <c r="C30" s="285" t="s">
        <v>650</v>
      </c>
      <c r="D30" s="38"/>
      <c r="E30" s="38"/>
      <c r="F30" s="38"/>
      <c r="G30" s="38"/>
      <c r="H30" s="44"/>
    </row>
    <row r="31" s="2" customFormat="1">
      <c r="A31" s="38"/>
      <c r="B31" s="44"/>
      <c r="C31" s="283" t="s">
        <v>173</v>
      </c>
      <c r="D31" s="283" t="s">
        <v>174</v>
      </c>
      <c r="E31" s="17" t="s">
        <v>151</v>
      </c>
      <c r="F31" s="284">
        <v>447.43599999999998</v>
      </c>
      <c r="G31" s="38"/>
      <c r="H31" s="44"/>
    </row>
    <row r="32" s="2" customFormat="1">
      <c r="A32" s="38"/>
      <c r="B32" s="44"/>
      <c r="C32" s="283" t="s">
        <v>180</v>
      </c>
      <c r="D32" s="283" t="s">
        <v>181</v>
      </c>
      <c r="E32" s="17" t="s">
        <v>151</v>
      </c>
      <c r="F32" s="284">
        <v>447.43599999999998</v>
      </c>
      <c r="G32" s="38"/>
      <c r="H32" s="44"/>
    </row>
    <row r="33" s="2" customFormat="1" ht="16.8" customHeight="1">
      <c r="A33" s="38"/>
      <c r="B33" s="44"/>
      <c r="C33" s="283" t="s">
        <v>207</v>
      </c>
      <c r="D33" s="283" t="s">
        <v>208</v>
      </c>
      <c r="E33" s="17" t="s">
        <v>151</v>
      </c>
      <c r="F33" s="284">
        <v>447.43599999999998</v>
      </c>
      <c r="G33" s="38"/>
      <c r="H33" s="44"/>
    </row>
    <row r="34" s="2" customFormat="1" ht="16.8" customHeight="1">
      <c r="A34" s="38"/>
      <c r="B34" s="44"/>
      <c r="C34" s="283" t="s">
        <v>213</v>
      </c>
      <c r="D34" s="283" t="s">
        <v>214</v>
      </c>
      <c r="E34" s="17" t="s">
        <v>202</v>
      </c>
      <c r="F34" s="284">
        <v>850.12800000000004</v>
      </c>
      <c r="G34" s="38"/>
      <c r="H34" s="44"/>
    </row>
    <row r="35" s="2" customFormat="1" ht="16.8" customHeight="1">
      <c r="A35" s="38"/>
      <c r="B35" s="44"/>
      <c r="C35" s="279" t="s">
        <v>88</v>
      </c>
      <c r="D35" s="280" t="s">
        <v>19</v>
      </c>
      <c r="E35" s="281" t="s">
        <v>19</v>
      </c>
      <c r="F35" s="282">
        <v>454.45100000000002</v>
      </c>
      <c r="G35" s="38"/>
      <c r="H35" s="44"/>
    </row>
    <row r="36" s="2" customFormat="1" ht="16.8" customHeight="1">
      <c r="A36" s="38"/>
      <c r="B36" s="44"/>
      <c r="C36" s="283" t="s">
        <v>19</v>
      </c>
      <c r="D36" s="283" t="s">
        <v>164</v>
      </c>
      <c r="E36" s="17" t="s">
        <v>19</v>
      </c>
      <c r="F36" s="284">
        <v>454.45100000000002</v>
      </c>
      <c r="G36" s="38"/>
      <c r="H36" s="44"/>
    </row>
    <row r="37" s="2" customFormat="1" ht="16.8" customHeight="1">
      <c r="A37" s="38"/>
      <c r="B37" s="44"/>
      <c r="C37" s="283" t="s">
        <v>88</v>
      </c>
      <c r="D37" s="283" t="s">
        <v>165</v>
      </c>
      <c r="E37" s="17" t="s">
        <v>19</v>
      </c>
      <c r="F37" s="284">
        <v>454.45100000000002</v>
      </c>
      <c r="G37" s="38"/>
      <c r="H37" s="44"/>
    </row>
    <row r="38" s="2" customFormat="1" ht="16.8" customHeight="1">
      <c r="A38" s="38"/>
      <c r="B38" s="44"/>
      <c r="C38" s="285" t="s">
        <v>650</v>
      </c>
      <c r="D38" s="38"/>
      <c r="E38" s="38"/>
      <c r="F38" s="38"/>
      <c r="G38" s="38"/>
      <c r="H38" s="44"/>
    </row>
    <row r="39" s="2" customFormat="1">
      <c r="A39" s="38"/>
      <c r="B39" s="44"/>
      <c r="C39" s="283" t="s">
        <v>159</v>
      </c>
      <c r="D39" s="283" t="s">
        <v>160</v>
      </c>
      <c r="E39" s="17" t="s">
        <v>151</v>
      </c>
      <c r="F39" s="284">
        <v>454.45100000000002</v>
      </c>
      <c r="G39" s="38"/>
      <c r="H39" s="44"/>
    </row>
    <row r="40" s="2" customFormat="1">
      <c r="A40" s="38"/>
      <c r="B40" s="44"/>
      <c r="C40" s="283" t="s">
        <v>173</v>
      </c>
      <c r="D40" s="283" t="s">
        <v>174</v>
      </c>
      <c r="E40" s="17" t="s">
        <v>151</v>
      </c>
      <c r="F40" s="284">
        <v>447.43599999999998</v>
      </c>
      <c r="G40" s="38"/>
      <c r="H40" s="44"/>
    </row>
    <row r="41" s="2" customFormat="1" ht="16.8" customHeight="1">
      <c r="A41" s="38"/>
      <c r="B41" s="44"/>
      <c r="C41" s="279" t="s">
        <v>95</v>
      </c>
      <c r="D41" s="280" t="s">
        <v>19</v>
      </c>
      <c r="E41" s="281" t="s">
        <v>19</v>
      </c>
      <c r="F41" s="282">
        <v>850</v>
      </c>
      <c r="G41" s="38"/>
      <c r="H41" s="44"/>
    </row>
    <row r="42" s="2" customFormat="1" ht="16.8" customHeight="1">
      <c r="A42" s="38"/>
      <c r="B42" s="44"/>
      <c r="C42" s="283" t="s">
        <v>95</v>
      </c>
      <c r="D42" s="283" t="s">
        <v>224</v>
      </c>
      <c r="E42" s="17" t="s">
        <v>19</v>
      </c>
      <c r="F42" s="284">
        <v>850</v>
      </c>
      <c r="G42" s="38"/>
      <c r="H42" s="44"/>
    </row>
    <row r="43" s="2" customFormat="1" ht="16.8" customHeight="1">
      <c r="A43" s="38"/>
      <c r="B43" s="44"/>
      <c r="C43" s="285" t="s">
        <v>650</v>
      </c>
      <c r="D43" s="38"/>
      <c r="E43" s="38"/>
      <c r="F43" s="38"/>
      <c r="G43" s="38"/>
      <c r="H43" s="44"/>
    </row>
    <row r="44" s="2" customFormat="1" ht="16.8" customHeight="1">
      <c r="A44" s="38"/>
      <c r="B44" s="44"/>
      <c r="C44" s="283" t="s">
        <v>219</v>
      </c>
      <c r="D44" s="283" t="s">
        <v>220</v>
      </c>
      <c r="E44" s="17" t="s">
        <v>151</v>
      </c>
      <c r="F44" s="284">
        <v>850</v>
      </c>
      <c r="G44" s="38"/>
      <c r="H44" s="44"/>
    </row>
    <row r="45" s="2" customFormat="1">
      <c r="A45" s="38"/>
      <c r="B45" s="44"/>
      <c r="C45" s="283" t="s">
        <v>173</v>
      </c>
      <c r="D45" s="283" t="s">
        <v>174</v>
      </c>
      <c r="E45" s="17" t="s">
        <v>151</v>
      </c>
      <c r="F45" s="284">
        <v>447.43599999999998</v>
      </c>
      <c r="G45" s="38"/>
      <c r="H45" s="44"/>
    </row>
    <row r="46" s="2" customFormat="1" ht="7.44" customHeight="1">
      <c r="A46" s="38"/>
      <c r="B46" s="157"/>
      <c r="C46" s="158"/>
      <c r="D46" s="158"/>
      <c r="E46" s="158"/>
      <c r="F46" s="158"/>
      <c r="G46" s="158"/>
      <c r="H46" s="44"/>
    </row>
    <row r="47" s="2" customFormat="1">
      <c r="A47" s="38"/>
      <c r="B47" s="38"/>
      <c r="C47" s="38"/>
      <c r="D47" s="38"/>
      <c r="E47" s="38"/>
      <c r="F47" s="38"/>
      <c r="G47" s="38"/>
      <c r="H47" s="38"/>
    </row>
  </sheetData>
  <sheetProtection sheet="1" formatColumns="0" formatRows="0" objects="1" scenarios="1" spinCount="100000" saltValue="yVhSuWZWEvrBc+4Bje1V/l31yFmhc4iDk5jxr6n20NmiFS1fqdMZawyg/Td1OOVcQn084kx5pq/Or1XWz+QIfw==" hashValue="aePguI8sKA9Kkl8wZ5Fc4LfBmwtSTaezLoYLAkHw6EiOBGsYdUWWg7t4vyu7xLxSvQ++gLgIOhdLRETkQlYZT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2024-08-22T08:28:15Z</dcterms:created>
  <dcterms:modified xsi:type="dcterms:W3CDTF">2024-08-22T08:28:22Z</dcterms:modified>
</cp:coreProperties>
</file>