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7-1 - Úpravy v prostor..." sheetId="2" r:id="rId2"/>
    <sheet name="SO17-2 - Hráz" sheetId="3" r:id="rId3"/>
    <sheet name="SO17-3 - Výpustné zařízení" sheetId="4" r:id="rId4"/>
    <sheet name="SO17-4 - Bezpečnostní přeliv" sheetId="5" r:id="rId5"/>
    <sheet name="SO17-5 - Revitalizace tok..." sheetId="6" r:id="rId6"/>
    <sheet name="SO17-6 - Vegetační úpravy" sheetId="7" r:id="rId7"/>
    <sheet name="SO17-7 - Vedlejší rozpočt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'SO17-1 - Úpravy v prostor...'!$C$81:$K$149</definedName>
    <definedName name="_xlnm.Print_Area" localSheetId="1">'SO17-1 - Úpravy v prostor...'!$C$4:$J$39,'SO17-1 - Úpravy v prostor...'!$C$45:$J$63,'SO17-1 - Úpravy v prostor...'!$C$69:$K$149</definedName>
    <definedName name="_xlnm.Print_Titles" localSheetId="1">'SO17-1 - Úpravy v prostor...'!$81:$81</definedName>
    <definedName name="_xlnm._FilterDatabase" localSheetId="2" hidden="1">'SO17-2 - Hráz'!$C$83:$K$181</definedName>
    <definedName name="_xlnm.Print_Area" localSheetId="2">'SO17-2 - Hráz'!$C$4:$J$39,'SO17-2 - Hráz'!$C$45:$J$65,'SO17-2 - Hráz'!$C$71:$K$181</definedName>
    <definedName name="_xlnm.Print_Titles" localSheetId="2">'SO17-2 - Hráz'!$83:$83</definedName>
    <definedName name="_xlnm._FilterDatabase" localSheetId="3" hidden="1">'SO17-3 - Výpustné zařízení'!$C$87:$K$149</definedName>
    <definedName name="_xlnm.Print_Area" localSheetId="3">'SO17-3 - Výpustné zařízení'!$C$4:$J$39,'SO17-3 - Výpustné zařízení'!$C$45:$J$69,'SO17-3 - Výpustné zařízení'!$C$75:$K$149</definedName>
    <definedName name="_xlnm.Print_Titles" localSheetId="3">'SO17-3 - Výpustné zařízení'!$87:$87</definedName>
    <definedName name="_xlnm._FilterDatabase" localSheetId="4" hidden="1">'SO17-4 - Bezpečnostní přeliv'!$C$84:$K$128</definedName>
    <definedName name="_xlnm.Print_Area" localSheetId="4">'SO17-4 - Bezpečnostní přeliv'!$C$4:$J$39,'SO17-4 - Bezpečnostní přeliv'!$C$45:$J$66,'SO17-4 - Bezpečnostní přeliv'!$C$72:$K$128</definedName>
    <definedName name="_xlnm.Print_Titles" localSheetId="4">'SO17-4 - Bezpečnostní přeliv'!$84:$84</definedName>
    <definedName name="_xlnm._FilterDatabase" localSheetId="5" hidden="1">'SO17-5 - Revitalizace tok...'!$C$82:$K$128</definedName>
    <definedName name="_xlnm.Print_Area" localSheetId="5">'SO17-5 - Revitalizace tok...'!$C$4:$J$39,'SO17-5 - Revitalizace tok...'!$C$45:$J$64,'SO17-5 - Revitalizace tok...'!$C$70:$K$128</definedName>
    <definedName name="_xlnm.Print_Titles" localSheetId="5">'SO17-5 - Revitalizace tok...'!$82:$82</definedName>
    <definedName name="_xlnm._FilterDatabase" localSheetId="6" hidden="1">'SO17-6 - Vegetační úpravy'!$C$81:$K$103</definedName>
    <definedName name="_xlnm.Print_Area" localSheetId="6">'SO17-6 - Vegetační úpravy'!$C$4:$J$39,'SO17-6 - Vegetační úpravy'!$C$45:$J$63,'SO17-6 - Vegetační úpravy'!$C$69:$K$103</definedName>
    <definedName name="_xlnm.Print_Titles" localSheetId="6">'SO17-6 - Vegetační úpravy'!$81:$81</definedName>
    <definedName name="_xlnm._FilterDatabase" localSheetId="7" hidden="1">'SO17-7 - Vedlejší rozpočt...'!$C$84:$K$100</definedName>
    <definedName name="_xlnm.Print_Area" localSheetId="7">'SO17-7 - Vedlejší rozpočt...'!$C$4:$J$39,'SO17-7 - Vedlejší rozpočt...'!$C$45:$J$66,'SO17-7 - Vedlejší rozpočt...'!$C$72:$K$100</definedName>
    <definedName name="_xlnm.Print_Titles" localSheetId="7">'SO17-7 - Vedlejší rozpočt...'!$84:$84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98"/>
  <c r="BH98"/>
  <c r="BG98"/>
  <c r="BF98"/>
  <c r="T98"/>
  <c r="T97"/>
  <c r="R98"/>
  <c r="R97"/>
  <c r="P98"/>
  <c r="P97"/>
  <c r="BI96"/>
  <c r="BH96"/>
  <c r="BG96"/>
  <c r="BF96"/>
  <c r="T96"/>
  <c r="T95"/>
  <c r="R96"/>
  <c r="R95"/>
  <c r="P96"/>
  <c r="P95"/>
  <c r="BI94"/>
  <c r="BH94"/>
  <c r="BG94"/>
  <c r="BF94"/>
  <c r="T94"/>
  <c r="T93"/>
  <c r="R94"/>
  <c r="R93"/>
  <c r="P94"/>
  <c r="P93"/>
  <c r="BI92"/>
  <c r="BH92"/>
  <c r="BG92"/>
  <c r="BF92"/>
  <c r="T92"/>
  <c r="T91"/>
  <c r="R92"/>
  <c r="R91"/>
  <c r="P92"/>
  <c r="P91"/>
  <c r="BI90"/>
  <c r="BH90"/>
  <c r="BG90"/>
  <c r="BF90"/>
  <c r="T90"/>
  <c r="R90"/>
  <c r="P90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81"/>
  <c r="J14"/>
  <c r="J12"/>
  <c r="J79"/>
  <c r="E7"/>
  <c r="E75"/>
  <c i="7" r="J37"/>
  <c r="J36"/>
  <c i="1" r="AY60"/>
  <c i="7" r="J35"/>
  <c i="1" r="AX60"/>
  <c i="7"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6"/>
  <c r="E74"/>
  <c r="J55"/>
  <c r="J54"/>
  <c r="F52"/>
  <c r="E50"/>
  <c r="J18"/>
  <c r="E18"/>
  <c r="F79"/>
  <c r="J17"/>
  <c r="J15"/>
  <c r="E15"/>
  <c r="F78"/>
  <c r="J14"/>
  <c r="J12"/>
  <c r="J52"/>
  <c r="E7"/>
  <c r="E48"/>
  <c i="6" r="J37"/>
  <c r="J36"/>
  <c i="1" r="AY59"/>
  <c i="6" r="J35"/>
  <c i="1" r="AX59"/>
  <c i="6" r="BI127"/>
  <c r="BH127"/>
  <c r="BG127"/>
  <c r="BF127"/>
  <c r="T127"/>
  <c r="T126"/>
  <c r="R127"/>
  <c r="R126"/>
  <c r="P127"/>
  <c r="P126"/>
  <c r="BI122"/>
  <c r="BH122"/>
  <c r="BG122"/>
  <c r="BF122"/>
  <c r="T122"/>
  <c r="T121"/>
  <c r="R122"/>
  <c r="R121"/>
  <c r="P122"/>
  <c r="P121"/>
  <c r="BI118"/>
  <c r="BH118"/>
  <c r="BG118"/>
  <c r="BF118"/>
  <c r="T118"/>
  <c r="R118"/>
  <c r="P118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7"/>
  <c r="E75"/>
  <c r="J55"/>
  <c r="J54"/>
  <c r="F52"/>
  <c r="E50"/>
  <c r="J18"/>
  <c r="E18"/>
  <c r="F55"/>
  <c r="J17"/>
  <c r="J15"/>
  <c r="E15"/>
  <c r="F54"/>
  <c r="J14"/>
  <c r="J12"/>
  <c r="J77"/>
  <c r="E7"/>
  <c r="E48"/>
  <c i="5" r="J37"/>
  <c r="J36"/>
  <c i="1" r="AY58"/>
  <c i="5" r="J35"/>
  <c i="1" r="AX58"/>
  <c i="5" r="BI127"/>
  <c r="BH127"/>
  <c r="BG127"/>
  <c r="BF127"/>
  <c r="T127"/>
  <c r="T126"/>
  <c r="R127"/>
  <c r="R126"/>
  <c r="P127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J82"/>
  <c r="J81"/>
  <c r="F79"/>
  <c r="E77"/>
  <c r="J55"/>
  <c r="J54"/>
  <c r="F52"/>
  <c r="E50"/>
  <c r="J18"/>
  <c r="E18"/>
  <c r="F82"/>
  <c r="J17"/>
  <c r="J15"/>
  <c r="E15"/>
  <c r="F81"/>
  <c r="J14"/>
  <c r="J12"/>
  <c r="J79"/>
  <c r="E7"/>
  <c r="E48"/>
  <c i="4" r="J142"/>
  <c r="J37"/>
  <c r="J36"/>
  <c i="1" r="AY57"/>
  <c i="4" r="J35"/>
  <c i="1" r="AX57"/>
  <c i="4"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J6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2"/>
  <c r="E80"/>
  <c r="J55"/>
  <c r="J54"/>
  <c r="F52"/>
  <c r="E50"/>
  <c r="J18"/>
  <c r="E18"/>
  <c r="F85"/>
  <c r="J17"/>
  <c r="J15"/>
  <c r="E15"/>
  <c r="F84"/>
  <c r="J14"/>
  <c r="J12"/>
  <c r="J82"/>
  <c r="E7"/>
  <c r="E78"/>
  <c i="3" r="J37"/>
  <c r="J36"/>
  <c i="1" r="AY56"/>
  <c i="3" r="J35"/>
  <c i="1" r="AX56"/>
  <c i="3" r="BI180"/>
  <c r="BH180"/>
  <c r="BG180"/>
  <c r="BF180"/>
  <c r="T180"/>
  <c r="T179"/>
  <c r="R180"/>
  <c r="R179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78"/>
  <c r="E76"/>
  <c r="J55"/>
  <c r="J54"/>
  <c r="F52"/>
  <c r="E50"/>
  <c r="J18"/>
  <c r="E18"/>
  <c r="F55"/>
  <c r="J17"/>
  <c r="J15"/>
  <c r="E15"/>
  <c r="F80"/>
  <c r="J14"/>
  <c r="J12"/>
  <c r="J78"/>
  <c r="E7"/>
  <c r="E48"/>
  <c i="2" r="J37"/>
  <c r="J36"/>
  <c i="1" r="AY55"/>
  <c i="2" r="J35"/>
  <c i="1" r="AX55"/>
  <c i="2"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6"/>
  <c r="E74"/>
  <c r="J55"/>
  <c r="J54"/>
  <c r="F52"/>
  <c r="E50"/>
  <c r="J18"/>
  <c r="E18"/>
  <c r="F55"/>
  <c r="J17"/>
  <c r="J15"/>
  <c r="E15"/>
  <c r="F78"/>
  <c r="J14"/>
  <c r="J12"/>
  <c r="J76"/>
  <c r="E7"/>
  <c r="E72"/>
  <c i="1" r="L50"/>
  <c r="AM50"/>
  <c r="AM49"/>
  <c r="L49"/>
  <c r="AM47"/>
  <c r="L47"/>
  <c r="L45"/>
  <c r="L44"/>
  <c i="3" r="BK142"/>
  <c i="4" r="BK94"/>
  <c i="6" r="BK100"/>
  <c i="7" r="BK87"/>
  <c i="2" r="BK124"/>
  <c i="3" r="J155"/>
  <c i="4" r="J141"/>
  <c i="5" r="BK102"/>
  <c i="7" r="BK102"/>
  <c i="2" r="J148"/>
  <c r="J105"/>
  <c i="3" r="BK114"/>
  <c i="4" r="J104"/>
  <c i="6" r="BK112"/>
  <c i="2" r="BK105"/>
  <c r="BK115"/>
  <c i="3" r="J173"/>
  <c i="4" r="BK91"/>
  <c i="6" r="J114"/>
  <c i="8" r="BK88"/>
  <c i="2" r="J141"/>
  <c i="3" r="BK96"/>
  <c r="J159"/>
  <c i="6" r="J111"/>
  <c i="8" r="J92"/>
  <c i="2" r="J117"/>
  <c i="3" r="BK112"/>
  <c i="4" r="BK100"/>
  <c i="5" r="J116"/>
  <c i="6" r="J96"/>
  <c i="3" r="J120"/>
  <c i="5" r="BK123"/>
  <c i="6" r="J86"/>
  <c i="2" r="J124"/>
  <c i="3" r="BK104"/>
  <c r="BK132"/>
  <c i="4" r="J114"/>
  <c i="6" r="J127"/>
  <c i="7" r="BK92"/>
  <c i="2" r="J129"/>
  <c i="3" r="BK110"/>
  <c r="BK164"/>
  <c i="4" r="BK141"/>
  <c i="5" r="BK91"/>
  <c i="6" r="J106"/>
  <c i="2" r="J115"/>
  <c i="3" r="J145"/>
  <c r="BK150"/>
  <c i="5" r="J119"/>
  <c i="6" r="BK103"/>
  <c i="2" r="BK110"/>
  <c r="BK129"/>
  <c i="3" r="J176"/>
  <c i="4" r="BK130"/>
  <c i="5" r="J97"/>
  <c i="7" r="J89"/>
  <c i="2" r="J85"/>
  <c i="3" r="J142"/>
  <c r="J118"/>
  <c i="4" r="BK144"/>
  <c i="5" r="J106"/>
  <c i="7" r="BK100"/>
  <c i="3" r="J146"/>
  <c i="4" r="J109"/>
  <c i="6" r="J92"/>
  <c i="2" r="J96"/>
  <c i="3" r="BK146"/>
  <c r="BK143"/>
  <c i="4" r="BK126"/>
  <c i="5" r="BK88"/>
  <c i="7" r="J95"/>
  <c i="2" r="J102"/>
  <c r="J137"/>
  <c i="3" r="BK176"/>
  <c r="BK107"/>
  <c i="5" r="BK113"/>
  <c i="7" r="J91"/>
  <c i="2" r="J132"/>
  <c i="3" r="J101"/>
  <c i="4" r="J149"/>
  <c i="5" r="BK109"/>
  <c i="6" r="BK111"/>
  <c i="2" r="J110"/>
  <c r="BK92"/>
  <c i="3" r="J140"/>
  <c i="4" r="J133"/>
  <c i="5" r="J95"/>
  <c i="7" r="J100"/>
  <c i="2" r="J135"/>
  <c i="3" r="BK173"/>
  <c i="4" r="J148"/>
  <c i="5" r="BK119"/>
  <c i="8" r="J96"/>
  <c i="3" r="J116"/>
  <c i="4" r="J134"/>
  <c i="5" r="J91"/>
  <c i="8" r="J94"/>
  <c i="1" r="AS54"/>
  <c i="4" r="J126"/>
  <c i="6" r="BK109"/>
  <c i="2" r="BK102"/>
  <c r="BK119"/>
  <c i="3" r="J110"/>
  <c i="4" r="J94"/>
  <c i="6" r="J90"/>
  <c i="2" r="BK85"/>
  <c i="3" r="BK118"/>
  <c i="4" r="J116"/>
  <c i="5" r="J110"/>
  <c i="7" r="J99"/>
  <c i="2" r="BK99"/>
  <c i="3" r="BK94"/>
  <c r="J143"/>
  <c i="4" r="BK137"/>
  <c i="6" r="BK88"/>
  <c i="2" r="BK135"/>
  <c i="3" r="BK170"/>
  <c i="4" r="BK139"/>
  <c i="7" r="J102"/>
  <c i="4" r="J100"/>
  <c i="5" r="BK106"/>
  <c i="7" r="BK93"/>
  <c i="2" r="BK89"/>
  <c i="3" r="BK98"/>
  <c r="J96"/>
  <c i="4" r="BK114"/>
  <c i="7" r="J85"/>
  <c i="2" r="J119"/>
  <c i="3" r="J132"/>
  <c r="BK137"/>
  <c i="4" r="BK104"/>
  <c i="6" r="BK96"/>
  <c i="8" r="J90"/>
  <c i="2" r="BK87"/>
  <c i="3" r="BK145"/>
  <c i="4" r="BK148"/>
  <c i="6" r="BK118"/>
  <c i="8" r="J98"/>
  <c i="2" r="J99"/>
  <c i="3" r="J94"/>
  <c i="4" r="BK134"/>
  <c i="6" r="BK106"/>
  <c i="8" r="BK96"/>
  <c i="3" r="J150"/>
  <c i="4" r="J137"/>
  <c i="6" r="BK86"/>
  <c i="3" r="BK130"/>
  <c i="5" r="J88"/>
  <c i="6" r="J100"/>
  <c i="8" r="BK90"/>
  <c i="3" r="BK87"/>
  <c r="J89"/>
  <c i="5" r="BK110"/>
  <c i="6" r="J115"/>
  <c i="2" r="BK141"/>
  <c i="3" r="J166"/>
  <c r="BK125"/>
  <c i="4" r="J139"/>
  <c i="6" r="J122"/>
  <c i="7" r="J90"/>
  <c i="2" r="BK144"/>
  <c i="3" r="J98"/>
  <c r="J164"/>
  <c i="4" r="J130"/>
  <c i="7" r="BK91"/>
  <c i="2" r="J138"/>
  <c i="3" r="J137"/>
  <c r="BK101"/>
  <c i="5" r="BK97"/>
  <c i="6" r="BK92"/>
  <c i="2" r="J92"/>
  <c r="J94"/>
  <c i="3" r="BK159"/>
  <c i="4" r="J91"/>
  <c i="6" r="J103"/>
  <c i="7" r="J93"/>
  <c i="3" r="J87"/>
  <c i="4" r="BK109"/>
  <c i="6" r="BK122"/>
  <c i="8" r="BK94"/>
  <c i="2" r="BK138"/>
  <c i="3" r="J107"/>
  <c i="4" r="BK122"/>
  <c i="5" r="J127"/>
  <c i="6" r="J88"/>
  <c i="8" r="BK98"/>
  <c i="2" r="BK148"/>
  <c i="3" r="BK155"/>
  <c r="J104"/>
  <c i="5" r="BK116"/>
  <c i="6" r="BK115"/>
  <c i="8" r="BK92"/>
  <c i="3" r="J125"/>
  <c r="BK91"/>
  <c i="4" r="BK116"/>
  <c i="6" r="J118"/>
  <c i="7" r="BK90"/>
  <c i="2" r="J144"/>
  <c r="J89"/>
  <c i="3" r="BK180"/>
  <c i="4" r="J122"/>
  <c i="6" r="J112"/>
  <c i="7" r="J92"/>
  <c i="2" r="J87"/>
  <c i="3" r="BK116"/>
  <c r="J112"/>
  <c i="5" r="J123"/>
  <c i="6" r="J109"/>
  <c i="3" r="BK89"/>
  <c i="4" r="BK149"/>
  <c i="5" r="BK95"/>
  <c i="7" r="BK89"/>
  <c i="2" r="BK96"/>
  <c i="3" r="J170"/>
  <c i="4" r="BK133"/>
  <c i="5" r="J109"/>
  <c i="6" r="BK127"/>
  <c i="8" r="J88"/>
  <c i="2" r="BK137"/>
  <c i="3" r="BK166"/>
  <c r="J180"/>
  <c i="4" r="J97"/>
  <c i="5" r="J102"/>
  <c i="7" r="BK95"/>
  <c i="2" r="BK94"/>
  <c i="3" r="J91"/>
  <c r="J114"/>
  <c i="5" r="BK127"/>
  <c i="6" r="BK90"/>
  <c i="7" r="BK85"/>
  <c i="2" r="BK132"/>
  <c i="3" r="BK140"/>
  <c i="4" r="J144"/>
  <c r="BK97"/>
  <c i="7" r="BK99"/>
  <c i="2" r="BK117"/>
  <c i="3" r="BK120"/>
  <c r="J130"/>
  <c i="5" r="J113"/>
  <c i="6" r="BK114"/>
  <c i="7" r="J87"/>
  <c i="2" l="1" r="T84"/>
  <c r="T83"/>
  <c r="T82"/>
  <c r="R84"/>
  <c r="R83"/>
  <c r="R82"/>
  <c i="3" r="P158"/>
  <c r="P169"/>
  <c i="4" r="BK103"/>
  <c r="J103"/>
  <c r="J62"/>
  <c r="P121"/>
  <c r="P129"/>
  <c r="T147"/>
  <c r="T146"/>
  <c i="5" r="BK87"/>
  <c r="J87"/>
  <c r="J61"/>
  <c r="P101"/>
  <c r="P112"/>
  <c i="2" r="P84"/>
  <c r="P83"/>
  <c r="P82"/>
  <c i="1" r="AU55"/>
  <c i="3" r="BK86"/>
  <c r="BK158"/>
  <c r="J158"/>
  <c r="J62"/>
  <c r="R169"/>
  <c i="4" r="R90"/>
  <c r="R103"/>
  <c r="BK129"/>
  <c r="J129"/>
  <c r="J64"/>
  <c r="P147"/>
  <c r="P146"/>
  <c i="5" r="BK101"/>
  <c r="J101"/>
  <c r="J62"/>
  <c r="P108"/>
  <c r="T112"/>
  <c i="6" r="BK85"/>
  <c i="7" r="P84"/>
  <c r="P83"/>
  <c r="P82"/>
  <c i="1" r="AU60"/>
  <c i="2" r="BK84"/>
  <c r="J84"/>
  <c r="J61"/>
  <c i="3" r="R86"/>
  <c r="R85"/>
  <c r="R84"/>
  <c r="T158"/>
  <c i="4" r="BK90"/>
  <c r="P103"/>
  <c r="R121"/>
  <c r="T129"/>
  <c r="BK147"/>
  <c r="J147"/>
  <c r="J68"/>
  <c i="5" r="T87"/>
  <c r="BK108"/>
  <c r="J108"/>
  <c r="J63"/>
  <c r="R112"/>
  <c i="6" r="P85"/>
  <c r="P84"/>
  <c r="P83"/>
  <c i="1" r="AU59"/>
  <c i="7" r="BK84"/>
  <c r="J84"/>
  <c r="J61"/>
  <c i="3" r="P86"/>
  <c r="P85"/>
  <c r="P84"/>
  <c i="1" r="AU56"/>
  <c i="3" r="R158"/>
  <c r="T169"/>
  <c i="4" r="P90"/>
  <c r="P89"/>
  <c r="P88"/>
  <c i="1" r="AU57"/>
  <c i="4" r="T90"/>
  <c r="BK121"/>
  <c r="J121"/>
  <c r="J63"/>
  <c r="R129"/>
  <c r="R147"/>
  <c r="R146"/>
  <c i="5" r="R87"/>
  <c r="R101"/>
  <c r="R108"/>
  <c r="T108"/>
  <c i="6" r="T85"/>
  <c r="T84"/>
  <c r="T83"/>
  <c i="7" r="R84"/>
  <c r="R83"/>
  <c r="R82"/>
  <c i="8" r="BK87"/>
  <c r="J87"/>
  <c r="J61"/>
  <c r="R87"/>
  <c r="R86"/>
  <c r="R85"/>
  <c i="3" r="T86"/>
  <c r="T85"/>
  <c r="T84"/>
  <c r="BK169"/>
  <c r="J169"/>
  <c r="J63"/>
  <c i="4" r="T103"/>
  <c r="T89"/>
  <c r="T88"/>
  <c r="T121"/>
  <c i="5" r="P87"/>
  <c r="P86"/>
  <c r="P85"/>
  <c i="1" r="AU58"/>
  <c i="5" r="T101"/>
  <c r="BK112"/>
  <c r="J112"/>
  <c r="J64"/>
  <c i="6" r="R85"/>
  <c r="R84"/>
  <c r="R83"/>
  <c i="7" r="T84"/>
  <c r="T83"/>
  <c r="T82"/>
  <c i="8" r="P87"/>
  <c r="P86"/>
  <c r="P85"/>
  <c i="1" r="AU61"/>
  <c i="8" r="T87"/>
  <c r="T86"/>
  <c r="T85"/>
  <c i="6" r="BK121"/>
  <c r="J121"/>
  <c r="J62"/>
  <c i="2" r="BK147"/>
  <c r="J147"/>
  <c r="J62"/>
  <c i="6" r="BK126"/>
  <c r="J126"/>
  <c r="J63"/>
  <c i="7" r="BK101"/>
  <c r="J101"/>
  <c r="J62"/>
  <c i="3" r="BK179"/>
  <c r="J179"/>
  <c r="J64"/>
  <c i="4" r="BK143"/>
  <c r="J143"/>
  <c r="J66"/>
  <c i="5" r="BK126"/>
  <c r="J126"/>
  <c r="J65"/>
  <c i="8" r="BK91"/>
  <c r="J91"/>
  <c r="J62"/>
  <c r="BK93"/>
  <c r="J93"/>
  <c r="J63"/>
  <c r="BK95"/>
  <c r="J95"/>
  <c r="J64"/>
  <c r="BK97"/>
  <c r="J97"/>
  <c r="J65"/>
  <c r="J52"/>
  <c r="BE98"/>
  <c r="E48"/>
  <c r="F55"/>
  <c r="BE96"/>
  <c r="F54"/>
  <c r="BE94"/>
  <c r="BE88"/>
  <c r="BE90"/>
  <c r="BE92"/>
  <c i="7" r="BK83"/>
  <c r="BK82"/>
  <c r="J82"/>
  <c r="E72"/>
  <c r="F54"/>
  <c r="BE90"/>
  <c r="BE102"/>
  <c r="F55"/>
  <c r="BE93"/>
  <c r="J76"/>
  <c i="6" r="J85"/>
  <c r="J61"/>
  <c i="7" r="BE87"/>
  <c r="BE85"/>
  <c r="BE89"/>
  <c r="BE92"/>
  <c r="BE100"/>
  <c r="BE95"/>
  <c r="BE99"/>
  <c r="BE91"/>
  <c i="6" r="F80"/>
  <c r="BE90"/>
  <c r="BE109"/>
  <c r="BE100"/>
  <c r="BE118"/>
  <c r="BE122"/>
  <c i="5" r="BK86"/>
  <c r="J86"/>
  <c r="J60"/>
  <c i="6" r="E73"/>
  <c r="BE127"/>
  <c r="BE96"/>
  <c r="BE112"/>
  <c r="BE115"/>
  <c r="F79"/>
  <c r="J52"/>
  <c r="BE86"/>
  <c r="BE114"/>
  <c r="BE88"/>
  <c r="BE92"/>
  <c r="BE103"/>
  <c r="BE106"/>
  <c r="BE111"/>
  <c i="5" r="F54"/>
  <c r="BE88"/>
  <c r="BE113"/>
  <c r="BE116"/>
  <c i="4" r="J90"/>
  <c r="J61"/>
  <c i="5" r="J52"/>
  <c r="E75"/>
  <c r="BE95"/>
  <c r="F55"/>
  <c r="BE97"/>
  <c r="BE109"/>
  <c i="4" r="BK146"/>
  <c r="J146"/>
  <c r="J67"/>
  <c i="5" r="BE119"/>
  <c r="BE123"/>
  <c r="BE127"/>
  <c r="BE91"/>
  <c r="BE102"/>
  <c r="BE106"/>
  <c r="BE110"/>
  <c i="3" r="J86"/>
  <c r="J61"/>
  <c i="4" r="BE100"/>
  <c r="BE148"/>
  <c r="BE104"/>
  <c r="BE109"/>
  <c r="BE122"/>
  <c r="BE126"/>
  <c r="BE130"/>
  <c r="BE139"/>
  <c r="BE141"/>
  <c r="BE97"/>
  <c r="BE116"/>
  <c r="J52"/>
  <c r="BE91"/>
  <c r="BE94"/>
  <c r="BE133"/>
  <c r="BE144"/>
  <c r="F55"/>
  <c r="F54"/>
  <c r="BE149"/>
  <c r="E48"/>
  <c r="BE114"/>
  <c r="BE134"/>
  <c r="BE137"/>
  <c i="2" r="BK83"/>
  <c r="BK82"/>
  <c r="J82"/>
  <c r="J59"/>
  <c i="3" r="F81"/>
  <c r="BE89"/>
  <c r="BE91"/>
  <c r="BE96"/>
  <c r="BE143"/>
  <c r="J52"/>
  <c r="BE94"/>
  <c r="BE173"/>
  <c r="E74"/>
  <c r="BE107"/>
  <c r="BE137"/>
  <c r="BE166"/>
  <c r="BE170"/>
  <c r="BE98"/>
  <c r="BE101"/>
  <c r="BE125"/>
  <c r="BE155"/>
  <c r="BE159"/>
  <c r="F54"/>
  <c r="BE87"/>
  <c r="BE116"/>
  <c r="BE118"/>
  <c r="BE120"/>
  <c r="BE130"/>
  <c r="BE142"/>
  <c r="BE145"/>
  <c r="BE150"/>
  <c r="BE164"/>
  <c r="BE112"/>
  <c r="BE132"/>
  <c r="BE140"/>
  <c r="BE146"/>
  <c r="BE104"/>
  <c r="BE110"/>
  <c r="BE114"/>
  <c r="BE176"/>
  <c r="BE180"/>
  <c i="2" r="J52"/>
  <c r="F79"/>
  <c r="BE89"/>
  <c r="F54"/>
  <c r="BE99"/>
  <c r="BE102"/>
  <c r="BE117"/>
  <c r="BE129"/>
  <c r="BE132"/>
  <c r="BE137"/>
  <c r="BE138"/>
  <c r="BE141"/>
  <c r="BE144"/>
  <c r="BE148"/>
  <c r="BE87"/>
  <c r="BE94"/>
  <c r="BE115"/>
  <c r="BE119"/>
  <c r="BE124"/>
  <c r="BE135"/>
  <c r="E48"/>
  <c r="BE96"/>
  <c r="BE105"/>
  <c r="BE110"/>
  <c r="BE85"/>
  <c r="BE92"/>
  <c i="5" r="J34"/>
  <c i="1" r="AW58"/>
  <c i="4" r="F37"/>
  <c i="1" r="BD57"/>
  <c i="2" r="F36"/>
  <c i="1" r="BC55"/>
  <c i="7" r="F37"/>
  <c i="1" r="BD60"/>
  <c i="4" r="J34"/>
  <c i="1" r="AW57"/>
  <c i="7" r="F35"/>
  <c i="1" r="BB60"/>
  <c i="7" r="J34"/>
  <c i="1" r="AW60"/>
  <c i="5" r="F35"/>
  <c i="1" r="BB58"/>
  <c i="7" r="F34"/>
  <c i="1" r="BA60"/>
  <c i="5" r="F34"/>
  <c i="1" r="BA58"/>
  <c i="6" r="F37"/>
  <c i="1" r="BD59"/>
  <c i="2" r="F37"/>
  <c i="1" r="BD55"/>
  <c i="3" r="F34"/>
  <c i="1" r="BA56"/>
  <c i="7" r="F36"/>
  <c i="1" r="BC60"/>
  <c i="2" r="F35"/>
  <c i="1" r="BB55"/>
  <c i="3" r="F37"/>
  <c i="1" r="BD56"/>
  <c i="5" r="F36"/>
  <c i="1" r="BC58"/>
  <c i="2" r="F34"/>
  <c i="1" r="BA55"/>
  <c i="7" r="J30"/>
  <c i="3" r="F36"/>
  <c i="1" r="BC56"/>
  <c i="6" r="F36"/>
  <c i="1" r="BC59"/>
  <c i="8" r="F34"/>
  <c i="1" r="BA61"/>
  <c i="4" r="F35"/>
  <c i="1" r="BB57"/>
  <c i="6" r="J34"/>
  <c i="1" r="AW59"/>
  <c i="6" r="F34"/>
  <c i="1" r="BA59"/>
  <c i="8" r="F36"/>
  <c i="1" r="BC61"/>
  <c i="2" r="J34"/>
  <c i="1" r="AW55"/>
  <c i="8" r="F35"/>
  <c i="1" r="BB61"/>
  <c i="4" r="F34"/>
  <c i="1" r="BA57"/>
  <c i="3" r="F35"/>
  <c i="1" r="BB56"/>
  <c i="8" r="F37"/>
  <c i="1" r="BD61"/>
  <c i="6" r="F35"/>
  <c i="1" r="BB59"/>
  <c i="4" r="F36"/>
  <c i="1" r="BC57"/>
  <c i="3" r="J34"/>
  <c i="1" r="AW56"/>
  <c i="5" r="F37"/>
  <c i="1" r="BD58"/>
  <c i="8" r="J34"/>
  <c i="1" r="AW61"/>
  <c i="5" l="1" r="R86"/>
  <c r="R85"/>
  <c r="T86"/>
  <c r="T85"/>
  <c i="6" r="BK84"/>
  <c r="BK83"/>
  <c r="J83"/>
  <c r="J59"/>
  <c i="4" r="R89"/>
  <c r="R88"/>
  <c r="BK89"/>
  <c r="J89"/>
  <c r="J60"/>
  <c i="3" r="BK85"/>
  <c r="J85"/>
  <c r="J60"/>
  <c i="8" r="BK86"/>
  <c r="J86"/>
  <c r="J60"/>
  <c i="1" r="AG60"/>
  <c i="7" r="J59"/>
  <c r="J83"/>
  <c r="J60"/>
  <c i="5" r="BK85"/>
  <c r="J85"/>
  <c i="4" r="BK88"/>
  <c r="J88"/>
  <c r="J59"/>
  <c i="2" r="J83"/>
  <c r="J60"/>
  <c r="J30"/>
  <c i="1" r="AG55"/>
  <c i="3" r="F33"/>
  <c i="1" r="AZ56"/>
  <c i="5" r="J30"/>
  <c i="1" r="AG58"/>
  <c r="AU54"/>
  <c r="BD54"/>
  <c r="W33"/>
  <c i="8" r="J33"/>
  <c i="1" r="AV61"/>
  <c r="AT61"/>
  <c i="5" r="F33"/>
  <c i="1" r="AZ58"/>
  <c i="4" r="J33"/>
  <c i="1" r="AV57"/>
  <c r="AT57"/>
  <c i="7" r="J33"/>
  <c i="1" r="AV60"/>
  <c r="AT60"/>
  <c r="AN60"/>
  <c i="5" r="J33"/>
  <c i="1" r="AV58"/>
  <c r="AT58"/>
  <c i="2" r="J33"/>
  <c i="1" r="AV55"/>
  <c r="AT55"/>
  <c i="4" r="F33"/>
  <c i="1" r="AZ57"/>
  <c r="BC54"/>
  <c r="AY54"/>
  <c r="BB54"/>
  <c r="W31"/>
  <c i="6" r="J33"/>
  <c i="1" r="AV59"/>
  <c r="AT59"/>
  <c r="BA54"/>
  <c r="W30"/>
  <c i="3" r="J33"/>
  <c i="1" r="AV56"/>
  <c r="AT56"/>
  <c i="8" r="F33"/>
  <c i="1" r="AZ61"/>
  <c i="7" r="F33"/>
  <c i="1" r="AZ60"/>
  <c i="6" r="F33"/>
  <c i="1" r="AZ59"/>
  <c i="2" r="F33"/>
  <c i="1" r="AZ55"/>
  <c i="6" l="1" r="J84"/>
  <c r="J60"/>
  <c i="3" r="BK84"/>
  <c r="J84"/>
  <c r="J59"/>
  <c i="8" r="BK85"/>
  <c r="J85"/>
  <c r="J59"/>
  <c i="7" r="J39"/>
  <c i="1" r="AN58"/>
  <c i="5" r="J59"/>
  <c r="J39"/>
  <c i="1" r="AN55"/>
  <c i="2" r="J39"/>
  <c i="4" r="J30"/>
  <c i="1" r="AG57"/>
  <c r="AN57"/>
  <c r="AX54"/>
  <c r="AZ54"/>
  <c r="AV54"/>
  <c r="AK29"/>
  <c r="AW54"/>
  <c r="AK30"/>
  <c i="6" r="J30"/>
  <c i="1" r="AG59"/>
  <c r="W32"/>
  <c i="6" l="1" r="J39"/>
  <c i="4" r="J39"/>
  <c i="1" r="AN59"/>
  <c i="8" r="J30"/>
  <c i="1" r="AG61"/>
  <c r="W29"/>
  <c i="3" r="J30"/>
  <c i="1" r="AG56"/>
  <c r="AN56"/>
  <c r="AT54"/>
  <c i="3" l="1" r="J39"/>
  <c i="8" r="J39"/>
  <c i="1"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<sst xmlns="http://schemas.openxmlformats.org/spreadsheetml/2006/main">
  <si>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</si>
  <si>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</si>
  <si>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</si>
  <si>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</si>
  <si>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</si>
  <si>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{5ef5bd6b-1187-44f7-a4b2-f6cca987897c}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</si>
  <si>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</si>
  <si>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</si>
  <si>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</si>
  <si>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</si>
  <si>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</si>
  <si>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</si>
  <si>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</si>
  <si>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</si>
  <si>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</si>
  <si>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</si>
  <si>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</si>
  <si>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VN1 a REV1 v k.ú.Kozlov u Ledče nad Sázavou</t>
  </si>
  <si>
    <t>KSO:</t>
  </si>
  <si>
    <t/>
  </si>
  <si>
    <t>CC-CZ:</t>
  </si>
  <si>
    <t>Místo:</t>
  </si>
  <si>
    <t>Kozlov u Ledče nad Sázavou</t>
  </si>
  <si>
    <t>Datum:</t>
  </si>
  <si>
    <t>27. 4. 2024</t>
  </si>
  <si>
    <t>Zadavatel:</t>
  </si>
  <si>
    <t>IČ:</t>
  </si>
  <si>
    <t>Česká republika - Státní pozemkový úřad</t>
  </si>
  <si>
    <t>DIČ:</t>
  </si>
  <si>
    <t>Uchazeč:</t>
  </si>
  <si>
    <t>Vyplň údaj</t>
  </si>
  <si>
    <t>Projektant:</t>
  </si>
  <si>
    <t>Ing. Karel Barták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</si>
  <si>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</si>
  <si>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</si>
  <si>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</si>
  <si>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</si>
  <si>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</si>
  <si>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</si>
  <si>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</si>
  <si>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</si>
  <si>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</si>
  <si>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</si>
  <si>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</si>
  <si>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</si>
  <si>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</si>
  <si>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</si>
  <si>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</si>
  <si>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</si>
  <si>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</si>
  <si>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</si>
  <si>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</si>
  <si>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</si>
  <si>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</si>
  <si>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</si>
  <si>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</si>
  <si>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</si>
  <si>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</si>
  <si>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</si>
  <si>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</si>
  <si>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</si>
  <si>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</si>
  <si>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</si>
  <si>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</si>
  <si>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</si>
  <si>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</si>
  <si>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</si>
  <si>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</si>
  <si>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</si>
  <si>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</si>
  <si>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</si>
  <si>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</si>
  <si>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</si>
  <si>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</si>
  <si>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</si>
  <si>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</si>
  <si>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SO17-1</t>
  </si>
  <si>
    <t>Úpravy v prostoru nádrže</t>
  </si>
  <si>
    <t>STA</t>
  </si>
  <si>
    <t>1</t>
  </si>
  <si>
    <t>{bc503f26-f029-4c6a-bd5a-593548852312}</t>
  </si>
  <si>
    <t>SO17-2</t>
  </si>
  <si>
    <t>Hráz</t>
  </si>
  <si>
    <t>{98f23348-10a9-4ed8-8a78-22b09b32e2c0}</t>
  </si>
  <si>
    <t>SO17-3</t>
  </si>
  <si>
    <t>Výpustné zařízení</t>
  </si>
  <si>
    <t>{7f19c01c-9013-41e6-87dd-4397060315d7}</t>
  </si>
  <si>
    <t>SO17-4</t>
  </si>
  <si>
    <t>Bezpečnostní přeliv</t>
  </si>
  <si>
    <t>{5b2c0a65-1013-494e-a016-1240805493e2}</t>
  </si>
  <si>
    <t>SO17-5</t>
  </si>
  <si>
    <t>Revitalizace toku a výstavba tůní</t>
  </si>
  <si>
    <t>{3e8704ac-fe5e-4b8c-9ef6-3715c487f31c}</t>
  </si>
  <si>
    <t>SO17-6</t>
  </si>
  <si>
    <t>Vegetační úpravy</t>
  </si>
  <si>
    <t>{3c31e548-d922-4dff-95f5-471957d884e2}</t>
  </si>
  <si>
    <t>SO17-7</t>
  </si>
  <si>
    <t>Vedlejší rozpočtové náklady</t>
  </si>
  <si>
    <t>{c9581fd7-7830-4572-9c3a-8d890cd7e7e5}</t>
  </si>
  <si>
    <t>KRYCÍ LIST SOUPISU PRACÍ</t>
  </si>
  <si>
    <t>Objekt:</t>
  </si>
  <si>
    <t>SO17-1 - Úpravy v prostoru nádrže</t>
  </si>
  <si>
    <t>Ing.Karel Barták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</si>
  <si>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</si>
  <si>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</si>
  <si>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</si>
  <si>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</si>
  <si>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</si>
  <si>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</si>
  <si>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</si>
  <si>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</si>
  <si>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</si>
  <si>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</si>
  <si>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</si>
  <si>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</si>
  <si>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</si>
  <si>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</si>
  <si>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</si>
  <si>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</si>
  <si>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</si>
  <si>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</si>
  <si>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</si>
  <si>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</si>
  <si>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</si>
  <si>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</si>
  <si>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</si>
  <si>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</si>
  <si>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</si>
  <si>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111211231</t>
  </si>
  <si>
    <t>Snesení větví stromů na hromady nebo naložení na dopravní prostředek listnatých v rovině nebo ve svahu do 1:3, průměru kmene do 30 cm</t>
  </si>
  <si>
    <t>kus</t>
  </si>
  <si>
    <t>CS ÚRS 2024 01</t>
  </si>
  <si>
    <t>4</t>
  </si>
  <si>
    <t>-1669238646</t>
  </si>
  <si>
    <t>Online PSC</t>
  </si>
  <si>
    <t>https://podminky.urs.cz/item/CS_URS_2024_01/111211231</t>
  </si>
  <si>
    <t>111211232</t>
  </si>
  <si>
    <t>Snesení větví stromů na hromady nebo naložení na dopravní prostředek listnatých v rovině nebo ve svahu do 1:3, průměru kmene přes 30 cm</t>
  </si>
  <si>
    <t>359381471</t>
  </si>
  <si>
    <t>https://podminky.urs.cz/item/CS_URS_2024_01/111211232</t>
  </si>
  <si>
    <t>3</t>
  </si>
  <si>
    <t>111251202</t>
  </si>
  <si>
    <t>Odstranění křovin a stromů s odstraněním kořenů strojně průměru kmene do 100 mm v rovině nebo ve svahu sklonu terénu přes 1:5, při celkové ploše přes 100 do 500 m2</t>
  </si>
  <si>
    <t>m2</t>
  </si>
  <si>
    <t>-535190824</t>
  </si>
  <si>
    <t>https://podminky.urs.cz/item/CS_URS_2024_01/111251202</t>
  </si>
  <si>
    <t>P</t>
  </si>
  <si>
    <t>Poznámka k položce:_x000d_
Křoviny v prostrou nádrže</t>
  </si>
  <si>
    <t>112101101</t>
  </si>
  <si>
    <t>Odstranění stromů s odřezáním kmene a s odvětvením listnatých, průměru kmene přes 100 do 300 mm</t>
  </si>
  <si>
    <t>1613599857</t>
  </si>
  <si>
    <t>https://podminky.urs.cz/item/CS_URS_2024_01/112101101</t>
  </si>
  <si>
    <t>5</t>
  </si>
  <si>
    <t>112101102</t>
  </si>
  <si>
    <t>Odstranění stromů s odřezáním kmene a s odvětvením listnatých, průměru kmene přes 300 do 500 mm</t>
  </si>
  <si>
    <t>648622418</t>
  </si>
  <si>
    <t>https://podminky.urs.cz/item/CS_URS_2024_01/112101102</t>
  </si>
  <si>
    <t>6</t>
  </si>
  <si>
    <t>112111111</t>
  </si>
  <si>
    <t>Spálení větví stromů všech druhů stromů o průměru kmene přes 0,10 m na hromadách</t>
  </si>
  <si>
    <t>1847659621</t>
  </si>
  <si>
    <t>https://podminky.urs.cz/item/CS_URS_2024_01/112111111</t>
  </si>
  <si>
    <t>Poznámka k položce:_x000d_
25 stromy, 1 křovinná plocha</t>
  </si>
  <si>
    <t>7</t>
  </si>
  <si>
    <t>112201112</t>
  </si>
  <si>
    <t>Odstranění pařezu v rovině nebo na svahu do 1:5 o průměru pařezu na řezné ploše přes 200 do 300 mm</t>
  </si>
  <si>
    <t>2007981455</t>
  </si>
  <si>
    <t>https://podminky.urs.cz/item/CS_URS_2024_01/112201112</t>
  </si>
  <si>
    <t>Poznámka k položce:_x000d_
pařezy uloženy do úseku stávajícího koryta určeného k zasypání</t>
  </si>
  <si>
    <t>8</t>
  </si>
  <si>
    <t>112201114</t>
  </si>
  <si>
    <t>Odstranění pařezu v rovině nebo na svahu do 1:5 o průměru pařezu na řezné ploše přes 400 do 500 mm</t>
  </si>
  <si>
    <t>-278090259</t>
  </si>
  <si>
    <t>https://podminky.urs.cz/item/CS_URS_2024_01/112201114</t>
  </si>
  <si>
    <t>9</t>
  </si>
  <si>
    <t>121151124</t>
  </si>
  <si>
    <t>Sejmutí ornice strojně při souvislé ploše přes 500 m2, tl. vrstvy přes 200 do 250 mm</t>
  </si>
  <si>
    <t>-1660273428</t>
  </si>
  <si>
    <t>https://podminky.urs.cz/item/CS_URS_2024_01/121151124</t>
  </si>
  <si>
    <t>Poznámka k položce:_x000d_
skrývka ornice v prostroou nádrže, hráze, přelivu a tůně pod hrází</t>
  </si>
  <si>
    <t>VV</t>
  </si>
  <si>
    <t>3500*0,25</t>
  </si>
  <si>
    <t>Součet</t>
  </si>
  <si>
    <t>10</t>
  </si>
  <si>
    <t>122351405</t>
  </si>
  <si>
    <t>Vykopávky v zemnících na suchu strojně zapažených i nezapažených v hornině třídy těžitelnosti II skupiny 4 přes 500 do 1 000 m3</t>
  </si>
  <si>
    <t>m3</t>
  </si>
  <si>
    <t>-1432499021</t>
  </si>
  <si>
    <t>https://podminky.urs.cz/item/CS_URS_2024_01/122351405</t>
  </si>
  <si>
    <t xml:space="preserve">Poznámka k položce:_x000d_
460 výkop v prostoru nádrže,  234 výkop v prostoru na pravém břehu - max. množství</t>
  </si>
  <si>
    <t>460+192</t>
  </si>
  <si>
    <t>11</t>
  </si>
  <si>
    <t>162201411</t>
  </si>
  <si>
    <t>Vodorovné přemístění větví, kmenů nebo pařezů s naložením, složením a dopravou do 1000 m kmenů stromů listnatých, průměru přes 100 do 300 mm</t>
  </si>
  <si>
    <t>1324268023</t>
  </si>
  <si>
    <t>https://podminky.urs.cz/item/CS_URS_2024_01/162201411</t>
  </si>
  <si>
    <t>12</t>
  </si>
  <si>
    <t>162201412</t>
  </si>
  <si>
    <t>Vodorovné přemístění větví, kmenů nebo pařezů s naložením, složením a dopravou do 1000 m kmenů stromů listnatých, průměru přes 300 do 500 mm</t>
  </si>
  <si>
    <t>1632989467</t>
  </si>
  <si>
    <t>https://podminky.urs.cz/item/CS_URS_2024_01/162201412</t>
  </si>
  <si>
    <t>13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</si>
  <si>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</si>
  <si>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</si>
  <si>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608780578</t>
  </si>
  <si>
    <t>https://podminky.urs.cz/item/CS_URS_2024_01/162251102</t>
  </si>
  <si>
    <t xml:space="preserve">Poznámka k položce:_x000d_
656 přesun konstrukční zeminy na hráz,  500 přesun ornice na mezideponi, i 500 přesun ornice z mezideponie na místo uložení</t>
  </si>
  <si>
    <t>656+500+500</t>
  </si>
  <si>
    <t>14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</si>
  <si>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</si>
  <si>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</si>
  <si>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-1437751915</t>
  </si>
  <si>
    <t>https://podminky.urs.cz/item/CS_URS_2024_01/162651112</t>
  </si>
  <si>
    <t>Poznámka k položce:_x000d_
Odvoz přebytečné ornice do Sychrova.</t>
  </si>
  <si>
    <t>1500*0,25</t>
  </si>
  <si>
    <t>171251101</t>
  </si>
  <si>
    <t>Uložení sypanin do násypů strojně s rozprostřením sypaniny ve vrstvách a s hrubým urovnáním nezhutněných jakékoliv třídy těžitelnosti</t>
  </si>
  <si>
    <t>1052884006</t>
  </si>
  <si>
    <t>https://podminky.urs.cz/item/CS_URS_2024_01/171251101</t>
  </si>
  <si>
    <t>Poznámka k položce:_x000d_
80 zasypání původního koryta</t>
  </si>
  <si>
    <t>16</t>
  </si>
  <si>
    <t>181351104</t>
  </si>
  <si>
    <t>Rozprostření a urovnání ornice v rovině nebo ve svahu sklonu do 1:5 strojně při souvislé ploše přes 100 do 500 m2, tl. vrstvy přes 200 do 250 mm</t>
  </si>
  <si>
    <t>897729647</t>
  </si>
  <si>
    <t>https://podminky.urs.cz/item/CS_URS_2024_01/181351104</t>
  </si>
  <si>
    <t>Poznámka k položce:_x000d_
500 konečná úprava v prostoru mezideponie a prostoru nátoku</t>
  </si>
  <si>
    <t>17</t>
  </si>
  <si>
    <t>181411123</t>
  </si>
  <si>
    <t>Založení trávníku na půdě předem připravené plochy do 1000 m2 výsevem včetně utažení lučního na svahu přes 1:2 do 1:1</t>
  </si>
  <si>
    <t>-1862752563</t>
  </si>
  <si>
    <t>https://podminky.urs.cz/item/CS_URS_2024_01/181411123</t>
  </si>
  <si>
    <t>18</t>
  </si>
  <si>
    <t>M</t>
  </si>
  <si>
    <t>572474</t>
  </si>
  <si>
    <t>osivo směs travní krajinná-svahová</t>
  </si>
  <si>
    <t>kg</t>
  </si>
  <si>
    <t>1444487661</t>
  </si>
  <si>
    <t>19</t>
  </si>
  <si>
    <t>181951111</t>
  </si>
  <si>
    <t>Úprava pláně vyrovnáním výškových rozdílů strojně v hornině třídy těžitelnosti I, skupiny 1 až 3 bez zhutnění</t>
  </si>
  <si>
    <t>1560355855</t>
  </si>
  <si>
    <t>https://podminky.urs.cz/item/CS_URS_2024_01/181951111</t>
  </si>
  <si>
    <t>20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</si>
  <si>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</si>
  <si>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</si>
  <si>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-1377489749</t>
  </si>
  <si>
    <t>https://podminky.urs.cz/item/CS_URS_2024_01/182151111</t>
  </si>
  <si>
    <t>Poznámka k položce:_x000d_
500 konečná úprava v prostoru pravého břehu</t>
  </si>
  <si>
    <t>182351124</t>
  </si>
  <si>
    <t>Rozprostření a urovnání ornice ve svahu sklonu přes 1:5 strojně při souvislé ploše přes 100 do 500 m2, tl. vrstvy přes 200 do 250 mm</t>
  </si>
  <si>
    <t>2058575136</t>
  </si>
  <si>
    <t>https://podminky.urs.cz/item/CS_URS_2024_01/182351124</t>
  </si>
  <si>
    <t>998</t>
  </si>
  <si>
    <t>Přesun hmot</t>
  </si>
  <si>
    <t>22</t>
  </si>
  <si>
    <t>998331011</t>
  </si>
  <si>
    <t>Přesun hmot pro nádrže dopravní vzdálenost do 500 m</t>
  </si>
  <si>
    <t>t</t>
  </si>
  <si>
    <t>1043650969</t>
  </si>
  <si>
    <t>https://podminky.urs.cz/item/CS_URS_2024_01/998331011</t>
  </si>
  <si>
    <t>SO17-2 - Hráz</t>
  </si>
  <si>
    <t xml:space="preserve">    2 - Zakládání</t>
  </si>
  <si>
    <t xml:space="preserve">    4 - Vodorovné konstrukce</t>
  </si>
  <si>
    <t>25193450</t>
  </si>
  <si>
    <t>1197461623</t>
  </si>
  <si>
    <t>1243620392</t>
  </si>
  <si>
    <t>Poznámka k položce:_x000d_
200 křoviny v prostrou hráze</t>
  </si>
  <si>
    <t>-1918852413</t>
  </si>
  <si>
    <t>829929713</t>
  </si>
  <si>
    <t>-633712848</t>
  </si>
  <si>
    <t>Poznámka k položce:_x000d_
9 stromy, 1 křovinná plocha</t>
  </si>
  <si>
    <t>-53723457</t>
  </si>
  <si>
    <t>-1557689357</t>
  </si>
  <si>
    <t>131151104</t>
  </si>
  <si>
    <t>Hloubení nezapažených jam a zářezů strojně s urovnáním dna do předepsaného profilu a spádu v hornině třídy těžitelnosti I skupiny 1 a 2 přes 100 do 500 m3</t>
  </si>
  <si>
    <t>-1635516070</t>
  </si>
  <si>
    <t>https://podminky.urs.cz/item/CS_URS_2024_01/131151104</t>
  </si>
  <si>
    <t>Poznámka k položce:_x000d_
zavazovací žebro (ostruha)</t>
  </si>
  <si>
    <t>132151102</t>
  </si>
  <si>
    <t>Hloubení nezapažených rýh šířky do 800 mm strojně s urovnáním dna do předepsaného profilu a spádu v hornině třídy těžitelnosti I skupiny 1 a 2 přes 20 do 50 m3</t>
  </si>
  <si>
    <t>-694930349</t>
  </si>
  <si>
    <t>https://podminky.urs.cz/item/CS_URS_2024_01/132151102</t>
  </si>
  <si>
    <t>162201401</t>
  </si>
  <si>
    <t>Vodorovné přemístění větví, kmenů nebo pařezů s naložením, složením a dopravou do 1000 m větví stromů listnatých, průměru kmene přes 100 do 300 mm</t>
  </si>
  <si>
    <t>1723242725</t>
  </si>
  <si>
    <t>https://podminky.urs.cz/item/CS_URS_2024_01/162201401</t>
  </si>
  <si>
    <t>162201402</t>
  </si>
  <si>
    <t>Vodorovné přemístění větví, kmenů nebo pařezů s naložením, složením a dopravou do 1000 m větví stromů listnatých, průměru kmene přes 300 do 500 mm</t>
  </si>
  <si>
    <t>1255856416</t>
  </si>
  <si>
    <t>https://podminky.urs.cz/item/CS_URS_2024_01/162201402</t>
  </si>
  <si>
    <t>1597018169</t>
  </si>
  <si>
    <t>11884258</t>
  </si>
  <si>
    <t>1934816949</t>
  </si>
  <si>
    <t>Poznámka k položce:_x000d_
185 přesun zeminy z mezideponie na hráz 
120 přesun zeminy z výkopu koryta 
bezpečnstního přelivu na hráz</t>
  </si>
  <si>
    <t>185+120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</si>
  <si>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</si>
  <si>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</si>
  <si>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-77824829</t>
  </si>
  <si>
    <t>https://podminky.urs.cz/item/CS_URS_2024_01/162351103</t>
  </si>
  <si>
    <t>Poznámka k položce:_x000d_
58,5 přesun zeminy z výkopu revitalizovaného koryta na hráz</t>
  </si>
  <si>
    <t>0,9*65</t>
  </si>
  <si>
    <t>167151111</t>
  </si>
  <si>
    <t>Nakládání, skládání a překládání neulehlého výkopku nebo sypaniny strojně nakládání, množství přes 100 m3, z hornin třídy těžitelnosti I, skupiny 1 až 3</t>
  </si>
  <si>
    <t>167251755</t>
  </si>
  <si>
    <t>https://podminky.urs.cz/item/CS_URS_2024_01/167151111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</si>
  <si>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</si>
  <si>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</si>
  <si>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-200163330</t>
  </si>
  <si>
    <t>https://podminky.urs.cz/item/CS_URS_2024_01/171103201</t>
  </si>
  <si>
    <t>Poznámka k položce:_x000d_
151 zavazovací žebro (ostruha) 
974 násyp tělesa hráze</t>
  </si>
  <si>
    <t>151+974</t>
  </si>
  <si>
    <t>1581205624</t>
  </si>
  <si>
    <t>Poznámka k položce:_x000d_
ohumusování na koruně hráze</t>
  </si>
  <si>
    <t>181411121</t>
  </si>
  <si>
    <t>Založení trávníku na půdě předem připravené plochy do 1000 m2 výsevem včetně utažení lučního v rovině nebo na svahu do 1:5</t>
  </si>
  <si>
    <t>-575135489</t>
  </si>
  <si>
    <t>https://podminky.urs.cz/item/CS_URS_2024_01/181411121</t>
  </si>
  <si>
    <t>812839486</t>
  </si>
  <si>
    <t>25596521</t>
  </si>
  <si>
    <t>23</t>
  </si>
  <si>
    <t>-354138995</t>
  </si>
  <si>
    <t>24</t>
  </si>
  <si>
    <t>181951112</t>
  </si>
  <si>
    <t>Úprava pláně vyrovnáním výškových rozdílů strojně v hornině třídy těžitelnosti I, skupiny 1 až 3 se zhutněním</t>
  </si>
  <si>
    <t>-748663604</t>
  </si>
  <si>
    <t>https://podminky.urs.cz/item/CS_URS_2024_01/181951112</t>
  </si>
  <si>
    <t>Poznámka k položce:_x000d_
výškové urovnání koruny hráze</t>
  </si>
  <si>
    <t>57,8*3</t>
  </si>
  <si>
    <t>25</t>
  </si>
  <si>
    <t>182251101</t>
  </si>
  <si>
    <t>Svahování trvalých svahů do projektovaných profilů strojně s potřebným přemístěním výkopku při svahování násypů v jakékoliv hornině</t>
  </si>
  <si>
    <t>386796887</t>
  </si>
  <si>
    <t>https://podminky.urs.cz/item/CS_URS_2024_01/182251101</t>
  </si>
  <si>
    <t>Poznámka k položce:_x000d_
247 vzdušní svah 
314 návodní svah</t>
  </si>
  <si>
    <t>247+314</t>
  </si>
  <si>
    <t>26</t>
  </si>
  <si>
    <t>-1722237692</t>
  </si>
  <si>
    <t>Poznámka k položce:_x000d_
ohumusování vzdušního svahu hráze</t>
  </si>
  <si>
    <t>Zakládání</t>
  </si>
  <si>
    <t>27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</si>
  <si>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</si>
  <si>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</si>
  <si>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-1695870194</t>
  </si>
  <si>
    <t>https://podminky.urs.cz/item/CS_URS_2024_01/211971122</t>
  </si>
  <si>
    <t>Poznámka k položce:_x000d_
patní drén</t>
  </si>
  <si>
    <t>4*48</t>
  </si>
  <si>
    <t>28</t>
  </si>
  <si>
    <t>69311081</t>
  </si>
  <si>
    <t>geotextilie netkaná separační, ochranná, filtrační, drenážní PES 300g/m2</t>
  </si>
  <si>
    <t>-1639892856</t>
  </si>
  <si>
    <t>29</t>
  </si>
  <si>
    <t>212752103</t>
  </si>
  <si>
    <t>Trativody z drenážních trubek pro liniové stavby a komunikace se zřízením štěrkového lože pod trubky a s jejich obsypem v otevřeném výkopu trubka korugovaná sendvičová PE-HD SN 4 celoperforovaná 360° DN 200</t>
  </si>
  <si>
    <t>m</t>
  </si>
  <si>
    <t>-2131812222</t>
  </si>
  <si>
    <t>https://podminky.urs.cz/item/CS_URS_2024_01/212752103</t>
  </si>
  <si>
    <t>Vodorovné konstrukce</t>
  </si>
  <si>
    <t>30</t>
  </si>
  <si>
    <t>457541111</t>
  </si>
  <si>
    <t>Filtrační vrstvy jakékoliv tloušťky a sklonu ze štěrkodrti bez zhutnění, frakce od 0-22 do 0-63 mm</t>
  </si>
  <si>
    <t>1576739676</t>
  </si>
  <si>
    <t>https://podminky.urs.cz/item/CS_URS_2024_01/457541111</t>
  </si>
  <si>
    <t>Poznámka k položce:_x000d_
filtrační vrstvy pod opevněním návodního svahufiltrační vrstvy pod opevněním návodního svahu</t>
  </si>
  <si>
    <t>31</t>
  </si>
  <si>
    <t>462511270</t>
  </si>
  <si>
    <t>Zához z lomového kamene neupraveného záhozového bez proštěrkování z terénu, hmotnosti jednotlivých kamenů do 200 kg</t>
  </si>
  <si>
    <t>270953481</t>
  </si>
  <si>
    <t>https://podminky.urs.cz/item/CS_URS_2024_01/462511270</t>
  </si>
  <si>
    <t>Poznámka k položce:_x000d_
opevnění návodního svahu</t>
  </si>
  <si>
    <t>32</t>
  </si>
  <si>
    <t>462519002</t>
  </si>
  <si>
    <t>Zához z lomového kamene neupraveného záhozového Příplatek k cenám za urovnání viditelných ploch záhozu z kamene, hmotnosti jednotlivých kamenů do 200 kg</t>
  </si>
  <si>
    <t>-653657523</t>
  </si>
  <si>
    <t>https://podminky.urs.cz/item/CS_URS_2024_01/462519002</t>
  </si>
  <si>
    <t>Poznámka k položce:_x000d_
urovnání opevnění návodního svahu</t>
  </si>
  <si>
    <t>33</t>
  </si>
  <si>
    <t>998321011</t>
  </si>
  <si>
    <t>Přesun hmot pro objekty hráze přehradní zemní a kamenité dopravní vzdálenost do 500 m</t>
  </si>
  <si>
    <t>767735261</t>
  </si>
  <si>
    <t>https://podminky.urs.cz/item/CS_URS_2024_01/998321011</t>
  </si>
  <si>
    <t>SO17-3 - Výpustné zařízení</t>
  </si>
  <si>
    <t>Kozlov u Ledče nad sázavou</t>
  </si>
  <si>
    <t xml:space="preserve">    3 - Svislé a kompletní konstrukce</t>
  </si>
  <si>
    <t xml:space="preserve">    8 - Trubní vedení</t>
  </si>
  <si>
    <t xml:space="preserve">    9 - Ostatní konstrukce a práce, bourání</t>
  </si>
  <si>
    <t>N00 - Nepojmenované práce</t>
  </si>
  <si>
    <t xml:space="preserve">    N01 - Nepojmenovaný díl</t>
  </si>
  <si>
    <t>124253100</t>
  </si>
  <si>
    <t>Vykopávky pro koryta vodotečí strojně v hornině třídy těžitelnosti I skupiny 3 do 100 m3</t>
  </si>
  <si>
    <t>339130789</t>
  </si>
  <si>
    <t>https://podminky.urs.cz/item/CS_URS_2024_01/124253100</t>
  </si>
  <si>
    <t>Poznámka k položce:_x000d_
rýha pro výpustné potrubí a výkop v prostoru pod vyústěním odtokového po</t>
  </si>
  <si>
    <t>171151103</t>
  </si>
  <si>
    <t>Uložení sypanin do násypů strojně s rozprostřením sypaniny ve vrstvách a s hrubým urovnáním zhutněných z hornin soudržných jakékoliv třídy těžitelnosti</t>
  </si>
  <si>
    <t>-1619314705</t>
  </si>
  <si>
    <t>https://podminky.urs.cz/item/CS_URS_2024_01/171151103</t>
  </si>
  <si>
    <t>Poznámka k položce:_x000d_
hrázka spojné tůně</t>
  </si>
  <si>
    <t>1730763560</t>
  </si>
  <si>
    <t>Poznámka k položce:_x000d_
svahování spojné tůně</t>
  </si>
  <si>
    <t>182351024</t>
  </si>
  <si>
    <t>Rozprostření a urovnání ornice ve svahu sklonu přes 1:5 strojně při souvislé ploše do 100 m2, tl. vrstvy přes 200 do 250 mm</t>
  </si>
  <si>
    <t>693468129</t>
  </si>
  <si>
    <t>https://podminky.urs.cz/item/CS_URS_2024_01/182351024</t>
  </si>
  <si>
    <t>Poznámka k položce:_x000d_
ohumusování kolem spojné tůně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</si>
  <si>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</si>
  <si>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</si>
  <si>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</si>
  <si>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789439822</t>
  </si>
  <si>
    <t>https://podminky.urs.cz/item/CS_URS_2024_01/321321115</t>
  </si>
  <si>
    <t>Poznámka k položce:_x000d_
5,74 obetonávka potrubí včetně podkladní desky 
0,288 těsnící žebro 
2,022 betonový blok pod požerákem vč. podkladní desky</t>
  </si>
  <si>
    <t>5,74+0,288+2,022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</si>
  <si>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</si>
  <si>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</si>
  <si>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1059471164</t>
  </si>
  <si>
    <t>https://podminky.urs.cz/item/CS_URS_2024_01/321351010</t>
  </si>
  <si>
    <t>Poznámka k položce:_x000d_
20,4 obetonávka potrubí, vč. bednění základové desky_x000d_
1,5 těsnící žebro 
5,088 základ pod požerákem</t>
  </si>
  <si>
    <t>20,4+1,5+5,088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</si>
  <si>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</si>
  <si>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</si>
  <si>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-1224422558</t>
  </si>
  <si>
    <t>https://podminky.urs.cz/item/CS_URS_2024_01/321352010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</si>
  <si>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</si>
  <si>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</si>
  <si>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360396827</t>
  </si>
  <si>
    <t>https://podminky.urs.cz/item/CS_URS_2024_01/321368211</t>
  </si>
  <si>
    <t>Poznámka k položce:_x000d_
výztuž desky pod výpustným potrubím</t>
  </si>
  <si>
    <t>7,9*18/1000</t>
  </si>
  <si>
    <t>462512270</t>
  </si>
  <si>
    <t>Zához z lomového kamene neupraveného záhozového s proštěrkováním z terénu, hmotnosti jednotlivých kamenů do 200 kg</t>
  </si>
  <si>
    <t>-701809479</t>
  </si>
  <si>
    <t>https://podminky.urs.cz/item/CS_URS_2024_01/462512270</t>
  </si>
  <si>
    <t>Poznámka k položce:_x000d_
opevnění spojné tůně a plochy pod výtokem z výpustného potrubí</t>
  </si>
  <si>
    <t>130*0,5</t>
  </si>
  <si>
    <t>-1665821269</t>
  </si>
  <si>
    <t>160</t>
  </si>
  <si>
    <t>Trubní vedení</t>
  </si>
  <si>
    <t>871370310</t>
  </si>
  <si>
    <t>Montáž kanalizačního potrubí z polypropylenu PP hladkého plnostěnného SN 10 DN 300</t>
  </si>
  <si>
    <t>-1463423254</t>
  </si>
  <si>
    <t>https://podminky.urs.cz/item/CS_URS_2024_01/871370310</t>
  </si>
  <si>
    <t>Poznámka k položce:_x000d_
výpustné potrubí</t>
  </si>
  <si>
    <t>28617046</t>
  </si>
  <si>
    <t>trubka kanalizační PP korugovaná DN 300x6000mm SN10</t>
  </si>
  <si>
    <t>254023569</t>
  </si>
  <si>
    <t>919441211</t>
  </si>
  <si>
    <t>Čelo propustku včetně římsy ze zdiva z lomového kamene, pro propustek z trub DN 300 až 500 mm</t>
  </si>
  <si>
    <t>1671794804</t>
  </si>
  <si>
    <t>https://podminky.urs.cz/item/CS_URS_2024_01/919441211</t>
  </si>
  <si>
    <t>Poznámka k položce:_x000d_
výtokové čelo odpadního potrubí od výpusti, koef. množství 2,0 z důvodu vyústění drenážního potrubí od patního drénu</t>
  </si>
  <si>
    <t>934956123</t>
  </si>
  <si>
    <t>Přepadová a ochranná zařízení nádrží dřevěná hradítka (dluže požeráku) š.150 mm, bez nátěru, s potřebným kováním z dubového dřeva, tl. 40 mm</t>
  </si>
  <si>
    <t>-1591295946</t>
  </si>
  <si>
    <t>https://podminky.urs.cz/item/CS_URS_2024_01/934956123</t>
  </si>
  <si>
    <t>936501111</t>
  </si>
  <si>
    <t>Limnigrafická lať osazená v jakémkoliv sklonu</t>
  </si>
  <si>
    <t>-11367705</t>
  </si>
  <si>
    <t>https://podminky.urs.cz/item/CS_URS_2024_01/936501111</t>
  </si>
  <si>
    <t>55347050</t>
  </si>
  <si>
    <t>rošt podlahový svařovaný žárově zinkovaný velikost 30/3 mm 800x1000mm</t>
  </si>
  <si>
    <t>-1864658578</t>
  </si>
  <si>
    <t>Ostatní konstrukce a práce, bourání</t>
  </si>
  <si>
    <t>17637079</t>
  </si>
  <si>
    <t>N00</t>
  </si>
  <si>
    <t>Nepojmenované práce</t>
  </si>
  <si>
    <t>N01</t>
  </si>
  <si>
    <t>Nepojmenovaný díl</t>
  </si>
  <si>
    <t>0002001R</t>
  </si>
  <si>
    <t>Výpustné zařízení, typ požerák, dvoudlužový, otevřený, prefabrikovaný, š. přepadu 400 mm, včetně osazení, c. délka 3,1 m</t>
  </si>
  <si>
    <t>R-položka</t>
  </si>
  <si>
    <t>1991207913</t>
  </si>
  <si>
    <t>0005001R</t>
  </si>
  <si>
    <t>Lávka ocelová, oboustranné zábradlí, včetně osazení</t>
  </si>
  <si>
    <t>1156495250</t>
  </si>
  <si>
    <t>SO17-4 - Bezpečnostní přeliv</t>
  </si>
  <si>
    <t>1852800645</t>
  </si>
  <si>
    <t>Poznámka k položce:_x000d_
výkop odtokového koryta</t>
  </si>
  <si>
    <t>175253102</t>
  </si>
  <si>
    <t>Přísyp těsnící folie nebo geotextilie na objektech vodních staveb z vhodného materiálu, bez zhutnění ve svahu sklonu přes 1 : 5</t>
  </si>
  <si>
    <t>1034852036</t>
  </si>
  <si>
    <t>https://podminky.urs.cz/item/CS_URS_2024_01/175253102</t>
  </si>
  <si>
    <t>Poznámka k položce:_x000d_
ochranná vrstva geotextilie ve skluzu BP</t>
  </si>
  <si>
    <t>60*0,15</t>
  </si>
  <si>
    <t>-707094183</t>
  </si>
  <si>
    <t>2147215196</t>
  </si>
  <si>
    <t>Poznámka k položce:_x000d_
35 ohumusování levého břehu odpadního koryta od BP _x000d_
35 prostor mezi pravým břehem a korytem od výpusti</t>
  </si>
  <si>
    <t>35+35</t>
  </si>
  <si>
    <t>213141133</t>
  </si>
  <si>
    <t>Zřízení vrstvy z geotextilie filtrační, separační, odvodňovací, ochranné, výztužné nebo protierozní ve sklonu přes 1:2 do 1:1, šířky přes 6 do 8,5 m</t>
  </si>
  <si>
    <t>-1954609108</t>
  </si>
  <si>
    <t>https://podminky.urs.cz/item/CS_URS_2024_01/213141133</t>
  </si>
  <si>
    <t>Poznámka k položce:_x000d_
geotextilie ve skluzu od BP_x000d_
30% navíc na překrytí a záhyby</t>
  </si>
  <si>
    <t>72</t>
  </si>
  <si>
    <t>-195437726</t>
  </si>
  <si>
    <t>72*1,3 'Přepočtené koeficientem množství</t>
  </si>
  <si>
    <t>321000001R</t>
  </si>
  <si>
    <t>Zabetonování geotextilie do příčného prahu</t>
  </si>
  <si>
    <t>soubor</t>
  </si>
  <si>
    <t>370087159</t>
  </si>
  <si>
    <t>321000002R</t>
  </si>
  <si>
    <t>Prostup v betonovém prahu z potrubí plastového min. světlosti 100 mm</t>
  </si>
  <si>
    <t>-1504523890</t>
  </si>
  <si>
    <t>0,5*5</t>
  </si>
  <si>
    <t>452218010</t>
  </si>
  <si>
    <t>Zajišťovací práh z upraveného lomového kamene na dně a ve svahu melioračních kanálů, s patkami nebo bez patek s dlažbovitou úpravou viditelných ploch na sucho</t>
  </si>
  <si>
    <t>393175163</t>
  </si>
  <si>
    <t>https://podminky.urs.cz/item/CS_URS_2024_01/452218010</t>
  </si>
  <si>
    <t>Poznámka k položce:_x000d_
prahy v balvanitém skluzu</t>
  </si>
  <si>
    <t>452218142</t>
  </si>
  <si>
    <t>Zajišťovací práh z upraveného lomového kamene na dně a ve svahu melioračních kanálů, s patkami nebo bez patek s dlažbovitou úpravou viditelných ploch na cementovou maltu</t>
  </si>
  <si>
    <t>775966253</t>
  </si>
  <si>
    <t>https://podminky.urs.cz/item/CS_URS_2024_01/452218142</t>
  </si>
  <si>
    <t>Poznámka k položce:_x000d_
zavazovací prahy na koruně BP</t>
  </si>
  <si>
    <t>619524626</t>
  </si>
  <si>
    <t>Poznámka k položce:_x000d_
40,25 skluz_x000d_
8,75 koruna přelivu</t>
  </si>
  <si>
    <t>40,25+8,75</t>
  </si>
  <si>
    <t>-1616030625</t>
  </si>
  <si>
    <t>Poznámka k položce:_x000d_
115 odpadní koryto _x000d_
25 koruna přelivu</t>
  </si>
  <si>
    <t>-225526966</t>
  </si>
  <si>
    <t>SO17-5 - Revitalizace toku a výstavba tůní</t>
  </si>
  <si>
    <t>111251103</t>
  </si>
  <si>
    <t>Odstranění křovin a stromů s odstraněním kořenů strojně průměru kmene do 100 mm v rovině nebo ve svahu sklonu terénu do 1:5, při celkové ploše přes 500 m2</t>
  </si>
  <si>
    <t>-739198493</t>
  </si>
  <si>
    <t>https://podminky.urs.cz/item/CS_URS_2024_01/111251103</t>
  </si>
  <si>
    <t>112532747</t>
  </si>
  <si>
    <t>-1965463977</t>
  </si>
  <si>
    <t>121103111</t>
  </si>
  <si>
    <t>Skrývka zemin schopných zúrodnění v rovině a ve sklonu do 1:5</t>
  </si>
  <si>
    <t>2028982510</t>
  </si>
  <si>
    <t>https://podminky.urs.cz/item/CS_URS_2024_01/121103111</t>
  </si>
  <si>
    <t>Poznámka k položce:_x000d_
skrývka v prostoru revitalizace toku a tůní</t>
  </si>
  <si>
    <t>1220*0,25</t>
  </si>
  <si>
    <t>2122572875</t>
  </si>
  <si>
    <t>Poznámka k položce:_x000d_
58,5 revitalizované koryto 
12 přelivy z tůní</t>
  </si>
  <si>
    <t>58,5+12</t>
  </si>
  <si>
    <t>131251103</t>
  </si>
  <si>
    <t>Hloubení nezapažených jam a zářezů strojně s urovnáním dna do předepsaného profilu a spádu v hornině třídy těžitelnosti I skupiny 3 přes 50 do 100 m3</t>
  </si>
  <si>
    <t>1351187341</t>
  </si>
  <si>
    <t>https://podminky.urs.cz/item/CS_URS_2024_01/131251103</t>
  </si>
  <si>
    <t>Poznámka k položce:_x000d_
tůně</t>
  </si>
  <si>
    <t>171153101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</si>
  <si>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</si>
  <si>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769967941</t>
  </si>
  <si>
    <t>https://podminky.urs.cz/item/CS_URS_2024_01/171153101</t>
  </si>
  <si>
    <t>Poznámka k položce:_x000d_
hrázky v původním korytě</t>
  </si>
  <si>
    <t>1847935865</t>
  </si>
  <si>
    <t>Poznámka k položce:_x000d_
ohumusování prostoru mezi tůněmi a korytem</t>
  </si>
  <si>
    <t>-2116036816</t>
  </si>
  <si>
    <t>-643361622</t>
  </si>
  <si>
    <t>181411122</t>
  </si>
  <si>
    <t>Založení trávníku na půdě předem připravené plochy do 1000 m2 výsevem včetně utažení lučního na svahu přes 1:5 do 1:2</t>
  </si>
  <si>
    <t>-992826575</t>
  </si>
  <si>
    <t>https://podminky.urs.cz/item/CS_URS_2024_01/181411122</t>
  </si>
  <si>
    <t>-1797637750</t>
  </si>
  <si>
    <t>843553398</t>
  </si>
  <si>
    <t>Poznámka k položce:_x000d_
222 tůně</t>
  </si>
  <si>
    <t>1535357250</t>
  </si>
  <si>
    <t>Poznámka k položce:_x000d_
ohumusování břehů revit. koryta a tůní a okolí</t>
  </si>
  <si>
    <t>-258916301</t>
  </si>
  <si>
    <t>Poznámka k položce:_x000d_
18 opevnění hrázek v původním korytě 
25 opevění v revitalizovaném korytě 
8 opevnění přelivů z tůní</t>
  </si>
  <si>
    <t>18+25+8</t>
  </si>
  <si>
    <t>998332011</t>
  </si>
  <si>
    <t>Přesun hmot pro úpravy vodních toků a kanály, hráze rybníků apod. dopravní vzdálenost do 500 m</t>
  </si>
  <si>
    <t>1381505437</t>
  </si>
  <si>
    <t>https://podminky.urs.cz/item/CS_URS_2024_01/998332011</t>
  </si>
  <si>
    <t>SO17-6 - Vegetační úpravy</t>
  </si>
  <si>
    <t>183104213</t>
  </si>
  <si>
    <t>Kopání jamek pro výsadbu sazenic velikost jamky průměr 350 mm, hl. 350 mm v půdě nezabuřeněné zemina 3</t>
  </si>
  <si>
    <t>-1792183599</t>
  </si>
  <si>
    <t>https://podminky.urs.cz/item/CS_URS_2024_01/183104213</t>
  </si>
  <si>
    <t>184201111</t>
  </si>
  <si>
    <t>Výsadba stromů bez balu do předem vyhloubené jamky se zalitím v rovině nebo na svahu do 1:5, při výšce kmene do 1,8 m</t>
  </si>
  <si>
    <t>1809542066</t>
  </si>
  <si>
    <t>https://podminky.urs.cz/item/CS_URS_2024_01/184201111</t>
  </si>
  <si>
    <t>2650461</t>
  </si>
  <si>
    <t>dub letní /Quercus robur/ 150-200cm</t>
  </si>
  <si>
    <t>-892342676</t>
  </si>
  <si>
    <t>10050R</t>
  </si>
  <si>
    <t>javor klen, sazenice min. 120 cm</t>
  </si>
  <si>
    <t>-1085210073</t>
  </si>
  <si>
    <t>02650381</t>
  </si>
  <si>
    <t>jeřáb ptačí /Sorbus aucuparia/ 150-200cm</t>
  </si>
  <si>
    <t>-1634037430</t>
  </si>
  <si>
    <t>10052R</t>
  </si>
  <si>
    <t>Třešeň ptačí, sazenice min. 120 cm</t>
  </si>
  <si>
    <t>-1407012973</t>
  </si>
  <si>
    <t>184813121</t>
  </si>
  <si>
    <t>Ochrana dřevin před okusem zvěří ručně v rovině nebo ve svahu do 1:5, pletivem, výšky do 2 m</t>
  </si>
  <si>
    <t>1466864433</t>
  </si>
  <si>
    <t>https://podminky.urs.cz/item/CS_URS_2024_01/184813121</t>
  </si>
  <si>
    <t>185804311</t>
  </si>
  <si>
    <t>Zalití rostlin vodou plochy záhonů jednotlivě do 20 m2</t>
  </si>
  <si>
    <t>-401649269</t>
  </si>
  <si>
    <t>https://podminky.urs.cz/item/CS_URS_2024_01/185804311</t>
  </si>
  <si>
    <t>Poznámka k položce:_x000d_
zalití stromů po výsadbě</t>
  </si>
  <si>
    <t>0,02*6</t>
  </si>
  <si>
    <t>60591253</t>
  </si>
  <si>
    <t>kůl vyvazovací dřevěný impregnovaný D 8cm dl 2m</t>
  </si>
  <si>
    <t>1020259481</t>
  </si>
  <si>
    <t>31324803</t>
  </si>
  <si>
    <t>pletivo drátěné s šestihrannými oky Pz 25/0,8mm v 1m</t>
  </si>
  <si>
    <t>1450010199</t>
  </si>
  <si>
    <t>998312011</t>
  </si>
  <si>
    <t>Přesun hmot pro sanace území, hrazení a úpravy bystřin jakéhokoliv rozsahu pro dopravní vzdálenost 50 m</t>
  </si>
  <si>
    <t>939736419</t>
  </si>
  <si>
    <t>https://podminky.urs.cz/item/CS_URS_2024_01/998312011</t>
  </si>
  <si>
    <t>SO17-7 -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</si>
  <si>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</si>
  <si>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</si>
  <si>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</si>
  <si>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</si>
  <si>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</si>
  <si>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</si>
  <si>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</si>
  <si>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VRN1</t>
  </si>
  <si>
    <t>Průzkumné, geodetické a projektové práce</t>
  </si>
  <si>
    <t>012002000</t>
  </si>
  <si>
    <t>Geodetické práce</t>
  </si>
  <si>
    <t>1024</t>
  </si>
  <si>
    <t>45480911</t>
  </si>
  <si>
    <t>Poznámka k položce:_x000d_
před, v průběhu a po stavbě</t>
  </si>
  <si>
    <t>013254000</t>
  </si>
  <si>
    <t>Dokumentace skutečného provedení stavby</t>
  </si>
  <si>
    <t>-523402415</t>
  </si>
  <si>
    <t>VRN2</t>
  </si>
  <si>
    <t>Příprava staveniště</t>
  </si>
  <si>
    <t>020001000</t>
  </si>
  <si>
    <t>517821785</t>
  </si>
  <si>
    <t>VRN3</t>
  </si>
  <si>
    <t>Zařízení staveniště</t>
  </si>
  <si>
    <t>030001000</t>
  </si>
  <si>
    <t>-1404746947</t>
  </si>
  <si>
    <t>VRN4</t>
  </si>
  <si>
    <t>Inženýrská činnost</t>
  </si>
  <si>
    <t>043002000</t>
  </si>
  <si>
    <t>Zkoušky a ostatní měření</t>
  </si>
  <si>
    <t>ks</t>
  </si>
  <si>
    <t>766953447</t>
  </si>
  <si>
    <t>VRN9</t>
  </si>
  <si>
    <t>Ostatní náklady</t>
  </si>
  <si>
    <t>091504000</t>
  </si>
  <si>
    <t>Náklady související s publikační činností</t>
  </si>
  <si>
    <t>-2001169233</t>
  </si>
  <si>
    <t>https://podminky.urs.cz/item/CS_URS_2024_01/091504000</t>
  </si>
  <si>
    <t>Poznámka k položce:_x000d_
trvalá informační deska formátu A3 umístěná na společném stojanu s deskou příslušnou polní cestě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</si>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</sst>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231" TargetMode="External" /><Relationship Id="rId2" Type="http://schemas.openxmlformats.org/officeDocument/2006/relationships/hyperlink" Target="https://podminky.urs.cz/item/CS_URS_2024_01/111211232" TargetMode="External" /><Relationship Id="rId3" Type="http://schemas.openxmlformats.org/officeDocument/2006/relationships/hyperlink" Target="https://podminky.urs.cz/item/CS_URS_2024_01/111251202" TargetMode="External" /><Relationship Id="rId4" Type="http://schemas.openxmlformats.org/officeDocument/2006/relationships/hyperlink" Target="https://podminky.urs.cz/item/CS_URS_2024_01/112101101" TargetMode="External" /><Relationship Id="rId5" Type="http://schemas.openxmlformats.org/officeDocument/2006/relationships/hyperlink" Target="https://podminky.urs.cz/item/CS_URS_2024_01/112101102" TargetMode="External" /><Relationship Id="rId6" Type="http://schemas.openxmlformats.org/officeDocument/2006/relationships/hyperlink" Target="https://podminky.urs.cz/item/CS_URS_2024_01/112111111" TargetMode="External" /><Relationship Id="rId7" Type="http://schemas.openxmlformats.org/officeDocument/2006/relationships/hyperlink" Target="https://podminky.urs.cz/item/CS_URS_2024_01/112201112" TargetMode="External" /><Relationship Id="rId8" Type="http://schemas.openxmlformats.org/officeDocument/2006/relationships/hyperlink" Target="https://podminky.urs.cz/item/CS_URS_2024_01/112201114" TargetMode="External" /><Relationship Id="rId9" Type="http://schemas.openxmlformats.org/officeDocument/2006/relationships/hyperlink" Target="https://podminky.urs.cz/item/CS_URS_2024_01/121151124" TargetMode="External" /><Relationship Id="rId10" Type="http://schemas.openxmlformats.org/officeDocument/2006/relationships/hyperlink" Target="https://podminky.urs.cz/item/CS_URS_2024_01/122351405" TargetMode="External" /><Relationship Id="rId11" Type="http://schemas.openxmlformats.org/officeDocument/2006/relationships/hyperlink" Target="https://podminky.urs.cz/item/CS_URS_2024_01/162201411" TargetMode="External" /><Relationship Id="rId12" Type="http://schemas.openxmlformats.org/officeDocument/2006/relationships/hyperlink" Target="https://podminky.urs.cz/item/CS_URS_2024_01/162201412" TargetMode="External" /><Relationship Id="rId13" Type="http://schemas.openxmlformats.org/officeDocument/2006/relationships/hyperlink" Target="https://podminky.urs.cz/item/CS_URS_2024_01/162251102" TargetMode="External" /><Relationship Id="rId14" Type="http://schemas.openxmlformats.org/officeDocument/2006/relationships/hyperlink" Target="https://podminky.urs.cz/item/CS_URS_2024_01/162651112" TargetMode="External" /><Relationship Id="rId15" Type="http://schemas.openxmlformats.org/officeDocument/2006/relationships/hyperlink" Target="https://podminky.urs.cz/item/CS_URS_2024_01/171251101" TargetMode="External" /><Relationship Id="rId16" Type="http://schemas.openxmlformats.org/officeDocument/2006/relationships/hyperlink" Target="https://podminky.urs.cz/item/CS_URS_2024_01/181351104" TargetMode="External" /><Relationship Id="rId17" Type="http://schemas.openxmlformats.org/officeDocument/2006/relationships/hyperlink" Target="https://podminky.urs.cz/item/CS_URS_2024_01/181411123" TargetMode="External" /><Relationship Id="rId18" Type="http://schemas.openxmlformats.org/officeDocument/2006/relationships/hyperlink" Target="https://podminky.urs.cz/item/CS_URS_2024_01/181951111" TargetMode="External" /><Relationship Id="rId19" Type="http://schemas.openxmlformats.org/officeDocument/2006/relationships/hyperlink" Target="https://podminky.urs.cz/item/CS_URS_2024_01/182151111" TargetMode="External" /><Relationship Id="rId20" Type="http://schemas.openxmlformats.org/officeDocument/2006/relationships/hyperlink" Target="https://podminky.urs.cz/item/CS_URS_2024_01/182351124" TargetMode="External" /><Relationship Id="rId21" Type="http://schemas.openxmlformats.org/officeDocument/2006/relationships/hyperlink" Target="https://podminky.urs.cz/item/CS_URS_2024_01/9983310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231" TargetMode="External" /><Relationship Id="rId2" Type="http://schemas.openxmlformats.org/officeDocument/2006/relationships/hyperlink" Target="https://podminky.urs.cz/item/CS_URS_2024_01/111211232" TargetMode="External" /><Relationship Id="rId3" Type="http://schemas.openxmlformats.org/officeDocument/2006/relationships/hyperlink" Target="https://podminky.urs.cz/item/CS_URS_2024_01/111251202" TargetMode="External" /><Relationship Id="rId4" Type="http://schemas.openxmlformats.org/officeDocument/2006/relationships/hyperlink" Target="https://podminky.urs.cz/item/CS_URS_2024_01/112101101" TargetMode="External" /><Relationship Id="rId5" Type="http://schemas.openxmlformats.org/officeDocument/2006/relationships/hyperlink" Target="https://podminky.urs.cz/item/CS_URS_2024_01/112101102" TargetMode="External" /><Relationship Id="rId6" Type="http://schemas.openxmlformats.org/officeDocument/2006/relationships/hyperlink" Target="https://podminky.urs.cz/item/CS_URS_2024_01/112111111" TargetMode="External" /><Relationship Id="rId7" Type="http://schemas.openxmlformats.org/officeDocument/2006/relationships/hyperlink" Target="https://podminky.urs.cz/item/CS_URS_2024_01/112201112" TargetMode="External" /><Relationship Id="rId8" Type="http://schemas.openxmlformats.org/officeDocument/2006/relationships/hyperlink" Target="https://podminky.urs.cz/item/CS_URS_2024_01/112201114" TargetMode="External" /><Relationship Id="rId9" Type="http://schemas.openxmlformats.org/officeDocument/2006/relationships/hyperlink" Target="https://podminky.urs.cz/item/CS_URS_2024_01/131151104" TargetMode="External" /><Relationship Id="rId10" Type="http://schemas.openxmlformats.org/officeDocument/2006/relationships/hyperlink" Target="https://podminky.urs.cz/item/CS_URS_2024_01/132151102" TargetMode="External" /><Relationship Id="rId11" Type="http://schemas.openxmlformats.org/officeDocument/2006/relationships/hyperlink" Target="https://podminky.urs.cz/item/CS_URS_2024_01/162201401" TargetMode="External" /><Relationship Id="rId12" Type="http://schemas.openxmlformats.org/officeDocument/2006/relationships/hyperlink" Target="https://podminky.urs.cz/item/CS_URS_2024_01/162201402" TargetMode="External" /><Relationship Id="rId13" Type="http://schemas.openxmlformats.org/officeDocument/2006/relationships/hyperlink" Target="https://podminky.urs.cz/item/CS_URS_2024_01/162201411" TargetMode="External" /><Relationship Id="rId14" Type="http://schemas.openxmlformats.org/officeDocument/2006/relationships/hyperlink" Target="https://podminky.urs.cz/item/CS_URS_2024_01/162201412" TargetMode="External" /><Relationship Id="rId15" Type="http://schemas.openxmlformats.org/officeDocument/2006/relationships/hyperlink" Target="https://podminky.urs.cz/item/CS_URS_2024_01/162251102" TargetMode="External" /><Relationship Id="rId16" Type="http://schemas.openxmlformats.org/officeDocument/2006/relationships/hyperlink" Target="https://podminky.urs.cz/item/CS_URS_2024_01/162351103" TargetMode="External" /><Relationship Id="rId17" Type="http://schemas.openxmlformats.org/officeDocument/2006/relationships/hyperlink" Target="https://podminky.urs.cz/item/CS_URS_2024_01/167151111" TargetMode="External" /><Relationship Id="rId18" Type="http://schemas.openxmlformats.org/officeDocument/2006/relationships/hyperlink" Target="https://podminky.urs.cz/item/CS_URS_2024_01/171103201" TargetMode="External" /><Relationship Id="rId19" Type="http://schemas.openxmlformats.org/officeDocument/2006/relationships/hyperlink" Target="https://podminky.urs.cz/item/CS_URS_2024_01/181351104" TargetMode="External" /><Relationship Id="rId20" Type="http://schemas.openxmlformats.org/officeDocument/2006/relationships/hyperlink" Target="https://podminky.urs.cz/item/CS_URS_2024_01/181411121" TargetMode="External" /><Relationship Id="rId21" Type="http://schemas.openxmlformats.org/officeDocument/2006/relationships/hyperlink" Target="https://podminky.urs.cz/item/CS_URS_2024_01/181411123" TargetMode="External" /><Relationship Id="rId22" Type="http://schemas.openxmlformats.org/officeDocument/2006/relationships/hyperlink" Target="https://podminky.urs.cz/item/CS_URS_2024_01/181951112" TargetMode="External" /><Relationship Id="rId23" Type="http://schemas.openxmlformats.org/officeDocument/2006/relationships/hyperlink" Target="https://podminky.urs.cz/item/CS_URS_2024_01/182251101" TargetMode="External" /><Relationship Id="rId24" Type="http://schemas.openxmlformats.org/officeDocument/2006/relationships/hyperlink" Target="https://podminky.urs.cz/item/CS_URS_2024_01/182351124" TargetMode="External" /><Relationship Id="rId25" Type="http://schemas.openxmlformats.org/officeDocument/2006/relationships/hyperlink" Target="https://podminky.urs.cz/item/CS_URS_2024_01/211971122" TargetMode="External" /><Relationship Id="rId26" Type="http://schemas.openxmlformats.org/officeDocument/2006/relationships/hyperlink" Target="https://podminky.urs.cz/item/CS_URS_2024_01/212752103" TargetMode="External" /><Relationship Id="rId27" Type="http://schemas.openxmlformats.org/officeDocument/2006/relationships/hyperlink" Target="https://podminky.urs.cz/item/CS_URS_2024_01/457541111" TargetMode="External" /><Relationship Id="rId28" Type="http://schemas.openxmlformats.org/officeDocument/2006/relationships/hyperlink" Target="https://podminky.urs.cz/item/CS_URS_2024_01/462511270" TargetMode="External" /><Relationship Id="rId29" Type="http://schemas.openxmlformats.org/officeDocument/2006/relationships/hyperlink" Target="https://podminky.urs.cz/item/CS_URS_2024_01/462519002" TargetMode="External" /><Relationship Id="rId30" Type="http://schemas.openxmlformats.org/officeDocument/2006/relationships/hyperlink" Target="https://podminky.urs.cz/item/CS_URS_2024_01/998321011" TargetMode="External" /><Relationship Id="rId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4253100" TargetMode="External" /><Relationship Id="rId2" Type="http://schemas.openxmlformats.org/officeDocument/2006/relationships/hyperlink" Target="https://podminky.urs.cz/item/CS_URS_2024_01/171151103" TargetMode="External" /><Relationship Id="rId3" Type="http://schemas.openxmlformats.org/officeDocument/2006/relationships/hyperlink" Target="https://podminky.urs.cz/item/CS_URS_2024_01/182151111" TargetMode="External" /><Relationship Id="rId4" Type="http://schemas.openxmlformats.org/officeDocument/2006/relationships/hyperlink" Target="https://podminky.urs.cz/item/CS_URS_2024_01/182351024" TargetMode="External" /><Relationship Id="rId5" Type="http://schemas.openxmlformats.org/officeDocument/2006/relationships/hyperlink" Target="https://podminky.urs.cz/item/CS_URS_2024_01/321321115" TargetMode="External" /><Relationship Id="rId6" Type="http://schemas.openxmlformats.org/officeDocument/2006/relationships/hyperlink" Target="https://podminky.urs.cz/item/CS_URS_2024_01/321351010" TargetMode="External" /><Relationship Id="rId7" Type="http://schemas.openxmlformats.org/officeDocument/2006/relationships/hyperlink" Target="https://podminky.urs.cz/item/CS_URS_2024_01/321352010" TargetMode="External" /><Relationship Id="rId8" Type="http://schemas.openxmlformats.org/officeDocument/2006/relationships/hyperlink" Target="https://podminky.urs.cz/item/CS_URS_2024_01/321368211" TargetMode="External" /><Relationship Id="rId9" Type="http://schemas.openxmlformats.org/officeDocument/2006/relationships/hyperlink" Target="https://podminky.urs.cz/item/CS_URS_2024_01/462512270" TargetMode="External" /><Relationship Id="rId10" Type="http://schemas.openxmlformats.org/officeDocument/2006/relationships/hyperlink" Target="https://podminky.urs.cz/item/CS_URS_2024_01/462519002" TargetMode="External" /><Relationship Id="rId11" Type="http://schemas.openxmlformats.org/officeDocument/2006/relationships/hyperlink" Target="https://podminky.urs.cz/item/CS_URS_2024_01/871370310" TargetMode="External" /><Relationship Id="rId12" Type="http://schemas.openxmlformats.org/officeDocument/2006/relationships/hyperlink" Target="https://podminky.urs.cz/item/CS_URS_2024_01/919441211" TargetMode="External" /><Relationship Id="rId13" Type="http://schemas.openxmlformats.org/officeDocument/2006/relationships/hyperlink" Target="https://podminky.urs.cz/item/CS_URS_2024_01/934956123" TargetMode="External" /><Relationship Id="rId14" Type="http://schemas.openxmlformats.org/officeDocument/2006/relationships/hyperlink" Target="https://podminky.urs.cz/item/CS_URS_2024_01/936501111" TargetMode="External" /><Relationship Id="rId15" Type="http://schemas.openxmlformats.org/officeDocument/2006/relationships/hyperlink" Target="https://podminky.urs.cz/item/CS_URS_2024_01/9983210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4253100" TargetMode="External" /><Relationship Id="rId2" Type="http://schemas.openxmlformats.org/officeDocument/2006/relationships/hyperlink" Target="https://podminky.urs.cz/item/CS_URS_2024_01/175253102" TargetMode="External" /><Relationship Id="rId3" Type="http://schemas.openxmlformats.org/officeDocument/2006/relationships/hyperlink" Target="https://podminky.urs.cz/item/CS_URS_2024_01/182151111" TargetMode="External" /><Relationship Id="rId4" Type="http://schemas.openxmlformats.org/officeDocument/2006/relationships/hyperlink" Target="https://podminky.urs.cz/item/CS_URS_2024_01/182351024" TargetMode="External" /><Relationship Id="rId5" Type="http://schemas.openxmlformats.org/officeDocument/2006/relationships/hyperlink" Target="https://podminky.urs.cz/item/CS_URS_2024_01/213141133" TargetMode="External" /><Relationship Id="rId6" Type="http://schemas.openxmlformats.org/officeDocument/2006/relationships/hyperlink" Target="https://podminky.urs.cz/item/CS_URS_2024_01/452218010" TargetMode="External" /><Relationship Id="rId7" Type="http://schemas.openxmlformats.org/officeDocument/2006/relationships/hyperlink" Target="https://podminky.urs.cz/item/CS_URS_2024_01/452218142" TargetMode="External" /><Relationship Id="rId8" Type="http://schemas.openxmlformats.org/officeDocument/2006/relationships/hyperlink" Target="https://podminky.urs.cz/item/CS_URS_2024_01/462512270" TargetMode="External" /><Relationship Id="rId9" Type="http://schemas.openxmlformats.org/officeDocument/2006/relationships/hyperlink" Target="https://podminky.urs.cz/item/CS_URS_2024_01/462519002" TargetMode="External" /><Relationship Id="rId10" Type="http://schemas.openxmlformats.org/officeDocument/2006/relationships/hyperlink" Target="https://podminky.urs.cz/item/CS_URS_2024_01/998321011" TargetMode="External" /><Relationship Id="rId1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3" TargetMode="External" /><Relationship Id="rId2" Type="http://schemas.openxmlformats.org/officeDocument/2006/relationships/hyperlink" Target="https://podminky.urs.cz/item/CS_URS_2024_01/111251202" TargetMode="External" /><Relationship Id="rId3" Type="http://schemas.openxmlformats.org/officeDocument/2006/relationships/hyperlink" Target="https://podminky.urs.cz/item/CS_URS_2024_01/112111111" TargetMode="External" /><Relationship Id="rId4" Type="http://schemas.openxmlformats.org/officeDocument/2006/relationships/hyperlink" Target="https://podminky.urs.cz/item/CS_URS_2024_01/121103111" TargetMode="External" /><Relationship Id="rId5" Type="http://schemas.openxmlformats.org/officeDocument/2006/relationships/hyperlink" Target="https://podminky.urs.cz/item/CS_URS_2024_01/124253100" TargetMode="External" /><Relationship Id="rId6" Type="http://schemas.openxmlformats.org/officeDocument/2006/relationships/hyperlink" Target="https://podminky.urs.cz/item/CS_URS_2024_01/131251103" TargetMode="External" /><Relationship Id="rId7" Type="http://schemas.openxmlformats.org/officeDocument/2006/relationships/hyperlink" Target="https://podminky.urs.cz/item/CS_URS_2024_01/171153101" TargetMode="External" /><Relationship Id="rId8" Type="http://schemas.openxmlformats.org/officeDocument/2006/relationships/hyperlink" Target="https://podminky.urs.cz/item/CS_URS_2024_01/181351104" TargetMode="External" /><Relationship Id="rId9" Type="http://schemas.openxmlformats.org/officeDocument/2006/relationships/hyperlink" Target="https://podminky.urs.cz/item/CS_URS_2024_01/181411121" TargetMode="External" /><Relationship Id="rId10" Type="http://schemas.openxmlformats.org/officeDocument/2006/relationships/hyperlink" Target="https://podminky.urs.cz/item/CS_URS_2024_01/181411122" TargetMode="External" /><Relationship Id="rId11" Type="http://schemas.openxmlformats.org/officeDocument/2006/relationships/hyperlink" Target="https://podminky.urs.cz/item/CS_URS_2024_01/182151111" TargetMode="External" /><Relationship Id="rId12" Type="http://schemas.openxmlformats.org/officeDocument/2006/relationships/hyperlink" Target="https://podminky.urs.cz/item/CS_URS_2024_01/182351024" TargetMode="External" /><Relationship Id="rId13" Type="http://schemas.openxmlformats.org/officeDocument/2006/relationships/hyperlink" Target="https://podminky.urs.cz/item/CS_URS_2024_01/462512270" TargetMode="External" /><Relationship Id="rId14" Type="http://schemas.openxmlformats.org/officeDocument/2006/relationships/hyperlink" Target="https://podminky.urs.cz/item/CS_URS_2024_01/998332011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3104213" TargetMode="External" /><Relationship Id="rId2" Type="http://schemas.openxmlformats.org/officeDocument/2006/relationships/hyperlink" Target="https://podminky.urs.cz/item/CS_URS_2024_01/184201111" TargetMode="External" /><Relationship Id="rId3" Type="http://schemas.openxmlformats.org/officeDocument/2006/relationships/hyperlink" Target="https://podminky.urs.cz/item/CS_URS_2024_01/184813121" TargetMode="External" /><Relationship Id="rId4" Type="http://schemas.openxmlformats.org/officeDocument/2006/relationships/hyperlink" Target="https://podminky.urs.cz/item/CS_URS_2024_01/185804311" TargetMode="External" /><Relationship Id="rId5" Type="http://schemas.openxmlformats.org/officeDocument/2006/relationships/hyperlink" Target="https://podminky.urs.cz/item/CS_URS_2024_01/998312011" TargetMode="External" /><Relationship Id="rId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91504000" TargetMode="External" /><Relationship Id="rId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VN1 a REV1 v k.ú.Kozlov u Ledče nad Sázavou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Kozlov u Ledče nad Sázavou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27. 4. 2024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Česká republika - 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Karel Barták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Karel Barták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ROUND(SUM(AS55:AS61),2)</f>
        <v>0</v>
      </c>
      <c r="AT54" s="107">
        <f>ROUND(SUM(AV54:AW54),2)</f>
        <v>0</v>
      </c>
      <c r="AU54" s="108">
        <f>ROUND(SUM(AU55:AU61),5)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ROUND(SUM(AZ55:AZ61),2)</f>
        <v>0</v>
      </c>
      <c r="BA54" s="107">
        <f>ROUND(SUM(BA55:BA61),2)</f>
        <v>0</v>
      </c>
      <c r="BB54" s="107">
        <f>ROUND(SUM(BB55:BB61),2)</f>
        <v>0</v>
      </c>
      <c r="BC54" s="107">
        <f>ROUND(SUM(BC55:BC61),2)</f>
        <v>0</v>
      </c>
      <c r="BD54" s="109">
        <f>ROUND(SUM(BD55:BD61),2)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'SO17-1 - Úpravy v prostor...'!J30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'SO17-1 - Úpravy v prostor...'!P82</f>
        <v>0</v>
      </c>
      <c r="AV55" s="121">
        <f>'SO17-1 - Úpravy v prostor...'!J33</f>
        <v>0</v>
      </c>
      <c r="AW55" s="121">
        <f>'SO17-1 - Úpravy v prostor...'!J34</f>
        <v>0</v>
      </c>
      <c r="AX55" s="121">
        <f>'SO17-1 - Úpravy v prostor...'!J35</f>
        <v>0</v>
      </c>
      <c r="AY55" s="121">
        <f>'SO17-1 - Úpravy v prostor...'!J36</f>
        <v>0</v>
      </c>
      <c r="AZ55" s="121">
        <f>'SO17-1 - Úpravy v prostor...'!F33</f>
        <v>0</v>
      </c>
      <c r="BA55" s="121">
        <f>'SO17-1 - Úpravy v prostor...'!F34</f>
        <v>0</v>
      </c>
      <c r="BB55" s="121">
        <f>'SO17-1 - Úpravy v prostor...'!F35</f>
        <v>0</v>
      </c>
      <c r="BC55" s="121">
        <f>'SO17-1 - Úpravy v prostor...'!F36</f>
        <v>0</v>
      </c>
      <c r="BD55" s="123">
        <f>'SO17-1 - Úpravy v prostor...'!F37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14</v>
      </c>
    </row>
    <row r="56" s="7" customFormat="1" ht="16.5" customHeight="1">
      <c r="A56" s="112" t="s">
        <v>75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'SO17-2 - Hráz'!J30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'SO17-2 - Hráz'!P84</f>
        <v>0</v>
      </c>
      <c r="AV56" s="121">
        <f>'SO17-2 - Hráz'!J33</f>
        <v>0</v>
      </c>
      <c r="AW56" s="121">
        <f>'SO17-2 - Hráz'!J34</f>
        <v>0</v>
      </c>
      <c r="AX56" s="121">
        <f>'SO17-2 - Hráz'!J35</f>
        <v>0</v>
      </c>
      <c r="AY56" s="121">
        <f>'SO17-2 - Hráz'!J36</f>
        <v>0</v>
      </c>
      <c r="AZ56" s="121">
        <f>'SO17-2 - Hráz'!F33</f>
        <v>0</v>
      </c>
      <c r="BA56" s="121">
        <f>'SO17-2 - Hráz'!F34</f>
        <v>0</v>
      </c>
      <c r="BB56" s="121">
        <f>'SO17-2 - Hráz'!F35</f>
        <v>0</v>
      </c>
      <c r="BC56" s="121">
        <f>'SO17-2 - Hráz'!F36</f>
        <v>0</v>
      </c>
      <c r="BD56" s="123">
        <f>'SO17-2 - Hráz'!F37</f>
        <v>0</v>
      </c>
      <c r="BE56" s="7"/>
      <c r="BT56" s="124" t="s">
        <v>79</v>
      </c>
      <c r="BV56" s="124" t="s">
        <v>73</v>
      </c>
      <c r="BW56" s="124" t="s">
        <v>83</v>
      </c>
      <c r="BX56" s="124" t="s">
        <v>5</v>
      </c>
      <c r="CL56" s="124" t="s">
        <v>19</v>
      </c>
      <c r="CM56" s="124" t="s">
        <v>14</v>
      </c>
    </row>
    <row r="57" s="7" customFormat="1" ht="16.5" customHeight="1">
      <c r="A57" s="112" t="s">
        <v>75</v>
      </c>
      <c r="B57" s="113"/>
      <c r="C57" s="114"/>
      <c r="D57" s="115" t="s">
        <v>84</v>
      </c>
      <c r="E57" s="115"/>
      <c r="F57" s="115"/>
      <c r="G57" s="115"/>
      <c r="H57" s="115"/>
      <c r="I57" s="116"/>
      <c r="J57" s="115" t="s">
        <v>85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'SO17-3 - Výpustné zařízení'!J30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'SO17-3 - Výpustné zařízení'!P88</f>
        <v>0</v>
      </c>
      <c r="AV57" s="121">
        <f>'SO17-3 - Výpustné zařízení'!J33</f>
        <v>0</v>
      </c>
      <c r="AW57" s="121">
        <f>'SO17-3 - Výpustné zařízení'!J34</f>
        <v>0</v>
      </c>
      <c r="AX57" s="121">
        <f>'SO17-3 - Výpustné zařízení'!J35</f>
        <v>0</v>
      </c>
      <c r="AY57" s="121">
        <f>'SO17-3 - Výpustné zařízení'!J36</f>
        <v>0</v>
      </c>
      <c r="AZ57" s="121">
        <f>'SO17-3 - Výpustné zařízení'!F33</f>
        <v>0</v>
      </c>
      <c r="BA57" s="121">
        <f>'SO17-3 - Výpustné zařízení'!F34</f>
        <v>0</v>
      </c>
      <c r="BB57" s="121">
        <f>'SO17-3 - Výpustné zařízení'!F35</f>
        <v>0</v>
      </c>
      <c r="BC57" s="121">
        <f>'SO17-3 - Výpustné zařízení'!F36</f>
        <v>0</v>
      </c>
      <c r="BD57" s="123">
        <f>'SO17-3 - Výpustné zařízení'!F37</f>
        <v>0</v>
      </c>
      <c r="BE57" s="7"/>
      <c r="BT57" s="124" t="s">
        <v>79</v>
      </c>
      <c r="BV57" s="124" t="s">
        <v>73</v>
      </c>
      <c r="BW57" s="124" t="s">
        <v>86</v>
      </c>
      <c r="BX57" s="124" t="s">
        <v>5</v>
      </c>
      <c r="CL57" s="124" t="s">
        <v>19</v>
      </c>
      <c r="CM57" s="124" t="s">
        <v>14</v>
      </c>
    </row>
    <row r="58" s="7" customFormat="1" ht="16.5" customHeight="1">
      <c r="A58" s="112" t="s">
        <v>75</v>
      </c>
      <c r="B58" s="113"/>
      <c r="C58" s="114"/>
      <c r="D58" s="115" t="s">
        <v>87</v>
      </c>
      <c r="E58" s="115"/>
      <c r="F58" s="115"/>
      <c r="G58" s="115"/>
      <c r="H58" s="115"/>
      <c r="I58" s="116"/>
      <c r="J58" s="115" t="s">
        <v>88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'SO17-4 - Bezpečnostní přeliv'!J30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'SO17-4 - Bezpečnostní přeliv'!P85</f>
        <v>0</v>
      </c>
      <c r="AV58" s="121">
        <f>'SO17-4 - Bezpečnostní přeliv'!J33</f>
        <v>0</v>
      </c>
      <c r="AW58" s="121">
        <f>'SO17-4 - Bezpečnostní přeliv'!J34</f>
        <v>0</v>
      </c>
      <c r="AX58" s="121">
        <f>'SO17-4 - Bezpečnostní přeliv'!J35</f>
        <v>0</v>
      </c>
      <c r="AY58" s="121">
        <f>'SO17-4 - Bezpečnostní přeliv'!J36</f>
        <v>0</v>
      </c>
      <c r="AZ58" s="121">
        <f>'SO17-4 - Bezpečnostní přeliv'!F33</f>
        <v>0</v>
      </c>
      <c r="BA58" s="121">
        <f>'SO17-4 - Bezpečnostní přeliv'!F34</f>
        <v>0</v>
      </c>
      <c r="BB58" s="121">
        <f>'SO17-4 - Bezpečnostní přeliv'!F35</f>
        <v>0</v>
      </c>
      <c r="BC58" s="121">
        <f>'SO17-4 - Bezpečnostní přeliv'!F36</f>
        <v>0</v>
      </c>
      <c r="BD58" s="123">
        <f>'SO17-4 - Bezpečnostní přeliv'!F37</f>
        <v>0</v>
      </c>
      <c r="BE58" s="7"/>
      <c r="BT58" s="124" t="s">
        <v>79</v>
      </c>
      <c r="BV58" s="124" t="s">
        <v>73</v>
      </c>
      <c r="BW58" s="124" t="s">
        <v>89</v>
      </c>
      <c r="BX58" s="124" t="s">
        <v>5</v>
      </c>
      <c r="CL58" s="124" t="s">
        <v>19</v>
      </c>
      <c r="CM58" s="124" t="s">
        <v>14</v>
      </c>
    </row>
    <row r="59" s="7" customFormat="1" ht="16.5" customHeight="1">
      <c r="A59" s="112" t="s">
        <v>75</v>
      </c>
      <c r="B59" s="113"/>
      <c r="C59" s="114"/>
      <c r="D59" s="115" t="s">
        <v>90</v>
      </c>
      <c r="E59" s="115"/>
      <c r="F59" s="115"/>
      <c r="G59" s="115"/>
      <c r="H59" s="115"/>
      <c r="I59" s="116"/>
      <c r="J59" s="115" t="s">
        <v>91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'SO17-5 - Revitalizace tok...'!J30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'SO17-5 - Revitalizace tok...'!P83</f>
        <v>0</v>
      </c>
      <c r="AV59" s="121">
        <f>'SO17-5 - Revitalizace tok...'!J33</f>
        <v>0</v>
      </c>
      <c r="AW59" s="121">
        <f>'SO17-5 - Revitalizace tok...'!J34</f>
        <v>0</v>
      </c>
      <c r="AX59" s="121">
        <f>'SO17-5 - Revitalizace tok...'!J35</f>
        <v>0</v>
      </c>
      <c r="AY59" s="121">
        <f>'SO17-5 - Revitalizace tok...'!J36</f>
        <v>0</v>
      </c>
      <c r="AZ59" s="121">
        <f>'SO17-5 - Revitalizace tok...'!F33</f>
        <v>0</v>
      </c>
      <c r="BA59" s="121">
        <f>'SO17-5 - Revitalizace tok...'!F34</f>
        <v>0</v>
      </c>
      <c r="BB59" s="121">
        <f>'SO17-5 - Revitalizace tok...'!F35</f>
        <v>0</v>
      </c>
      <c r="BC59" s="121">
        <f>'SO17-5 - Revitalizace tok...'!F36</f>
        <v>0</v>
      </c>
      <c r="BD59" s="123">
        <f>'SO17-5 - Revitalizace tok...'!F37</f>
        <v>0</v>
      </c>
      <c r="BE59" s="7"/>
      <c r="BT59" s="124" t="s">
        <v>79</v>
      </c>
      <c r="BV59" s="124" t="s">
        <v>73</v>
      </c>
      <c r="BW59" s="124" t="s">
        <v>92</v>
      </c>
      <c r="BX59" s="124" t="s">
        <v>5</v>
      </c>
      <c r="CL59" s="124" t="s">
        <v>19</v>
      </c>
      <c r="CM59" s="124" t="s">
        <v>14</v>
      </c>
    </row>
    <row r="60" s="7" customFormat="1" ht="16.5" customHeight="1">
      <c r="A60" s="112" t="s">
        <v>75</v>
      </c>
      <c r="B60" s="113"/>
      <c r="C60" s="114"/>
      <c r="D60" s="115" t="s">
        <v>93</v>
      </c>
      <c r="E60" s="115"/>
      <c r="F60" s="115"/>
      <c r="G60" s="115"/>
      <c r="H60" s="115"/>
      <c r="I60" s="116"/>
      <c r="J60" s="115" t="s">
        <v>94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'SO17-6 - Vegetační úpravy'!J30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0">
        <v>0</v>
      </c>
      <c r="AT60" s="121">
        <f>ROUND(SUM(AV60:AW60),2)</f>
        <v>0</v>
      </c>
      <c r="AU60" s="122">
        <f>'SO17-6 - Vegetační úpravy'!P82</f>
        <v>0</v>
      </c>
      <c r="AV60" s="121">
        <f>'SO17-6 - Vegetační úpravy'!J33</f>
        <v>0</v>
      </c>
      <c r="AW60" s="121">
        <f>'SO17-6 - Vegetační úpravy'!J34</f>
        <v>0</v>
      </c>
      <c r="AX60" s="121">
        <f>'SO17-6 - Vegetační úpravy'!J35</f>
        <v>0</v>
      </c>
      <c r="AY60" s="121">
        <f>'SO17-6 - Vegetační úpravy'!J36</f>
        <v>0</v>
      </c>
      <c r="AZ60" s="121">
        <f>'SO17-6 - Vegetační úpravy'!F33</f>
        <v>0</v>
      </c>
      <c r="BA60" s="121">
        <f>'SO17-6 - Vegetační úpravy'!F34</f>
        <v>0</v>
      </c>
      <c r="BB60" s="121">
        <f>'SO17-6 - Vegetační úpravy'!F35</f>
        <v>0</v>
      </c>
      <c r="BC60" s="121">
        <f>'SO17-6 - Vegetační úpravy'!F36</f>
        <v>0</v>
      </c>
      <c r="BD60" s="123">
        <f>'SO17-6 - Vegetační úpravy'!F37</f>
        <v>0</v>
      </c>
      <c r="BE60" s="7"/>
      <c r="BT60" s="124" t="s">
        <v>79</v>
      </c>
      <c r="BV60" s="124" t="s">
        <v>73</v>
      </c>
      <c r="BW60" s="124" t="s">
        <v>95</v>
      </c>
      <c r="BX60" s="124" t="s">
        <v>5</v>
      </c>
      <c r="CL60" s="124" t="s">
        <v>19</v>
      </c>
      <c r="CM60" s="124" t="s">
        <v>14</v>
      </c>
    </row>
    <row r="61" s="7" customFormat="1" ht="16.5" customHeight="1">
      <c r="A61" s="112" t="s">
        <v>75</v>
      </c>
      <c r="B61" s="113"/>
      <c r="C61" s="114"/>
      <c r="D61" s="115" t="s">
        <v>96</v>
      </c>
      <c r="E61" s="115"/>
      <c r="F61" s="115"/>
      <c r="G61" s="115"/>
      <c r="H61" s="115"/>
      <c r="I61" s="116"/>
      <c r="J61" s="115" t="s">
        <v>97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'SO17-7 - Vedlejší rozpočt...'!J30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78</v>
      </c>
      <c r="AR61" s="119"/>
      <c r="AS61" s="125">
        <v>0</v>
      </c>
      <c r="AT61" s="126">
        <f>ROUND(SUM(AV61:AW61),2)</f>
        <v>0</v>
      </c>
      <c r="AU61" s="127">
        <f>'SO17-7 - Vedlejší rozpočt...'!P85</f>
        <v>0</v>
      </c>
      <c r="AV61" s="126">
        <f>'SO17-7 - Vedlejší rozpočt...'!J33</f>
        <v>0</v>
      </c>
      <c r="AW61" s="126">
        <f>'SO17-7 - Vedlejší rozpočt...'!J34</f>
        <v>0</v>
      </c>
      <c r="AX61" s="126">
        <f>'SO17-7 - Vedlejší rozpočt...'!J35</f>
        <v>0</v>
      </c>
      <c r="AY61" s="126">
        <f>'SO17-7 - Vedlejší rozpočt...'!J36</f>
        <v>0</v>
      </c>
      <c r="AZ61" s="126">
        <f>'SO17-7 - Vedlejší rozpočt...'!F33</f>
        <v>0</v>
      </c>
      <c r="BA61" s="126">
        <f>'SO17-7 - Vedlejší rozpočt...'!F34</f>
        <v>0</v>
      </c>
      <c r="BB61" s="126">
        <f>'SO17-7 - Vedlejší rozpočt...'!F35</f>
        <v>0</v>
      </c>
      <c r="BC61" s="126">
        <f>'SO17-7 - Vedlejší rozpočt...'!F36</f>
        <v>0</v>
      </c>
      <c r="BD61" s="128">
        <f>'SO17-7 - Vedlejší rozpočt...'!F37</f>
        <v>0</v>
      </c>
      <c r="BE61" s="7"/>
      <c r="BT61" s="124" t="s">
        <v>79</v>
      </c>
      <c r="BV61" s="124" t="s">
        <v>73</v>
      </c>
      <c r="BW61" s="124" t="s">
        <v>98</v>
      </c>
      <c r="BX61" s="124" t="s">
        <v>5</v>
      </c>
      <c r="CL61" s="124" t="s">
        <v>19</v>
      </c>
      <c r="CM61" s="124" t="s">
        <v>14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zZkblTkRiYTQkaiqITUje3UcgMuT5LRWPRFiRkvGqUs/UFTvIFdscASDYu447umr6LM1fiWJJ8mbC4tvw7KuMw==" hashValue="cR54pj5DJmv+/UcuULHM5gdRWebv5zR3FSubstGSQs8040+zuNGDsaUIH2lX7YzqQdAVFgYwJf3BEnIkRUP8Z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17-1 - Úpravy v prostor...'!C2" display="/"/>
    <hyperlink ref="A56" location="'SO17-2 - Hráz'!C2" display="/"/>
    <hyperlink ref="A57" location="'SO17-3 - Výpustné zařízení'!C2" display="/"/>
    <hyperlink ref="A58" location="'SO17-4 - Bezpečnostní přeliv'!C2" display="/"/>
    <hyperlink ref="A59" location="'SO17-5 - Revitalizace tok...'!C2" display="/"/>
    <hyperlink ref="A60" location="'SO17-6 - Vegetační úpravy'!C2" display="/"/>
    <hyperlink ref="A61" location="'SO17-7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ROUND((SUM(BE82:BE149)),  2)</f>
        <v>0</v>
      </c>
      <c r="G33" s="39"/>
      <c r="H33" s="39"/>
      <c r="I33" s="149">
        <v>0.20999999999999999</v>
      </c>
      <c r="J33" s="148">
        <f>ROUND(((SUM(BE82:BE149))*I33),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ROUND((SUM(BF82:BF149)),  2)</f>
        <v>0</v>
      </c>
      <c r="G34" s="39"/>
      <c r="H34" s="39"/>
      <c r="I34" s="149">
        <v>0.14999999999999999</v>
      </c>
      <c r="J34" s="148">
        <f>ROUND(((SUM(BF82:BF149))*I34),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ROUND((SUM(BG82:BG149)),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ROUND((SUM(BH82:BH149)),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ROUND((SUM(BI82:BI149)),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SO17-1 - Úpravy v prostoru nádrže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J147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110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VN1 a REV1 v k.ú.Kozlov u Ledče nad Sázavou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SO17-1 - Úpravy v prostoru nádrže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Kozlov u Ledče nad Sázavou</v>
      </c>
      <c r="G76" s="41"/>
      <c r="H76" s="41"/>
      <c r="I76" s="33" t="s">
        <v>23</v>
      </c>
      <c r="J76" s="73" t="str">
        <f>IF(J12="","",J12)</f>
        <v>27. 4. 2024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Česká republika - Státní pozemkový úřad</v>
      </c>
      <c r="G78" s="41"/>
      <c r="H78" s="41"/>
      <c r="I78" s="33" t="s">
        <v>31</v>
      </c>
      <c r="J78" s="37" t="str">
        <f>E21</f>
        <v>Ing.Karel Barták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Ing.Karel Barták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111</v>
      </c>
      <c r="D81" s="181" t="s">
        <v>56</v>
      </c>
      <c r="E81" s="181" t="s">
        <v>52</v>
      </c>
      <c r="F81" s="181" t="s">
        <v>53</v>
      </c>
      <c r="G81" s="181" t="s">
        <v>112</v>
      </c>
      <c r="H81" s="181" t="s">
        <v>113</v>
      </c>
      <c r="I81" s="181" t="s">
        <v>114</v>
      </c>
      <c r="J81" s="181" t="s">
        <v>105</v>
      </c>
      <c r="K81" s="182" t="s">
        <v>115</v>
      </c>
      <c r="L81" s="183"/>
      <c r="M81" s="93" t="s">
        <v>19</v>
      </c>
      <c r="N81" s="94" t="s">
        <v>41</v>
      </c>
      <c r="O81" s="94" t="s">
        <v>116</v>
      </c>
      <c r="P81" s="94" t="s">
        <v>117</v>
      </c>
      <c r="Q81" s="94" t="s">
        <v>118</v>
      </c>
      <c r="R81" s="94" t="s">
        <v>119</v>
      </c>
      <c r="S81" s="94" t="s">
        <v>120</v>
      </c>
      <c r="T81" s="95" t="s">
        <v>121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122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0.02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106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123</v>
      </c>
      <c r="F83" s="192" t="s">
        <v>124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P84+P147</f>
        <v>0</v>
      </c>
      <c r="Q83" s="197"/>
      <c r="R83" s="198">
        <f>R84+R147</f>
        <v>0.02</v>
      </c>
      <c r="S83" s="197"/>
      <c r="T83" s="199">
        <f>T84+T147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71</v>
      </c>
      <c r="AY83" s="200" t="s">
        <v>125</v>
      </c>
      <c r="BK83" s="202">
        <f>BK84+BK147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79</v>
      </c>
      <c r="F84" s="203" t="s">
        <v>126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SUM(P85:P146)</f>
        <v>0</v>
      </c>
      <c r="Q84" s="197"/>
      <c r="R84" s="198">
        <f>SUM(R85:R146)</f>
        <v>0.02</v>
      </c>
      <c r="S84" s="197"/>
      <c r="T84" s="199">
        <f>SUM(T85:T146)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79</v>
      </c>
      <c r="AY84" s="200" t="s">
        <v>125</v>
      </c>
      <c r="BK84" s="202">
        <f>SUM(BK85:BK146)</f>
        <v>0</v>
      </c>
    </row>
    <row r="85" s="2" customFormat="1" ht="24.15" customHeight="1">
      <c r="A85" s="39"/>
      <c r="B85" s="40"/>
      <c r="C85" s="205" t="s">
        <v>79</v>
      </c>
      <c r="D85" s="205" t="s">
        <v>127</v>
      </c>
      <c r="E85" s="206" t="s">
        <v>128</v>
      </c>
      <c r="F85" s="207" t="s">
        <v>129</v>
      </c>
      <c r="G85" s="208" t="s">
        <v>130</v>
      </c>
      <c r="H85" s="209">
        <v>8</v>
      </c>
      <c r="I85" s="210"/>
      <c r="J85" s="211">
        <f>ROUND(I85*H85,2)</f>
        <v>0</v>
      </c>
      <c r="K85" s="207" t="s">
        <v>131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132</v>
      </c>
      <c r="AT85" s="216" t="s">
        <v>127</v>
      </c>
      <c r="AU85" s="216" t="s">
        <v>14</v>
      </c>
      <c r="AY85" s="18" t="s">
        <v>125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132</v>
      </c>
      <c r="BM85" s="216" t="s">
        <v>133</v>
      </c>
    </row>
    <row r="86" s="2" customFormat="1">
      <c r="A86" s="39"/>
      <c r="B86" s="40"/>
      <c r="C86" s="41"/>
      <c r="D86" s="218" t="s">
        <v>134</v>
      </c>
      <c r="E86" s="41"/>
      <c r="F86" s="219" t="s">
        <v>135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134</v>
      </c>
      <c r="AU86" s="18" t="s">
        <v>14</v>
      </c>
    </row>
    <row r="87" s="2" customFormat="1" ht="24.15" customHeight="1">
      <c r="A87" s="39"/>
      <c r="B87" s="40"/>
      <c r="C87" s="205" t="s">
        <v>14</v>
      </c>
      <c r="D87" s="205" t="s">
        <v>127</v>
      </c>
      <c r="E87" s="206" t="s">
        <v>136</v>
      </c>
      <c r="F87" s="207" t="s">
        <v>137</v>
      </c>
      <c r="G87" s="208" t="s">
        <v>130</v>
      </c>
      <c r="H87" s="209">
        <v>17</v>
      </c>
      <c r="I87" s="210"/>
      <c r="J87" s="211">
        <f>ROUND(I87*H87,2)</f>
        <v>0</v>
      </c>
      <c r="K87" s="207" t="s">
        <v>131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132</v>
      </c>
      <c r="AT87" s="216" t="s">
        <v>127</v>
      </c>
      <c r="AU87" s="216" t="s">
        <v>14</v>
      </c>
      <c r="AY87" s="18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132</v>
      </c>
      <c r="BM87" s="216" t="s">
        <v>138</v>
      </c>
    </row>
    <row r="88" s="2" customFormat="1">
      <c r="A88" s="39"/>
      <c r="B88" s="40"/>
      <c r="C88" s="41"/>
      <c r="D88" s="218" t="s">
        <v>134</v>
      </c>
      <c r="E88" s="41"/>
      <c r="F88" s="219" t="s">
        <v>139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134</v>
      </c>
      <c r="AU88" s="18" t="s">
        <v>14</v>
      </c>
    </row>
    <row r="89" s="2" customFormat="1" ht="24.15" customHeight="1">
      <c r="A89" s="39"/>
      <c r="B89" s="40"/>
      <c r="C89" s="205" t="s">
        <v>140</v>
      </c>
      <c r="D89" s="205" t="s">
        <v>127</v>
      </c>
      <c r="E89" s="206" t="s">
        <v>141</v>
      </c>
      <c r="F89" s="207" t="s">
        <v>142</v>
      </c>
      <c r="G89" s="208" t="s">
        <v>143</v>
      </c>
      <c r="H89" s="209">
        <v>250</v>
      </c>
      <c r="I89" s="210"/>
      <c r="J89" s="211">
        <f>ROUND(I89*H89,2)</f>
        <v>0</v>
      </c>
      <c r="K89" s="207" t="s">
        <v>131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132</v>
      </c>
      <c r="AT89" s="216" t="s">
        <v>127</v>
      </c>
      <c r="AU89" s="216" t="s">
        <v>14</v>
      </c>
      <c r="AY89" s="18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132</v>
      </c>
      <c r="BM89" s="216" t="s">
        <v>144</v>
      </c>
    </row>
    <row r="90" s="2" customFormat="1">
      <c r="A90" s="39"/>
      <c r="B90" s="40"/>
      <c r="C90" s="41"/>
      <c r="D90" s="218" t="s">
        <v>134</v>
      </c>
      <c r="E90" s="41"/>
      <c r="F90" s="219" t="s">
        <v>145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134</v>
      </c>
      <c r="AU90" s="18" t="s">
        <v>14</v>
      </c>
    </row>
    <row r="91" s="2" customFormat="1">
      <c r="A91" s="39"/>
      <c r="B91" s="40"/>
      <c r="C91" s="41"/>
      <c r="D91" s="223" t="s">
        <v>146</v>
      </c>
      <c r="E91" s="41"/>
      <c r="F91" s="224" t="s">
        <v>147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146</v>
      </c>
      <c r="AU91" s="18" t="s">
        <v>14</v>
      </c>
    </row>
    <row r="92" s="2" customFormat="1" ht="21.75" customHeight="1">
      <c r="A92" s="39"/>
      <c r="B92" s="40"/>
      <c r="C92" s="205" t="s">
        <v>132</v>
      </c>
      <c r="D92" s="205" t="s">
        <v>127</v>
      </c>
      <c r="E92" s="206" t="s">
        <v>148</v>
      </c>
      <c r="F92" s="207" t="s">
        <v>149</v>
      </c>
      <c r="G92" s="208" t="s">
        <v>130</v>
      </c>
      <c r="H92" s="209">
        <v>8</v>
      </c>
      <c r="I92" s="210"/>
      <c r="J92" s="211">
        <f>ROUND(I92*H92,2)</f>
        <v>0</v>
      </c>
      <c r="K92" s="207" t="s">
        <v>131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132</v>
      </c>
      <c r="AT92" s="216" t="s">
        <v>127</v>
      </c>
      <c r="AU92" s="216" t="s">
        <v>14</v>
      </c>
      <c r="AY92" s="18" t="s">
        <v>125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132</v>
      </c>
      <c r="BM92" s="216" t="s">
        <v>150</v>
      </c>
    </row>
    <row r="93" s="2" customFormat="1">
      <c r="A93" s="39"/>
      <c r="B93" s="40"/>
      <c r="C93" s="41"/>
      <c r="D93" s="218" t="s">
        <v>134</v>
      </c>
      <c r="E93" s="41"/>
      <c r="F93" s="219" t="s">
        <v>151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134</v>
      </c>
      <c r="AU93" s="18" t="s">
        <v>14</v>
      </c>
    </row>
    <row r="94" s="2" customFormat="1" ht="21.75" customHeight="1">
      <c r="A94" s="39"/>
      <c r="B94" s="40"/>
      <c r="C94" s="205" t="s">
        <v>152</v>
      </c>
      <c r="D94" s="205" t="s">
        <v>127</v>
      </c>
      <c r="E94" s="206" t="s">
        <v>153</v>
      </c>
      <c r="F94" s="207" t="s">
        <v>154</v>
      </c>
      <c r="G94" s="208" t="s">
        <v>130</v>
      </c>
      <c r="H94" s="209">
        <v>17</v>
      </c>
      <c r="I94" s="210"/>
      <c r="J94" s="211">
        <f>ROUND(I94*H94,2)</f>
        <v>0</v>
      </c>
      <c r="K94" s="207" t="s">
        <v>131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132</v>
      </c>
      <c r="AT94" s="216" t="s">
        <v>127</v>
      </c>
      <c r="AU94" s="216" t="s">
        <v>14</v>
      </c>
      <c r="AY94" s="18" t="s">
        <v>125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132</v>
      </c>
      <c r="BM94" s="216" t="s">
        <v>155</v>
      </c>
    </row>
    <row r="95" s="2" customFormat="1">
      <c r="A95" s="39"/>
      <c r="B95" s="40"/>
      <c r="C95" s="41"/>
      <c r="D95" s="218" t="s">
        <v>134</v>
      </c>
      <c r="E95" s="41"/>
      <c r="F95" s="219" t="s">
        <v>156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134</v>
      </c>
      <c r="AU95" s="18" t="s">
        <v>14</v>
      </c>
    </row>
    <row r="96" s="2" customFormat="1" ht="16.5" customHeight="1">
      <c r="A96" s="39"/>
      <c r="B96" s="40"/>
      <c r="C96" s="205" t="s">
        <v>157</v>
      </c>
      <c r="D96" s="205" t="s">
        <v>127</v>
      </c>
      <c r="E96" s="206" t="s">
        <v>158</v>
      </c>
      <c r="F96" s="207" t="s">
        <v>159</v>
      </c>
      <c r="G96" s="208" t="s">
        <v>130</v>
      </c>
      <c r="H96" s="209">
        <v>26</v>
      </c>
      <c r="I96" s="210"/>
      <c r="J96" s="211">
        <f>ROUND(I96*H96,2)</f>
        <v>0</v>
      </c>
      <c r="K96" s="207" t="s">
        <v>131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132</v>
      </c>
      <c r="AT96" s="216" t="s">
        <v>127</v>
      </c>
      <c r="AU96" s="216" t="s">
        <v>14</v>
      </c>
      <c r="AY96" s="18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132</v>
      </c>
      <c r="BM96" s="216" t="s">
        <v>160</v>
      </c>
    </row>
    <row r="97" s="2" customFormat="1">
      <c r="A97" s="39"/>
      <c r="B97" s="40"/>
      <c r="C97" s="41"/>
      <c r="D97" s="218" t="s">
        <v>134</v>
      </c>
      <c r="E97" s="41"/>
      <c r="F97" s="219" t="s">
        <v>161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14</v>
      </c>
    </row>
    <row r="98" s="2" customFormat="1">
      <c r="A98" s="39"/>
      <c r="B98" s="40"/>
      <c r="C98" s="41"/>
      <c r="D98" s="223" t="s">
        <v>146</v>
      </c>
      <c r="E98" s="41"/>
      <c r="F98" s="224" t="s">
        <v>162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14</v>
      </c>
    </row>
    <row r="99" s="2" customFormat="1" ht="21.75" customHeight="1">
      <c r="A99" s="39"/>
      <c r="B99" s="40"/>
      <c r="C99" s="205" t="s">
        <v>163</v>
      </c>
      <c r="D99" s="205" t="s">
        <v>127</v>
      </c>
      <c r="E99" s="206" t="s">
        <v>164</v>
      </c>
      <c r="F99" s="207" t="s">
        <v>165</v>
      </c>
      <c r="G99" s="208" t="s">
        <v>130</v>
      </c>
      <c r="H99" s="209">
        <v>8</v>
      </c>
      <c r="I99" s="210"/>
      <c r="J99" s="211">
        <f>ROUND(I99*H99,2)</f>
        <v>0</v>
      </c>
      <c r="K99" s="207" t="s">
        <v>131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132</v>
      </c>
      <c r="AT99" s="216" t="s">
        <v>127</v>
      </c>
      <c r="AU99" s="216" t="s">
        <v>14</v>
      </c>
      <c r="AY99" s="18" t="s">
        <v>125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132</v>
      </c>
      <c r="BM99" s="216" t="s">
        <v>166</v>
      </c>
    </row>
    <row r="100" s="2" customFormat="1">
      <c r="A100" s="39"/>
      <c r="B100" s="40"/>
      <c r="C100" s="41"/>
      <c r="D100" s="218" t="s">
        <v>134</v>
      </c>
      <c r="E100" s="41"/>
      <c r="F100" s="219" t="s">
        <v>167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14</v>
      </c>
    </row>
    <row r="101" s="2" customFormat="1">
      <c r="A101" s="39"/>
      <c r="B101" s="40"/>
      <c r="C101" s="41"/>
      <c r="D101" s="223" t="s">
        <v>146</v>
      </c>
      <c r="E101" s="41"/>
      <c r="F101" s="224" t="s">
        <v>168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14</v>
      </c>
    </row>
    <row r="102" s="2" customFormat="1" ht="21.75" customHeight="1">
      <c r="A102" s="39"/>
      <c r="B102" s="40"/>
      <c r="C102" s="205" t="s">
        <v>169</v>
      </c>
      <c r="D102" s="205" t="s">
        <v>127</v>
      </c>
      <c r="E102" s="206" t="s">
        <v>170</v>
      </c>
      <c r="F102" s="207" t="s">
        <v>171</v>
      </c>
      <c r="G102" s="208" t="s">
        <v>130</v>
      </c>
      <c r="H102" s="209">
        <v>17</v>
      </c>
      <c r="I102" s="210"/>
      <c r="J102" s="211">
        <f>ROUND(I102*H102,2)</f>
        <v>0</v>
      </c>
      <c r="K102" s="207" t="s">
        <v>131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132</v>
      </c>
      <c r="AT102" s="216" t="s">
        <v>127</v>
      </c>
      <c r="AU102" s="216" t="s">
        <v>14</v>
      </c>
      <c r="AY102" s="18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132</v>
      </c>
      <c r="BM102" s="216" t="s">
        <v>172</v>
      </c>
    </row>
    <row r="103" s="2" customFormat="1">
      <c r="A103" s="39"/>
      <c r="B103" s="40"/>
      <c r="C103" s="41"/>
      <c r="D103" s="218" t="s">
        <v>134</v>
      </c>
      <c r="E103" s="41"/>
      <c r="F103" s="219" t="s">
        <v>173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14</v>
      </c>
    </row>
    <row r="104" s="2" customFormat="1">
      <c r="A104" s="39"/>
      <c r="B104" s="40"/>
      <c r="C104" s="41"/>
      <c r="D104" s="223" t="s">
        <v>146</v>
      </c>
      <c r="E104" s="41"/>
      <c r="F104" s="224" t="s">
        <v>168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14</v>
      </c>
    </row>
    <row r="105" s="2" customFormat="1" ht="16.5" customHeight="1">
      <c r="A105" s="39"/>
      <c r="B105" s="40"/>
      <c r="C105" s="205" t="s">
        <v>174</v>
      </c>
      <c r="D105" s="205" t="s">
        <v>127</v>
      </c>
      <c r="E105" s="206" t="s">
        <v>175</v>
      </c>
      <c r="F105" s="207" t="s">
        <v>176</v>
      </c>
      <c r="G105" s="208" t="s">
        <v>143</v>
      </c>
      <c r="H105" s="209">
        <v>875</v>
      </c>
      <c r="I105" s="210"/>
      <c r="J105" s="211">
        <f>ROUND(I105*H105,2)</f>
        <v>0</v>
      </c>
      <c r="K105" s="207" t="s">
        <v>131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132</v>
      </c>
      <c r="AT105" s="216" t="s">
        <v>127</v>
      </c>
      <c r="AU105" s="216" t="s">
        <v>14</v>
      </c>
      <c r="AY105" s="18" t="s">
        <v>125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132</v>
      </c>
      <c r="BM105" s="216" t="s">
        <v>177</v>
      </c>
    </row>
    <row r="106" s="2" customFormat="1">
      <c r="A106" s="39"/>
      <c r="B106" s="40"/>
      <c r="C106" s="41"/>
      <c r="D106" s="218" t="s">
        <v>134</v>
      </c>
      <c r="E106" s="41"/>
      <c r="F106" s="219" t="s">
        <v>178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14</v>
      </c>
    </row>
    <row r="107" s="2" customFormat="1">
      <c r="A107" s="39"/>
      <c r="B107" s="40"/>
      <c r="C107" s="41"/>
      <c r="D107" s="223" t="s">
        <v>146</v>
      </c>
      <c r="E107" s="41"/>
      <c r="F107" s="224" t="s">
        <v>179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146</v>
      </c>
      <c r="AU107" s="18" t="s">
        <v>14</v>
      </c>
    </row>
    <row r="108" s="13" customFormat="1">
      <c r="A108" s="13"/>
      <c r="B108" s="225"/>
      <c r="C108" s="226"/>
      <c r="D108" s="223" t="s">
        <v>180</v>
      </c>
      <c r="E108" s="227" t="s">
        <v>19</v>
      </c>
      <c r="F108" s="228" t="s">
        <v>181</v>
      </c>
      <c r="G108" s="226"/>
      <c r="H108" s="229">
        <v>875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180</v>
      </c>
      <c r="AU108" s="235" t="s">
        <v>14</v>
      </c>
      <c r="AV108" s="13" t="s">
        <v>14</v>
      </c>
      <c r="AW108" s="13" t="s">
        <v>33</v>
      </c>
      <c r="AX108" s="13" t="s">
        <v>71</v>
      </c>
      <c r="AY108" s="235" t="s">
        <v>125</v>
      </c>
    </row>
    <row r="109" s="14" customFormat="1">
      <c r="A109" s="14"/>
      <c r="B109" s="236"/>
      <c r="C109" s="237"/>
      <c r="D109" s="223" t="s">
        <v>180</v>
      </c>
      <c r="E109" s="238" t="s">
        <v>19</v>
      </c>
      <c r="F109" s="239" t="s">
        <v>182</v>
      </c>
      <c r="G109" s="237"/>
      <c r="H109" s="240">
        <v>875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180</v>
      </c>
      <c r="AU109" s="246" t="s">
        <v>14</v>
      </c>
      <c r="AV109" s="14" t="s">
        <v>132</v>
      </c>
      <c r="AW109" s="14" t="s">
        <v>33</v>
      </c>
      <c r="AX109" s="14" t="s">
        <v>79</v>
      </c>
      <c r="AY109" s="246" t="s">
        <v>125</v>
      </c>
    </row>
    <row r="110" s="2" customFormat="1" ht="24.15" customHeight="1">
      <c r="A110" s="39"/>
      <c r="B110" s="40"/>
      <c r="C110" s="205" t="s">
        <v>183</v>
      </c>
      <c r="D110" s="205" t="s">
        <v>127</v>
      </c>
      <c r="E110" s="206" t="s">
        <v>184</v>
      </c>
      <c r="F110" s="207" t="s">
        <v>185</v>
      </c>
      <c r="G110" s="208" t="s">
        <v>186</v>
      </c>
      <c r="H110" s="209">
        <v>652</v>
      </c>
      <c r="I110" s="210"/>
      <c r="J110" s="211">
        <f>ROUND(I110*H110,2)</f>
        <v>0</v>
      </c>
      <c r="K110" s="207" t="s">
        <v>131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132</v>
      </c>
      <c r="AT110" s="216" t="s">
        <v>127</v>
      </c>
      <c r="AU110" s="216" t="s">
        <v>14</v>
      </c>
      <c r="AY110" s="18" t="s">
        <v>125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132</v>
      </c>
      <c r="BM110" s="216" t="s">
        <v>187</v>
      </c>
    </row>
    <row r="111" s="2" customFormat="1">
      <c r="A111" s="39"/>
      <c r="B111" s="40"/>
      <c r="C111" s="41"/>
      <c r="D111" s="218" t="s">
        <v>134</v>
      </c>
      <c r="E111" s="41"/>
      <c r="F111" s="219" t="s">
        <v>188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134</v>
      </c>
      <c r="AU111" s="18" t="s">
        <v>14</v>
      </c>
    </row>
    <row r="112" s="2" customFormat="1">
      <c r="A112" s="39"/>
      <c r="B112" s="40"/>
      <c r="C112" s="41"/>
      <c r="D112" s="223" t="s">
        <v>146</v>
      </c>
      <c r="E112" s="41"/>
      <c r="F112" s="224" t="s">
        <v>189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146</v>
      </c>
      <c r="AU112" s="18" t="s">
        <v>14</v>
      </c>
    </row>
    <row r="113" s="13" customFormat="1">
      <c r="A113" s="13"/>
      <c r="B113" s="225"/>
      <c r="C113" s="226"/>
      <c r="D113" s="223" t="s">
        <v>180</v>
      </c>
      <c r="E113" s="227" t="s">
        <v>19</v>
      </c>
      <c r="F113" s="228" t="s">
        <v>190</v>
      </c>
      <c r="G113" s="226"/>
      <c r="H113" s="229">
        <v>652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180</v>
      </c>
      <c r="AU113" s="235" t="s">
        <v>14</v>
      </c>
      <c r="AV113" s="13" t="s">
        <v>14</v>
      </c>
      <c r="AW113" s="13" t="s">
        <v>33</v>
      </c>
      <c r="AX113" s="13" t="s">
        <v>71</v>
      </c>
      <c r="AY113" s="235" t="s">
        <v>125</v>
      </c>
    </row>
    <row r="114" s="14" customFormat="1">
      <c r="A114" s="14"/>
      <c r="B114" s="236"/>
      <c r="C114" s="237"/>
      <c r="D114" s="223" t="s">
        <v>180</v>
      </c>
      <c r="E114" s="238" t="s">
        <v>19</v>
      </c>
      <c r="F114" s="239" t="s">
        <v>182</v>
      </c>
      <c r="G114" s="237"/>
      <c r="H114" s="240">
        <v>652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180</v>
      </c>
      <c r="AU114" s="246" t="s">
        <v>14</v>
      </c>
      <c r="AV114" s="14" t="s">
        <v>132</v>
      </c>
      <c r="AW114" s="14" t="s">
        <v>33</v>
      </c>
      <c r="AX114" s="14" t="s">
        <v>79</v>
      </c>
      <c r="AY114" s="246" t="s">
        <v>125</v>
      </c>
    </row>
    <row r="115" s="2" customFormat="1" ht="24.15" customHeight="1">
      <c r="A115" s="39"/>
      <c r="B115" s="40"/>
      <c r="C115" s="205" t="s">
        <v>191</v>
      </c>
      <c r="D115" s="205" t="s">
        <v>127</v>
      </c>
      <c r="E115" s="206" t="s">
        <v>192</v>
      </c>
      <c r="F115" s="207" t="s">
        <v>193</v>
      </c>
      <c r="G115" s="208" t="s">
        <v>130</v>
      </c>
      <c r="H115" s="209">
        <v>8</v>
      </c>
      <c r="I115" s="210"/>
      <c r="J115" s="211">
        <f>ROUND(I115*H115,2)</f>
        <v>0</v>
      </c>
      <c r="K115" s="207" t="s">
        <v>131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132</v>
      </c>
      <c r="AT115" s="216" t="s">
        <v>127</v>
      </c>
      <c r="AU115" s="216" t="s">
        <v>14</v>
      </c>
      <c r="AY115" s="18" t="s">
        <v>125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132</v>
      </c>
      <c r="BM115" s="216" t="s">
        <v>194</v>
      </c>
    </row>
    <row r="116" s="2" customFormat="1">
      <c r="A116" s="39"/>
      <c r="B116" s="40"/>
      <c r="C116" s="41"/>
      <c r="D116" s="218" t="s">
        <v>134</v>
      </c>
      <c r="E116" s="41"/>
      <c r="F116" s="219" t="s">
        <v>195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134</v>
      </c>
      <c r="AU116" s="18" t="s">
        <v>14</v>
      </c>
    </row>
    <row r="117" s="2" customFormat="1" ht="24.15" customHeight="1">
      <c r="A117" s="39"/>
      <c r="B117" s="40"/>
      <c r="C117" s="205" t="s">
        <v>196</v>
      </c>
      <c r="D117" s="205" t="s">
        <v>127</v>
      </c>
      <c r="E117" s="206" t="s">
        <v>197</v>
      </c>
      <c r="F117" s="207" t="s">
        <v>198</v>
      </c>
      <c r="G117" s="208" t="s">
        <v>130</v>
      </c>
      <c r="H117" s="209">
        <v>17</v>
      </c>
      <c r="I117" s="210"/>
      <c r="J117" s="211">
        <f>ROUND(I117*H117,2)</f>
        <v>0</v>
      </c>
      <c r="K117" s="207" t="s">
        <v>131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132</v>
      </c>
      <c r="AT117" s="216" t="s">
        <v>127</v>
      </c>
      <c r="AU117" s="216" t="s">
        <v>14</v>
      </c>
      <c r="AY117" s="18" t="s">
        <v>125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132</v>
      </c>
      <c r="BM117" s="216" t="s">
        <v>199</v>
      </c>
    </row>
    <row r="118" s="2" customFormat="1">
      <c r="A118" s="39"/>
      <c r="B118" s="40"/>
      <c r="C118" s="41"/>
      <c r="D118" s="218" t="s">
        <v>134</v>
      </c>
      <c r="E118" s="41"/>
      <c r="F118" s="219" t="s">
        <v>200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134</v>
      </c>
      <c r="AU118" s="18" t="s">
        <v>14</v>
      </c>
    </row>
    <row r="119" s="2" customFormat="1" ht="37.8" customHeight="1">
      <c r="A119" s="39"/>
      <c r="B119" s="40"/>
      <c r="C119" s="205" t="s">
        <v>201</v>
      </c>
      <c r="D119" s="205" t="s">
        <v>127</v>
      </c>
      <c r="E119" s="206" t="s">
        <v>202</v>
      </c>
      <c r="F119" s="207" t="s">
        <v>203</v>
      </c>
      <c r="G119" s="208" t="s">
        <v>186</v>
      </c>
      <c r="H119" s="209">
        <v>1656</v>
      </c>
      <c r="I119" s="210"/>
      <c r="J119" s="211">
        <f>ROUND(I119*H119,2)</f>
        <v>0</v>
      </c>
      <c r="K119" s="207" t="s">
        <v>131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132</v>
      </c>
      <c r="AT119" s="216" t="s">
        <v>127</v>
      </c>
      <c r="AU119" s="216" t="s">
        <v>14</v>
      </c>
      <c r="AY119" s="18" t="s">
        <v>125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132</v>
      </c>
      <c r="BM119" s="216" t="s">
        <v>204</v>
      </c>
    </row>
    <row r="120" s="2" customFormat="1">
      <c r="A120" s="39"/>
      <c r="B120" s="40"/>
      <c r="C120" s="41"/>
      <c r="D120" s="218" t="s">
        <v>134</v>
      </c>
      <c r="E120" s="41"/>
      <c r="F120" s="219" t="s">
        <v>205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134</v>
      </c>
      <c r="AU120" s="18" t="s">
        <v>14</v>
      </c>
    </row>
    <row r="121" s="2" customFormat="1">
      <c r="A121" s="39"/>
      <c r="B121" s="40"/>
      <c r="C121" s="41"/>
      <c r="D121" s="223" t="s">
        <v>146</v>
      </c>
      <c r="E121" s="41"/>
      <c r="F121" s="224" t="s">
        <v>206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14</v>
      </c>
    </row>
    <row r="122" s="13" customFormat="1">
      <c r="A122" s="13"/>
      <c r="B122" s="225"/>
      <c r="C122" s="226"/>
      <c r="D122" s="223" t="s">
        <v>180</v>
      </c>
      <c r="E122" s="227" t="s">
        <v>19</v>
      </c>
      <c r="F122" s="228" t="s">
        <v>207</v>
      </c>
      <c r="G122" s="226"/>
      <c r="H122" s="229">
        <v>1656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180</v>
      </c>
      <c r="AU122" s="235" t="s">
        <v>14</v>
      </c>
      <c r="AV122" s="13" t="s">
        <v>14</v>
      </c>
      <c r="AW122" s="13" t="s">
        <v>33</v>
      </c>
      <c r="AX122" s="13" t="s">
        <v>71</v>
      </c>
      <c r="AY122" s="235" t="s">
        <v>125</v>
      </c>
    </row>
    <row r="123" s="14" customFormat="1">
      <c r="A123" s="14"/>
      <c r="B123" s="236"/>
      <c r="C123" s="237"/>
      <c r="D123" s="223" t="s">
        <v>180</v>
      </c>
      <c r="E123" s="238" t="s">
        <v>19</v>
      </c>
      <c r="F123" s="239" t="s">
        <v>182</v>
      </c>
      <c r="G123" s="237"/>
      <c r="H123" s="240">
        <v>1656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180</v>
      </c>
      <c r="AU123" s="246" t="s">
        <v>14</v>
      </c>
      <c r="AV123" s="14" t="s">
        <v>132</v>
      </c>
      <c r="AW123" s="14" t="s">
        <v>33</v>
      </c>
      <c r="AX123" s="14" t="s">
        <v>79</v>
      </c>
      <c r="AY123" s="246" t="s">
        <v>125</v>
      </c>
    </row>
    <row r="124" s="2" customFormat="1" ht="37.8" customHeight="1">
      <c r="A124" s="39"/>
      <c r="B124" s="40"/>
      <c r="C124" s="205" t="s">
        <v>208</v>
      </c>
      <c r="D124" s="205" t="s">
        <v>127</v>
      </c>
      <c r="E124" s="206" t="s">
        <v>209</v>
      </c>
      <c r="F124" s="207" t="s">
        <v>210</v>
      </c>
      <c r="G124" s="208" t="s">
        <v>186</v>
      </c>
      <c r="H124" s="209">
        <v>375</v>
      </c>
      <c r="I124" s="210"/>
      <c r="J124" s="211">
        <f>ROUND(I124*H124,2)</f>
        <v>0</v>
      </c>
      <c r="K124" s="207" t="s">
        <v>131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132</v>
      </c>
      <c r="AT124" s="216" t="s">
        <v>127</v>
      </c>
      <c r="AU124" s="216" t="s">
        <v>14</v>
      </c>
      <c r="AY124" s="18" t="s">
        <v>125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132</v>
      </c>
      <c r="BM124" s="216" t="s">
        <v>211</v>
      </c>
    </row>
    <row r="125" s="2" customFormat="1">
      <c r="A125" s="39"/>
      <c r="B125" s="40"/>
      <c r="C125" s="41"/>
      <c r="D125" s="218" t="s">
        <v>134</v>
      </c>
      <c r="E125" s="41"/>
      <c r="F125" s="219" t="s">
        <v>212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14</v>
      </c>
    </row>
    <row r="126" s="2" customFormat="1">
      <c r="A126" s="39"/>
      <c r="B126" s="40"/>
      <c r="C126" s="41"/>
      <c r="D126" s="223" t="s">
        <v>146</v>
      </c>
      <c r="E126" s="41"/>
      <c r="F126" s="224" t="s">
        <v>213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14</v>
      </c>
    </row>
    <row r="127" s="13" customFormat="1">
      <c r="A127" s="13"/>
      <c r="B127" s="225"/>
      <c r="C127" s="226"/>
      <c r="D127" s="223" t="s">
        <v>180</v>
      </c>
      <c r="E127" s="227" t="s">
        <v>19</v>
      </c>
      <c r="F127" s="228" t="s">
        <v>214</v>
      </c>
      <c r="G127" s="226"/>
      <c r="H127" s="229">
        <v>375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180</v>
      </c>
      <c r="AU127" s="235" t="s">
        <v>14</v>
      </c>
      <c r="AV127" s="13" t="s">
        <v>14</v>
      </c>
      <c r="AW127" s="13" t="s">
        <v>33</v>
      </c>
      <c r="AX127" s="13" t="s">
        <v>71</v>
      </c>
      <c r="AY127" s="235" t="s">
        <v>125</v>
      </c>
    </row>
    <row r="128" s="14" customFormat="1">
      <c r="A128" s="14"/>
      <c r="B128" s="236"/>
      <c r="C128" s="237"/>
      <c r="D128" s="223" t="s">
        <v>180</v>
      </c>
      <c r="E128" s="238" t="s">
        <v>19</v>
      </c>
      <c r="F128" s="239" t="s">
        <v>182</v>
      </c>
      <c r="G128" s="237"/>
      <c r="H128" s="240">
        <v>375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180</v>
      </c>
      <c r="AU128" s="246" t="s">
        <v>14</v>
      </c>
      <c r="AV128" s="14" t="s">
        <v>132</v>
      </c>
      <c r="AW128" s="14" t="s">
        <v>33</v>
      </c>
      <c r="AX128" s="14" t="s">
        <v>79</v>
      </c>
      <c r="AY128" s="246" t="s">
        <v>125</v>
      </c>
    </row>
    <row r="129" s="2" customFormat="1" ht="24.15" customHeight="1">
      <c r="A129" s="39"/>
      <c r="B129" s="40"/>
      <c r="C129" s="205" t="s">
        <v>8</v>
      </c>
      <c r="D129" s="205" t="s">
        <v>127</v>
      </c>
      <c r="E129" s="206" t="s">
        <v>215</v>
      </c>
      <c r="F129" s="207" t="s">
        <v>216</v>
      </c>
      <c r="G129" s="208" t="s">
        <v>186</v>
      </c>
      <c r="H129" s="209">
        <v>80</v>
      </c>
      <c r="I129" s="210"/>
      <c r="J129" s="211">
        <f>ROUND(I129*H129,2)</f>
        <v>0</v>
      </c>
      <c r="K129" s="207" t="s">
        <v>131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132</v>
      </c>
      <c r="AT129" s="216" t="s">
        <v>127</v>
      </c>
      <c r="AU129" s="216" t="s">
        <v>14</v>
      </c>
      <c r="AY129" s="18" t="s">
        <v>125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132</v>
      </c>
      <c r="BM129" s="216" t="s">
        <v>217</v>
      </c>
    </row>
    <row r="130" s="2" customFormat="1">
      <c r="A130" s="39"/>
      <c r="B130" s="40"/>
      <c r="C130" s="41"/>
      <c r="D130" s="218" t="s">
        <v>134</v>
      </c>
      <c r="E130" s="41"/>
      <c r="F130" s="219" t="s">
        <v>218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14</v>
      </c>
    </row>
    <row r="131" s="2" customFormat="1">
      <c r="A131" s="39"/>
      <c r="B131" s="40"/>
      <c r="C131" s="41"/>
      <c r="D131" s="223" t="s">
        <v>146</v>
      </c>
      <c r="E131" s="41"/>
      <c r="F131" s="224" t="s">
        <v>219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14</v>
      </c>
    </row>
    <row r="132" s="2" customFormat="1" ht="24.15" customHeight="1">
      <c r="A132" s="39"/>
      <c r="B132" s="40"/>
      <c r="C132" s="205" t="s">
        <v>220</v>
      </c>
      <c r="D132" s="205" t="s">
        <v>127</v>
      </c>
      <c r="E132" s="206" t="s">
        <v>221</v>
      </c>
      <c r="F132" s="207" t="s">
        <v>222</v>
      </c>
      <c r="G132" s="208" t="s">
        <v>143</v>
      </c>
      <c r="H132" s="209">
        <v>500</v>
      </c>
      <c r="I132" s="210"/>
      <c r="J132" s="211">
        <f>ROUND(I132*H132,2)</f>
        <v>0</v>
      </c>
      <c r="K132" s="207" t="s">
        <v>131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132</v>
      </c>
      <c r="AT132" s="216" t="s">
        <v>127</v>
      </c>
      <c r="AU132" s="216" t="s">
        <v>14</v>
      </c>
      <c r="AY132" s="18" t="s">
        <v>125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132</v>
      </c>
      <c r="BM132" s="216" t="s">
        <v>223</v>
      </c>
    </row>
    <row r="133" s="2" customFormat="1">
      <c r="A133" s="39"/>
      <c r="B133" s="40"/>
      <c r="C133" s="41"/>
      <c r="D133" s="218" t="s">
        <v>134</v>
      </c>
      <c r="E133" s="41"/>
      <c r="F133" s="219" t="s">
        <v>224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14</v>
      </c>
    </row>
    <row r="134" s="2" customFormat="1">
      <c r="A134" s="39"/>
      <c r="B134" s="40"/>
      <c r="C134" s="41"/>
      <c r="D134" s="223" t="s">
        <v>146</v>
      </c>
      <c r="E134" s="41"/>
      <c r="F134" s="224" t="s">
        <v>225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14</v>
      </c>
    </row>
    <row r="135" s="2" customFormat="1" ht="24.15" customHeight="1">
      <c r="A135" s="39"/>
      <c r="B135" s="40"/>
      <c r="C135" s="205" t="s">
        <v>226</v>
      </c>
      <c r="D135" s="205" t="s">
        <v>127</v>
      </c>
      <c r="E135" s="206" t="s">
        <v>227</v>
      </c>
      <c r="F135" s="207" t="s">
        <v>228</v>
      </c>
      <c r="G135" s="208" t="s">
        <v>143</v>
      </c>
      <c r="H135" s="209">
        <v>1000</v>
      </c>
      <c r="I135" s="210"/>
      <c r="J135" s="211">
        <f>ROUND(I135*H135,2)</f>
        <v>0</v>
      </c>
      <c r="K135" s="207" t="s">
        <v>131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132</v>
      </c>
      <c r="AT135" s="216" t="s">
        <v>127</v>
      </c>
      <c r="AU135" s="216" t="s">
        <v>14</v>
      </c>
      <c r="AY135" s="18" t="s">
        <v>125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132</v>
      </c>
      <c r="BM135" s="216" t="s">
        <v>229</v>
      </c>
    </row>
    <row r="136" s="2" customFormat="1">
      <c r="A136" s="39"/>
      <c r="B136" s="40"/>
      <c r="C136" s="41"/>
      <c r="D136" s="218" t="s">
        <v>134</v>
      </c>
      <c r="E136" s="41"/>
      <c r="F136" s="219" t="s">
        <v>230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134</v>
      </c>
      <c r="AU136" s="18" t="s">
        <v>14</v>
      </c>
    </row>
    <row r="137" s="2" customFormat="1" ht="16.5" customHeight="1">
      <c r="A137" s="39"/>
      <c r="B137" s="40"/>
      <c r="C137" s="247" t="s">
        <v>231</v>
      </c>
      <c r="D137" s="247" t="s">
        <v>232</v>
      </c>
      <c r="E137" s="248" t="s">
        <v>233</v>
      </c>
      <c r="F137" s="249" t="s">
        <v>234</v>
      </c>
      <c r="G137" s="250" t="s">
        <v>235</v>
      </c>
      <c r="H137" s="251">
        <v>20</v>
      </c>
      <c r="I137" s="252"/>
      <c r="J137" s="253">
        <f>ROUND(I137*H137,2)</f>
        <v>0</v>
      </c>
      <c r="K137" s="249" t="s">
        <v>131</v>
      </c>
      <c r="L137" s="254"/>
      <c r="M137" s="255" t="s">
        <v>19</v>
      </c>
      <c r="N137" s="256" t="s">
        <v>42</v>
      </c>
      <c r="O137" s="85"/>
      <c r="P137" s="214">
        <f>O137*H137</f>
        <v>0</v>
      </c>
      <c r="Q137" s="214">
        <v>0.001</v>
      </c>
      <c r="R137" s="214">
        <f>Q137*H137</f>
        <v>0.02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169</v>
      </c>
      <c r="AT137" s="216" t="s">
        <v>232</v>
      </c>
      <c r="AU137" s="216" t="s">
        <v>14</v>
      </c>
      <c r="AY137" s="18" t="s">
        <v>125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132</v>
      </c>
      <c r="BM137" s="216" t="s">
        <v>236</v>
      </c>
    </row>
    <row r="138" s="2" customFormat="1" ht="21.75" customHeight="1">
      <c r="A138" s="39"/>
      <c r="B138" s="40"/>
      <c r="C138" s="205" t="s">
        <v>237</v>
      </c>
      <c r="D138" s="205" t="s">
        <v>127</v>
      </c>
      <c r="E138" s="206" t="s">
        <v>238</v>
      </c>
      <c r="F138" s="207" t="s">
        <v>239</v>
      </c>
      <c r="G138" s="208" t="s">
        <v>143</v>
      </c>
      <c r="H138" s="209">
        <v>500</v>
      </c>
      <c r="I138" s="210"/>
      <c r="J138" s="211">
        <f>ROUND(I138*H138,2)</f>
        <v>0</v>
      </c>
      <c r="K138" s="207" t="s">
        <v>131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132</v>
      </c>
      <c r="AT138" s="216" t="s">
        <v>127</v>
      </c>
      <c r="AU138" s="216" t="s">
        <v>14</v>
      </c>
      <c r="AY138" s="18" t="s">
        <v>125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132</v>
      </c>
      <c r="BM138" s="216" t="s">
        <v>240</v>
      </c>
    </row>
    <row r="139" s="2" customFormat="1">
      <c r="A139" s="39"/>
      <c r="B139" s="40"/>
      <c r="C139" s="41"/>
      <c r="D139" s="218" t="s">
        <v>134</v>
      </c>
      <c r="E139" s="41"/>
      <c r="F139" s="219" t="s">
        <v>241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134</v>
      </c>
      <c r="AU139" s="18" t="s">
        <v>14</v>
      </c>
    </row>
    <row r="140" s="2" customFormat="1">
      <c r="A140" s="39"/>
      <c r="B140" s="40"/>
      <c r="C140" s="41"/>
      <c r="D140" s="223" t="s">
        <v>146</v>
      </c>
      <c r="E140" s="41"/>
      <c r="F140" s="224" t="s">
        <v>225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14</v>
      </c>
    </row>
    <row r="141" s="2" customFormat="1" ht="24.15" customHeight="1">
      <c r="A141" s="39"/>
      <c r="B141" s="40"/>
      <c r="C141" s="205" t="s">
        <v>242</v>
      </c>
      <c r="D141" s="205" t="s">
        <v>127</v>
      </c>
      <c r="E141" s="206" t="s">
        <v>243</v>
      </c>
      <c r="F141" s="207" t="s">
        <v>244</v>
      </c>
      <c r="G141" s="208" t="s">
        <v>143</v>
      </c>
      <c r="H141" s="209">
        <v>500</v>
      </c>
      <c r="I141" s="210"/>
      <c r="J141" s="211">
        <f>ROUND(I141*H141,2)</f>
        <v>0</v>
      </c>
      <c r="K141" s="207" t="s">
        <v>131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132</v>
      </c>
      <c r="AT141" s="216" t="s">
        <v>127</v>
      </c>
      <c r="AU141" s="216" t="s">
        <v>14</v>
      </c>
      <c r="AY141" s="18" t="s">
        <v>125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132</v>
      </c>
      <c r="BM141" s="216" t="s">
        <v>245</v>
      </c>
    </row>
    <row r="142" s="2" customFormat="1">
      <c r="A142" s="39"/>
      <c r="B142" s="40"/>
      <c r="C142" s="41"/>
      <c r="D142" s="218" t="s">
        <v>134</v>
      </c>
      <c r="E142" s="41"/>
      <c r="F142" s="219" t="s">
        <v>246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14</v>
      </c>
    </row>
    <row r="143" s="2" customFormat="1">
      <c r="A143" s="39"/>
      <c r="B143" s="40"/>
      <c r="C143" s="41"/>
      <c r="D143" s="223" t="s">
        <v>146</v>
      </c>
      <c r="E143" s="41"/>
      <c r="F143" s="224" t="s">
        <v>247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14</v>
      </c>
    </row>
    <row r="144" s="2" customFormat="1" ht="24.15" customHeight="1">
      <c r="A144" s="39"/>
      <c r="B144" s="40"/>
      <c r="C144" s="205" t="s">
        <v>7</v>
      </c>
      <c r="D144" s="205" t="s">
        <v>127</v>
      </c>
      <c r="E144" s="206" t="s">
        <v>248</v>
      </c>
      <c r="F144" s="207" t="s">
        <v>249</v>
      </c>
      <c r="G144" s="208" t="s">
        <v>143</v>
      </c>
      <c r="H144" s="209">
        <v>500</v>
      </c>
      <c r="I144" s="210"/>
      <c r="J144" s="211">
        <f>ROUND(I144*H144,2)</f>
        <v>0</v>
      </c>
      <c r="K144" s="207" t="s">
        <v>131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132</v>
      </c>
      <c r="AT144" s="216" t="s">
        <v>127</v>
      </c>
      <c r="AU144" s="216" t="s">
        <v>14</v>
      </c>
      <c r="AY144" s="18" t="s">
        <v>125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132</v>
      </c>
      <c r="BM144" s="216" t="s">
        <v>250</v>
      </c>
    </row>
    <row r="145" s="2" customFormat="1">
      <c r="A145" s="39"/>
      <c r="B145" s="40"/>
      <c r="C145" s="41"/>
      <c r="D145" s="218" t="s">
        <v>134</v>
      </c>
      <c r="E145" s="41"/>
      <c r="F145" s="219" t="s">
        <v>251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14</v>
      </c>
    </row>
    <row r="146" s="2" customFormat="1">
      <c r="A146" s="39"/>
      <c r="B146" s="40"/>
      <c r="C146" s="41"/>
      <c r="D146" s="223" t="s">
        <v>146</v>
      </c>
      <c r="E146" s="41"/>
      <c r="F146" s="224" t="s">
        <v>247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14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252</v>
      </c>
      <c r="F147" s="203" t="s">
        <v>253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SUM(P148:P149)</f>
        <v>0</v>
      </c>
      <c r="Q147" s="197"/>
      <c r="R147" s="198">
        <f>SUM(R148:R149)</f>
        <v>0</v>
      </c>
      <c r="S147" s="197"/>
      <c r="T147" s="199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79</v>
      </c>
      <c r="AT147" s="201" t="s">
        <v>70</v>
      </c>
      <c r="AU147" s="201" t="s">
        <v>79</v>
      </c>
      <c r="AY147" s="200" t="s">
        <v>125</v>
      </c>
      <c r="BK147" s="202">
        <f>SUM(BK148:BK149)</f>
        <v>0</v>
      </c>
    </row>
    <row r="148" s="2" customFormat="1" ht="16.5" customHeight="1">
      <c r="A148" s="39"/>
      <c r="B148" s="40"/>
      <c r="C148" s="205" t="s">
        <v>254</v>
      </c>
      <c r="D148" s="205" t="s">
        <v>127</v>
      </c>
      <c r="E148" s="206" t="s">
        <v>255</v>
      </c>
      <c r="F148" s="207" t="s">
        <v>256</v>
      </c>
      <c r="G148" s="208" t="s">
        <v>257</v>
      </c>
      <c r="H148" s="209">
        <v>0.02</v>
      </c>
      <c r="I148" s="210"/>
      <c r="J148" s="211">
        <f>ROUND(I148*H148,2)</f>
        <v>0</v>
      </c>
      <c r="K148" s="207" t="s">
        <v>131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132</v>
      </c>
      <c r="AT148" s="216" t="s">
        <v>127</v>
      </c>
      <c r="AU148" s="216" t="s">
        <v>14</v>
      </c>
      <c r="AY148" s="18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132</v>
      </c>
      <c r="BM148" s="216" t="s">
        <v>258</v>
      </c>
    </row>
    <row r="149" s="2" customFormat="1">
      <c r="A149" s="39"/>
      <c r="B149" s="40"/>
      <c r="C149" s="41"/>
      <c r="D149" s="218" t="s">
        <v>134</v>
      </c>
      <c r="E149" s="41"/>
      <c r="F149" s="219" t="s">
        <v>259</v>
      </c>
      <c r="G149" s="41"/>
      <c r="H149" s="41"/>
      <c r="I149" s="220"/>
      <c r="J149" s="41"/>
      <c r="K149" s="41"/>
      <c r="L149" s="45"/>
      <c r="M149" s="257"/>
      <c r="N149" s="258"/>
      <c r="O149" s="259"/>
      <c r="P149" s="259"/>
      <c r="Q149" s="259"/>
      <c r="R149" s="259"/>
      <c r="S149" s="259"/>
      <c r="T149" s="260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14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DcORFKcRWWvhPcKZuutbSbznOxQdAuJ1YHsUEEi8cP/q00sDToXopLrpKetcry+xJ5/N2parHWZOH7eTwVfh4w==" hashValue="uTMcpZP9V7MNDw65HW2SM+HZBXNq0Vq0Fn7582GX4/rzMA+io7x4XFkiRSs2Jd652eK3gFbl4tsu9i7BsAoRhA==" algorithmName="SHA-512" password="CC35"/>
  <autoFilter ref="C81:K14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111211231"/>
    <hyperlink ref="F88" r:id="rId2" display="https://podminky.urs.cz/item/CS_URS_2024_01/111211232"/>
    <hyperlink ref="F90" r:id="rId3" display="https://podminky.urs.cz/item/CS_URS_2024_01/111251202"/>
    <hyperlink ref="F93" r:id="rId4" display="https://podminky.urs.cz/item/CS_URS_2024_01/112101101"/>
    <hyperlink ref="F95" r:id="rId5" display="https://podminky.urs.cz/item/CS_URS_2024_01/112101102"/>
    <hyperlink ref="F97" r:id="rId6" display="https://podminky.urs.cz/item/CS_URS_2024_01/112111111"/>
    <hyperlink ref="F100" r:id="rId7" display="https://podminky.urs.cz/item/CS_URS_2024_01/112201112"/>
    <hyperlink ref="F103" r:id="rId8" display="https://podminky.urs.cz/item/CS_URS_2024_01/112201114"/>
    <hyperlink ref="F106" r:id="rId9" display="https://podminky.urs.cz/item/CS_URS_2024_01/121151124"/>
    <hyperlink ref="F111" r:id="rId10" display="https://podminky.urs.cz/item/CS_URS_2024_01/122351405"/>
    <hyperlink ref="F116" r:id="rId11" display="https://podminky.urs.cz/item/CS_URS_2024_01/162201411"/>
    <hyperlink ref="F118" r:id="rId12" display="https://podminky.urs.cz/item/CS_URS_2024_01/162201412"/>
    <hyperlink ref="F120" r:id="rId13" display="https://podminky.urs.cz/item/CS_URS_2024_01/162251102"/>
    <hyperlink ref="F125" r:id="rId14" display="https://podminky.urs.cz/item/CS_URS_2024_01/162651112"/>
    <hyperlink ref="F130" r:id="rId15" display="https://podminky.urs.cz/item/CS_URS_2024_01/171251101"/>
    <hyperlink ref="F133" r:id="rId16" display="https://podminky.urs.cz/item/CS_URS_2024_01/181351104"/>
    <hyperlink ref="F136" r:id="rId17" display="https://podminky.urs.cz/item/CS_URS_2024_01/181411123"/>
    <hyperlink ref="F139" r:id="rId18" display="https://podminky.urs.cz/item/CS_URS_2024_01/181951111"/>
    <hyperlink ref="F142" r:id="rId19" display="https://podminky.urs.cz/item/CS_URS_2024_01/182151111"/>
    <hyperlink ref="F145" r:id="rId20" display="https://podminky.urs.cz/item/CS_URS_2024_01/182351124"/>
    <hyperlink ref="F149" r:id="rId21" display="https://podminky.urs.cz/item/CS_URS_2024_01/99833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ROUND((SUM(BE84:BE181)),  2)</f>
        <v>0</v>
      </c>
      <c r="G33" s="39"/>
      <c r="H33" s="39"/>
      <c r="I33" s="149">
        <v>0.20999999999999999</v>
      </c>
      <c r="J33" s="148">
        <f>ROUND(((SUM(BE84:BE181))*I33),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ROUND((SUM(BF84:BF181)),  2)</f>
        <v>0</v>
      </c>
      <c r="G34" s="39"/>
      <c r="H34" s="39"/>
      <c r="I34" s="149">
        <v>0.14999999999999999</v>
      </c>
      <c r="J34" s="148">
        <f>ROUND(((SUM(BF84:BF181))*I34),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ROUND((SUM(BG84:BG181)),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ROUND((SUM(BH84:BH181)),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ROUND((SUM(BI84:BI181)),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SO17-2 - Hráz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261</v>
      </c>
      <c r="E62" s="175"/>
      <c r="F62" s="175"/>
      <c r="G62" s="175"/>
      <c r="H62" s="175"/>
      <c r="I62" s="175"/>
      <c r="J62" s="176">
        <f>J158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262</v>
      </c>
      <c r="E63" s="175"/>
      <c r="F63" s="175"/>
      <c r="G63" s="175"/>
      <c r="H63" s="175"/>
      <c r="I63" s="175"/>
      <c r="J63" s="176">
        <f>J169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J179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110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VN1 a REV1 v k.ú.Kozlov u Ledče nad Sázavou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SO17-2 - Hráz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Kozlov u Ledče nad Sázavou</v>
      </c>
      <c r="G78" s="41"/>
      <c r="H78" s="41"/>
      <c r="I78" s="33" t="s">
        <v>23</v>
      </c>
      <c r="J78" s="73" t="str">
        <f>IF(J12="","",J12)</f>
        <v>27. 4. 2024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Česká republika - Státní pozemkový úřad</v>
      </c>
      <c r="G80" s="41"/>
      <c r="H80" s="41"/>
      <c r="I80" s="33" t="s">
        <v>31</v>
      </c>
      <c r="J80" s="37" t="str">
        <f>E21</f>
        <v>Ing.Karel Barták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Ing.Karel Barták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111</v>
      </c>
      <c r="D83" s="181" t="s">
        <v>56</v>
      </c>
      <c r="E83" s="181" t="s">
        <v>52</v>
      </c>
      <c r="F83" s="181" t="s">
        <v>53</v>
      </c>
      <c r="G83" s="181" t="s">
        <v>112</v>
      </c>
      <c r="H83" s="181" t="s">
        <v>113</v>
      </c>
      <c r="I83" s="181" t="s">
        <v>114</v>
      </c>
      <c r="J83" s="181" t="s">
        <v>105</v>
      </c>
      <c r="K83" s="182" t="s">
        <v>115</v>
      </c>
      <c r="L83" s="183"/>
      <c r="M83" s="93" t="s">
        <v>19</v>
      </c>
      <c r="N83" s="94" t="s">
        <v>41</v>
      </c>
      <c r="O83" s="94" t="s">
        <v>116</v>
      </c>
      <c r="P83" s="94" t="s">
        <v>117</v>
      </c>
      <c r="Q83" s="94" t="s">
        <v>118</v>
      </c>
      <c r="R83" s="94" t="s">
        <v>119</v>
      </c>
      <c r="S83" s="94" t="s">
        <v>120</v>
      </c>
      <c r="T83" s="95" t="s">
        <v>121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122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304.54627519999997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123</v>
      </c>
      <c r="F85" s="192" t="s">
        <v>124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P86+P158+P169+P179</f>
        <v>0</v>
      </c>
      <c r="Q85" s="197"/>
      <c r="R85" s="198">
        <f>R86+R158+R169+R179</f>
        <v>304.54627519999997</v>
      </c>
      <c r="S85" s="197"/>
      <c r="T85" s="199">
        <f>T86+T158+T169+T179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125</v>
      </c>
      <c r="BK85" s="202">
        <f>BK86+BK158+BK169+BK179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126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SUM(P87:P157)</f>
        <v>0</v>
      </c>
      <c r="Q86" s="197"/>
      <c r="R86" s="198">
        <f>SUM(R87:R157)</f>
        <v>0.0084080000000000005</v>
      </c>
      <c r="S86" s="197"/>
      <c r="T86" s="199">
        <f>SUM(T87:T157)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125</v>
      </c>
      <c r="BK86" s="202">
        <f>SUM(BK87:BK157)</f>
        <v>0</v>
      </c>
    </row>
    <row r="87" s="2" customFormat="1" ht="24.15" customHeight="1">
      <c r="A87" s="39"/>
      <c r="B87" s="40"/>
      <c r="C87" s="205" t="s">
        <v>79</v>
      </c>
      <c r="D87" s="205" t="s">
        <v>127</v>
      </c>
      <c r="E87" s="206" t="s">
        <v>128</v>
      </c>
      <c r="F87" s="207" t="s">
        <v>129</v>
      </c>
      <c r="G87" s="208" t="s">
        <v>130</v>
      </c>
      <c r="H87" s="209">
        <v>4</v>
      </c>
      <c r="I87" s="210"/>
      <c r="J87" s="211">
        <f>ROUND(I87*H87,2)</f>
        <v>0</v>
      </c>
      <c r="K87" s="207" t="s">
        <v>131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132</v>
      </c>
      <c r="AT87" s="216" t="s">
        <v>127</v>
      </c>
      <c r="AU87" s="216" t="s">
        <v>14</v>
      </c>
      <c r="AY87" s="18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132</v>
      </c>
      <c r="BM87" s="216" t="s">
        <v>263</v>
      </c>
    </row>
    <row r="88" s="2" customFormat="1">
      <c r="A88" s="39"/>
      <c r="B88" s="40"/>
      <c r="C88" s="41"/>
      <c r="D88" s="218" t="s">
        <v>134</v>
      </c>
      <c r="E88" s="41"/>
      <c r="F88" s="219" t="s">
        <v>135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134</v>
      </c>
      <c r="AU88" s="18" t="s">
        <v>14</v>
      </c>
    </row>
    <row r="89" s="2" customFormat="1" ht="24.15" customHeight="1">
      <c r="A89" s="39"/>
      <c r="B89" s="40"/>
      <c r="C89" s="205" t="s">
        <v>14</v>
      </c>
      <c r="D89" s="205" t="s">
        <v>127</v>
      </c>
      <c r="E89" s="206" t="s">
        <v>136</v>
      </c>
      <c r="F89" s="207" t="s">
        <v>137</v>
      </c>
      <c r="G89" s="208" t="s">
        <v>130</v>
      </c>
      <c r="H89" s="209">
        <v>5</v>
      </c>
      <c r="I89" s="210"/>
      <c r="J89" s="211">
        <f>ROUND(I89*H89,2)</f>
        <v>0</v>
      </c>
      <c r="K89" s="207" t="s">
        <v>131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132</v>
      </c>
      <c r="AT89" s="216" t="s">
        <v>127</v>
      </c>
      <c r="AU89" s="216" t="s">
        <v>14</v>
      </c>
      <c r="AY89" s="18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132</v>
      </c>
      <c r="BM89" s="216" t="s">
        <v>264</v>
      </c>
    </row>
    <row r="90" s="2" customFormat="1">
      <c r="A90" s="39"/>
      <c r="B90" s="40"/>
      <c r="C90" s="41"/>
      <c r="D90" s="218" t="s">
        <v>134</v>
      </c>
      <c r="E90" s="41"/>
      <c r="F90" s="219" t="s">
        <v>139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134</v>
      </c>
      <c r="AU90" s="18" t="s">
        <v>14</v>
      </c>
    </row>
    <row r="91" s="2" customFormat="1" ht="24.15" customHeight="1">
      <c r="A91" s="39"/>
      <c r="B91" s="40"/>
      <c r="C91" s="205" t="s">
        <v>140</v>
      </c>
      <c r="D91" s="205" t="s">
        <v>127</v>
      </c>
      <c r="E91" s="206" t="s">
        <v>141</v>
      </c>
      <c r="F91" s="207" t="s">
        <v>142</v>
      </c>
      <c r="G91" s="208" t="s">
        <v>143</v>
      </c>
      <c r="H91" s="209">
        <v>200</v>
      </c>
      <c r="I91" s="210"/>
      <c r="J91" s="211">
        <f>ROUND(I91*H91,2)</f>
        <v>0</v>
      </c>
      <c r="K91" s="207" t="s">
        <v>131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127</v>
      </c>
      <c r="AU91" s="216" t="s">
        <v>14</v>
      </c>
      <c r="AY91" s="18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132</v>
      </c>
      <c r="BM91" s="216" t="s">
        <v>265</v>
      </c>
    </row>
    <row r="92" s="2" customFormat="1">
      <c r="A92" s="39"/>
      <c r="B92" s="40"/>
      <c r="C92" s="41"/>
      <c r="D92" s="218" t="s">
        <v>134</v>
      </c>
      <c r="E92" s="41"/>
      <c r="F92" s="219" t="s">
        <v>145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14</v>
      </c>
    </row>
    <row r="93" s="2" customFormat="1">
      <c r="A93" s="39"/>
      <c r="B93" s="40"/>
      <c r="C93" s="41"/>
      <c r="D93" s="223" t="s">
        <v>146</v>
      </c>
      <c r="E93" s="41"/>
      <c r="F93" s="224" t="s">
        <v>266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14</v>
      </c>
    </row>
    <row r="94" s="2" customFormat="1" ht="21.75" customHeight="1">
      <c r="A94" s="39"/>
      <c r="B94" s="40"/>
      <c r="C94" s="205" t="s">
        <v>132</v>
      </c>
      <c r="D94" s="205" t="s">
        <v>127</v>
      </c>
      <c r="E94" s="206" t="s">
        <v>148</v>
      </c>
      <c r="F94" s="207" t="s">
        <v>149</v>
      </c>
      <c r="G94" s="208" t="s">
        <v>130</v>
      </c>
      <c r="H94" s="209">
        <v>4</v>
      </c>
      <c r="I94" s="210"/>
      <c r="J94" s="211">
        <f>ROUND(I94*H94,2)</f>
        <v>0</v>
      </c>
      <c r="K94" s="207" t="s">
        <v>131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132</v>
      </c>
      <c r="AT94" s="216" t="s">
        <v>127</v>
      </c>
      <c r="AU94" s="216" t="s">
        <v>14</v>
      </c>
      <c r="AY94" s="18" t="s">
        <v>125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132</v>
      </c>
      <c r="BM94" s="216" t="s">
        <v>267</v>
      </c>
    </row>
    <row r="95" s="2" customFormat="1">
      <c r="A95" s="39"/>
      <c r="B95" s="40"/>
      <c r="C95" s="41"/>
      <c r="D95" s="218" t="s">
        <v>134</v>
      </c>
      <c r="E95" s="41"/>
      <c r="F95" s="219" t="s">
        <v>151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134</v>
      </c>
      <c r="AU95" s="18" t="s">
        <v>14</v>
      </c>
    </row>
    <row r="96" s="2" customFormat="1" ht="21.75" customHeight="1">
      <c r="A96" s="39"/>
      <c r="B96" s="40"/>
      <c r="C96" s="205" t="s">
        <v>152</v>
      </c>
      <c r="D96" s="205" t="s">
        <v>127</v>
      </c>
      <c r="E96" s="206" t="s">
        <v>153</v>
      </c>
      <c r="F96" s="207" t="s">
        <v>154</v>
      </c>
      <c r="G96" s="208" t="s">
        <v>130</v>
      </c>
      <c r="H96" s="209">
        <v>5</v>
      </c>
      <c r="I96" s="210"/>
      <c r="J96" s="211">
        <f>ROUND(I96*H96,2)</f>
        <v>0</v>
      </c>
      <c r="K96" s="207" t="s">
        <v>131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132</v>
      </c>
      <c r="AT96" s="216" t="s">
        <v>127</v>
      </c>
      <c r="AU96" s="216" t="s">
        <v>14</v>
      </c>
      <c r="AY96" s="18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132</v>
      </c>
      <c r="BM96" s="216" t="s">
        <v>268</v>
      </c>
    </row>
    <row r="97" s="2" customFormat="1">
      <c r="A97" s="39"/>
      <c r="B97" s="40"/>
      <c r="C97" s="41"/>
      <c r="D97" s="218" t="s">
        <v>134</v>
      </c>
      <c r="E97" s="41"/>
      <c r="F97" s="219" t="s">
        <v>156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14</v>
      </c>
    </row>
    <row r="98" s="2" customFormat="1" ht="16.5" customHeight="1">
      <c r="A98" s="39"/>
      <c r="B98" s="40"/>
      <c r="C98" s="205" t="s">
        <v>157</v>
      </c>
      <c r="D98" s="205" t="s">
        <v>127</v>
      </c>
      <c r="E98" s="206" t="s">
        <v>158</v>
      </c>
      <c r="F98" s="207" t="s">
        <v>159</v>
      </c>
      <c r="G98" s="208" t="s">
        <v>130</v>
      </c>
      <c r="H98" s="209">
        <v>10</v>
      </c>
      <c r="I98" s="210"/>
      <c r="J98" s="211">
        <f>ROUND(I98*H98,2)</f>
        <v>0</v>
      </c>
      <c r="K98" s="207" t="s">
        <v>131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132</v>
      </c>
      <c r="AT98" s="216" t="s">
        <v>127</v>
      </c>
      <c r="AU98" s="216" t="s">
        <v>14</v>
      </c>
      <c r="AY98" s="18" t="s">
        <v>125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132</v>
      </c>
      <c r="BM98" s="216" t="s">
        <v>269</v>
      </c>
    </row>
    <row r="99" s="2" customFormat="1">
      <c r="A99" s="39"/>
      <c r="B99" s="40"/>
      <c r="C99" s="41"/>
      <c r="D99" s="218" t="s">
        <v>134</v>
      </c>
      <c r="E99" s="41"/>
      <c r="F99" s="219" t="s">
        <v>161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134</v>
      </c>
      <c r="AU99" s="18" t="s">
        <v>14</v>
      </c>
    </row>
    <row r="100" s="2" customFormat="1">
      <c r="A100" s="39"/>
      <c r="B100" s="40"/>
      <c r="C100" s="41"/>
      <c r="D100" s="223" t="s">
        <v>146</v>
      </c>
      <c r="E100" s="41"/>
      <c r="F100" s="224" t="s">
        <v>270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146</v>
      </c>
      <c r="AU100" s="18" t="s">
        <v>14</v>
      </c>
    </row>
    <row r="101" s="2" customFormat="1" ht="21.75" customHeight="1">
      <c r="A101" s="39"/>
      <c r="B101" s="40"/>
      <c r="C101" s="205" t="s">
        <v>163</v>
      </c>
      <c r="D101" s="205" t="s">
        <v>127</v>
      </c>
      <c r="E101" s="206" t="s">
        <v>164</v>
      </c>
      <c r="F101" s="207" t="s">
        <v>165</v>
      </c>
      <c r="G101" s="208" t="s">
        <v>130</v>
      </c>
      <c r="H101" s="209">
        <v>4</v>
      </c>
      <c r="I101" s="210"/>
      <c r="J101" s="211">
        <f>ROUND(I101*H101,2)</f>
        <v>0</v>
      </c>
      <c r="K101" s="207" t="s">
        <v>131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132</v>
      </c>
      <c r="AT101" s="216" t="s">
        <v>127</v>
      </c>
      <c r="AU101" s="216" t="s">
        <v>14</v>
      </c>
      <c r="AY101" s="18" t="s">
        <v>125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132</v>
      </c>
      <c r="BM101" s="216" t="s">
        <v>271</v>
      </c>
    </row>
    <row r="102" s="2" customFormat="1">
      <c r="A102" s="39"/>
      <c r="B102" s="40"/>
      <c r="C102" s="41"/>
      <c r="D102" s="218" t="s">
        <v>134</v>
      </c>
      <c r="E102" s="41"/>
      <c r="F102" s="219" t="s">
        <v>167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134</v>
      </c>
      <c r="AU102" s="18" t="s">
        <v>14</v>
      </c>
    </row>
    <row r="103" s="2" customFormat="1">
      <c r="A103" s="39"/>
      <c r="B103" s="40"/>
      <c r="C103" s="41"/>
      <c r="D103" s="223" t="s">
        <v>146</v>
      </c>
      <c r="E103" s="41"/>
      <c r="F103" s="224" t="s">
        <v>168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146</v>
      </c>
      <c r="AU103" s="18" t="s">
        <v>14</v>
      </c>
    </row>
    <row r="104" s="2" customFormat="1" ht="21.75" customHeight="1">
      <c r="A104" s="39"/>
      <c r="B104" s="40"/>
      <c r="C104" s="205" t="s">
        <v>169</v>
      </c>
      <c r="D104" s="205" t="s">
        <v>127</v>
      </c>
      <c r="E104" s="206" t="s">
        <v>170</v>
      </c>
      <c r="F104" s="207" t="s">
        <v>171</v>
      </c>
      <c r="G104" s="208" t="s">
        <v>130</v>
      </c>
      <c r="H104" s="209">
        <v>5</v>
      </c>
      <c r="I104" s="210"/>
      <c r="J104" s="211">
        <f>ROUND(I104*H104,2)</f>
        <v>0</v>
      </c>
      <c r="K104" s="207" t="s">
        <v>131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127</v>
      </c>
      <c r="AU104" s="216" t="s">
        <v>14</v>
      </c>
      <c r="AY104" s="18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132</v>
      </c>
      <c r="BM104" s="216" t="s">
        <v>272</v>
      </c>
    </row>
    <row r="105" s="2" customFormat="1">
      <c r="A105" s="39"/>
      <c r="B105" s="40"/>
      <c r="C105" s="41"/>
      <c r="D105" s="218" t="s">
        <v>134</v>
      </c>
      <c r="E105" s="41"/>
      <c r="F105" s="219" t="s">
        <v>173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134</v>
      </c>
      <c r="AU105" s="18" t="s">
        <v>14</v>
      </c>
    </row>
    <row r="106" s="2" customFormat="1">
      <c r="A106" s="39"/>
      <c r="B106" s="40"/>
      <c r="C106" s="41"/>
      <c r="D106" s="223" t="s">
        <v>146</v>
      </c>
      <c r="E106" s="41"/>
      <c r="F106" s="224" t="s">
        <v>168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14</v>
      </c>
    </row>
    <row r="107" s="2" customFormat="1" ht="24.15" customHeight="1">
      <c r="A107" s="39"/>
      <c r="B107" s="40"/>
      <c r="C107" s="205" t="s">
        <v>174</v>
      </c>
      <c r="D107" s="205" t="s">
        <v>127</v>
      </c>
      <c r="E107" s="206" t="s">
        <v>273</v>
      </c>
      <c r="F107" s="207" t="s">
        <v>274</v>
      </c>
      <c r="G107" s="208" t="s">
        <v>186</v>
      </c>
      <c r="H107" s="209">
        <v>151</v>
      </c>
      <c r="I107" s="210"/>
      <c r="J107" s="211">
        <f>ROUND(I107*H107,2)</f>
        <v>0</v>
      </c>
      <c r="K107" s="207" t="s">
        <v>131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132</v>
      </c>
      <c r="AT107" s="216" t="s">
        <v>127</v>
      </c>
      <c r="AU107" s="216" t="s">
        <v>14</v>
      </c>
      <c r="AY107" s="18" t="s">
        <v>125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132</v>
      </c>
      <c r="BM107" s="216" t="s">
        <v>275</v>
      </c>
    </row>
    <row r="108" s="2" customFormat="1">
      <c r="A108" s="39"/>
      <c r="B108" s="40"/>
      <c r="C108" s="41"/>
      <c r="D108" s="218" t="s">
        <v>134</v>
      </c>
      <c r="E108" s="41"/>
      <c r="F108" s="219" t="s">
        <v>276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134</v>
      </c>
      <c r="AU108" s="18" t="s">
        <v>14</v>
      </c>
    </row>
    <row r="109" s="2" customFormat="1">
      <c r="A109" s="39"/>
      <c r="B109" s="40"/>
      <c r="C109" s="41"/>
      <c r="D109" s="223" t="s">
        <v>146</v>
      </c>
      <c r="E109" s="41"/>
      <c r="F109" s="224" t="s">
        <v>277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146</v>
      </c>
      <c r="AU109" s="18" t="s">
        <v>14</v>
      </c>
    </row>
    <row r="110" s="2" customFormat="1" ht="24.15" customHeight="1">
      <c r="A110" s="39"/>
      <c r="B110" s="40"/>
      <c r="C110" s="205" t="s">
        <v>183</v>
      </c>
      <c r="D110" s="205" t="s">
        <v>127</v>
      </c>
      <c r="E110" s="206" t="s">
        <v>278</v>
      </c>
      <c r="F110" s="207" t="s">
        <v>279</v>
      </c>
      <c r="G110" s="208" t="s">
        <v>186</v>
      </c>
      <c r="H110" s="209">
        <v>51</v>
      </c>
      <c r="I110" s="210"/>
      <c r="J110" s="211">
        <f>ROUND(I110*H110,2)</f>
        <v>0</v>
      </c>
      <c r="K110" s="207" t="s">
        <v>131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132</v>
      </c>
      <c r="AT110" s="216" t="s">
        <v>127</v>
      </c>
      <c r="AU110" s="216" t="s">
        <v>14</v>
      </c>
      <c r="AY110" s="18" t="s">
        <v>125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132</v>
      </c>
      <c r="BM110" s="216" t="s">
        <v>280</v>
      </c>
    </row>
    <row r="111" s="2" customFormat="1">
      <c r="A111" s="39"/>
      <c r="B111" s="40"/>
      <c r="C111" s="41"/>
      <c r="D111" s="218" t="s">
        <v>134</v>
      </c>
      <c r="E111" s="41"/>
      <c r="F111" s="219" t="s">
        <v>281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134</v>
      </c>
      <c r="AU111" s="18" t="s">
        <v>14</v>
      </c>
    </row>
    <row r="112" s="2" customFormat="1" ht="24.15" customHeight="1">
      <c r="A112" s="39"/>
      <c r="B112" s="40"/>
      <c r="C112" s="205" t="s">
        <v>191</v>
      </c>
      <c r="D112" s="205" t="s">
        <v>127</v>
      </c>
      <c r="E112" s="206" t="s">
        <v>282</v>
      </c>
      <c r="F112" s="207" t="s">
        <v>283</v>
      </c>
      <c r="G112" s="208" t="s">
        <v>130</v>
      </c>
      <c r="H112" s="209">
        <v>4</v>
      </c>
      <c r="I112" s="210"/>
      <c r="J112" s="211">
        <f>ROUND(I112*H112,2)</f>
        <v>0</v>
      </c>
      <c r="K112" s="207" t="s">
        <v>131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132</v>
      </c>
      <c r="AT112" s="216" t="s">
        <v>127</v>
      </c>
      <c r="AU112" s="216" t="s">
        <v>14</v>
      </c>
      <c r="AY112" s="18" t="s">
        <v>125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132</v>
      </c>
      <c r="BM112" s="216" t="s">
        <v>284</v>
      </c>
    </row>
    <row r="113" s="2" customFormat="1">
      <c r="A113" s="39"/>
      <c r="B113" s="40"/>
      <c r="C113" s="41"/>
      <c r="D113" s="218" t="s">
        <v>134</v>
      </c>
      <c r="E113" s="41"/>
      <c r="F113" s="219" t="s">
        <v>285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14</v>
      </c>
    </row>
    <row r="114" s="2" customFormat="1" ht="24.15" customHeight="1">
      <c r="A114" s="39"/>
      <c r="B114" s="40"/>
      <c r="C114" s="205" t="s">
        <v>196</v>
      </c>
      <c r="D114" s="205" t="s">
        <v>127</v>
      </c>
      <c r="E114" s="206" t="s">
        <v>286</v>
      </c>
      <c r="F114" s="207" t="s">
        <v>287</v>
      </c>
      <c r="G114" s="208" t="s">
        <v>130</v>
      </c>
      <c r="H114" s="209">
        <v>5</v>
      </c>
      <c r="I114" s="210"/>
      <c r="J114" s="211">
        <f>ROUND(I114*H114,2)</f>
        <v>0</v>
      </c>
      <c r="K114" s="207" t="s">
        <v>131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132</v>
      </c>
      <c r="AT114" s="216" t="s">
        <v>127</v>
      </c>
      <c r="AU114" s="216" t="s">
        <v>14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132</v>
      </c>
      <c r="BM114" s="216" t="s">
        <v>288</v>
      </c>
    </row>
    <row r="115" s="2" customFormat="1">
      <c r="A115" s="39"/>
      <c r="B115" s="40"/>
      <c r="C115" s="41"/>
      <c r="D115" s="218" t="s">
        <v>134</v>
      </c>
      <c r="E115" s="41"/>
      <c r="F115" s="219" t="s">
        <v>289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134</v>
      </c>
      <c r="AU115" s="18" t="s">
        <v>14</v>
      </c>
    </row>
    <row r="116" s="2" customFormat="1" ht="24.15" customHeight="1">
      <c r="A116" s="39"/>
      <c r="B116" s="40"/>
      <c r="C116" s="205" t="s">
        <v>201</v>
      </c>
      <c r="D116" s="205" t="s">
        <v>127</v>
      </c>
      <c r="E116" s="206" t="s">
        <v>192</v>
      </c>
      <c r="F116" s="207" t="s">
        <v>193</v>
      </c>
      <c r="G116" s="208" t="s">
        <v>130</v>
      </c>
      <c r="H116" s="209">
        <v>4</v>
      </c>
      <c r="I116" s="210"/>
      <c r="J116" s="211">
        <f>ROUND(I116*H116,2)</f>
        <v>0</v>
      </c>
      <c r="K116" s="207" t="s">
        <v>131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132</v>
      </c>
      <c r="AT116" s="216" t="s">
        <v>127</v>
      </c>
      <c r="AU116" s="216" t="s">
        <v>14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132</v>
      </c>
      <c r="BM116" s="216" t="s">
        <v>290</v>
      </c>
    </row>
    <row r="117" s="2" customFormat="1">
      <c r="A117" s="39"/>
      <c r="B117" s="40"/>
      <c r="C117" s="41"/>
      <c r="D117" s="218" t="s">
        <v>134</v>
      </c>
      <c r="E117" s="41"/>
      <c r="F117" s="219" t="s">
        <v>195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14</v>
      </c>
    </row>
    <row r="118" s="2" customFormat="1" ht="24.15" customHeight="1">
      <c r="A118" s="39"/>
      <c r="B118" s="40"/>
      <c r="C118" s="205" t="s">
        <v>208</v>
      </c>
      <c r="D118" s="205" t="s">
        <v>127</v>
      </c>
      <c r="E118" s="206" t="s">
        <v>197</v>
      </c>
      <c r="F118" s="207" t="s">
        <v>198</v>
      </c>
      <c r="G118" s="208" t="s">
        <v>130</v>
      </c>
      <c r="H118" s="209">
        <v>5</v>
      </c>
      <c r="I118" s="210"/>
      <c r="J118" s="211">
        <f>ROUND(I118*H118,2)</f>
        <v>0</v>
      </c>
      <c r="K118" s="207" t="s">
        <v>131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132</v>
      </c>
      <c r="AT118" s="216" t="s">
        <v>127</v>
      </c>
      <c r="AU118" s="216" t="s">
        <v>14</v>
      </c>
      <c r="AY118" s="18" t="s">
        <v>125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132</v>
      </c>
      <c r="BM118" s="216" t="s">
        <v>291</v>
      </c>
    </row>
    <row r="119" s="2" customFormat="1">
      <c r="A119" s="39"/>
      <c r="B119" s="40"/>
      <c r="C119" s="41"/>
      <c r="D119" s="218" t="s">
        <v>134</v>
      </c>
      <c r="E119" s="41"/>
      <c r="F119" s="219" t="s">
        <v>200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14</v>
      </c>
    </row>
    <row r="120" s="2" customFormat="1" ht="37.8" customHeight="1">
      <c r="A120" s="39"/>
      <c r="B120" s="40"/>
      <c r="C120" s="205" t="s">
        <v>8</v>
      </c>
      <c r="D120" s="205" t="s">
        <v>127</v>
      </c>
      <c r="E120" s="206" t="s">
        <v>202</v>
      </c>
      <c r="F120" s="207" t="s">
        <v>203</v>
      </c>
      <c r="G120" s="208" t="s">
        <v>186</v>
      </c>
      <c r="H120" s="209">
        <v>305</v>
      </c>
      <c r="I120" s="210"/>
      <c r="J120" s="211">
        <f>ROUND(I120*H120,2)</f>
        <v>0</v>
      </c>
      <c r="K120" s="207" t="s">
        <v>131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132</v>
      </c>
      <c r="AT120" s="216" t="s">
        <v>127</v>
      </c>
      <c r="AU120" s="216" t="s">
        <v>14</v>
      </c>
      <c r="AY120" s="18" t="s">
        <v>125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132</v>
      </c>
      <c r="BM120" s="216" t="s">
        <v>292</v>
      </c>
    </row>
    <row r="121" s="2" customFormat="1">
      <c r="A121" s="39"/>
      <c r="B121" s="40"/>
      <c r="C121" s="41"/>
      <c r="D121" s="218" t="s">
        <v>134</v>
      </c>
      <c r="E121" s="41"/>
      <c r="F121" s="219" t="s">
        <v>205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14</v>
      </c>
    </row>
    <row r="122" s="2" customFormat="1">
      <c r="A122" s="39"/>
      <c r="B122" s="40"/>
      <c r="C122" s="41"/>
      <c r="D122" s="223" t="s">
        <v>146</v>
      </c>
      <c r="E122" s="41"/>
      <c r="F122" s="224" t="s">
        <v>293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146</v>
      </c>
      <c r="AU122" s="18" t="s">
        <v>14</v>
      </c>
    </row>
    <row r="123" s="13" customFormat="1">
      <c r="A123" s="13"/>
      <c r="B123" s="225"/>
      <c r="C123" s="226"/>
      <c r="D123" s="223" t="s">
        <v>180</v>
      </c>
      <c r="E123" s="227" t="s">
        <v>19</v>
      </c>
      <c r="F123" s="228" t="s">
        <v>294</v>
      </c>
      <c r="G123" s="226"/>
      <c r="H123" s="229">
        <v>305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180</v>
      </c>
      <c r="AU123" s="235" t="s">
        <v>14</v>
      </c>
      <c r="AV123" s="13" t="s">
        <v>14</v>
      </c>
      <c r="AW123" s="13" t="s">
        <v>33</v>
      </c>
      <c r="AX123" s="13" t="s">
        <v>71</v>
      </c>
      <c r="AY123" s="235" t="s">
        <v>125</v>
      </c>
    </row>
    <row r="124" s="14" customFormat="1">
      <c r="A124" s="14"/>
      <c r="B124" s="236"/>
      <c r="C124" s="237"/>
      <c r="D124" s="223" t="s">
        <v>180</v>
      </c>
      <c r="E124" s="238" t="s">
        <v>19</v>
      </c>
      <c r="F124" s="239" t="s">
        <v>182</v>
      </c>
      <c r="G124" s="237"/>
      <c r="H124" s="240">
        <v>305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180</v>
      </c>
      <c r="AU124" s="246" t="s">
        <v>14</v>
      </c>
      <c r="AV124" s="14" t="s">
        <v>132</v>
      </c>
      <c r="AW124" s="14" t="s">
        <v>33</v>
      </c>
      <c r="AX124" s="14" t="s">
        <v>79</v>
      </c>
      <c r="AY124" s="246" t="s">
        <v>125</v>
      </c>
    </row>
    <row r="125" s="2" customFormat="1" ht="37.8" customHeight="1">
      <c r="A125" s="39"/>
      <c r="B125" s="40"/>
      <c r="C125" s="205" t="s">
        <v>220</v>
      </c>
      <c r="D125" s="205" t="s">
        <v>127</v>
      </c>
      <c r="E125" s="206" t="s">
        <v>295</v>
      </c>
      <c r="F125" s="207" t="s">
        <v>296</v>
      </c>
      <c r="G125" s="208" t="s">
        <v>186</v>
      </c>
      <c r="H125" s="209">
        <v>58.5</v>
      </c>
      <c r="I125" s="210"/>
      <c r="J125" s="211">
        <f>ROUND(I125*H125,2)</f>
        <v>0</v>
      </c>
      <c r="K125" s="207" t="s">
        <v>131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132</v>
      </c>
      <c r="AT125" s="216" t="s">
        <v>127</v>
      </c>
      <c r="AU125" s="216" t="s">
        <v>14</v>
      </c>
      <c r="AY125" s="18" t="s">
        <v>125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132</v>
      </c>
      <c r="BM125" s="216" t="s">
        <v>297</v>
      </c>
    </row>
    <row r="126" s="2" customFormat="1">
      <c r="A126" s="39"/>
      <c r="B126" s="40"/>
      <c r="C126" s="41"/>
      <c r="D126" s="218" t="s">
        <v>134</v>
      </c>
      <c r="E126" s="41"/>
      <c r="F126" s="219" t="s">
        <v>298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14</v>
      </c>
    </row>
    <row r="127" s="2" customFormat="1">
      <c r="A127" s="39"/>
      <c r="B127" s="40"/>
      <c r="C127" s="41"/>
      <c r="D127" s="223" t="s">
        <v>146</v>
      </c>
      <c r="E127" s="41"/>
      <c r="F127" s="224" t="s">
        <v>299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146</v>
      </c>
      <c r="AU127" s="18" t="s">
        <v>14</v>
      </c>
    </row>
    <row r="128" s="13" customFormat="1">
      <c r="A128" s="13"/>
      <c r="B128" s="225"/>
      <c r="C128" s="226"/>
      <c r="D128" s="223" t="s">
        <v>180</v>
      </c>
      <c r="E128" s="227" t="s">
        <v>19</v>
      </c>
      <c r="F128" s="228" t="s">
        <v>300</v>
      </c>
      <c r="G128" s="226"/>
      <c r="H128" s="229">
        <v>58.5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180</v>
      </c>
      <c r="AU128" s="235" t="s">
        <v>14</v>
      </c>
      <c r="AV128" s="13" t="s">
        <v>14</v>
      </c>
      <c r="AW128" s="13" t="s">
        <v>33</v>
      </c>
      <c r="AX128" s="13" t="s">
        <v>71</v>
      </c>
      <c r="AY128" s="235" t="s">
        <v>125</v>
      </c>
    </row>
    <row r="129" s="14" customFormat="1">
      <c r="A129" s="14"/>
      <c r="B129" s="236"/>
      <c r="C129" s="237"/>
      <c r="D129" s="223" t="s">
        <v>180</v>
      </c>
      <c r="E129" s="238" t="s">
        <v>19</v>
      </c>
      <c r="F129" s="239" t="s">
        <v>182</v>
      </c>
      <c r="G129" s="237"/>
      <c r="H129" s="240">
        <v>58.5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180</v>
      </c>
      <c r="AU129" s="246" t="s">
        <v>14</v>
      </c>
      <c r="AV129" s="14" t="s">
        <v>132</v>
      </c>
      <c r="AW129" s="14" t="s">
        <v>33</v>
      </c>
      <c r="AX129" s="14" t="s">
        <v>79</v>
      </c>
      <c r="AY129" s="246" t="s">
        <v>125</v>
      </c>
    </row>
    <row r="130" s="2" customFormat="1" ht="24.15" customHeight="1">
      <c r="A130" s="39"/>
      <c r="B130" s="40"/>
      <c r="C130" s="205" t="s">
        <v>226</v>
      </c>
      <c r="D130" s="205" t="s">
        <v>127</v>
      </c>
      <c r="E130" s="206" t="s">
        <v>301</v>
      </c>
      <c r="F130" s="207" t="s">
        <v>302</v>
      </c>
      <c r="G130" s="208" t="s">
        <v>186</v>
      </c>
      <c r="H130" s="209">
        <v>185</v>
      </c>
      <c r="I130" s="210"/>
      <c r="J130" s="211">
        <f>ROUND(I130*H130,2)</f>
        <v>0</v>
      </c>
      <c r="K130" s="207" t="s">
        <v>131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132</v>
      </c>
      <c r="AT130" s="216" t="s">
        <v>127</v>
      </c>
      <c r="AU130" s="216" t="s">
        <v>14</v>
      </c>
      <c r="AY130" s="18" t="s">
        <v>125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132</v>
      </c>
      <c r="BM130" s="216" t="s">
        <v>303</v>
      </c>
    </row>
    <row r="131" s="2" customFormat="1">
      <c r="A131" s="39"/>
      <c r="B131" s="40"/>
      <c r="C131" s="41"/>
      <c r="D131" s="218" t="s">
        <v>134</v>
      </c>
      <c r="E131" s="41"/>
      <c r="F131" s="219" t="s">
        <v>304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14</v>
      </c>
    </row>
    <row r="132" s="2" customFormat="1" ht="37.8" customHeight="1">
      <c r="A132" s="39"/>
      <c r="B132" s="40"/>
      <c r="C132" s="205" t="s">
        <v>231</v>
      </c>
      <c r="D132" s="205" t="s">
        <v>127</v>
      </c>
      <c r="E132" s="206" t="s">
        <v>305</v>
      </c>
      <c r="F132" s="207" t="s">
        <v>306</v>
      </c>
      <c r="G132" s="208" t="s">
        <v>186</v>
      </c>
      <c r="H132" s="209">
        <v>1125</v>
      </c>
      <c r="I132" s="210"/>
      <c r="J132" s="211">
        <f>ROUND(I132*H132,2)</f>
        <v>0</v>
      </c>
      <c r="K132" s="207" t="s">
        <v>131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132</v>
      </c>
      <c r="AT132" s="216" t="s">
        <v>127</v>
      </c>
      <c r="AU132" s="216" t="s">
        <v>14</v>
      </c>
      <c r="AY132" s="18" t="s">
        <v>125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132</v>
      </c>
      <c r="BM132" s="216" t="s">
        <v>307</v>
      </c>
    </row>
    <row r="133" s="2" customFormat="1">
      <c r="A133" s="39"/>
      <c r="B133" s="40"/>
      <c r="C133" s="41"/>
      <c r="D133" s="218" t="s">
        <v>134</v>
      </c>
      <c r="E133" s="41"/>
      <c r="F133" s="219" t="s">
        <v>308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14</v>
      </c>
    </row>
    <row r="134" s="2" customFormat="1">
      <c r="A134" s="39"/>
      <c r="B134" s="40"/>
      <c r="C134" s="41"/>
      <c r="D134" s="223" t="s">
        <v>146</v>
      </c>
      <c r="E134" s="41"/>
      <c r="F134" s="224" t="s">
        <v>309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14</v>
      </c>
    </row>
    <row r="135" s="13" customFormat="1">
      <c r="A135" s="13"/>
      <c r="B135" s="225"/>
      <c r="C135" s="226"/>
      <c r="D135" s="223" t="s">
        <v>180</v>
      </c>
      <c r="E135" s="227" t="s">
        <v>19</v>
      </c>
      <c r="F135" s="228" t="s">
        <v>310</v>
      </c>
      <c r="G135" s="226"/>
      <c r="H135" s="229">
        <v>1125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180</v>
      </c>
      <c r="AU135" s="235" t="s">
        <v>14</v>
      </c>
      <c r="AV135" s="13" t="s">
        <v>14</v>
      </c>
      <c r="AW135" s="13" t="s">
        <v>33</v>
      </c>
      <c r="AX135" s="13" t="s">
        <v>71</v>
      </c>
      <c r="AY135" s="235" t="s">
        <v>125</v>
      </c>
    </row>
    <row r="136" s="14" customFormat="1">
      <c r="A136" s="14"/>
      <c r="B136" s="236"/>
      <c r="C136" s="237"/>
      <c r="D136" s="223" t="s">
        <v>180</v>
      </c>
      <c r="E136" s="238" t="s">
        <v>19</v>
      </c>
      <c r="F136" s="239" t="s">
        <v>182</v>
      </c>
      <c r="G136" s="237"/>
      <c r="H136" s="240">
        <v>1125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180</v>
      </c>
      <c r="AU136" s="246" t="s">
        <v>14</v>
      </c>
      <c r="AV136" s="14" t="s">
        <v>132</v>
      </c>
      <c r="AW136" s="14" t="s">
        <v>33</v>
      </c>
      <c r="AX136" s="14" t="s">
        <v>79</v>
      </c>
      <c r="AY136" s="246" t="s">
        <v>125</v>
      </c>
    </row>
    <row r="137" s="2" customFormat="1" ht="24.15" customHeight="1">
      <c r="A137" s="39"/>
      <c r="B137" s="40"/>
      <c r="C137" s="205" t="s">
        <v>237</v>
      </c>
      <c r="D137" s="205" t="s">
        <v>127</v>
      </c>
      <c r="E137" s="206" t="s">
        <v>221</v>
      </c>
      <c r="F137" s="207" t="s">
        <v>222</v>
      </c>
      <c r="G137" s="208" t="s">
        <v>143</v>
      </c>
      <c r="H137" s="209">
        <v>173.40000000000001</v>
      </c>
      <c r="I137" s="210"/>
      <c r="J137" s="211">
        <f>ROUND(I137*H137,2)</f>
        <v>0</v>
      </c>
      <c r="K137" s="207" t="s">
        <v>131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132</v>
      </c>
      <c r="AT137" s="216" t="s">
        <v>127</v>
      </c>
      <c r="AU137" s="216" t="s">
        <v>14</v>
      </c>
      <c r="AY137" s="18" t="s">
        <v>125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132</v>
      </c>
      <c r="BM137" s="216" t="s">
        <v>311</v>
      </c>
    </row>
    <row r="138" s="2" customFormat="1">
      <c r="A138" s="39"/>
      <c r="B138" s="40"/>
      <c r="C138" s="41"/>
      <c r="D138" s="218" t="s">
        <v>134</v>
      </c>
      <c r="E138" s="41"/>
      <c r="F138" s="219" t="s">
        <v>224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14</v>
      </c>
    </row>
    <row r="139" s="2" customFormat="1">
      <c r="A139" s="39"/>
      <c r="B139" s="40"/>
      <c r="C139" s="41"/>
      <c r="D139" s="223" t="s">
        <v>146</v>
      </c>
      <c r="E139" s="41"/>
      <c r="F139" s="224" t="s">
        <v>312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146</v>
      </c>
      <c r="AU139" s="18" t="s">
        <v>14</v>
      </c>
    </row>
    <row r="140" s="2" customFormat="1" ht="24.15" customHeight="1">
      <c r="A140" s="39"/>
      <c r="B140" s="40"/>
      <c r="C140" s="205" t="s">
        <v>242</v>
      </c>
      <c r="D140" s="205" t="s">
        <v>127</v>
      </c>
      <c r="E140" s="206" t="s">
        <v>313</v>
      </c>
      <c r="F140" s="207" t="s">
        <v>314</v>
      </c>
      <c r="G140" s="208" t="s">
        <v>143</v>
      </c>
      <c r="H140" s="209">
        <v>173.40000000000001</v>
      </c>
      <c r="I140" s="210"/>
      <c r="J140" s="211">
        <f>ROUND(I140*H140,2)</f>
        <v>0</v>
      </c>
      <c r="K140" s="207" t="s">
        <v>131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132</v>
      </c>
      <c r="AT140" s="216" t="s">
        <v>127</v>
      </c>
      <c r="AU140" s="216" t="s">
        <v>14</v>
      </c>
      <c r="AY140" s="18" t="s">
        <v>125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132</v>
      </c>
      <c r="BM140" s="216" t="s">
        <v>315</v>
      </c>
    </row>
    <row r="141" s="2" customFormat="1">
      <c r="A141" s="39"/>
      <c r="B141" s="40"/>
      <c r="C141" s="41"/>
      <c r="D141" s="218" t="s">
        <v>134</v>
      </c>
      <c r="E141" s="41"/>
      <c r="F141" s="219" t="s">
        <v>316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14</v>
      </c>
    </row>
    <row r="142" s="2" customFormat="1" ht="16.5" customHeight="1">
      <c r="A142" s="39"/>
      <c r="B142" s="40"/>
      <c r="C142" s="247" t="s">
        <v>7</v>
      </c>
      <c r="D142" s="247" t="s">
        <v>232</v>
      </c>
      <c r="E142" s="248" t="s">
        <v>233</v>
      </c>
      <c r="F142" s="249" t="s">
        <v>234</v>
      </c>
      <c r="G142" s="250" t="s">
        <v>235</v>
      </c>
      <c r="H142" s="251">
        <v>3.468</v>
      </c>
      <c r="I142" s="252"/>
      <c r="J142" s="253">
        <f>ROUND(I142*H142,2)</f>
        <v>0</v>
      </c>
      <c r="K142" s="249" t="s">
        <v>131</v>
      </c>
      <c r="L142" s="254"/>
      <c r="M142" s="255" t="s">
        <v>19</v>
      </c>
      <c r="N142" s="256" t="s">
        <v>42</v>
      </c>
      <c r="O142" s="85"/>
      <c r="P142" s="214">
        <f>O142*H142</f>
        <v>0</v>
      </c>
      <c r="Q142" s="214">
        <v>0.001</v>
      </c>
      <c r="R142" s="214">
        <f>Q142*H142</f>
        <v>0.0034680000000000002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169</v>
      </c>
      <c r="AT142" s="216" t="s">
        <v>232</v>
      </c>
      <c r="AU142" s="216" t="s">
        <v>14</v>
      </c>
      <c r="AY142" s="18" t="s">
        <v>125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132</v>
      </c>
      <c r="BM142" s="216" t="s">
        <v>317</v>
      </c>
    </row>
    <row r="143" s="2" customFormat="1" ht="24.15" customHeight="1">
      <c r="A143" s="39"/>
      <c r="B143" s="40"/>
      <c r="C143" s="205" t="s">
        <v>254</v>
      </c>
      <c r="D143" s="205" t="s">
        <v>127</v>
      </c>
      <c r="E143" s="206" t="s">
        <v>227</v>
      </c>
      <c r="F143" s="207" t="s">
        <v>228</v>
      </c>
      <c r="G143" s="208" t="s">
        <v>143</v>
      </c>
      <c r="H143" s="209">
        <v>247</v>
      </c>
      <c r="I143" s="210"/>
      <c r="J143" s="211">
        <f>ROUND(I143*H143,2)</f>
        <v>0</v>
      </c>
      <c r="K143" s="207" t="s">
        <v>131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132</v>
      </c>
      <c r="AT143" s="216" t="s">
        <v>127</v>
      </c>
      <c r="AU143" s="216" t="s">
        <v>14</v>
      </c>
      <c r="AY143" s="18" t="s">
        <v>125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132</v>
      </c>
      <c r="BM143" s="216" t="s">
        <v>318</v>
      </c>
    </row>
    <row r="144" s="2" customFormat="1">
      <c r="A144" s="39"/>
      <c r="B144" s="40"/>
      <c r="C144" s="41"/>
      <c r="D144" s="218" t="s">
        <v>134</v>
      </c>
      <c r="E144" s="41"/>
      <c r="F144" s="219" t="s">
        <v>230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14</v>
      </c>
    </row>
    <row r="145" s="2" customFormat="1" ht="16.5" customHeight="1">
      <c r="A145" s="39"/>
      <c r="B145" s="40"/>
      <c r="C145" s="247" t="s">
        <v>319</v>
      </c>
      <c r="D145" s="247" t="s">
        <v>232</v>
      </c>
      <c r="E145" s="248" t="s">
        <v>233</v>
      </c>
      <c r="F145" s="249" t="s">
        <v>234</v>
      </c>
      <c r="G145" s="250" t="s">
        <v>235</v>
      </c>
      <c r="H145" s="251">
        <v>4.9400000000000004</v>
      </c>
      <c r="I145" s="252"/>
      <c r="J145" s="253">
        <f>ROUND(I145*H145,2)</f>
        <v>0</v>
      </c>
      <c r="K145" s="249" t="s">
        <v>131</v>
      </c>
      <c r="L145" s="254"/>
      <c r="M145" s="255" t="s">
        <v>19</v>
      </c>
      <c r="N145" s="256" t="s">
        <v>42</v>
      </c>
      <c r="O145" s="85"/>
      <c r="P145" s="214">
        <f>O145*H145</f>
        <v>0</v>
      </c>
      <c r="Q145" s="214">
        <v>0.001</v>
      </c>
      <c r="R145" s="214">
        <f>Q145*H145</f>
        <v>0.0049400000000000008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169</v>
      </c>
      <c r="AT145" s="216" t="s">
        <v>232</v>
      </c>
      <c r="AU145" s="216" t="s">
        <v>14</v>
      </c>
      <c r="AY145" s="18" t="s">
        <v>125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132</v>
      </c>
      <c r="BM145" s="216" t="s">
        <v>320</v>
      </c>
    </row>
    <row r="146" s="2" customFormat="1" ht="21.75" customHeight="1">
      <c r="A146" s="39"/>
      <c r="B146" s="40"/>
      <c r="C146" s="205" t="s">
        <v>321</v>
      </c>
      <c r="D146" s="205" t="s">
        <v>127</v>
      </c>
      <c r="E146" s="206" t="s">
        <v>322</v>
      </c>
      <c r="F146" s="207" t="s">
        <v>323</v>
      </c>
      <c r="G146" s="208" t="s">
        <v>143</v>
      </c>
      <c r="H146" s="209">
        <v>173.40000000000001</v>
      </c>
      <c r="I146" s="210"/>
      <c r="J146" s="211">
        <f>ROUND(I146*H146,2)</f>
        <v>0</v>
      </c>
      <c r="K146" s="207" t="s">
        <v>131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132</v>
      </c>
      <c r="AT146" s="216" t="s">
        <v>127</v>
      </c>
      <c r="AU146" s="216" t="s">
        <v>14</v>
      </c>
      <c r="AY146" s="18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132</v>
      </c>
      <c r="BM146" s="216" t="s">
        <v>324</v>
      </c>
    </row>
    <row r="147" s="2" customFormat="1">
      <c r="A147" s="39"/>
      <c r="B147" s="40"/>
      <c r="C147" s="41"/>
      <c r="D147" s="218" t="s">
        <v>134</v>
      </c>
      <c r="E147" s="41"/>
      <c r="F147" s="219" t="s">
        <v>325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14</v>
      </c>
    </row>
    <row r="148" s="2" customFormat="1">
      <c r="A148" s="39"/>
      <c r="B148" s="40"/>
      <c r="C148" s="41"/>
      <c r="D148" s="223" t="s">
        <v>146</v>
      </c>
      <c r="E148" s="41"/>
      <c r="F148" s="224" t="s">
        <v>326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14</v>
      </c>
    </row>
    <row r="149" s="13" customFormat="1">
      <c r="A149" s="13"/>
      <c r="B149" s="225"/>
      <c r="C149" s="226"/>
      <c r="D149" s="223" t="s">
        <v>180</v>
      </c>
      <c r="E149" s="227" t="s">
        <v>19</v>
      </c>
      <c r="F149" s="228" t="s">
        <v>327</v>
      </c>
      <c r="G149" s="226"/>
      <c r="H149" s="229">
        <v>173.40000000000001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180</v>
      </c>
      <c r="AU149" s="235" t="s">
        <v>14</v>
      </c>
      <c r="AV149" s="13" t="s">
        <v>14</v>
      </c>
      <c r="AW149" s="13" t="s">
        <v>33</v>
      </c>
      <c r="AX149" s="13" t="s">
        <v>79</v>
      </c>
      <c r="AY149" s="235" t="s">
        <v>125</v>
      </c>
    </row>
    <row r="150" s="2" customFormat="1" ht="24.15" customHeight="1">
      <c r="A150" s="39"/>
      <c r="B150" s="40"/>
      <c r="C150" s="205" t="s">
        <v>328</v>
      </c>
      <c r="D150" s="205" t="s">
        <v>127</v>
      </c>
      <c r="E150" s="206" t="s">
        <v>329</v>
      </c>
      <c r="F150" s="207" t="s">
        <v>330</v>
      </c>
      <c r="G150" s="208" t="s">
        <v>143</v>
      </c>
      <c r="H150" s="209">
        <v>561</v>
      </c>
      <c r="I150" s="210"/>
      <c r="J150" s="211">
        <f>ROUND(I150*H150,2)</f>
        <v>0</v>
      </c>
      <c r="K150" s="207" t="s">
        <v>131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132</v>
      </c>
      <c r="AT150" s="216" t="s">
        <v>127</v>
      </c>
      <c r="AU150" s="216" t="s">
        <v>14</v>
      </c>
      <c r="AY150" s="18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132</v>
      </c>
      <c r="BM150" s="216" t="s">
        <v>331</v>
      </c>
    </row>
    <row r="151" s="2" customFormat="1">
      <c r="A151" s="39"/>
      <c r="B151" s="40"/>
      <c r="C151" s="41"/>
      <c r="D151" s="218" t="s">
        <v>134</v>
      </c>
      <c r="E151" s="41"/>
      <c r="F151" s="219" t="s">
        <v>332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14</v>
      </c>
    </row>
    <row r="152" s="2" customFormat="1">
      <c r="A152" s="39"/>
      <c r="B152" s="40"/>
      <c r="C152" s="41"/>
      <c r="D152" s="223" t="s">
        <v>146</v>
      </c>
      <c r="E152" s="41"/>
      <c r="F152" s="224" t="s">
        <v>333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14</v>
      </c>
    </row>
    <row r="153" s="13" customFormat="1">
      <c r="A153" s="13"/>
      <c r="B153" s="225"/>
      <c r="C153" s="226"/>
      <c r="D153" s="223" t="s">
        <v>180</v>
      </c>
      <c r="E153" s="227" t="s">
        <v>19</v>
      </c>
      <c r="F153" s="228" t="s">
        <v>334</v>
      </c>
      <c r="G153" s="226"/>
      <c r="H153" s="229">
        <v>561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180</v>
      </c>
      <c r="AU153" s="235" t="s">
        <v>14</v>
      </c>
      <c r="AV153" s="13" t="s">
        <v>14</v>
      </c>
      <c r="AW153" s="13" t="s">
        <v>33</v>
      </c>
      <c r="AX153" s="13" t="s">
        <v>71</v>
      </c>
      <c r="AY153" s="235" t="s">
        <v>125</v>
      </c>
    </row>
    <row r="154" s="14" customFormat="1">
      <c r="A154" s="14"/>
      <c r="B154" s="236"/>
      <c r="C154" s="237"/>
      <c r="D154" s="223" t="s">
        <v>180</v>
      </c>
      <c r="E154" s="238" t="s">
        <v>19</v>
      </c>
      <c r="F154" s="239" t="s">
        <v>182</v>
      </c>
      <c r="G154" s="237"/>
      <c r="H154" s="240">
        <v>561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180</v>
      </c>
      <c r="AU154" s="246" t="s">
        <v>14</v>
      </c>
      <c r="AV154" s="14" t="s">
        <v>132</v>
      </c>
      <c r="AW154" s="14" t="s">
        <v>33</v>
      </c>
      <c r="AX154" s="14" t="s">
        <v>79</v>
      </c>
      <c r="AY154" s="246" t="s">
        <v>125</v>
      </c>
    </row>
    <row r="155" s="2" customFormat="1" ht="24.15" customHeight="1">
      <c r="A155" s="39"/>
      <c r="B155" s="40"/>
      <c r="C155" s="205" t="s">
        <v>335</v>
      </c>
      <c r="D155" s="205" t="s">
        <v>127</v>
      </c>
      <c r="E155" s="206" t="s">
        <v>248</v>
      </c>
      <c r="F155" s="207" t="s">
        <v>249</v>
      </c>
      <c r="G155" s="208" t="s">
        <v>143</v>
      </c>
      <c r="H155" s="209">
        <v>247</v>
      </c>
      <c r="I155" s="210"/>
      <c r="J155" s="211">
        <f>ROUND(I155*H155,2)</f>
        <v>0</v>
      </c>
      <c r="K155" s="207" t="s">
        <v>131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132</v>
      </c>
      <c r="AT155" s="216" t="s">
        <v>127</v>
      </c>
      <c r="AU155" s="216" t="s">
        <v>14</v>
      </c>
      <c r="AY155" s="18" t="s">
        <v>125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132</v>
      </c>
      <c r="BM155" s="216" t="s">
        <v>336</v>
      </c>
    </row>
    <row r="156" s="2" customFormat="1">
      <c r="A156" s="39"/>
      <c r="B156" s="40"/>
      <c r="C156" s="41"/>
      <c r="D156" s="218" t="s">
        <v>134</v>
      </c>
      <c r="E156" s="41"/>
      <c r="F156" s="219" t="s">
        <v>251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134</v>
      </c>
      <c r="AU156" s="18" t="s">
        <v>14</v>
      </c>
    </row>
    <row r="157" s="2" customFormat="1">
      <c r="A157" s="39"/>
      <c r="B157" s="40"/>
      <c r="C157" s="41"/>
      <c r="D157" s="223" t="s">
        <v>146</v>
      </c>
      <c r="E157" s="41"/>
      <c r="F157" s="224" t="s">
        <v>337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14</v>
      </c>
    </row>
    <row r="158" s="12" customFormat="1" ht="22.8" customHeight="1">
      <c r="A158" s="12"/>
      <c r="B158" s="189"/>
      <c r="C158" s="190"/>
      <c r="D158" s="191" t="s">
        <v>70</v>
      </c>
      <c r="E158" s="203" t="s">
        <v>14</v>
      </c>
      <c r="F158" s="203" t="s">
        <v>338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SUM(P159:P168)</f>
        <v>0</v>
      </c>
      <c r="Q158" s="197"/>
      <c r="R158" s="198">
        <f>SUM(R159:R168)</f>
        <v>15.254467200000002</v>
      </c>
      <c r="S158" s="197"/>
      <c r="T158" s="199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79</v>
      </c>
      <c r="AT158" s="201" t="s">
        <v>70</v>
      </c>
      <c r="AU158" s="201" t="s">
        <v>79</v>
      </c>
      <c r="AY158" s="200" t="s">
        <v>125</v>
      </c>
      <c r="BK158" s="202">
        <f>SUM(BK159:BK168)</f>
        <v>0</v>
      </c>
    </row>
    <row r="159" s="2" customFormat="1" ht="24.15" customHeight="1">
      <c r="A159" s="39"/>
      <c r="B159" s="40"/>
      <c r="C159" s="205" t="s">
        <v>339</v>
      </c>
      <c r="D159" s="205" t="s">
        <v>127</v>
      </c>
      <c r="E159" s="206" t="s">
        <v>340</v>
      </c>
      <c r="F159" s="207" t="s">
        <v>341</v>
      </c>
      <c r="G159" s="208" t="s">
        <v>143</v>
      </c>
      <c r="H159" s="209">
        <v>192</v>
      </c>
      <c r="I159" s="210"/>
      <c r="J159" s="211">
        <f>ROUND(I159*H159,2)</f>
        <v>0</v>
      </c>
      <c r="K159" s="207" t="s">
        <v>131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0.00027</v>
      </c>
      <c r="R159" s="214">
        <f>Q159*H159</f>
        <v>0.051839999999999997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132</v>
      </c>
      <c r="AT159" s="216" t="s">
        <v>127</v>
      </c>
      <c r="AU159" s="216" t="s">
        <v>14</v>
      </c>
      <c r="AY159" s="18" t="s">
        <v>125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132</v>
      </c>
      <c r="BM159" s="216" t="s">
        <v>342</v>
      </c>
    </row>
    <row r="160" s="2" customFormat="1">
      <c r="A160" s="39"/>
      <c r="B160" s="40"/>
      <c r="C160" s="41"/>
      <c r="D160" s="218" t="s">
        <v>134</v>
      </c>
      <c r="E160" s="41"/>
      <c r="F160" s="219" t="s">
        <v>343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14</v>
      </c>
    </row>
    <row r="161" s="2" customFormat="1">
      <c r="A161" s="39"/>
      <c r="B161" s="40"/>
      <c r="C161" s="41"/>
      <c r="D161" s="223" t="s">
        <v>146</v>
      </c>
      <c r="E161" s="41"/>
      <c r="F161" s="224" t="s">
        <v>344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14</v>
      </c>
    </row>
    <row r="162" s="13" customFormat="1">
      <c r="A162" s="13"/>
      <c r="B162" s="225"/>
      <c r="C162" s="226"/>
      <c r="D162" s="223" t="s">
        <v>180</v>
      </c>
      <c r="E162" s="227" t="s">
        <v>19</v>
      </c>
      <c r="F162" s="228" t="s">
        <v>345</v>
      </c>
      <c r="G162" s="226"/>
      <c r="H162" s="229">
        <v>192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180</v>
      </c>
      <c r="AU162" s="235" t="s">
        <v>14</v>
      </c>
      <c r="AV162" s="13" t="s">
        <v>14</v>
      </c>
      <c r="AW162" s="13" t="s">
        <v>33</v>
      </c>
      <c r="AX162" s="13" t="s">
        <v>71</v>
      </c>
      <c r="AY162" s="235" t="s">
        <v>125</v>
      </c>
    </row>
    <row r="163" s="14" customFormat="1">
      <c r="A163" s="14"/>
      <c r="B163" s="236"/>
      <c r="C163" s="237"/>
      <c r="D163" s="223" t="s">
        <v>180</v>
      </c>
      <c r="E163" s="238" t="s">
        <v>19</v>
      </c>
      <c r="F163" s="239" t="s">
        <v>182</v>
      </c>
      <c r="G163" s="237"/>
      <c r="H163" s="240">
        <v>192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180</v>
      </c>
      <c r="AU163" s="246" t="s">
        <v>14</v>
      </c>
      <c r="AV163" s="14" t="s">
        <v>132</v>
      </c>
      <c r="AW163" s="14" t="s">
        <v>33</v>
      </c>
      <c r="AX163" s="14" t="s">
        <v>79</v>
      </c>
      <c r="AY163" s="246" t="s">
        <v>125</v>
      </c>
    </row>
    <row r="164" s="2" customFormat="1" ht="16.5" customHeight="1">
      <c r="A164" s="39"/>
      <c r="B164" s="40"/>
      <c r="C164" s="247" t="s">
        <v>346</v>
      </c>
      <c r="D164" s="247" t="s">
        <v>232</v>
      </c>
      <c r="E164" s="248" t="s">
        <v>347</v>
      </c>
      <c r="F164" s="249" t="s">
        <v>348</v>
      </c>
      <c r="G164" s="250" t="s">
        <v>143</v>
      </c>
      <c r="H164" s="251">
        <v>227.42400000000001</v>
      </c>
      <c r="I164" s="252"/>
      <c r="J164" s="253">
        <f>ROUND(I164*H164,2)</f>
        <v>0</v>
      </c>
      <c r="K164" s="249" t="s">
        <v>131</v>
      </c>
      <c r="L164" s="254"/>
      <c r="M164" s="255" t="s">
        <v>19</v>
      </c>
      <c r="N164" s="256" t="s">
        <v>42</v>
      </c>
      <c r="O164" s="85"/>
      <c r="P164" s="214">
        <f>O164*H164</f>
        <v>0</v>
      </c>
      <c r="Q164" s="214">
        <v>0.00029999999999999997</v>
      </c>
      <c r="R164" s="214">
        <f>Q164*H164</f>
        <v>0.068227200000000002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169</v>
      </c>
      <c r="AT164" s="216" t="s">
        <v>232</v>
      </c>
      <c r="AU164" s="216" t="s">
        <v>14</v>
      </c>
      <c r="AY164" s="18" t="s">
        <v>125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132</v>
      </c>
      <c r="BM164" s="216" t="s">
        <v>349</v>
      </c>
    </row>
    <row r="165" s="2" customFormat="1">
      <c r="A165" s="39"/>
      <c r="B165" s="40"/>
      <c r="C165" s="41"/>
      <c r="D165" s="223" t="s">
        <v>146</v>
      </c>
      <c r="E165" s="41"/>
      <c r="F165" s="224" t="s">
        <v>344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14</v>
      </c>
    </row>
    <row r="166" s="2" customFormat="1" ht="33" customHeight="1">
      <c r="A166" s="39"/>
      <c r="B166" s="40"/>
      <c r="C166" s="205" t="s">
        <v>350</v>
      </c>
      <c r="D166" s="205" t="s">
        <v>127</v>
      </c>
      <c r="E166" s="206" t="s">
        <v>351</v>
      </c>
      <c r="F166" s="207" t="s">
        <v>352</v>
      </c>
      <c r="G166" s="208" t="s">
        <v>353</v>
      </c>
      <c r="H166" s="209">
        <v>48</v>
      </c>
      <c r="I166" s="210"/>
      <c r="J166" s="211">
        <f>ROUND(I166*H166,2)</f>
        <v>0</v>
      </c>
      <c r="K166" s="207" t="s">
        <v>131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0.31530000000000002</v>
      </c>
      <c r="R166" s="214">
        <f>Q166*H166</f>
        <v>15.134400000000001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132</v>
      </c>
      <c r="AT166" s="216" t="s">
        <v>127</v>
      </c>
      <c r="AU166" s="216" t="s">
        <v>14</v>
      </c>
      <c r="AY166" s="18" t="s">
        <v>125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132</v>
      </c>
      <c r="BM166" s="216" t="s">
        <v>354</v>
      </c>
    </row>
    <row r="167" s="2" customFormat="1">
      <c r="A167" s="39"/>
      <c r="B167" s="40"/>
      <c r="C167" s="41"/>
      <c r="D167" s="218" t="s">
        <v>134</v>
      </c>
      <c r="E167" s="41"/>
      <c r="F167" s="219" t="s">
        <v>355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14</v>
      </c>
    </row>
    <row r="168" s="2" customFormat="1">
      <c r="A168" s="39"/>
      <c r="B168" s="40"/>
      <c r="C168" s="41"/>
      <c r="D168" s="223" t="s">
        <v>146</v>
      </c>
      <c r="E168" s="41"/>
      <c r="F168" s="224" t="s">
        <v>344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14</v>
      </c>
    </row>
    <row r="169" s="12" customFormat="1" ht="22.8" customHeight="1">
      <c r="A169" s="12"/>
      <c r="B169" s="189"/>
      <c r="C169" s="190"/>
      <c r="D169" s="191" t="s">
        <v>70</v>
      </c>
      <c r="E169" s="203" t="s">
        <v>132</v>
      </c>
      <c r="F169" s="203" t="s">
        <v>356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SUM(P170:P178)</f>
        <v>0</v>
      </c>
      <c r="Q169" s="197"/>
      <c r="R169" s="198">
        <f>SUM(R170:R178)</f>
        <v>289.28339999999997</v>
      </c>
      <c r="S169" s="197"/>
      <c r="T169" s="199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79</v>
      </c>
      <c r="AT169" s="201" t="s">
        <v>70</v>
      </c>
      <c r="AU169" s="201" t="s">
        <v>79</v>
      </c>
      <c r="AY169" s="200" t="s">
        <v>125</v>
      </c>
      <c r="BK169" s="202">
        <f>SUM(BK170:BK178)</f>
        <v>0</v>
      </c>
    </row>
    <row r="170" s="2" customFormat="1" ht="21.75" customHeight="1">
      <c r="A170" s="39"/>
      <c r="B170" s="40"/>
      <c r="C170" s="205" t="s">
        <v>357</v>
      </c>
      <c r="D170" s="205" t="s">
        <v>127</v>
      </c>
      <c r="E170" s="206" t="s">
        <v>358</v>
      </c>
      <c r="F170" s="207" t="s">
        <v>359</v>
      </c>
      <c r="G170" s="208" t="s">
        <v>186</v>
      </c>
      <c r="H170" s="209">
        <v>34.5</v>
      </c>
      <c r="I170" s="210"/>
      <c r="J170" s="211">
        <f>ROUND(I170*H170,2)</f>
        <v>0</v>
      </c>
      <c r="K170" s="207" t="s">
        <v>131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1.8899999999999999</v>
      </c>
      <c r="R170" s="214">
        <f>Q170*H170</f>
        <v>65.204999999999998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132</v>
      </c>
      <c r="AT170" s="216" t="s">
        <v>127</v>
      </c>
      <c r="AU170" s="216" t="s">
        <v>14</v>
      </c>
      <c r="AY170" s="18" t="s">
        <v>125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132</v>
      </c>
      <c r="BM170" s="216" t="s">
        <v>360</v>
      </c>
    </row>
    <row r="171" s="2" customFormat="1">
      <c r="A171" s="39"/>
      <c r="B171" s="40"/>
      <c r="C171" s="41"/>
      <c r="D171" s="218" t="s">
        <v>134</v>
      </c>
      <c r="E171" s="41"/>
      <c r="F171" s="219" t="s">
        <v>361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14</v>
      </c>
    </row>
    <row r="172" s="2" customFormat="1">
      <c r="A172" s="39"/>
      <c r="B172" s="40"/>
      <c r="C172" s="41"/>
      <c r="D172" s="223" t="s">
        <v>146</v>
      </c>
      <c r="E172" s="41"/>
      <c r="F172" s="224" t="s">
        <v>362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146</v>
      </c>
      <c r="AU172" s="18" t="s">
        <v>14</v>
      </c>
    </row>
    <row r="173" s="2" customFormat="1" ht="24.15" customHeight="1">
      <c r="A173" s="39"/>
      <c r="B173" s="40"/>
      <c r="C173" s="205" t="s">
        <v>363</v>
      </c>
      <c r="D173" s="205" t="s">
        <v>127</v>
      </c>
      <c r="E173" s="206" t="s">
        <v>364</v>
      </c>
      <c r="F173" s="207" t="s">
        <v>365</v>
      </c>
      <c r="G173" s="208" t="s">
        <v>186</v>
      </c>
      <c r="H173" s="209">
        <v>105</v>
      </c>
      <c r="I173" s="210"/>
      <c r="J173" s="211">
        <f>ROUND(I173*H173,2)</f>
        <v>0</v>
      </c>
      <c r="K173" s="207" t="s">
        <v>131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2.13408</v>
      </c>
      <c r="R173" s="214">
        <f>Q173*H173</f>
        <v>224.07839999999999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132</v>
      </c>
      <c r="AT173" s="216" t="s">
        <v>127</v>
      </c>
      <c r="AU173" s="216" t="s">
        <v>14</v>
      </c>
      <c r="AY173" s="18" t="s">
        <v>125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132</v>
      </c>
      <c r="BM173" s="216" t="s">
        <v>366</v>
      </c>
    </row>
    <row r="174" s="2" customFormat="1">
      <c r="A174" s="39"/>
      <c r="B174" s="40"/>
      <c r="C174" s="41"/>
      <c r="D174" s="218" t="s">
        <v>134</v>
      </c>
      <c r="E174" s="41"/>
      <c r="F174" s="219" t="s">
        <v>367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14</v>
      </c>
    </row>
    <row r="175" s="2" customFormat="1">
      <c r="A175" s="39"/>
      <c r="B175" s="40"/>
      <c r="C175" s="41"/>
      <c r="D175" s="223" t="s">
        <v>146</v>
      </c>
      <c r="E175" s="41"/>
      <c r="F175" s="224" t="s">
        <v>368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146</v>
      </c>
      <c r="AU175" s="18" t="s">
        <v>14</v>
      </c>
    </row>
    <row r="176" s="2" customFormat="1" ht="24.15" customHeight="1">
      <c r="A176" s="39"/>
      <c r="B176" s="40"/>
      <c r="C176" s="205" t="s">
        <v>369</v>
      </c>
      <c r="D176" s="205" t="s">
        <v>127</v>
      </c>
      <c r="E176" s="206" t="s">
        <v>370</v>
      </c>
      <c r="F176" s="207" t="s">
        <v>371</v>
      </c>
      <c r="G176" s="208" t="s">
        <v>143</v>
      </c>
      <c r="H176" s="209">
        <v>314</v>
      </c>
      <c r="I176" s="210"/>
      <c r="J176" s="211">
        <f>ROUND(I176*H176,2)</f>
        <v>0</v>
      </c>
      <c r="K176" s="207" t="s">
        <v>131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132</v>
      </c>
      <c r="AT176" s="216" t="s">
        <v>127</v>
      </c>
      <c r="AU176" s="216" t="s">
        <v>14</v>
      </c>
      <c r="AY176" s="18" t="s">
        <v>125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132</v>
      </c>
      <c r="BM176" s="216" t="s">
        <v>372</v>
      </c>
    </row>
    <row r="177" s="2" customFormat="1">
      <c r="A177" s="39"/>
      <c r="B177" s="40"/>
      <c r="C177" s="41"/>
      <c r="D177" s="218" t="s">
        <v>134</v>
      </c>
      <c r="E177" s="41"/>
      <c r="F177" s="219" t="s">
        <v>373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134</v>
      </c>
      <c r="AU177" s="18" t="s">
        <v>14</v>
      </c>
    </row>
    <row r="178" s="2" customFormat="1">
      <c r="A178" s="39"/>
      <c r="B178" s="40"/>
      <c r="C178" s="41"/>
      <c r="D178" s="223" t="s">
        <v>146</v>
      </c>
      <c r="E178" s="41"/>
      <c r="F178" s="224" t="s">
        <v>374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146</v>
      </c>
      <c r="AU178" s="18" t="s">
        <v>14</v>
      </c>
    </row>
    <row r="179" s="12" customFormat="1" ht="22.8" customHeight="1">
      <c r="A179" s="12"/>
      <c r="B179" s="189"/>
      <c r="C179" s="190"/>
      <c r="D179" s="191" t="s">
        <v>70</v>
      </c>
      <c r="E179" s="203" t="s">
        <v>252</v>
      </c>
      <c r="F179" s="203" t="s">
        <v>253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SUM(P180:P181)</f>
        <v>0</v>
      </c>
      <c r="Q179" s="197"/>
      <c r="R179" s="198">
        <f>SUM(R180:R181)</f>
        <v>0</v>
      </c>
      <c r="S179" s="197"/>
      <c r="T179" s="199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79</v>
      </c>
      <c r="AT179" s="201" t="s">
        <v>70</v>
      </c>
      <c r="AU179" s="201" t="s">
        <v>79</v>
      </c>
      <c r="AY179" s="200" t="s">
        <v>125</v>
      </c>
      <c r="BK179" s="202">
        <f>SUM(BK180:BK181)</f>
        <v>0</v>
      </c>
    </row>
    <row r="180" s="2" customFormat="1" ht="16.5" customHeight="1">
      <c r="A180" s="39"/>
      <c r="B180" s="40"/>
      <c r="C180" s="205" t="s">
        <v>375</v>
      </c>
      <c r="D180" s="205" t="s">
        <v>127</v>
      </c>
      <c r="E180" s="206" t="s">
        <v>376</v>
      </c>
      <c r="F180" s="207" t="s">
        <v>377</v>
      </c>
      <c r="G180" s="208" t="s">
        <v>257</v>
      </c>
      <c r="H180" s="209">
        <v>304.54599999999999</v>
      </c>
      <c r="I180" s="210"/>
      <c r="J180" s="211">
        <f>ROUND(I180*H180,2)</f>
        <v>0</v>
      </c>
      <c r="K180" s="207" t="s">
        <v>131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132</v>
      </c>
      <c r="AT180" s="216" t="s">
        <v>127</v>
      </c>
      <c r="AU180" s="216" t="s">
        <v>14</v>
      </c>
      <c r="AY180" s="18" t="s">
        <v>125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132</v>
      </c>
      <c r="BM180" s="216" t="s">
        <v>378</v>
      </c>
    </row>
    <row r="181" s="2" customFormat="1">
      <c r="A181" s="39"/>
      <c r="B181" s="40"/>
      <c r="C181" s="41"/>
      <c r="D181" s="218" t="s">
        <v>134</v>
      </c>
      <c r="E181" s="41"/>
      <c r="F181" s="219" t="s">
        <v>379</v>
      </c>
      <c r="G181" s="41"/>
      <c r="H181" s="41"/>
      <c r="I181" s="220"/>
      <c r="J181" s="41"/>
      <c r="K181" s="41"/>
      <c r="L181" s="45"/>
      <c r="M181" s="257"/>
      <c r="N181" s="258"/>
      <c r="O181" s="259"/>
      <c r="P181" s="259"/>
      <c r="Q181" s="259"/>
      <c r="R181" s="259"/>
      <c r="S181" s="259"/>
      <c r="T181" s="260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134</v>
      </c>
      <c r="AU181" s="18" t="s">
        <v>14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nHmWtI0MJM2scf7SUeYxy/LzFztMTFNGhNJ76ajgCRuGZ4SDxUGDnShyr3VsijflpcY7CMj1tige3Azz7mRwvw==" hashValue="JNsrHmwUxmZnj89STfbUAK7VeKAQYVaRU6HJuT8lfDHgQYWEjVPT+fKfCIp/K5aoe6AXjH2P1F1kWLltmuEsjA==" algorithmName="SHA-512" password="CC35"/>
  <autoFilter ref="C83:K18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111211231"/>
    <hyperlink ref="F90" r:id="rId2" display="https://podminky.urs.cz/item/CS_URS_2024_01/111211232"/>
    <hyperlink ref="F92" r:id="rId3" display="https://podminky.urs.cz/item/CS_URS_2024_01/111251202"/>
    <hyperlink ref="F95" r:id="rId4" display="https://podminky.urs.cz/item/CS_URS_2024_01/112101101"/>
    <hyperlink ref="F97" r:id="rId5" display="https://podminky.urs.cz/item/CS_URS_2024_01/112101102"/>
    <hyperlink ref="F99" r:id="rId6" display="https://podminky.urs.cz/item/CS_URS_2024_01/112111111"/>
    <hyperlink ref="F102" r:id="rId7" display="https://podminky.urs.cz/item/CS_URS_2024_01/112201112"/>
    <hyperlink ref="F105" r:id="rId8" display="https://podminky.urs.cz/item/CS_URS_2024_01/112201114"/>
    <hyperlink ref="F108" r:id="rId9" display="https://podminky.urs.cz/item/CS_URS_2024_01/131151104"/>
    <hyperlink ref="F111" r:id="rId10" display="https://podminky.urs.cz/item/CS_URS_2024_01/132151102"/>
    <hyperlink ref="F113" r:id="rId11" display="https://podminky.urs.cz/item/CS_URS_2024_01/162201401"/>
    <hyperlink ref="F115" r:id="rId12" display="https://podminky.urs.cz/item/CS_URS_2024_01/162201402"/>
    <hyperlink ref="F117" r:id="rId13" display="https://podminky.urs.cz/item/CS_URS_2024_01/162201411"/>
    <hyperlink ref="F119" r:id="rId14" display="https://podminky.urs.cz/item/CS_URS_2024_01/162201412"/>
    <hyperlink ref="F121" r:id="rId15" display="https://podminky.urs.cz/item/CS_URS_2024_01/162251102"/>
    <hyperlink ref="F126" r:id="rId16" display="https://podminky.urs.cz/item/CS_URS_2024_01/162351103"/>
    <hyperlink ref="F131" r:id="rId17" display="https://podminky.urs.cz/item/CS_URS_2024_01/167151111"/>
    <hyperlink ref="F133" r:id="rId18" display="https://podminky.urs.cz/item/CS_URS_2024_01/171103201"/>
    <hyperlink ref="F138" r:id="rId19" display="https://podminky.urs.cz/item/CS_URS_2024_01/181351104"/>
    <hyperlink ref="F141" r:id="rId20" display="https://podminky.urs.cz/item/CS_URS_2024_01/181411121"/>
    <hyperlink ref="F144" r:id="rId21" display="https://podminky.urs.cz/item/CS_URS_2024_01/181411123"/>
    <hyperlink ref="F147" r:id="rId22" display="https://podminky.urs.cz/item/CS_URS_2024_01/181951112"/>
    <hyperlink ref="F151" r:id="rId23" display="https://podminky.urs.cz/item/CS_URS_2024_01/182251101"/>
    <hyperlink ref="F156" r:id="rId24" display="https://podminky.urs.cz/item/CS_URS_2024_01/182351124"/>
    <hyperlink ref="F160" r:id="rId25" display="https://podminky.urs.cz/item/CS_URS_2024_01/211971122"/>
    <hyperlink ref="F167" r:id="rId26" display="https://podminky.urs.cz/item/CS_URS_2024_01/212752103"/>
    <hyperlink ref="F171" r:id="rId27" display="https://podminky.urs.cz/item/CS_URS_2024_01/457541111"/>
    <hyperlink ref="F174" r:id="rId28" display="https://podminky.urs.cz/item/CS_URS_2024_01/462511270"/>
    <hyperlink ref="F177" r:id="rId29" display="https://podminky.urs.cz/item/CS_URS_2024_01/462519002"/>
    <hyperlink ref="F181" r:id="rId30" display="https://podminky.urs.cz/item/CS_URS_2024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381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ROUND((SUM(BE88:BE149)),  2)</f>
        <v>0</v>
      </c>
      <c r="G33" s="39"/>
      <c r="H33" s="39"/>
      <c r="I33" s="149">
        <v>0.20999999999999999</v>
      </c>
      <c r="J33" s="148">
        <f>ROUND(((SUM(BE88:BE149))*I33),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ROUND((SUM(BF88:BF149)),  2)</f>
        <v>0</v>
      </c>
      <c r="G34" s="39"/>
      <c r="H34" s="39"/>
      <c r="I34" s="149">
        <v>0.14999999999999999</v>
      </c>
      <c r="J34" s="148">
        <f>ROUND(((SUM(BF88:BF149))*I34),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ROUND((SUM(BG88:BG149)),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ROUND((SUM(BH88:BH149)),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ROUND((SUM(BI88:BI149)),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SO17-3 - Výpustné zařízení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382</v>
      </c>
      <c r="E62" s="175"/>
      <c r="F62" s="175"/>
      <c r="G62" s="175"/>
      <c r="H62" s="175"/>
      <c r="I62" s="175"/>
      <c r="J62" s="176">
        <f>J103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262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383</v>
      </c>
      <c r="E64" s="175"/>
      <c r="F64" s="175"/>
      <c r="G64" s="175"/>
      <c r="H64" s="175"/>
      <c r="I64" s="175"/>
      <c r="J64" s="176">
        <f>J129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384</v>
      </c>
      <c r="E65" s="175"/>
      <c r="F65" s="175"/>
      <c r="G65" s="175"/>
      <c r="H65" s="175"/>
      <c r="I65" s="175"/>
      <c r="J65" s="176">
        <f>J142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109</v>
      </c>
      <c r="E66" s="175"/>
      <c r="F66" s="175"/>
      <c r="G66" s="175"/>
      <c r="H66" s="175"/>
      <c r="I66" s="175"/>
      <c r="J66" s="176">
        <f>J143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385</v>
      </c>
      <c r="E67" s="169"/>
      <c r="F67" s="169"/>
      <c r="G67" s="169"/>
      <c r="H67" s="169"/>
      <c r="I67" s="169"/>
      <c r="J67" s="170">
        <f>J146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386</v>
      </c>
      <c r="E68" s="175"/>
      <c r="F68" s="175"/>
      <c r="G68" s="175"/>
      <c r="H68" s="175"/>
      <c r="I68" s="175"/>
      <c r="J68" s="176">
        <f>J147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VN1 a REV1 v k.ú.Kozlov u Ledče nad Sázavou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100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SO17-3 - Výpustné zařízení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Kozlov u Ledče nad sázavou</v>
      </c>
      <c r="G82" s="41"/>
      <c r="H82" s="41"/>
      <c r="I82" s="33" t="s">
        <v>23</v>
      </c>
      <c r="J82" s="73" t="str">
        <f>IF(J12="","",J12)</f>
        <v>27. 4. 2024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Česká republika - Státní pozemkový úřad</v>
      </c>
      <c r="G84" s="41"/>
      <c r="H84" s="41"/>
      <c r="I84" s="33" t="s">
        <v>31</v>
      </c>
      <c r="J84" s="37" t="str">
        <f>E21</f>
        <v>Ing.Karel Barták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Ing.Karel Barták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111</v>
      </c>
      <c r="D87" s="181" t="s">
        <v>56</v>
      </c>
      <c r="E87" s="181" t="s">
        <v>52</v>
      </c>
      <c r="F87" s="181" t="s">
        <v>53</v>
      </c>
      <c r="G87" s="181" t="s">
        <v>112</v>
      </c>
      <c r="H87" s="181" t="s">
        <v>113</v>
      </c>
      <c r="I87" s="181" t="s">
        <v>114</v>
      </c>
      <c r="J87" s="181" t="s">
        <v>105</v>
      </c>
      <c r="K87" s="182" t="s">
        <v>115</v>
      </c>
      <c r="L87" s="183"/>
      <c r="M87" s="93" t="s">
        <v>19</v>
      </c>
      <c r="N87" s="94" t="s">
        <v>41</v>
      </c>
      <c r="O87" s="94" t="s">
        <v>116</v>
      </c>
      <c r="P87" s="94" t="s">
        <v>117</v>
      </c>
      <c r="Q87" s="94" t="s">
        <v>118</v>
      </c>
      <c r="R87" s="94" t="s">
        <v>119</v>
      </c>
      <c r="S87" s="94" t="s">
        <v>120</v>
      </c>
      <c r="T87" s="95" t="s">
        <v>121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122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P89+P146</f>
        <v>0</v>
      </c>
      <c r="Q88" s="97"/>
      <c r="R88" s="186">
        <f>R89+R146</f>
        <v>195.79281748999998</v>
      </c>
      <c r="S88" s="97"/>
      <c r="T88" s="187">
        <f>T89+T146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106</v>
      </c>
      <c r="BK88" s="188">
        <f>BK89+BK146</f>
        <v>0</v>
      </c>
    </row>
    <row r="89" s="12" customFormat="1" ht="25.92" customHeight="1">
      <c r="A89" s="12"/>
      <c r="B89" s="189"/>
      <c r="C89" s="190"/>
      <c r="D89" s="191" t="s">
        <v>70</v>
      </c>
      <c r="E89" s="192" t="s">
        <v>123</v>
      </c>
      <c r="F89" s="192" t="s">
        <v>124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P90+P103+P121+P129+P142+P143</f>
        <v>0</v>
      </c>
      <c r="Q89" s="197"/>
      <c r="R89" s="198">
        <f>R90+R103+R121+R129+R142+R143</f>
        <v>195.79281748999998</v>
      </c>
      <c r="S89" s="197"/>
      <c r="T89" s="199">
        <f>T90+T103+T121+T129+T142+T143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71</v>
      </c>
      <c r="AY89" s="200" t="s">
        <v>125</v>
      </c>
      <c r="BK89" s="202">
        <f>BK90+BK103+BK121+BK129+BK142+BK143</f>
        <v>0</v>
      </c>
    </row>
    <row r="90" s="12" customFormat="1" ht="22.8" customHeight="1">
      <c r="A90" s="12"/>
      <c r="B90" s="189"/>
      <c r="C90" s="190"/>
      <c r="D90" s="191" t="s">
        <v>70</v>
      </c>
      <c r="E90" s="203" t="s">
        <v>79</v>
      </c>
      <c r="F90" s="203" t="s">
        <v>126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SUM(P91:P102)</f>
        <v>0</v>
      </c>
      <c r="Q90" s="197"/>
      <c r="R90" s="198">
        <f>SUM(R91:R102)</f>
        <v>0</v>
      </c>
      <c r="S90" s="197"/>
      <c r="T90" s="199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79</v>
      </c>
      <c r="AY90" s="200" t="s">
        <v>125</v>
      </c>
      <c r="BK90" s="202">
        <f>SUM(BK91:BK102)</f>
        <v>0</v>
      </c>
    </row>
    <row r="91" s="2" customFormat="1" ht="16.5" customHeight="1">
      <c r="A91" s="39"/>
      <c r="B91" s="40"/>
      <c r="C91" s="205" t="s">
        <v>79</v>
      </c>
      <c r="D91" s="205" t="s">
        <v>127</v>
      </c>
      <c r="E91" s="206" t="s">
        <v>387</v>
      </c>
      <c r="F91" s="207" t="s">
        <v>388</v>
      </c>
      <c r="G91" s="208" t="s">
        <v>186</v>
      </c>
      <c r="H91" s="209">
        <v>6</v>
      </c>
      <c r="I91" s="210"/>
      <c r="J91" s="211">
        <f>ROUND(I91*H91,2)</f>
        <v>0</v>
      </c>
      <c r="K91" s="207" t="s">
        <v>131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127</v>
      </c>
      <c r="AU91" s="216" t="s">
        <v>14</v>
      </c>
      <c r="AY91" s="18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132</v>
      </c>
      <c r="BM91" s="216" t="s">
        <v>389</v>
      </c>
    </row>
    <row r="92" s="2" customFormat="1">
      <c r="A92" s="39"/>
      <c r="B92" s="40"/>
      <c r="C92" s="41"/>
      <c r="D92" s="218" t="s">
        <v>134</v>
      </c>
      <c r="E92" s="41"/>
      <c r="F92" s="219" t="s">
        <v>390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14</v>
      </c>
    </row>
    <row r="93" s="2" customFormat="1">
      <c r="A93" s="39"/>
      <c r="B93" s="40"/>
      <c r="C93" s="41"/>
      <c r="D93" s="223" t="s">
        <v>146</v>
      </c>
      <c r="E93" s="41"/>
      <c r="F93" s="224" t="s">
        <v>391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14</v>
      </c>
    </row>
    <row r="94" s="2" customFormat="1" ht="24.15" customHeight="1">
      <c r="A94" s="39"/>
      <c r="B94" s="40"/>
      <c r="C94" s="205" t="s">
        <v>14</v>
      </c>
      <c r="D94" s="205" t="s">
        <v>127</v>
      </c>
      <c r="E94" s="206" t="s">
        <v>392</v>
      </c>
      <c r="F94" s="207" t="s">
        <v>393</v>
      </c>
      <c r="G94" s="208" t="s">
        <v>186</v>
      </c>
      <c r="H94" s="209">
        <v>5</v>
      </c>
      <c r="I94" s="210"/>
      <c r="J94" s="211">
        <f>ROUND(I94*H94,2)</f>
        <v>0</v>
      </c>
      <c r="K94" s="207" t="s">
        <v>131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132</v>
      </c>
      <c r="AT94" s="216" t="s">
        <v>127</v>
      </c>
      <c r="AU94" s="216" t="s">
        <v>14</v>
      </c>
      <c r="AY94" s="18" t="s">
        <v>125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132</v>
      </c>
      <c r="BM94" s="216" t="s">
        <v>394</v>
      </c>
    </row>
    <row r="95" s="2" customFormat="1">
      <c r="A95" s="39"/>
      <c r="B95" s="40"/>
      <c r="C95" s="41"/>
      <c r="D95" s="218" t="s">
        <v>134</v>
      </c>
      <c r="E95" s="41"/>
      <c r="F95" s="219" t="s">
        <v>395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134</v>
      </c>
      <c r="AU95" s="18" t="s">
        <v>14</v>
      </c>
    </row>
    <row r="96" s="2" customFormat="1">
      <c r="A96" s="39"/>
      <c r="B96" s="40"/>
      <c r="C96" s="41"/>
      <c r="D96" s="223" t="s">
        <v>146</v>
      </c>
      <c r="E96" s="41"/>
      <c r="F96" s="224" t="s">
        <v>396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14</v>
      </c>
    </row>
    <row r="97" s="2" customFormat="1" ht="24.15" customHeight="1">
      <c r="A97" s="39"/>
      <c r="B97" s="40"/>
      <c r="C97" s="205" t="s">
        <v>140</v>
      </c>
      <c r="D97" s="205" t="s">
        <v>127</v>
      </c>
      <c r="E97" s="206" t="s">
        <v>243</v>
      </c>
      <c r="F97" s="207" t="s">
        <v>244</v>
      </c>
      <c r="G97" s="208" t="s">
        <v>143</v>
      </c>
      <c r="H97" s="209">
        <v>120</v>
      </c>
      <c r="I97" s="210"/>
      <c r="J97" s="211">
        <f>ROUND(I97*H97,2)</f>
        <v>0</v>
      </c>
      <c r="K97" s="207" t="s">
        <v>131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132</v>
      </c>
      <c r="AT97" s="216" t="s">
        <v>127</v>
      </c>
      <c r="AU97" s="216" t="s">
        <v>14</v>
      </c>
      <c r="AY97" s="18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132</v>
      </c>
      <c r="BM97" s="216" t="s">
        <v>397</v>
      </c>
    </row>
    <row r="98" s="2" customFormat="1">
      <c r="A98" s="39"/>
      <c r="B98" s="40"/>
      <c r="C98" s="41"/>
      <c r="D98" s="218" t="s">
        <v>134</v>
      </c>
      <c r="E98" s="41"/>
      <c r="F98" s="219" t="s">
        <v>246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134</v>
      </c>
      <c r="AU98" s="18" t="s">
        <v>14</v>
      </c>
    </row>
    <row r="99" s="2" customFormat="1">
      <c r="A99" s="39"/>
      <c r="B99" s="40"/>
      <c r="C99" s="41"/>
      <c r="D99" s="223" t="s">
        <v>146</v>
      </c>
      <c r="E99" s="41"/>
      <c r="F99" s="224" t="s">
        <v>398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14</v>
      </c>
    </row>
    <row r="100" s="2" customFormat="1" ht="24.15" customHeight="1">
      <c r="A100" s="39"/>
      <c r="B100" s="40"/>
      <c r="C100" s="205" t="s">
        <v>132</v>
      </c>
      <c r="D100" s="205" t="s">
        <v>127</v>
      </c>
      <c r="E100" s="206" t="s">
        <v>399</v>
      </c>
      <c r="F100" s="207" t="s">
        <v>400</v>
      </c>
      <c r="G100" s="208" t="s">
        <v>143</v>
      </c>
      <c r="H100" s="209">
        <v>40</v>
      </c>
      <c r="I100" s="210"/>
      <c r="J100" s="211">
        <f>ROUND(I100*H100,2)</f>
        <v>0</v>
      </c>
      <c r="K100" s="207" t="s">
        <v>131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127</v>
      </c>
      <c r="AU100" s="216" t="s">
        <v>14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132</v>
      </c>
      <c r="BM100" s="216" t="s">
        <v>401</v>
      </c>
    </row>
    <row r="101" s="2" customFormat="1">
      <c r="A101" s="39"/>
      <c r="B101" s="40"/>
      <c r="C101" s="41"/>
      <c r="D101" s="218" t="s">
        <v>134</v>
      </c>
      <c r="E101" s="41"/>
      <c r="F101" s="219" t="s">
        <v>402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134</v>
      </c>
      <c r="AU101" s="18" t="s">
        <v>14</v>
      </c>
    </row>
    <row r="102" s="2" customFormat="1">
      <c r="A102" s="39"/>
      <c r="B102" s="40"/>
      <c r="C102" s="41"/>
      <c r="D102" s="223" t="s">
        <v>146</v>
      </c>
      <c r="E102" s="41"/>
      <c r="F102" s="224" t="s">
        <v>403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14</v>
      </c>
    </row>
    <row r="103" s="12" customFormat="1" ht="22.8" customHeight="1">
      <c r="A103" s="12"/>
      <c r="B103" s="189"/>
      <c r="C103" s="190"/>
      <c r="D103" s="191" t="s">
        <v>70</v>
      </c>
      <c r="E103" s="203" t="s">
        <v>140</v>
      </c>
      <c r="F103" s="203" t="s">
        <v>404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SUM(P104:P120)</f>
        <v>0</v>
      </c>
      <c r="Q103" s="197"/>
      <c r="R103" s="198">
        <f>SUM(R104:R120)</f>
        <v>23.188563800000001</v>
      </c>
      <c r="S103" s="197"/>
      <c r="T103" s="199">
        <f>SUM(T104:T120)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79</v>
      </c>
      <c r="AT103" s="201" t="s">
        <v>70</v>
      </c>
      <c r="AU103" s="201" t="s">
        <v>79</v>
      </c>
      <c r="AY103" s="200" t="s">
        <v>125</v>
      </c>
      <c r="BK103" s="202">
        <f>SUM(BK104:BK120)</f>
        <v>0</v>
      </c>
    </row>
    <row r="104" s="2" customFormat="1" ht="37.8" customHeight="1">
      <c r="A104" s="39"/>
      <c r="B104" s="40"/>
      <c r="C104" s="205" t="s">
        <v>152</v>
      </c>
      <c r="D104" s="205" t="s">
        <v>127</v>
      </c>
      <c r="E104" s="206" t="s">
        <v>405</v>
      </c>
      <c r="F104" s="207" t="s">
        <v>406</v>
      </c>
      <c r="G104" s="208" t="s">
        <v>186</v>
      </c>
      <c r="H104" s="209">
        <v>8.0500000000000007</v>
      </c>
      <c r="I104" s="210"/>
      <c r="J104" s="211">
        <f>ROUND(I104*H104,2)</f>
        <v>0</v>
      </c>
      <c r="K104" s="207" t="s">
        <v>131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2.8332299999999999</v>
      </c>
      <c r="R104" s="214">
        <f>Q104*H104</f>
        <v>22.807501500000001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132</v>
      </c>
      <c r="AT104" s="216" t="s">
        <v>127</v>
      </c>
      <c r="AU104" s="216" t="s">
        <v>14</v>
      </c>
      <c r="AY104" s="18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132</v>
      </c>
      <c r="BM104" s="216" t="s">
        <v>407</v>
      </c>
    </row>
    <row r="105" s="2" customFormat="1">
      <c r="A105" s="39"/>
      <c r="B105" s="40"/>
      <c r="C105" s="41"/>
      <c r="D105" s="218" t="s">
        <v>134</v>
      </c>
      <c r="E105" s="41"/>
      <c r="F105" s="219" t="s">
        <v>408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134</v>
      </c>
      <c r="AU105" s="18" t="s">
        <v>14</v>
      </c>
    </row>
    <row r="106" s="2" customFormat="1">
      <c r="A106" s="39"/>
      <c r="B106" s="40"/>
      <c r="C106" s="41"/>
      <c r="D106" s="223" t="s">
        <v>146</v>
      </c>
      <c r="E106" s="41"/>
      <c r="F106" s="224" t="s">
        <v>409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146</v>
      </c>
      <c r="AU106" s="18" t="s">
        <v>14</v>
      </c>
    </row>
    <row r="107" s="13" customFormat="1">
      <c r="A107" s="13"/>
      <c r="B107" s="225"/>
      <c r="C107" s="226"/>
      <c r="D107" s="223" t="s">
        <v>180</v>
      </c>
      <c r="E107" s="227" t="s">
        <v>19</v>
      </c>
      <c r="F107" s="228" t="s">
        <v>410</v>
      </c>
      <c r="G107" s="226"/>
      <c r="H107" s="229">
        <v>8.0500000000000007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180</v>
      </c>
      <c r="AU107" s="235" t="s">
        <v>14</v>
      </c>
      <c r="AV107" s="13" t="s">
        <v>14</v>
      </c>
      <c r="AW107" s="13" t="s">
        <v>33</v>
      </c>
      <c r="AX107" s="13" t="s">
        <v>71</v>
      </c>
      <c r="AY107" s="235" t="s">
        <v>125</v>
      </c>
    </row>
    <row r="108" s="14" customFormat="1">
      <c r="A108" s="14"/>
      <c r="B108" s="236"/>
      <c r="C108" s="237"/>
      <c r="D108" s="223" t="s">
        <v>180</v>
      </c>
      <c r="E108" s="238" t="s">
        <v>19</v>
      </c>
      <c r="F108" s="239" t="s">
        <v>182</v>
      </c>
      <c r="G108" s="237"/>
      <c r="H108" s="240">
        <v>8.0500000000000007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180</v>
      </c>
      <c r="AU108" s="246" t="s">
        <v>14</v>
      </c>
      <c r="AV108" s="14" t="s">
        <v>132</v>
      </c>
      <c r="AW108" s="14" t="s">
        <v>33</v>
      </c>
      <c r="AX108" s="14" t="s">
        <v>79</v>
      </c>
      <c r="AY108" s="246" t="s">
        <v>125</v>
      </c>
    </row>
    <row r="109" s="2" customFormat="1" ht="37.8" customHeight="1">
      <c r="A109" s="39"/>
      <c r="B109" s="40"/>
      <c r="C109" s="205" t="s">
        <v>157</v>
      </c>
      <c r="D109" s="205" t="s">
        <v>127</v>
      </c>
      <c r="E109" s="206" t="s">
        <v>411</v>
      </c>
      <c r="F109" s="207" t="s">
        <v>412</v>
      </c>
      <c r="G109" s="208" t="s">
        <v>143</v>
      </c>
      <c r="H109" s="209">
        <v>26.988</v>
      </c>
      <c r="I109" s="210"/>
      <c r="J109" s="211">
        <f>ROUND(I109*H109,2)</f>
        <v>0</v>
      </c>
      <c r="K109" s="207" t="s">
        <v>131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0.0086499999999999997</v>
      </c>
      <c r="R109" s="214">
        <f>Q109*H109</f>
        <v>0.23344619999999999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132</v>
      </c>
      <c r="AT109" s="216" t="s">
        <v>127</v>
      </c>
      <c r="AU109" s="216" t="s">
        <v>14</v>
      </c>
      <c r="AY109" s="18" t="s">
        <v>125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132</v>
      </c>
      <c r="BM109" s="216" t="s">
        <v>413</v>
      </c>
    </row>
    <row r="110" s="2" customFormat="1">
      <c r="A110" s="39"/>
      <c r="B110" s="40"/>
      <c r="C110" s="41"/>
      <c r="D110" s="218" t="s">
        <v>134</v>
      </c>
      <c r="E110" s="41"/>
      <c r="F110" s="219" t="s">
        <v>414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14</v>
      </c>
    </row>
    <row r="111" s="2" customFormat="1">
      <c r="A111" s="39"/>
      <c r="B111" s="40"/>
      <c r="C111" s="41"/>
      <c r="D111" s="223" t="s">
        <v>146</v>
      </c>
      <c r="E111" s="41"/>
      <c r="F111" s="224" t="s">
        <v>415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146</v>
      </c>
      <c r="AU111" s="18" t="s">
        <v>14</v>
      </c>
    </row>
    <row r="112" s="13" customFormat="1">
      <c r="A112" s="13"/>
      <c r="B112" s="225"/>
      <c r="C112" s="226"/>
      <c r="D112" s="223" t="s">
        <v>180</v>
      </c>
      <c r="E112" s="227" t="s">
        <v>19</v>
      </c>
      <c r="F112" s="228" t="s">
        <v>416</v>
      </c>
      <c r="G112" s="226"/>
      <c r="H112" s="229">
        <v>26.988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180</v>
      </c>
      <c r="AU112" s="235" t="s">
        <v>14</v>
      </c>
      <c r="AV112" s="13" t="s">
        <v>14</v>
      </c>
      <c r="AW112" s="13" t="s">
        <v>33</v>
      </c>
      <c r="AX112" s="13" t="s">
        <v>71</v>
      </c>
      <c r="AY112" s="235" t="s">
        <v>125</v>
      </c>
    </row>
    <row r="113" s="14" customFormat="1">
      <c r="A113" s="14"/>
      <c r="B113" s="236"/>
      <c r="C113" s="237"/>
      <c r="D113" s="223" t="s">
        <v>180</v>
      </c>
      <c r="E113" s="238" t="s">
        <v>19</v>
      </c>
      <c r="F113" s="239" t="s">
        <v>182</v>
      </c>
      <c r="G113" s="237"/>
      <c r="H113" s="240">
        <v>26.988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180</v>
      </c>
      <c r="AU113" s="246" t="s">
        <v>14</v>
      </c>
      <c r="AV113" s="14" t="s">
        <v>132</v>
      </c>
      <c r="AW113" s="14" t="s">
        <v>33</v>
      </c>
      <c r="AX113" s="14" t="s">
        <v>79</v>
      </c>
      <c r="AY113" s="246" t="s">
        <v>125</v>
      </c>
    </row>
    <row r="114" s="2" customFormat="1" ht="37.8" customHeight="1">
      <c r="A114" s="39"/>
      <c r="B114" s="40"/>
      <c r="C114" s="205" t="s">
        <v>163</v>
      </c>
      <c r="D114" s="205" t="s">
        <v>127</v>
      </c>
      <c r="E114" s="206" t="s">
        <v>417</v>
      </c>
      <c r="F114" s="207" t="s">
        <v>418</v>
      </c>
      <c r="G114" s="208" t="s">
        <v>143</v>
      </c>
      <c r="H114" s="209">
        <v>26.988</v>
      </c>
      <c r="I114" s="210"/>
      <c r="J114" s="211">
        <f>ROUND(I114*H114,2)</f>
        <v>0</v>
      </c>
      <c r="K114" s="207" t="s">
        <v>131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132</v>
      </c>
      <c r="AT114" s="216" t="s">
        <v>127</v>
      </c>
      <c r="AU114" s="216" t="s">
        <v>14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132</v>
      </c>
      <c r="BM114" s="216" t="s">
        <v>419</v>
      </c>
    </row>
    <row r="115" s="2" customFormat="1">
      <c r="A115" s="39"/>
      <c r="B115" s="40"/>
      <c r="C115" s="41"/>
      <c r="D115" s="218" t="s">
        <v>134</v>
      </c>
      <c r="E115" s="41"/>
      <c r="F115" s="219" t="s">
        <v>420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134</v>
      </c>
      <c r="AU115" s="18" t="s">
        <v>14</v>
      </c>
    </row>
    <row r="116" s="2" customFormat="1" ht="44.25" customHeight="1">
      <c r="A116" s="39"/>
      <c r="B116" s="40"/>
      <c r="C116" s="205" t="s">
        <v>169</v>
      </c>
      <c r="D116" s="205" t="s">
        <v>127</v>
      </c>
      <c r="E116" s="206" t="s">
        <v>421</v>
      </c>
      <c r="F116" s="207" t="s">
        <v>422</v>
      </c>
      <c r="G116" s="208" t="s">
        <v>257</v>
      </c>
      <c r="H116" s="209">
        <v>0.14199999999999999</v>
      </c>
      <c r="I116" s="210"/>
      <c r="J116" s="211">
        <f>ROUND(I116*H116,2)</f>
        <v>0</v>
      </c>
      <c r="K116" s="207" t="s">
        <v>131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1.03955</v>
      </c>
      <c r="R116" s="214">
        <f>Q116*H116</f>
        <v>0.14761609999999997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132</v>
      </c>
      <c r="AT116" s="216" t="s">
        <v>127</v>
      </c>
      <c r="AU116" s="216" t="s">
        <v>14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132</v>
      </c>
      <c r="BM116" s="216" t="s">
        <v>423</v>
      </c>
    </row>
    <row r="117" s="2" customFormat="1">
      <c r="A117" s="39"/>
      <c r="B117" s="40"/>
      <c r="C117" s="41"/>
      <c r="D117" s="218" t="s">
        <v>134</v>
      </c>
      <c r="E117" s="41"/>
      <c r="F117" s="219" t="s">
        <v>424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14</v>
      </c>
    </row>
    <row r="118" s="2" customFormat="1">
      <c r="A118" s="39"/>
      <c r="B118" s="40"/>
      <c r="C118" s="41"/>
      <c r="D118" s="223" t="s">
        <v>146</v>
      </c>
      <c r="E118" s="41"/>
      <c r="F118" s="224" t="s">
        <v>425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14</v>
      </c>
    </row>
    <row r="119" s="13" customFormat="1">
      <c r="A119" s="13"/>
      <c r="B119" s="225"/>
      <c r="C119" s="226"/>
      <c r="D119" s="223" t="s">
        <v>180</v>
      </c>
      <c r="E119" s="227" t="s">
        <v>19</v>
      </c>
      <c r="F119" s="228" t="s">
        <v>426</v>
      </c>
      <c r="G119" s="226"/>
      <c r="H119" s="229">
        <v>0.14199999999999999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180</v>
      </c>
      <c r="AU119" s="235" t="s">
        <v>14</v>
      </c>
      <c r="AV119" s="13" t="s">
        <v>14</v>
      </c>
      <c r="AW119" s="13" t="s">
        <v>33</v>
      </c>
      <c r="AX119" s="13" t="s">
        <v>71</v>
      </c>
      <c r="AY119" s="235" t="s">
        <v>125</v>
      </c>
    </row>
    <row r="120" s="14" customFormat="1">
      <c r="A120" s="14"/>
      <c r="B120" s="236"/>
      <c r="C120" s="237"/>
      <c r="D120" s="223" t="s">
        <v>180</v>
      </c>
      <c r="E120" s="238" t="s">
        <v>19</v>
      </c>
      <c r="F120" s="239" t="s">
        <v>182</v>
      </c>
      <c r="G120" s="237"/>
      <c r="H120" s="240">
        <v>0.14199999999999999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180</v>
      </c>
      <c r="AU120" s="246" t="s">
        <v>14</v>
      </c>
      <c r="AV120" s="14" t="s">
        <v>132</v>
      </c>
      <c r="AW120" s="14" t="s">
        <v>33</v>
      </c>
      <c r="AX120" s="14" t="s">
        <v>79</v>
      </c>
      <c r="AY120" s="246" t="s">
        <v>125</v>
      </c>
    </row>
    <row r="121" s="12" customFormat="1" ht="22.8" customHeight="1">
      <c r="A121" s="12"/>
      <c r="B121" s="189"/>
      <c r="C121" s="190"/>
      <c r="D121" s="191" t="s">
        <v>70</v>
      </c>
      <c r="E121" s="203" t="s">
        <v>132</v>
      </c>
      <c r="F121" s="203" t="s">
        <v>356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SUM(P122:P128)</f>
        <v>0</v>
      </c>
      <c r="Q121" s="197"/>
      <c r="R121" s="198">
        <f>SUM(R122:R128)</f>
        <v>158.21519999999998</v>
      </c>
      <c r="S121" s="197"/>
      <c r="T121" s="199">
        <f>SUM(T122:T128)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79</v>
      </c>
      <c r="AT121" s="201" t="s">
        <v>70</v>
      </c>
      <c r="AU121" s="201" t="s">
        <v>79</v>
      </c>
      <c r="AY121" s="200" t="s">
        <v>125</v>
      </c>
      <c r="BK121" s="202">
        <f>SUM(BK122:BK128)</f>
        <v>0</v>
      </c>
    </row>
    <row r="122" s="2" customFormat="1" ht="24.15" customHeight="1">
      <c r="A122" s="39"/>
      <c r="B122" s="40"/>
      <c r="C122" s="205" t="s">
        <v>174</v>
      </c>
      <c r="D122" s="205" t="s">
        <v>127</v>
      </c>
      <c r="E122" s="206" t="s">
        <v>427</v>
      </c>
      <c r="F122" s="207" t="s">
        <v>428</v>
      </c>
      <c r="G122" s="208" t="s">
        <v>186</v>
      </c>
      <c r="H122" s="209">
        <v>65</v>
      </c>
      <c r="I122" s="210"/>
      <c r="J122" s="211">
        <f>ROUND(I122*H122,2)</f>
        <v>0</v>
      </c>
      <c r="K122" s="207" t="s">
        <v>131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2.4340799999999998</v>
      </c>
      <c r="R122" s="214">
        <f>Q122*H122</f>
        <v>158.21519999999998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132</v>
      </c>
      <c r="AT122" s="216" t="s">
        <v>127</v>
      </c>
      <c r="AU122" s="216" t="s">
        <v>14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132</v>
      </c>
      <c r="BM122" s="216" t="s">
        <v>429</v>
      </c>
    </row>
    <row r="123" s="2" customFormat="1">
      <c r="A123" s="39"/>
      <c r="B123" s="40"/>
      <c r="C123" s="41"/>
      <c r="D123" s="218" t="s">
        <v>134</v>
      </c>
      <c r="E123" s="41"/>
      <c r="F123" s="219" t="s">
        <v>430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14</v>
      </c>
    </row>
    <row r="124" s="2" customFormat="1">
      <c r="A124" s="39"/>
      <c r="B124" s="40"/>
      <c r="C124" s="41"/>
      <c r="D124" s="223" t="s">
        <v>146</v>
      </c>
      <c r="E124" s="41"/>
      <c r="F124" s="224" t="s">
        <v>431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14</v>
      </c>
    </row>
    <row r="125" s="13" customFormat="1">
      <c r="A125" s="13"/>
      <c r="B125" s="225"/>
      <c r="C125" s="226"/>
      <c r="D125" s="223" t="s">
        <v>180</v>
      </c>
      <c r="E125" s="227" t="s">
        <v>19</v>
      </c>
      <c r="F125" s="228" t="s">
        <v>432</v>
      </c>
      <c r="G125" s="226"/>
      <c r="H125" s="229">
        <v>65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180</v>
      </c>
      <c r="AU125" s="235" t="s">
        <v>14</v>
      </c>
      <c r="AV125" s="13" t="s">
        <v>14</v>
      </c>
      <c r="AW125" s="13" t="s">
        <v>33</v>
      </c>
      <c r="AX125" s="13" t="s">
        <v>79</v>
      </c>
      <c r="AY125" s="235" t="s">
        <v>125</v>
      </c>
    </row>
    <row r="126" s="2" customFormat="1" ht="24.15" customHeight="1">
      <c r="A126" s="39"/>
      <c r="B126" s="40"/>
      <c r="C126" s="205" t="s">
        <v>183</v>
      </c>
      <c r="D126" s="205" t="s">
        <v>127</v>
      </c>
      <c r="E126" s="206" t="s">
        <v>370</v>
      </c>
      <c r="F126" s="207" t="s">
        <v>371</v>
      </c>
      <c r="G126" s="208" t="s">
        <v>143</v>
      </c>
      <c r="H126" s="209">
        <v>160</v>
      </c>
      <c r="I126" s="210"/>
      <c r="J126" s="211">
        <f>ROUND(I126*H126,2)</f>
        <v>0</v>
      </c>
      <c r="K126" s="207" t="s">
        <v>131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132</v>
      </c>
      <c r="AT126" s="216" t="s">
        <v>127</v>
      </c>
      <c r="AU126" s="216" t="s">
        <v>14</v>
      </c>
      <c r="AY126" s="18" t="s">
        <v>125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132</v>
      </c>
      <c r="BM126" s="216" t="s">
        <v>433</v>
      </c>
    </row>
    <row r="127" s="2" customFormat="1">
      <c r="A127" s="39"/>
      <c r="B127" s="40"/>
      <c r="C127" s="41"/>
      <c r="D127" s="218" t="s">
        <v>134</v>
      </c>
      <c r="E127" s="41"/>
      <c r="F127" s="219" t="s">
        <v>373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14</v>
      </c>
    </row>
    <row r="128" s="13" customFormat="1">
      <c r="A128" s="13"/>
      <c r="B128" s="225"/>
      <c r="C128" s="226"/>
      <c r="D128" s="223" t="s">
        <v>180</v>
      </c>
      <c r="E128" s="227" t="s">
        <v>19</v>
      </c>
      <c r="F128" s="228" t="s">
        <v>434</v>
      </c>
      <c r="G128" s="226"/>
      <c r="H128" s="229">
        <v>160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180</v>
      </c>
      <c r="AU128" s="235" t="s">
        <v>14</v>
      </c>
      <c r="AV128" s="13" t="s">
        <v>14</v>
      </c>
      <c r="AW128" s="13" t="s">
        <v>33</v>
      </c>
      <c r="AX128" s="13" t="s">
        <v>79</v>
      </c>
      <c r="AY128" s="235" t="s">
        <v>125</v>
      </c>
    </row>
    <row r="129" s="12" customFormat="1" ht="22.8" customHeight="1">
      <c r="A129" s="12"/>
      <c r="B129" s="189"/>
      <c r="C129" s="190"/>
      <c r="D129" s="191" t="s">
        <v>70</v>
      </c>
      <c r="E129" s="203" t="s">
        <v>169</v>
      </c>
      <c r="F129" s="203" t="s">
        <v>435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SUM(P130:P141)</f>
        <v>0</v>
      </c>
      <c r="Q129" s="197"/>
      <c r="R129" s="198">
        <f>SUM(R130:R141)</f>
        <v>14.389053689999999</v>
      </c>
      <c r="S129" s="197"/>
      <c r="T129" s="199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79</v>
      </c>
      <c r="AT129" s="201" t="s">
        <v>70</v>
      </c>
      <c r="AU129" s="201" t="s">
        <v>79</v>
      </c>
      <c r="AY129" s="200" t="s">
        <v>125</v>
      </c>
      <c r="BK129" s="202">
        <f>SUM(BK130:BK141)</f>
        <v>0</v>
      </c>
    </row>
    <row r="130" s="2" customFormat="1" ht="16.5" customHeight="1">
      <c r="A130" s="39"/>
      <c r="B130" s="40"/>
      <c r="C130" s="205" t="s">
        <v>191</v>
      </c>
      <c r="D130" s="205" t="s">
        <v>127</v>
      </c>
      <c r="E130" s="206" t="s">
        <v>436</v>
      </c>
      <c r="F130" s="207" t="s">
        <v>437</v>
      </c>
      <c r="G130" s="208" t="s">
        <v>353</v>
      </c>
      <c r="H130" s="209">
        <v>17.5</v>
      </c>
      <c r="I130" s="210"/>
      <c r="J130" s="211">
        <f>ROUND(I130*H130,2)</f>
        <v>0</v>
      </c>
      <c r="K130" s="207" t="s">
        <v>131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2.0000000000000002E-05</v>
      </c>
      <c r="R130" s="214">
        <f>Q130*H130</f>
        <v>0.00035000000000000005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132</v>
      </c>
      <c r="AT130" s="216" t="s">
        <v>127</v>
      </c>
      <c r="AU130" s="216" t="s">
        <v>14</v>
      </c>
      <c r="AY130" s="18" t="s">
        <v>125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132</v>
      </c>
      <c r="BM130" s="216" t="s">
        <v>438</v>
      </c>
    </row>
    <row r="131" s="2" customFormat="1">
      <c r="A131" s="39"/>
      <c r="B131" s="40"/>
      <c r="C131" s="41"/>
      <c r="D131" s="218" t="s">
        <v>134</v>
      </c>
      <c r="E131" s="41"/>
      <c r="F131" s="219" t="s">
        <v>439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14</v>
      </c>
    </row>
    <row r="132" s="2" customFormat="1">
      <c r="A132" s="39"/>
      <c r="B132" s="40"/>
      <c r="C132" s="41"/>
      <c r="D132" s="223" t="s">
        <v>146</v>
      </c>
      <c r="E132" s="41"/>
      <c r="F132" s="224" t="s">
        <v>440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14</v>
      </c>
    </row>
    <row r="133" s="2" customFormat="1" ht="16.5" customHeight="1">
      <c r="A133" s="39"/>
      <c r="B133" s="40"/>
      <c r="C133" s="247" t="s">
        <v>196</v>
      </c>
      <c r="D133" s="247" t="s">
        <v>232</v>
      </c>
      <c r="E133" s="248" t="s">
        <v>441</v>
      </c>
      <c r="F133" s="249" t="s">
        <v>442</v>
      </c>
      <c r="G133" s="250" t="s">
        <v>353</v>
      </c>
      <c r="H133" s="251">
        <v>17.763000000000002</v>
      </c>
      <c r="I133" s="252"/>
      <c r="J133" s="253">
        <f>ROUND(I133*H133,2)</f>
        <v>0</v>
      </c>
      <c r="K133" s="249" t="s">
        <v>131</v>
      </c>
      <c r="L133" s="254"/>
      <c r="M133" s="255" t="s">
        <v>19</v>
      </c>
      <c r="N133" s="256" t="s">
        <v>42</v>
      </c>
      <c r="O133" s="85"/>
      <c r="P133" s="214">
        <f>O133*H133</f>
        <v>0</v>
      </c>
      <c r="Q133" s="214">
        <v>0.0048300000000000001</v>
      </c>
      <c r="R133" s="214">
        <f>Q133*H133</f>
        <v>0.08579529000000001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169</v>
      </c>
      <c r="AT133" s="216" t="s">
        <v>232</v>
      </c>
      <c r="AU133" s="216" t="s">
        <v>14</v>
      </c>
      <c r="AY133" s="18" t="s">
        <v>125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132</v>
      </c>
      <c r="BM133" s="216" t="s">
        <v>443</v>
      </c>
    </row>
    <row r="134" s="2" customFormat="1" ht="21.75" customHeight="1">
      <c r="A134" s="39"/>
      <c r="B134" s="40"/>
      <c r="C134" s="205" t="s">
        <v>201</v>
      </c>
      <c r="D134" s="205" t="s">
        <v>127</v>
      </c>
      <c r="E134" s="206" t="s">
        <v>444</v>
      </c>
      <c r="F134" s="207" t="s">
        <v>445</v>
      </c>
      <c r="G134" s="208" t="s">
        <v>130</v>
      </c>
      <c r="H134" s="209">
        <v>2</v>
      </c>
      <c r="I134" s="210"/>
      <c r="J134" s="211">
        <f>ROUND(I134*H134,2)</f>
        <v>0</v>
      </c>
      <c r="K134" s="207" t="s">
        <v>131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7.0056599999999998</v>
      </c>
      <c r="R134" s="214">
        <f>Q134*H134</f>
        <v>14.01132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132</v>
      </c>
      <c r="AT134" s="216" t="s">
        <v>127</v>
      </c>
      <c r="AU134" s="216" t="s">
        <v>14</v>
      </c>
      <c r="AY134" s="18" t="s">
        <v>125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132</v>
      </c>
      <c r="BM134" s="216" t="s">
        <v>446</v>
      </c>
    </row>
    <row r="135" s="2" customFormat="1">
      <c r="A135" s="39"/>
      <c r="B135" s="40"/>
      <c r="C135" s="41"/>
      <c r="D135" s="218" t="s">
        <v>134</v>
      </c>
      <c r="E135" s="41"/>
      <c r="F135" s="219" t="s">
        <v>447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14</v>
      </c>
    </row>
    <row r="136" s="2" customFormat="1">
      <c r="A136" s="39"/>
      <c r="B136" s="40"/>
      <c r="C136" s="41"/>
      <c r="D136" s="223" t="s">
        <v>146</v>
      </c>
      <c r="E136" s="41"/>
      <c r="F136" s="224" t="s">
        <v>448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14</v>
      </c>
    </row>
    <row r="137" s="2" customFormat="1" ht="24.15" customHeight="1">
      <c r="A137" s="39"/>
      <c r="B137" s="40"/>
      <c r="C137" s="205" t="s">
        <v>208</v>
      </c>
      <c r="D137" s="205" t="s">
        <v>127</v>
      </c>
      <c r="E137" s="206" t="s">
        <v>449</v>
      </c>
      <c r="F137" s="207" t="s">
        <v>450</v>
      </c>
      <c r="G137" s="208" t="s">
        <v>143</v>
      </c>
      <c r="H137" s="209">
        <v>1.8360000000000001</v>
      </c>
      <c r="I137" s="210"/>
      <c r="J137" s="211">
        <f>ROUND(I137*H137,2)</f>
        <v>0</v>
      </c>
      <c r="K137" s="207" t="s">
        <v>131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0.039399999999999998</v>
      </c>
      <c r="R137" s="214">
        <f>Q137*H137</f>
        <v>0.072338399999999997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132</v>
      </c>
      <c r="AT137" s="216" t="s">
        <v>127</v>
      </c>
      <c r="AU137" s="216" t="s">
        <v>14</v>
      </c>
      <c r="AY137" s="18" t="s">
        <v>125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132</v>
      </c>
      <c r="BM137" s="216" t="s">
        <v>451</v>
      </c>
    </row>
    <row r="138" s="2" customFormat="1">
      <c r="A138" s="39"/>
      <c r="B138" s="40"/>
      <c r="C138" s="41"/>
      <c r="D138" s="218" t="s">
        <v>134</v>
      </c>
      <c r="E138" s="41"/>
      <c r="F138" s="219" t="s">
        <v>452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134</v>
      </c>
      <c r="AU138" s="18" t="s">
        <v>14</v>
      </c>
    </row>
    <row r="139" s="2" customFormat="1" ht="16.5" customHeight="1">
      <c r="A139" s="39"/>
      <c r="B139" s="40"/>
      <c r="C139" s="205" t="s">
        <v>8</v>
      </c>
      <c r="D139" s="205" t="s">
        <v>127</v>
      </c>
      <c r="E139" s="206" t="s">
        <v>453</v>
      </c>
      <c r="F139" s="207" t="s">
        <v>454</v>
      </c>
      <c r="G139" s="208" t="s">
        <v>353</v>
      </c>
      <c r="H139" s="209">
        <v>1</v>
      </c>
      <c r="I139" s="210"/>
      <c r="J139" s="211">
        <f>ROUND(I139*H139,2)</f>
        <v>0</v>
      </c>
      <c r="K139" s="207" t="s">
        <v>131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0.069250000000000006</v>
      </c>
      <c r="R139" s="214">
        <f>Q139*H139</f>
        <v>0.069250000000000006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132</v>
      </c>
      <c r="AT139" s="216" t="s">
        <v>127</v>
      </c>
      <c r="AU139" s="216" t="s">
        <v>14</v>
      </c>
      <c r="AY139" s="18" t="s">
        <v>125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132</v>
      </c>
      <c r="BM139" s="216" t="s">
        <v>455</v>
      </c>
    </row>
    <row r="140" s="2" customFormat="1">
      <c r="A140" s="39"/>
      <c r="B140" s="40"/>
      <c r="C140" s="41"/>
      <c r="D140" s="218" t="s">
        <v>134</v>
      </c>
      <c r="E140" s="41"/>
      <c r="F140" s="219" t="s">
        <v>456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14</v>
      </c>
    </row>
    <row r="141" s="2" customFormat="1" ht="16.5" customHeight="1">
      <c r="A141" s="39"/>
      <c r="B141" s="40"/>
      <c r="C141" s="247" t="s">
        <v>220</v>
      </c>
      <c r="D141" s="247" t="s">
        <v>232</v>
      </c>
      <c r="E141" s="248" t="s">
        <v>457</v>
      </c>
      <c r="F141" s="249" t="s">
        <v>458</v>
      </c>
      <c r="G141" s="250" t="s">
        <v>130</v>
      </c>
      <c r="H141" s="251">
        <v>6</v>
      </c>
      <c r="I141" s="252"/>
      <c r="J141" s="253">
        <f>ROUND(I141*H141,2)</f>
        <v>0</v>
      </c>
      <c r="K141" s="249" t="s">
        <v>131</v>
      </c>
      <c r="L141" s="254"/>
      <c r="M141" s="255" t="s">
        <v>19</v>
      </c>
      <c r="N141" s="256" t="s">
        <v>42</v>
      </c>
      <c r="O141" s="85"/>
      <c r="P141" s="214">
        <f>O141*H141</f>
        <v>0</v>
      </c>
      <c r="Q141" s="214">
        <v>0.025000000000000001</v>
      </c>
      <c r="R141" s="214">
        <f>Q141*H141</f>
        <v>0.15000000000000002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169</v>
      </c>
      <c r="AT141" s="216" t="s">
        <v>232</v>
      </c>
      <c r="AU141" s="216" t="s">
        <v>14</v>
      </c>
      <c r="AY141" s="18" t="s">
        <v>125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132</v>
      </c>
      <c r="BM141" s="216" t="s">
        <v>459</v>
      </c>
    </row>
    <row r="142" s="12" customFormat="1" ht="22.8" customHeight="1">
      <c r="A142" s="12"/>
      <c r="B142" s="189"/>
      <c r="C142" s="190"/>
      <c r="D142" s="191" t="s">
        <v>70</v>
      </c>
      <c r="E142" s="203" t="s">
        <v>174</v>
      </c>
      <c r="F142" s="203" t="s">
        <v>460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v>0</v>
      </c>
      <c r="Q142" s="197"/>
      <c r="R142" s="198">
        <v>0</v>
      </c>
      <c r="S142" s="197"/>
      <c r="T142" s="199"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79</v>
      </c>
      <c r="AT142" s="201" t="s">
        <v>70</v>
      </c>
      <c r="AU142" s="201" t="s">
        <v>79</v>
      </c>
      <c r="AY142" s="200" t="s">
        <v>125</v>
      </c>
      <c r="BK142" s="202">
        <v>0</v>
      </c>
    </row>
    <row r="143" s="12" customFormat="1" ht="22.8" customHeight="1">
      <c r="A143" s="12"/>
      <c r="B143" s="189"/>
      <c r="C143" s="190"/>
      <c r="D143" s="191" t="s">
        <v>70</v>
      </c>
      <c r="E143" s="203" t="s">
        <v>252</v>
      </c>
      <c r="F143" s="203" t="s">
        <v>253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SUM(P144:P145)</f>
        <v>0</v>
      </c>
      <c r="Q143" s="197"/>
      <c r="R143" s="198">
        <f>SUM(R144:R145)</f>
        <v>0</v>
      </c>
      <c r="S143" s="197"/>
      <c r="T143" s="199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0" t="s">
        <v>79</v>
      </c>
      <c r="AT143" s="201" t="s">
        <v>70</v>
      </c>
      <c r="AU143" s="201" t="s">
        <v>79</v>
      </c>
      <c r="AY143" s="200" t="s">
        <v>125</v>
      </c>
      <c r="BK143" s="202">
        <f>SUM(BK144:BK145)</f>
        <v>0</v>
      </c>
    </row>
    <row r="144" s="2" customFormat="1" ht="16.5" customHeight="1">
      <c r="A144" s="39"/>
      <c r="B144" s="40"/>
      <c r="C144" s="205" t="s">
        <v>226</v>
      </c>
      <c r="D144" s="205" t="s">
        <v>127</v>
      </c>
      <c r="E144" s="206" t="s">
        <v>376</v>
      </c>
      <c r="F144" s="207" t="s">
        <v>377</v>
      </c>
      <c r="G144" s="208" t="s">
        <v>257</v>
      </c>
      <c r="H144" s="209">
        <v>195.79300000000001</v>
      </c>
      <c r="I144" s="210"/>
      <c r="J144" s="211">
        <f>ROUND(I144*H144,2)</f>
        <v>0</v>
      </c>
      <c r="K144" s="207" t="s">
        <v>131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132</v>
      </c>
      <c r="AT144" s="216" t="s">
        <v>127</v>
      </c>
      <c r="AU144" s="216" t="s">
        <v>14</v>
      </c>
      <c r="AY144" s="18" t="s">
        <v>125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132</v>
      </c>
      <c r="BM144" s="216" t="s">
        <v>461</v>
      </c>
    </row>
    <row r="145" s="2" customFormat="1">
      <c r="A145" s="39"/>
      <c r="B145" s="40"/>
      <c r="C145" s="41"/>
      <c r="D145" s="218" t="s">
        <v>134</v>
      </c>
      <c r="E145" s="41"/>
      <c r="F145" s="219" t="s">
        <v>379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134</v>
      </c>
      <c r="AU145" s="18" t="s">
        <v>14</v>
      </c>
    </row>
    <row r="146" s="12" customFormat="1" ht="25.92" customHeight="1">
      <c r="A146" s="12"/>
      <c r="B146" s="189"/>
      <c r="C146" s="190"/>
      <c r="D146" s="191" t="s">
        <v>70</v>
      </c>
      <c r="E146" s="192" t="s">
        <v>462</v>
      </c>
      <c r="F146" s="192" t="s">
        <v>463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P147</f>
        <v>0</v>
      </c>
      <c r="Q146" s="197"/>
      <c r="R146" s="198">
        <f>R147</f>
        <v>0</v>
      </c>
      <c r="S146" s="197"/>
      <c r="T146" s="19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132</v>
      </c>
      <c r="AT146" s="201" t="s">
        <v>70</v>
      </c>
      <c r="AU146" s="201" t="s">
        <v>71</v>
      </c>
      <c r="AY146" s="200" t="s">
        <v>125</v>
      </c>
      <c r="BK146" s="202">
        <f>BK147</f>
        <v>0</v>
      </c>
    </row>
    <row r="147" s="12" customFormat="1" ht="22.8" customHeight="1">
      <c r="A147" s="12"/>
      <c r="B147" s="189"/>
      <c r="C147" s="190"/>
      <c r="D147" s="191" t="s">
        <v>70</v>
      </c>
      <c r="E147" s="203" t="s">
        <v>464</v>
      </c>
      <c r="F147" s="203" t="s">
        <v>465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SUM(P148:P149)</f>
        <v>0</v>
      </c>
      <c r="Q147" s="197"/>
      <c r="R147" s="198">
        <f>SUM(R148:R149)</f>
        <v>0</v>
      </c>
      <c r="S147" s="197"/>
      <c r="T147" s="199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132</v>
      </c>
      <c r="AT147" s="201" t="s">
        <v>70</v>
      </c>
      <c r="AU147" s="201" t="s">
        <v>79</v>
      </c>
      <c r="AY147" s="200" t="s">
        <v>125</v>
      </c>
      <c r="BK147" s="202">
        <f>SUM(BK148:BK149)</f>
        <v>0</v>
      </c>
    </row>
    <row r="148" s="2" customFormat="1" ht="24.15" customHeight="1">
      <c r="A148" s="39"/>
      <c r="B148" s="40"/>
      <c r="C148" s="205" t="s">
        <v>231</v>
      </c>
      <c r="D148" s="205" t="s">
        <v>127</v>
      </c>
      <c r="E148" s="206" t="s">
        <v>466</v>
      </c>
      <c r="F148" s="207" t="s">
        <v>467</v>
      </c>
      <c r="G148" s="208" t="s">
        <v>130</v>
      </c>
      <c r="H148" s="209">
        <v>1</v>
      </c>
      <c r="I148" s="210"/>
      <c r="J148" s="211">
        <f>ROUND(I148*H148,2)</f>
        <v>0</v>
      </c>
      <c r="K148" s="207" t="s">
        <v>468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132</v>
      </c>
      <c r="AT148" s="216" t="s">
        <v>127</v>
      </c>
      <c r="AU148" s="216" t="s">
        <v>14</v>
      </c>
      <c r="AY148" s="18" t="s">
        <v>125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132</v>
      </c>
      <c r="BM148" s="216" t="s">
        <v>469</v>
      </c>
    </row>
    <row r="149" s="2" customFormat="1" ht="16.5" customHeight="1">
      <c r="A149" s="39"/>
      <c r="B149" s="40"/>
      <c r="C149" s="205" t="s">
        <v>237</v>
      </c>
      <c r="D149" s="205" t="s">
        <v>127</v>
      </c>
      <c r="E149" s="206" t="s">
        <v>470</v>
      </c>
      <c r="F149" s="207" t="s">
        <v>471</v>
      </c>
      <c r="G149" s="208" t="s">
        <v>353</v>
      </c>
      <c r="H149" s="209">
        <v>6</v>
      </c>
      <c r="I149" s="210"/>
      <c r="J149" s="211">
        <f>ROUND(I149*H149,2)</f>
        <v>0</v>
      </c>
      <c r="K149" s="207" t="s">
        <v>468</v>
      </c>
      <c r="L149" s="45"/>
      <c r="M149" s="261" t="s">
        <v>19</v>
      </c>
      <c r="N149" s="262" t="s">
        <v>42</v>
      </c>
      <c r="O149" s="259"/>
      <c r="P149" s="263">
        <f>O149*H149</f>
        <v>0</v>
      </c>
      <c r="Q149" s="263">
        <v>0</v>
      </c>
      <c r="R149" s="263">
        <f>Q149*H149</f>
        <v>0</v>
      </c>
      <c r="S149" s="263">
        <v>0</v>
      </c>
      <c r="T149" s="26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132</v>
      </c>
      <c r="AT149" s="216" t="s">
        <v>127</v>
      </c>
      <c r="AU149" s="216" t="s">
        <v>14</v>
      </c>
      <c r="AY149" s="18" t="s">
        <v>125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132</v>
      </c>
      <c r="BM149" s="216" t="s">
        <v>472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ubr2jb0to4ZAvntLtAShKLA6sMuLCMP+3jHVjZdjCliIGyK22zubjfQVfJCEUkp9GJGYmFLFuEqpIaDFu9fxxQ==" hashValue="9l89krJJX2XcT9hIzXdrCv0BriDij0c8Aa2fWz01IRbNkZiTV089vS1H4wa2l9wrYTx4G105TJ1HSsNWMNTElw==" algorithmName="SHA-512" password="CC35"/>
  <autoFilter ref="C87:K14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24253100"/>
    <hyperlink ref="F95" r:id="rId2" display="https://podminky.urs.cz/item/CS_URS_2024_01/171151103"/>
    <hyperlink ref="F98" r:id="rId3" display="https://podminky.urs.cz/item/CS_URS_2024_01/182151111"/>
    <hyperlink ref="F101" r:id="rId4" display="https://podminky.urs.cz/item/CS_URS_2024_01/182351024"/>
    <hyperlink ref="F105" r:id="rId5" display="https://podminky.urs.cz/item/CS_URS_2024_01/321321115"/>
    <hyperlink ref="F110" r:id="rId6" display="https://podminky.urs.cz/item/CS_URS_2024_01/321351010"/>
    <hyperlink ref="F115" r:id="rId7" display="https://podminky.urs.cz/item/CS_URS_2024_01/321352010"/>
    <hyperlink ref="F117" r:id="rId8" display="https://podminky.urs.cz/item/CS_URS_2024_01/321368211"/>
    <hyperlink ref="F123" r:id="rId9" display="https://podminky.urs.cz/item/CS_URS_2024_01/462512270"/>
    <hyperlink ref="F127" r:id="rId10" display="https://podminky.urs.cz/item/CS_URS_2024_01/462519002"/>
    <hyperlink ref="F131" r:id="rId11" display="https://podminky.urs.cz/item/CS_URS_2024_01/871370310"/>
    <hyperlink ref="F135" r:id="rId12" display="https://podminky.urs.cz/item/CS_URS_2024_01/919441211"/>
    <hyperlink ref="F138" r:id="rId13" display="https://podminky.urs.cz/item/CS_URS_2024_01/934956123"/>
    <hyperlink ref="F140" r:id="rId14" display="https://podminky.urs.cz/item/CS_URS_2024_01/936501111"/>
    <hyperlink ref="F145" r:id="rId15" display="https://podminky.urs.cz/item/CS_URS_2024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473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ROUND((SUM(BE85:BE128)),  2)</f>
        <v>0</v>
      </c>
      <c r="G33" s="39"/>
      <c r="H33" s="39"/>
      <c r="I33" s="149">
        <v>0.20999999999999999</v>
      </c>
      <c r="J33" s="148">
        <f>ROUND(((SUM(BE85:BE128))*I33),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ROUND((SUM(BF85:BF128)),  2)</f>
        <v>0</v>
      </c>
      <c r="G34" s="39"/>
      <c r="H34" s="39"/>
      <c r="I34" s="149">
        <v>0.14999999999999999</v>
      </c>
      <c r="J34" s="148">
        <f>ROUND(((SUM(BF85:BF128))*I34),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SO17-4 - Bezpečnostní přeliv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261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382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262</v>
      </c>
      <c r="E64" s="175"/>
      <c r="F64" s="175"/>
      <c r="G64" s="175"/>
      <c r="H64" s="175"/>
      <c r="I64" s="175"/>
      <c r="J64" s="176">
        <f>J112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109</v>
      </c>
      <c r="E65" s="175"/>
      <c r="F65" s="175"/>
      <c r="G65" s="175"/>
      <c r="H65" s="175"/>
      <c r="I65" s="175"/>
      <c r="J65" s="176">
        <f>J126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VN1 a REV1 v k.ú.Kozlov u Ledče nad Sázavou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SO17-4 - Bezpečnostní přeliv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Kozlov u Ledče nad Sázavou</v>
      </c>
      <c r="G79" s="41"/>
      <c r="H79" s="41"/>
      <c r="I79" s="33" t="s">
        <v>23</v>
      </c>
      <c r="J79" s="73" t="str">
        <f>IF(J12="","",J12)</f>
        <v>27. 4. 2024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Česká republika - Státní pozemkový úřad</v>
      </c>
      <c r="G81" s="41"/>
      <c r="H81" s="41"/>
      <c r="I81" s="33" t="s">
        <v>31</v>
      </c>
      <c r="J81" s="37" t="str">
        <f>E21</f>
        <v>Ing.Karel Barták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Ing.Karel Barták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111</v>
      </c>
      <c r="D84" s="181" t="s">
        <v>56</v>
      </c>
      <c r="E84" s="181" t="s">
        <v>52</v>
      </c>
      <c r="F84" s="181" t="s">
        <v>53</v>
      </c>
      <c r="G84" s="181" t="s">
        <v>112</v>
      </c>
      <c r="H84" s="181" t="s">
        <v>113</v>
      </c>
      <c r="I84" s="181" t="s">
        <v>114</v>
      </c>
      <c r="J84" s="181" t="s">
        <v>105</v>
      </c>
      <c r="K84" s="182" t="s">
        <v>115</v>
      </c>
      <c r="L84" s="183"/>
      <c r="M84" s="93" t="s">
        <v>19</v>
      </c>
      <c r="N84" s="94" t="s">
        <v>41</v>
      </c>
      <c r="O84" s="94" t="s">
        <v>116</v>
      </c>
      <c r="P84" s="94" t="s">
        <v>117</v>
      </c>
      <c r="Q84" s="94" t="s">
        <v>118</v>
      </c>
      <c r="R84" s="94" t="s">
        <v>119</v>
      </c>
      <c r="S84" s="94" t="s">
        <v>120</v>
      </c>
      <c r="T84" s="95" t="s">
        <v>121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122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159.05194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106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123</v>
      </c>
      <c r="F86" s="192" t="s">
        <v>124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P87+P101+P108+P112+P126</f>
        <v>0</v>
      </c>
      <c r="Q86" s="197"/>
      <c r="R86" s="198">
        <f>R87+R101+R108+R112+R126</f>
        <v>159.05194</v>
      </c>
      <c r="S86" s="197"/>
      <c r="T86" s="199">
        <f>T87+T101+T108+T112+T126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71</v>
      </c>
      <c r="AY86" s="200" t="s">
        <v>125</v>
      </c>
      <c r="BK86" s="202">
        <f>BK87+BK101+BK108+BK112+BK126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79</v>
      </c>
      <c r="F87" s="203" t="s">
        <v>126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SUM(P88:P100)</f>
        <v>0</v>
      </c>
      <c r="Q87" s="197"/>
      <c r="R87" s="198">
        <f>SUM(R88:R100)</f>
        <v>0</v>
      </c>
      <c r="S87" s="197"/>
      <c r="T87" s="199">
        <f>SUM(T88:T100)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79</v>
      </c>
      <c r="AY87" s="200" t="s">
        <v>125</v>
      </c>
      <c r="BK87" s="202">
        <f>SUM(BK88:BK100)</f>
        <v>0</v>
      </c>
    </row>
    <row r="88" s="2" customFormat="1" ht="16.5" customHeight="1">
      <c r="A88" s="39"/>
      <c r="B88" s="40"/>
      <c r="C88" s="205" t="s">
        <v>79</v>
      </c>
      <c r="D88" s="205" t="s">
        <v>127</v>
      </c>
      <c r="E88" s="206" t="s">
        <v>387</v>
      </c>
      <c r="F88" s="207" t="s">
        <v>388</v>
      </c>
      <c r="G88" s="208" t="s">
        <v>186</v>
      </c>
      <c r="H88" s="209">
        <v>120</v>
      </c>
      <c r="I88" s="210"/>
      <c r="J88" s="211">
        <f>ROUND(I88*H88,2)</f>
        <v>0</v>
      </c>
      <c r="K88" s="207" t="s">
        <v>131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132</v>
      </c>
      <c r="AT88" s="216" t="s">
        <v>127</v>
      </c>
      <c r="AU88" s="216" t="s">
        <v>14</v>
      </c>
      <c r="AY88" s="18" t="s">
        <v>125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132</v>
      </c>
      <c r="BM88" s="216" t="s">
        <v>474</v>
      </c>
    </row>
    <row r="89" s="2" customFormat="1">
      <c r="A89" s="39"/>
      <c r="B89" s="40"/>
      <c r="C89" s="41"/>
      <c r="D89" s="218" t="s">
        <v>134</v>
      </c>
      <c r="E89" s="41"/>
      <c r="F89" s="219" t="s">
        <v>390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</v>
      </c>
      <c r="AU89" s="18" t="s">
        <v>14</v>
      </c>
    </row>
    <row r="90" s="2" customFormat="1">
      <c r="A90" s="39"/>
      <c r="B90" s="40"/>
      <c r="C90" s="41"/>
      <c r="D90" s="223" t="s">
        <v>146</v>
      </c>
      <c r="E90" s="41"/>
      <c r="F90" s="224" t="s">
        <v>475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146</v>
      </c>
      <c r="AU90" s="18" t="s">
        <v>14</v>
      </c>
    </row>
    <row r="91" s="2" customFormat="1" ht="24.15" customHeight="1">
      <c r="A91" s="39"/>
      <c r="B91" s="40"/>
      <c r="C91" s="205" t="s">
        <v>14</v>
      </c>
      <c r="D91" s="205" t="s">
        <v>127</v>
      </c>
      <c r="E91" s="206" t="s">
        <v>476</v>
      </c>
      <c r="F91" s="207" t="s">
        <v>477</v>
      </c>
      <c r="G91" s="208" t="s">
        <v>186</v>
      </c>
      <c r="H91" s="209">
        <v>9</v>
      </c>
      <c r="I91" s="210"/>
      <c r="J91" s="211">
        <f>ROUND(I91*H91,2)</f>
        <v>0</v>
      </c>
      <c r="K91" s="207" t="s">
        <v>131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132</v>
      </c>
      <c r="AT91" s="216" t="s">
        <v>127</v>
      </c>
      <c r="AU91" s="216" t="s">
        <v>14</v>
      </c>
      <c r="AY91" s="18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132</v>
      </c>
      <c r="BM91" s="216" t="s">
        <v>478</v>
      </c>
    </row>
    <row r="92" s="2" customFormat="1">
      <c r="A92" s="39"/>
      <c r="B92" s="40"/>
      <c r="C92" s="41"/>
      <c r="D92" s="218" t="s">
        <v>134</v>
      </c>
      <c r="E92" s="41"/>
      <c r="F92" s="219" t="s">
        <v>479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14</v>
      </c>
    </row>
    <row r="93" s="2" customFormat="1">
      <c r="A93" s="39"/>
      <c r="B93" s="40"/>
      <c r="C93" s="41"/>
      <c r="D93" s="223" t="s">
        <v>146</v>
      </c>
      <c r="E93" s="41"/>
      <c r="F93" s="224" t="s">
        <v>480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14</v>
      </c>
    </row>
    <row r="94" s="13" customFormat="1">
      <c r="A94" s="13"/>
      <c r="B94" s="225"/>
      <c r="C94" s="226"/>
      <c r="D94" s="223" t="s">
        <v>180</v>
      </c>
      <c r="E94" s="227" t="s">
        <v>19</v>
      </c>
      <c r="F94" s="228" t="s">
        <v>481</v>
      </c>
      <c r="G94" s="226"/>
      <c r="H94" s="229">
        <v>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180</v>
      </c>
      <c r="AU94" s="235" t="s">
        <v>14</v>
      </c>
      <c r="AV94" s="13" t="s">
        <v>14</v>
      </c>
      <c r="AW94" s="13" t="s">
        <v>33</v>
      </c>
      <c r="AX94" s="13" t="s">
        <v>79</v>
      </c>
      <c r="AY94" s="235" t="s">
        <v>125</v>
      </c>
    </row>
    <row r="95" s="2" customFormat="1" ht="24.15" customHeight="1">
      <c r="A95" s="39"/>
      <c r="B95" s="40"/>
      <c r="C95" s="205" t="s">
        <v>140</v>
      </c>
      <c r="D95" s="205" t="s">
        <v>127</v>
      </c>
      <c r="E95" s="206" t="s">
        <v>243</v>
      </c>
      <c r="F95" s="207" t="s">
        <v>244</v>
      </c>
      <c r="G95" s="208" t="s">
        <v>143</v>
      </c>
      <c r="H95" s="209">
        <v>195</v>
      </c>
      <c r="I95" s="210"/>
      <c r="J95" s="211">
        <f>ROUND(I95*H95,2)</f>
        <v>0</v>
      </c>
      <c r="K95" s="207" t="s">
        <v>131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132</v>
      </c>
      <c r="AT95" s="216" t="s">
        <v>127</v>
      </c>
      <c r="AU95" s="216" t="s">
        <v>14</v>
      </c>
      <c r="AY95" s="18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132</v>
      </c>
      <c r="BM95" s="216" t="s">
        <v>482</v>
      </c>
    </row>
    <row r="96" s="2" customFormat="1">
      <c r="A96" s="39"/>
      <c r="B96" s="40"/>
      <c r="C96" s="41"/>
      <c r="D96" s="218" t="s">
        <v>134</v>
      </c>
      <c r="E96" s="41"/>
      <c r="F96" s="219" t="s">
        <v>246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14</v>
      </c>
    </row>
    <row r="97" s="2" customFormat="1" ht="24.15" customHeight="1">
      <c r="A97" s="39"/>
      <c r="B97" s="40"/>
      <c r="C97" s="205" t="s">
        <v>132</v>
      </c>
      <c r="D97" s="205" t="s">
        <v>127</v>
      </c>
      <c r="E97" s="206" t="s">
        <v>399</v>
      </c>
      <c r="F97" s="207" t="s">
        <v>400</v>
      </c>
      <c r="G97" s="208" t="s">
        <v>143</v>
      </c>
      <c r="H97" s="209">
        <v>70</v>
      </c>
      <c r="I97" s="210"/>
      <c r="J97" s="211">
        <f>ROUND(I97*H97,2)</f>
        <v>0</v>
      </c>
      <c r="K97" s="207" t="s">
        <v>131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132</v>
      </c>
      <c r="AT97" s="216" t="s">
        <v>127</v>
      </c>
      <c r="AU97" s="216" t="s">
        <v>14</v>
      </c>
      <c r="AY97" s="18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132</v>
      </c>
      <c r="BM97" s="216" t="s">
        <v>483</v>
      </c>
    </row>
    <row r="98" s="2" customFormat="1">
      <c r="A98" s="39"/>
      <c r="B98" s="40"/>
      <c r="C98" s="41"/>
      <c r="D98" s="218" t="s">
        <v>134</v>
      </c>
      <c r="E98" s="41"/>
      <c r="F98" s="219" t="s">
        <v>402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134</v>
      </c>
      <c r="AU98" s="18" t="s">
        <v>14</v>
      </c>
    </row>
    <row r="99" s="2" customFormat="1">
      <c r="A99" s="39"/>
      <c r="B99" s="40"/>
      <c r="C99" s="41"/>
      <c r="D99" s="223" t="s">
        <v>146</v>
      </c>
      <c r="E99" s="41"/>
      <c r="F99" s="224" t="s">
        <v>484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146</v>
      </c>
      <c r="AU99" s="18" t="s">
        <v>14</v>
      </c>
    </row>
    <row r="100" s="13" customFormat="1">
      <c r="A100" s="13"/>
      <c r="B100" s="225"/>
      <c r="C100" s="226"/>
      <c r="D100" s="223" t="s">
        <v>180</v>
      </c>
      <c r="E100" s="227" t="s">
        <v>19</v>
      </c>
      <c r="F100" s="228" t="s">
        <v>485</v>
      </c>
      <c r="G100" s="226"/>
      <c r="H100" s="229">
        <v>70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180</v>
      </c>
      <c r="AU100" s="235" t="s">
        <v>14</v>
      </c>
      <c r="AV100" s="13" t="s">
        <v>14</v>
      </c>
      <c r="AW100" s="13" t="s">
        <v>33</v>
      </c>
      <c r="AX100" s="13" t="s">
        <v>79</v>
      </c>
      <c r="AY100" s="235" t="s">
        <v>125</v>
      </c>
    </row>
    <row r="101" s="12" customFormat="1" ht="22.8" customHeight="1">
      <c r="A101" s="12"/>
      <c r="B101" s="189"/>
      <c r="C101" s="190"/>
      <c r="D101" s="191" t="s">
        <v>70</v>
      </c>
      <c r="E101" s="203" t="s">
        <v>14</v>
      </c>
      <c r="F101" s="203" t="s">
        <v>338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SUM(P102:P107)</f>
        <v>0</v>
      </c>
      <c r="Q101" s="197"/>
      <c r="R101" s="198">
        <f>SUM(R102:R107)</f>
        <v>0.043920000000000001</v>
      </c>
      <c r="S101" s="197"/>
      <c r="T101" s="199">
        <f>SUM(T102:T107)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79</v>
      </c>
      <c r="AT101" s="201" t="s">
        <v>70</v>
      </c>
      <c r="AU101" s="201" t="s">
        <v>79</v>
      </c>
      <c r="AY101" s="200" t="s">
        <v>125</v>
      </c>
      <c r="BK101" s="202">
        <f>SUM(BK102:BK107)</f>
        <v>0</v>
      </c>
    </row>
    <row r="102" s="2" customFormat="1" ht="24.15" customHeight="1">
      <c r="A102" s="39"/>
      <c r="B102" s="40"/>
      <c r="C102" s="205" t="s">
        <v>152</v>
      </c>
      <c r="D102" s="205" t="s">
        <v>127</v>
      </c>
      <c r="E102" s="206" t="s">
        <v>486</v>
      </c>
      <c r="F102" s="207" t="s">
        <v>487</v>
      </c>
      <c r="G102" s="208" t="s">
        <v>143</v>
      </c>
      <c r="H102" s="209">
        <v>72</v>
      </c>
      <c r="I102" s="210"/>
      <c r="J102" s="211">
        <f>ROUND(I102*H102,2)</f>
        <v>0</v>
      </c>
      <c r="K102" s="207" t="s">
        <v>131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0.00022000000000000001</v>
      </c>
      <c r="R102" s="214">
        <f>Q102*H102</f>
        <v>0.01584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132</v>
      </c>
      <c r="AT102" s="216" t="s">
        <v>127</v>
      </c>
      <c r="AU102" s="216" t="s">
        <v>14</v>
      </c>
      <c r="AY102" s="18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132</v>
      </c>
      <c r="BM102" s="216" t="s">
        <v>488</v>
      </c>
    </row>
    <row r="103" s="2" customFormat="1">
      <c r="A103" s="39"/>
      <c r="B103" s="40"/>
      <c r="C103" s="41"/>
      <c r="D103" s="218" t="s">
        <v>134</v>
      </c>
      <c r="E103" s="41"/>
      <c r="F103" s="219" t="s">
        <v>489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14</v>
      </c>
    </row>
    <row r="104" s="2" customFormat="1">
      <c r="A104" s="39"/>
      <c r="B104" s="40"/>
      <c r="C104" s="41"/>
      <c r="D104" s="223" t="s">
        <v>146</v>
      </c>
      <c r="E104" s="41"/>
      <c r="F104" s="224" t="s">
        <v>490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14</v>
      </c>
    </row>
    <row r="105" s="13" customFormat="1">
      <c r="A105" s="13"/>
      <c r="B105" s="225"/>
      <c r="C105" s="226"/>
      <c r="D105" s="223" t="s">
        <v>180</v>
      </c>
      <c r="E105" s="227" t="s">
        <v>19</v>
      </c>
      <c r="F105" s="228" t="s">
        <v>491</v>
      </c>
      <c r="G105" s="226"/>
      <c r="H105" s="229">
        <v>72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180</v>
      </c>
      <c r="AU105" s="235" t="s">
        <v>14</v>
      </c>
      <c r="AV105" s="13" t="s">
        <v>14</v>
      </c>
      <c r="AW105" s="13" t="s">
        <v>33</v>
      </c>
      <c r="AX105" s="13" t="s">
        <v>79</v>
      </c>
      <c r="AY105" s="235" t="s">
        <v>125</v>
      </c>
    </row>
    <row r="106" s="2" customFormat="1" ht="16.5" customHeight="1">
      <c r="A106" s="39"/>
      <c r="B106" s="40"/>
      <c r="C106" s="247" t="s">
        <v>157</v>
      </c>
      <c r="D106" s="247" t="s">
        <v>232</v>
      </c>
      <c r="E106" s="248" t="s">
        <v>347</v>
      </c>
      <c r="F106" s="249" t="s">
        <v>348</v>
      </c>
      <c r="G106" s="250" t="s">
        <v>143</v>
      </c>
      <c r="H106" s="251">
        <v>93.599999999999994</v>
      </c>
      <c r="I106" s="252"/>
      <c r="J106" s="253">
        <f>ROUND(I106*H106,2)</f>
        <v>0</v>
      </c>
      <c r="K106" s="249" t="s">
        <v>131</v>
      </c>
      <c r="L106" s="254"/>
      <c r="M106" s="255" t="s">
        <v>19</v>
      </c>
      <c r="N106" s="256" t="s">
        <v>42</v>
      </c>
      <c r="O106" s="85"/>
      <c r="P106" s="214">
        <f>O106*H106</f>
        <v>0</v>
      </c>
      <c r="Q106" s="214">
        <v>0.00029999999999999997</v>
      </c>
      <c r="R106" s="214">
        <f>Q106*H106</f>
        <v>0.028079999999999997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169</v>
      </c>
      <c r="AT106" s="216" t="s">
        <v>232</v>
      </c>
      <c r="AU106" s="216" t="s">
        <v>14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132</v>
      </c>
      <c r="BM106" s="216" t="s">
        <v>492</v>
      </c>
    </row>
    <row r="107" s="13" customFormat="1">
      <c r="A107" s="13"/>
      <c r="B107" s="225"/>
      <c r="C107" s="226"/>
      <c r="D107" s="223" t="s">
        <v>180</v>
      </c>
      <c r="E107" s="226"/>
      <c r="F107" s="228" t="s">
        <v>493</v>
      </c>
      <c r="G107" s="226"/>
      <c r="H107" s="229">
        <v>93.599999999999994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180</v>
      </c>
      <c r="AU107" s="235" t="s">
        <v>14</v>
      </c>
      <c r="AV107" s="13" t="s">
        <v>14</v>
      </c>
      <c r="AW107" s="13" t="s">
        <v>4</v>
      </c>
      <c r="AX107" s="13" t="s">
        <v>79</v>
      </c>
      <c r="AY107" s="235" t="s">
        <v>125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140</v>
      </c>
      <c r="F108" s="203" t="s">
        <v>404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SUM(P109:P111)</f>
        <v>0</v>
      </c>
      <c r="Q108" s="197"/>
      <c r="R108" s="198">
        <f>SUM(R109:R111)</f>
        <v>0.0050000000000000001</v>
      </c>
      <c r="S108" s="197"/>
      <c r="T108" s="199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125</v>
      </c>
      <c r="BK108" s="202">
        <f>SUM(BK109:BK111)</f>
        <v>0</v>
      </c>
    </row>
    <row r="109" s="2" customFormat="1" ht="16.5" customHeight="1">
      <c r="A109" s="39"/>
      <c r="B109" s="40"/>
      <c r="C109" s="205" t="s">
        <v>163</v>
      </c>
      <c r="D109" s="205" t="s">
        <v>127</v>
      </c>
      <c r="E109" s="206" t="s">
        <v>494</v>
      </c>
      <c r="F109" s="207" t="s">
        <v>495</v>
      </c>
      <c r="G109" s="208" t="s">
        <v>496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132</v>
      </c>
      <c r="AT109" s="216" t="s">
        <v>127</v>
      </c>
      <c r="AU109" s="216" t="s">
        <v>14</v>
      </c>
      <c r="AY109" s="18" t="s">
        <v>125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132</v>
      </c>
      <c r="BM109" s="216" t="s">
        <v>497</v>
      </c>
    </row>
    <row r="110" s="2" customFormat="1" ht="16.5" customHeight="1">
      <c r="A110" s="39"/>
      <c r="B110" s="40"/>
      <c r="C110" s="205" t="s">
        <v>169</v>
      </c>
      <c r="D110" s="205" t="s">
        <v>127</v>
      </c>
      <c r="E110" s="206" t="s">
        <v>498</v>
      </c>
      <c r="F110" s="207" t="s">
        <v>499</v>
      </c>
      <c r="G110" s="208" t="s">
        <v>353</v>
      </c>
      <c r="H110" s="209">
        <v>2.5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0.002</v>
      </c>
      <c r="R110" s="214">
        <f>Q110*H110</f>
        <v>0.0050000000000000001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132</v>
      </c>
      <c r="AT110" s="216" t="s">
        <v>127</v>
      </c>
      <c r="AU110" s="216" t="s">
        <v>14</v>
      </c>
      <c r="AY110" s="18" t="s">
        <v>125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132</v>
      </c>
      <c r="BM110" s="216" t="s">
        <v>500</v>
      </c>
    </row>
    <row r="111" s="13" customFormat="1">
      <c r="A111" s="13"/>
      <c r="B111" s="225"/>
      <c r="C111" s="226"/>
      <c r="D111" s="223" t="s">
        <v>180</v>
      </c>
      <c r="E111" s="227" t="s">
        <v>19</v>
      </c>
      <c r="F111" s="228" t="s">
        <v>501</v>
      </c>
      <c r="G111" s="226"/>
      <c r="H111" s="229">
        <v>2.5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180</v>
      </c>
      <c r="AU111" s="235" t="s">
        <v>14</v>
      </c>
      <c r="AV111" s="13" t="s">
        <v>14</v>
      </c>
      <c r="AW111" s="13" t="s">
        <v>33</v>
      </c>
      <c r="AX111" s="13" t="s">
        <v>79</v>
      </c>
      <c r="AY111" s="235" t="s">
        <v>125</v>
      </c>
    </row>
    <row r="112" s="12" customFormat="1" ht="22.8" customHeight="1">
      <c r="A112" s="12"/>
      <c r="B112" s="189"/>
      <c r="C112" s="190"/>
      <c r="D112" s="191" t="s">
        <v>70</v>
      </c>
      <c r="E112" s="203" t="s">
        <v>132</v>
      </c>
      <c r="F112" s="203" t="s">
        <v>356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SUM(P113:P125)</f>
        <v>0</v>
      </c>
      <c r="Q112" s="197"/>
      <c r="R112" s="198">
        <f>SUM(R113:R125)</f>
        <v>159.00301999999999</v>
      </c>
      <c r="S112" s="197"/>
      <c r="T112" s="199">
        <f>SUM(T113:T125)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79</v>
      </c>
      <c r="AT112" s="201" t="s">
        <v>70</v>
      </c>
      <c r="AU112" s="201" t="s">
        <v>79</v>
      </c>
      <c r="AY112" s="200" t="s">
        <v>125</v>
      </c>
      <c r="BK112" s="202">
        <f>SUM(BK113:BK125)</f>
        <v>0</v>
      </c>
    </row>
    <row r="113" s="2" customFormat="1" ht="24.15" customHeight="1">
      <c r="A113" s="39"/>
      <c r="B113" s="40"/>
      <c r="C113" s="205" t="s">
        <v>174</v>
      </c>
      <c r="D113" s="205" t="s">
        <v>127</v>
      </c>
      <c r="E113" s="206" t="s">
        <v>502</v>
      </c>
      <c r="F113" s="207" t="s">
        <v>503</v>
      </c>
      <c r="G113" s="208" t="s">
        <v>186</v>
      </c>
      <c r="H113" s="209">
        <v>5.7000000000000002</v>
      </c>
      <c r="I113" s="210"/>
      <c r="J113" s="211">
        <f>ROUND(I113*H113,2)</f>
        <v>0</v>
      </c>
      <c r="K113" s="207" t="s">
        <v>131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2</v>
      </c>
      <c r="R113" s="214">
        <f>Q113*H113</f>
        <v>11.4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132</v>
      </c>
      <c r="AT113" s="216" t="s">
        <v>127</v>
      </c>
      <c r="AU113" s="216" t="s">
        <v>14</v>
      </c>
      <c r="AY113" s="18" t="s">
        <v>125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132</v>
      </c>
      <c r="BM113" s="216" t="s">
        <v>504</v>
      </c>
    </row>
    <row r="114" s="2" customFormat="1">
      <c r="A114" s="39"/>
      <c r="B114" s="40"/>
      <c r="C114" s="41"/>
      <c r="D114" s="218" t="s">
        <v>134</v>
      </c>
      <c r="E114" s="41"/>
      <c r="F114" s="219" t="s">
        <v>505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134</v>
      </c>
      <c r="AU114" s="18" t="s">
        <v>14</v>
      </c>
    </row>
    <row r="115" s="2" customFormat="1">
      <c r="A115" s="39"/>
      <c r="B115" s="40"/>
      <c r="C115" s="41"/>
      <c r="D115" s="223" t="s">
        <v>146</v>
      </c>
      <c r="E115" s="41"/>
      <c r="F115" s="224" t="s">
        <v>506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146</v>
      </c>
      <c r="AU115" s="18" t="s">
        <v>14</v>
      </c>
    </row>
    <row r="116" s="2" customFormat="1" ht="24.15" customHeight="1">
      <c r="A116" s="39"/>
      <c r="B116" s="40"/>
      <c r="C116" s="205" t="s">
        <v>183</v>
      </c>
      <c r="D116" s="205" t="s">
        <v>127</v>
      </c>
      <c r="E116" s="206" t="s">
        <v>507</v>
      </c>
      <c r="F116" s="207" t="s">
        <v>508</v>
      </c>
      <c r="G116" s="208" t="s">
        <v>186</v>
      </c>
      <c r="H116" s="209">
        <v>10</v>
      </c>
      <c r="I116" s="210"/>
      <c r="J116" s="211">
        <f>ROUND(I116*H116,2)</f>
        <v>0</v>
      </c>
      <c r="K116" s="207" t="s">
        <v>131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2.83331</v>
      </c>
      <c r="R116" s="214">
        <f>Q116*H116</f>
        <v>28.333100000000002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132</v>
      </c>
      <c r="AT116" s="216" t="s">
        <v>127</v>
      </c>
      <c r="AU116" s="216" t="s">
        <v>14</v>
      </c>
      <c r="AY116" s="18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132</v>
      </c>
      <c r="BM116" s="216" t="s">
        <v>509</v>
      </c>
    </row>
    <row r="117" s="2" customFormat="1">
      <c r="A117" s="39"/>
      <c r="B117" s="40"/>
      <c r="C117" s="41"/>
      <c r="D117" s="218" t="s">
        <v>134</v>
      </c>
      <c r="E117" s="41"/>
      <c r="F117" s="219" t="s">
        <v>510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134</v>
      </c>
      <c r="AU117" s="18" t="s">
        <v>14</v>
      </c>
    </row>
    <row r="118" s="2" customFormat="1">
      <c r="A118" s="39"/>
      <c r="B118" s="40"/>
      <c r="C118" s="41"/>
      <c r="D118" s="223" t="s">
        <v>146</v>
      </c>
      <c r="E118" s="41"/>
      <c r="F118" s="224" t="s">
        <v>511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146</v>
      </c>
      <c r="AU118" s="18" t="s">
        <v>14</v>
      </c>
    </row>
    <row r="119" s="2" customFormat="1" ht="24.15" customHeight="1">
      <c r="A119" s="39"/>
      <c r="B119" s="40"/>
      <c r="C119" s="205" t="s">
        <v>191</v>
      </c>
      <c r="D119" s="205" t="s">
        <v>127</v>
      </c>
      <c r="E119" s="206" t="s">
        <v>427</v>
      </c>
      <c r="F119" s="207" t="s">
        <v>428</v>
      </c>
      <c r="G119" s="208" t="s">
        <v>186</v>
      </c>
      <c r="H119" s="209">
        <v>49</v>
      </c>
      <c r="I119" s="210"/>
      <c r="J119" s="211">
        <f>ROUND(I119*H119,2)</f>
        <v>0</v>
      </c>
      <c r="K119" s="207" t="s">
        <v>131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2.4340799999999998</v>
      </c>
      <c r="R119" s="214">
        <f>Q119*H119</f>
        <v>119.26991999999999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132</v>
      </c>
      <c r="AT119" s="216" t="s">
        <v>127</v>
      </c>
      <c r="AU119" s="216" t="s">
        <v>14</v>
      </c>
      <c r="AY119" s="18" t="s">
        <v>125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132</v>
      </c>
      <c r="BM119" s="216" t="s">
        <v>512</v>
      </c>
    </row>
    <row r="120" s="2" customFormat="1">
      <c r="A120" s="39"/>
      <c r="B120" s="40"/>
      <c r="C120" s="41"/>
      <c r="D120" s="218" t="s">
        <v>134</v>
      </c>
      <c r="E120" s="41"/>
      <c r="F120" s="219" t="s">
        <v>430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134</v>
      </c>
      <c r="AU120" s="18" t="s">
        <v>14</v>
      </c>
    </row>
    <row r="121" s="2" customFormat="1">
      <c r="A121" s="39"/>
      <c r="B121" s="40"/>
      <c r="C121" s="41"/>
      <c r="D121" s="223" t="s">
        <v>146</v>
      </c>
      <c r="E121" s="41"/>
      <c r="F121" s="224" t="s">
        <v>513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14</v>
      </c>
    </row>
    <row r="122" s="13" customFormat="1">
      <c r="A122" s="13"/>
      <c r="B122" s="225"/>
      <c r="C122" s="226"/>
      <c r="D122" s="223" t="s">
        <v>180</v>
      </c>
      <c r="E122" s="227" t="s">
        <v>19</v>
      </c>
      <c r="F122" s="228" t="s">
        <v>514</v>
      </c>
      <c r="G122" s="226"/>
      <c r="H122" s="229">
        <v>49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180</v>
      </c>
      <c r="AU122" s="235" t="s">
        <v>14</v>
      </c>
      <c r="AV122" s="13" t="s">
        <v>14</v>
      </c>
      <c r="AW122" s="13" t="s">
        <v>33</v>
      </c>
      <c r="AX122" s="13" t="s">
        <v>79</v>
      </c>
      <c r="AY122" s="235" t="s">
        <v>125</v>
      </c>
    </row>
    <row r="123" s="2" customFormat="1" ht="24.15" customHeight="1">
      <c r="A123" s="39"/>
      <c r="B123" s="40"/>
      <c r="C123" s="205" t="s">
        <v>196</v>
      </c>
      <c r="D123" s="205" t="s">
        <v>127</v>
      </c>
      <c r="E123" s="206" t="s">
        <v>370</v>
      </c>
      <c r="F123" s="207" t="s">
        <v>371</v>
      </c>
      <c r="G123" s="208" t="s">
        <v>143</v>
      </c>
      <c r="H123" s="209">
        <v>140</v>
      </c>
      <c r="I123" s="210"/>
      <c r="J123" s="211">
        <f>ROUND(I123*H123,2)</f>
        <v>0</v>
      </c>
      <c r="K123" s="207" t="s">
        <v>131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132</v>
      </c>
      <c r="AT123" s="216" t="s">
        <v>127</v>
      </c>
      <c r="AU123" s="216" t="s">
        <v>14</v>
      </c>
      <c r="AY123" s="18" t="s">
        <v>125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132</v>
      </c>
      <c r="BM123" s="216" t="s">
        <v>515</v>
      </c>
    </row>
    <row r="124" s="2" customFormat="1">
      <c r="A124" s="39"/>
      <c r="B124" s="40"/>
      <c r="C124" s="41"/>
      <c r="D124" s="218" t="s">
        <v>134</v>
      </c>
      <c r="E124" s="41"/>
      <c r="F124" s="219" t="s">
        <v>373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14</v>
      </c>
    </row>
    <row r="125" s="2" customFormat="1">
      <c r="A125" s="39"/>
      <c r="B125" s="40"/>
      <c r="C125" s="41"/>
      <c r="D125" s="223" t="s">
        <v>146</v>
      </c>
      <c r="E125" s="41"/>
      <c r="F125" s="224" t="s">
        <v>516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14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252</v>
      </c>
      <c r="F126" s="203" t="s">
        <v>253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SUM(P127:P128)</f>
        <v>0</v>
      </c>
      <c r="Q126" s="197"/>
      <c r="R126" s="198">
        <f>SUM(R127:R128)</f>
        <v>0</v>
      </c>
      <c r="S126" s="197"/>
      <c r="T126" s="19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125</v>
      </c>
      <c r="BK126" s="202">
        <f>SUM(BK127:BK128)</f>
        <v>0</v>
      </c>
    </row>
    <row r="127" s="2" customFormat="1" ht="16.5" customHeight="1">
      <c r="A127" s="39"/>
      <c r="B127" s="40"/>
      <c r="C127" s="205" t="s">
        <v>201</v>
      </c>
      <c r="D127" s="205" t="s">
        <v>127</v>
      </c>
      <c r="E127" s="206" t="s">
        <v>376</v>
      </c>
      <c r="F127" s="207" t="s">
        <v>377</v>
      </c>
      <c r="G127" s="208" t="s">
        <v>257</v>
      </c>
      <c r="H127" s="209">
        <v>159.05199999999999</v>
      </c>
      <c r="I127" s="210"/>
      <c r="J127" s="211">
        <f>ROUND(I127*H127,2)</f>
        <v>0</v>
      </c>
      <c r="K127" s="207" t="s">
        <v>131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132</v>
      </c>
      <c r="AT127" s="216" t="s">
        <v>127</v>
      </c>
      <c r="AU127" s="216" t="s">
        <v>14</v>
      </c>
      <c r="AY127" s="18" t="s">
        <v>125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132</v>
      </c>
      <c r="BM127" s="216" t="s">
        <v>517</v>
      </c>
    </row>
    <row r="128" s="2" customFormat="1">
      <c r="A128" s="39"/>
      <c r="B128" s="40"/>
      <c r="C128" s="41"/>
      <c r="D128" s="218" t="s">
        <v>134</v>
      </c>
      <c r="E128" s="41"/>
      <c r="F128" s="219" t="s">
        <v>379</v>
      </c>
      <c r="G128" s="41"/>
      <c r="H128" s="41"/>
      <c r="I128" s="220"/>
      <c r="J128" s="41"/>
      <c r="K128" s="41"/>
      <c r="L128" s="45"/>
      <c r="M128" s="257"/>
      <c r="N128" s="258"/>
      <c r="O128" s="259"/>
      <c r="P128" s="259"/>
      <c r="Q128" s="259"/>
      <c r="R128" s="259"/>
      <c r="S128" s="259"/>
      <c r="T128" s="260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14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KHqIRo0hhjaGA5ukSljCPv49JGsbEzc7qHcrS0WUvOlbqLB7oP/MB43JwqNHI9FJ4jjOzTBEeSx4Yp2PZ19Xcg==" hashValue="RuIwYs/3cyQS66IpI0TFxRCP7+xYKAzoybn82oUTvBSGFbNQ6+nW8+TRyhuctqlJj5TJ2iTgrgFcSzdmf55H9w==" algorithmName="SHA-512" password="CC35"/>
  <autoFilter ref="C84:K12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24253100"/>
    <hyperlink ref="F92" r:id="rId2" display="https://podminky.urs.cz/item/CS_URS_2024_01/175253102"/>
    <hyperlink ref="F96" r:id="rId3" display="https://podminky.urs.cz/item/CS_URS_2024_01/182151111"/>
    <hyperlink ref="F98" r:id="rId4" display="https://podminky.urs.cz/item/CS_URS_2024_01/182351024"/>
    <hyperlink ref="F103" r:id="rId5" display="https://podminky.urs.cz/item/CS_URS_2024_01/213141133"/>
    <hyperlink ref="F114" r:id="rId6" display="https://podminky.urs.cz/item/CS_URS_2024_01/452218010"/>
    <hyperlink ref="F117" r:id="rId7" display="https://podminky.urs.cz/item/CS_URS_2024_01/452218142"/>
    <hyperlink ref="F120" r:id="rId8" display="https://podminky.urs.cz/item/CS_URS_2024_01/462512270"/>
    <hyperlink ref="F124" r:id="rId9" display="https://podminky.urs.cz/item/CS_URS_2024_01/462519002"/>
    <hyperlink ref="F128" r:id="rId10" display="https://podminky.urs.cz/item/CS_URS_2024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ROUND((SUM(BE83:BE128)),  2)</f>
        <v>0</v>
      </c>
      <c r="G33" s="39"/>
      <c r="H33" s="39"/>
      <c r="I33" s="149">
        <v>0.20999999999999999</v>
      </c>
      <c r="J33" s="148">
        <f>ROUND(((SUM(BE83:BE128))*I33),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ROUND((SUM(BF83:BF128)),  2)</f>
        <v>0</v>
      </c>
      <c r="G34" s="39"/>
      <c r="H34" s="39"/>
      <c r="I34" s="149">
        <v>0.14999999999999999</v>
      </c>
      <c r="J34" s="148">
        <f>ROUND(((SUM(BF83:BF128))*I34),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SO17-5 - Revitalizace toku a výstavba tůní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262</v>
      </c>
      <c r="E62" s="175"/>
      <c r="F62" s="175"/>
      <c r="G62" s="175"/>
      <c r="H62" s="175"/>
      <c r="I62" s="175"/>
      <c r="J62" s="176">
        <f>J121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VN1 a REV1 v k.ú.Kozlov u Ledče nad Sázavou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100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SO17-5 - Revitalizace toku a výstavba tůní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Kozlov u Ledče nad Sázavou</v>
      </c>
      <c r="G77" s="41"/>
      <c r="H77" s="41"/>
      <c r="I77" s="33" t="s">
        <v>23</v>
      </c>
      <c r="J77" s="73" t="str">
        <f>IF(J12="","",J12)</f>
        <v>27. 4. 2024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Česká republika - Státní pozemkový úřad</v>
      </c>
      <c r="G79" s="41"/>
      <c r="H79" s="41"/>
      <c r="I79" s="33" t="s">
        <v>31</v>
      </c>
      <c r="J79" s="37" t="str">
        <f>E21</f>
        <v>Ing.Karel Barták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Ing.Karel Barták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111</v>
      </c>
      <c r="D82" s="181" t="s">
        <v>56</v>
      </c>
      <c r="E82" s="181" t="s">
        <v>52</v>
      </c>
      <c r="F82" s="181" t="s">
        <v>53</v>
      </c>
      <c r="G82" s="181" t="s">
        <v>112</v>
      </c>
      <c r="H82" s="181" t="s">
        <v>113</v>
      </c>
      <c r="I82" s="181" t="s">
        <v>114</v>
      </c>
      <c r="J82" s="181" t="s">
        <v>105</v>
      </c>
      <c r="K82" s="182" t="s">
        <v>115</v>
      </c>
      <c r="L82" s="183"/>
      <c r="M82" s="93" t="s">
        <v>19</v>
      </c>
      <c r="N82" s="94" t="s">
        <v>41</v>
      </c>
      <c r="O82" s="94" t="s">
        <v>116</v>
      </c>
      <c r="P82" s="94" t="s">
        <v>117</v>
      </c>
      <c r="Q82" s="94" t="s">
        <v>118</v>
      </c>
      <c r="R82" s="94" t="s">
        <v>119</v>
      </c>
      <c r="S82" s="94" t="s">
        <v>120</v>
      </c>
      <c r="T82" s="95" t="s">
        <v>121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122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124.15107999999999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106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123</v>
      </c>
      <c r="F84" s="192" t="s">
        <v>124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P85+P121+P126</f>
        <v>0</v>
      </c>
      <c r="Q84" s="197"/>
      <c r="R84" s="198">
        <f>R85+R121+R126</f>
        <v>124.15107999999999</v>
      </c>
      <c r="S84" s="197"/>
      <c r="T84" s="199">
        <f>T85+T121+T126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125</v>
      </c>
      <c r="BK84" s="202">
        <f>BK85+BK121+BK126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79</v>
      </c>
      <c r="F85" s="203" t="s">
        <v>126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SUM(P86:P120)</f>
        <v>0</v>
      </c>
      <c r="Q85" s="197"/>
      <c r="R85" s="198">
        <f>SUM(R86:R120)</f>
        <v>0.013000000000000001</v>
      </c>
      <c r="S85" s="197"/>
      <c r="T85" s="199">
        <f>SUM(T86:T120)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79</v>
      </c>
      <c r="AY85" s="200" t="s">
        <v>125</v>
      </c>
      <c r="BK85" s="202">
        <f>SUM(BK86:BK120)</f>
        <v>0</v>
      </c>
    </row>
    <row r="86" s="2" customFormat="1" ht="24.15" customHeight="1">
      <c r="A86" s="39"/>
      <c r="B86" s="40"/>
      <c r="C86" s="205" t="s">
        <v>79</v>
      </c>
      <c r="D86" s="205" t="s">
        <v>127</v>
      </c>
      <c r="E86" s="206" t="s">
        <v>519</v>
      </c>
      <c r="F86" s="207" t="s">
        <v>520</v>
      </c>
      <c r="G86" s="208" t="s">
        <v>143</v>
      </c>
      <c r="H86" s="209">
        <v>750</v>
      </c>
      <c r="I86" s="210"/>
      <c r="J86" s="211">
        <f>ROUND(I86*H86,2)</f>
        <v>0</v>
      </c>
      <c r="K86" s="207" t="s">
        <v>131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132</v>
      </c>
      <c r="AT86" s="216" t="s">
        <v>127</v>
      </c>
      <c r="AU86" s="216" t="s">
        <v>14</v>
      </c>
      <c r="AY86" s="18" t="s">
        <v>125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132</v>
      </c>
      <c r="BM86" s="216" t="s">
        <v>521</v>
      </c>
    </row>
    <row r="87" s="2" customFormat="1">
      <c r="A87" s="39"/>
      <c r="B87" s="40"/>
      <c r="C87" s="41"/>
      <c r="D87" s="218" t="s">
        <v>134</v>
      </c>
      <c r="E87" s="41"/>
      <c r="F87" s="219" t="s">
        <v>522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134</v>
      </c>
      <c r="AU87" s="18" t="s">
        <v>14</v>
      </c>
    </row>
    <row r="88" s="2" customFormat="1" ht="24.15" customHeight="1">
      <c r="A88" s="39"/>
      <c r="B88" s="40"/>
      <c r="C88" s="205" t="s">
        <v>14</v>
      </c>
      <c r="D88" s="205" t="s">
        <v>127</v>
      </c>
      <c r="E88" s="206" t="s">
        <v>141</v>
      </c>
      <c r="F88" s="207" t="s">
        <v>142</v>
      </c>
      <c r="G88" s="208" t="s">
        <v>143</v>
      </c>
      <c r="H88" s="209">
        <v>400</v>
      </c>
      <c r="I88" s="210"/>
      <c r="J88" s="211">
        <f>ROUND(I88*H88,2)</f>
        <v>0</v>
      </c>
      <c r="K88" s="207" t="s">
        <v>131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132</v>
      </c>
      <c r="AT88" s="216" t="s">
        <v>127</v>
      </c>
      <c r="AU88" s="216" t="s">
        <v>14</v>
      </c>
      <c r="AY88" s="18" t="s">
        <v>125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132</v>
      </c>
      <c r="BM88" s="216" t="s">
        <v>523</v>
      </c>
    </row>
    <row r="89" s="2" customFormat="1">
      <c r="A89" s="39"/>
      <c r="B89" s="40"/>
      <c r="C89" s="41"/>
      <c r="D89" s="218" t="s">
        <v>134</v>
      </c>
      <c r="E89" s="41"/>
      <c r="F89" s="219" t="s">
        <v>145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</v>
      </c>
      <c r="AU89" s="18" t="s">
        <v>14</v>
      </c>
    </row>
    <row r="90" s="2" customFormat="1" ht="16.5" customHeight="1">
      <c r="A90" s="39"/>
      <c r="B90" s="40"/>
      <c r="C90" s="205" t="s">
        <v>140</v>
      </c>
      <c r="D90" s="205" t="s">
        <v>127</v>
      </c>
      <c r="E90" s="206" t="s">
        <v>158</v>
      </c>
      <c r="F90" s="207" t="s">
        <v>159</v>
      </c>
      <c r="G90" s="208" t="s">
        <v>130</v>
      </c>
      <c r="H90" s="209">
        <v>3</v>
      </c>
      <c r="I90" s="210"/>
      <c r="J90" s="211">
        <f>ROUND(I90*H90,2)</f>
        <v>0</v>
      </c>
      <c r="K90" s="207" t="s">
        <v>131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132</v>
      </c>
      <c r="AT90" s="216" t="s">
        <v>127</v>
      </c>
      <c r="AU90" s="216" t="s">
        <v>14</v>
      </c>
      <c r="AY90" s="18" t="s">
        <v>125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132</v>
      </c>
      <c r="BM90" s="216" t="s">
        <v>524</v>
      </c>
    </row>
    <row r="91" s="2" customFormat="1">
      <c r="A91" s="39"/>
      <c r="B91" s="40"/>
      <c r="C91" s="41"/>
      <c r="D91" s="218" t="s">
        <v>134</v>
      </c>
      <c r="E91" s="41"/>
      <c r="F91" s="219" t="s">
        <v>161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134</v>
      </c>
      <c r="AU91" s="18" t="s">
        <v>14</v>
      </c>
    </row>
    <row r="92" s="2" customFormat="1" ht="16.5" customHeight="1">
      <c r="A92" s="39"/>
      <c r="B92" s="40"/>
      <c r="C92" s="205" t="s">
        <v>132</v>
      </c>
      <c r="D92" s="205" t="s">
        <v>127</v>
      </c>
      <c r="E92" s="206" t="s">
        <v>525</v>
      </c>
      <c r="F92" s="207" t="s">
        <v>526</v>
      </c>
      <c r="G92" s="208" t="s">
        <v>186</v>
      </c>
      <c r="H92" s="209">
        <v>305</v>
      </c>
      <c r="I92" s="210"/>
      <c r="J92" s="211">
        <f>ROUND(I92*H92,2)</f>
        <v>0</v>
      </c>
      <c r="K92" s="207" t="s">
        <v>131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132</v>
      </c>
      <c r="AT92" s="216" t="s">
        <v>127</v>
      </c>
      <c r="AU92" s="216" t="s">
        <v>14</v>
      </c>
      <c r="AY92" s="18" t="s">
        <v>125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132</v>
      </c>
      <c r="BM92" s="216" t="s">
        <v>527</v>
      </c>
    </row>
    <row r="93" s="2" customFormat="1">
      <c r="A93" s="39"/>
      <c r="B93" s="40"/>
      <c r="C93" s="41"/>
      <c r="D93" s="218" t="s">
        <v>134</v>
      </c>
      <c r="E93" s="41"/>
      <c r="F93" s="219" t="s">
        <v>528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134</v>
      </c>
      <c r="AU93" s="18" t="s">
        <v>14</v>
      </c>
    </row>
    <row r="94" s="2" customFormat="1">
      <c r="A94" s="39"/>
      <c r="B94" s="40"/>
      <c r="C94" s="41"/>
      <c r="D94" s="223" t="s">
        <v>146</v>
      </c>
      <c r="E94" s="41"/>
      <c r="F94" s="224" t="s">
        <v>529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146</v>
      </c>
      <c r="AU94" s="18" t="s">
        <v>14</v>
      </c>
    </row>
    <row r="95" s="13" customFormat="1">
      <c r="A95" s="13"/>
      <c r="B95" s="225"/>
      <c r="C95" s="226"/>
      <c r="D95" s="223" t="s">
        <v>180</v>
      </c>
      <c r="E95" s="227" t="s">
        <v>19</v>
      </c>
      <c r="F95" s="228" t="s">
        <v>530</v>
      </c>
      <c r="G95" s="226"/>
      <c r="H95" s="229">
        <v>305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180</v>
      </c>
      <c r="AU95" s="235" t="s">
        <v>14</v>
      </c>
      <c r="AV95" s="13" t="s">
        <v>14</v>
      </c>
      <c r="AW95" s="13" t="s">
        <v>33</v>
      </c>
      <c r="AX95" s="13" t="s">
        <v>79</v>
      </c>
      <c r="AY95" s="235" t="s">
        <v>125</v>
      </c>
    </row>
    <row r="96" s="2" customFormat="1" ht="16.5" customHeight="1">
      <c r="A96" s="39"/>
      <c r="B96" s="40"/>
      <c r="C96" s="205" t="s">
        <v>152</v>
      </c>
      <c r="D96" s="205" t="s">
        <v>127</v>
      </c>
      <c r="E96" s="206" t="s">
        <v>387</v>
      </c>
      <c r="F96" s="207" t="s">
        <v>388</v>
      </c>
      <c r="G96" s="208" t="s">
        <v>186</v>
      </c>
      <c r="H96" s="209">
        <v>70.5</v>
      </c>
      <c r="I96" s="210"/>
      <c r="J96" s="211">
        <f>ROUND(I96*H96,2)</f>
        <v>0</v>
      </c>
      <c r="K96" s="207" t="s">
        <v>131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132</v>
      </c>
      <c r="AT96" s="216" t="s">
        <v>127</v>
      </c>
      <c r="AU96" s="216" t="s">
        <v>14</v>
      </c>
      <c r="AY96" s="18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132</v>
      </c>
      <c r="BM96" s="216" t="s">
        <v>531</v>
      </c>
    </row>
    <row r="97" s="2" customFormat="1">
      <c r="A97" s="39"/>
      <c r="B97" s="40"/>
      <c r="C97" s="41"/>
      <c r="D97" s="218" t="s">
        <v>134</v>
      </c>
      <c r="E97" s="41"/>
      <c r="F97" s="219" t="s">
        <v>390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14</v>
      </c>
    </row>
    <row r="98" s="2" customFormat="1">
      <c r="A98" s="39"/>
      <c r="B98" s="40"/>
      <c r="C98" s="41"/>
      <c r="D98" s="223" t="s">
        <v>146</v>
      </c>
      <c r="E98" s="41"/>
      <c r="F98" s="224" t="s">
        <v>532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146</v>
      </c>
      <c r="AU98" s="18" t="s">
        <v>14</v>
      </c>
    </row>
    <row r="99" s="13" customFormat="1">
      <c r="A99" s="13"/>
      <c r="B99" s="225"/>
      <c r="C99" s="226"/>
      <c r="D99" s="223" t="s">
        <v>180</v>
      </c>
      <c r="E99" s="227" t="s">
        <v>19</v>
      </c>
      <c r="F99" s="228" t="s">
        <v>533</v>
      </c>
      <c r="G99" s="226"/>
      <c r="H99" s="229">
        <v>70.5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180</v>
      </c>
      <c r="AU99" s="235" t="s">
        <v>14</v>
      </c>
      <c r="AV99" s="13" t="s">
        <v>14</v>
      </c>
      <c r="AW99" s="13" t="s">
        <v>33</v>
      </c>
      <c r="AX99" s="13" t="s">
        <v>79</v>
      </c>
      <c r="AY99" s="235" t="s">
        <v>125</v>
      </c>
    </row>
    <row r="100" s="2" customFormat="1" ht="24.15" customHeight="1">
      <c r="A100" s="39"/>
      <c r="B100" s="40"/>
      <c r="C100" s="205" t="s">
        <v>157</v>
      </c>
      <c r="D100" s="205" t="s">
        <v>127</v>
      </c>
      <c r="E100" s="206" t="s">
        <v>534</v>
      </c>
      <c r="F100" s="207" t="s">
        <v>535</v>
      </c>
      <c r="G100" s="208" t="s">
        <v>186</v>
      </c>
      <c r="H100" s="209">
        <v>73</v>
      </c>
      <c r="I100" s="210"/>
      <c r="J100" s="211">
        <f>ROUND(I100*H100,2)</f>
        <v>0</v>
      </c>
      <c r="K100" s="207" t="s">
        <v>131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132</v>
      </c>
      <c r="AT100" s="216" t="s">
        <v>127</v>
      </c>
      <c r="AU100" s="216" t="s">
        <v>14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132</v>
      </c>
      <c r="BM100" s="216" t="s">
        <v>536</v>
      </c>
    </row>
    <row r="101" s="2" customFormat="1">
      <c r="A101" s="39"/>
      <c r="B101" s="40"/>
      <c r="C101" s="41"/>
      <c r="D101" s="218" t="s">
        <v>134</v>
      </c>
      <c r="E101" s="41"/>
      <c r="F101" s="219" t="s">
        <v>537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134</v>
      </c>
      <c r="AU101" s="18" t="s">
        <v>14</v>
      </c>
    </row>
    <row r="102" s="2" customFormat="1">
      <c r="A102" s="39"/>
      <c r="B102" s="40"/>
      <c r="C102" s="41"/>
      <c r="D102" s="223" t="s">
        <v>146</v>
      </c>
      <c r="E102" s="41"/>
      <c r="F102" s="224" t="s">
        <v>538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146</v>
      </c>
      <c r="AU102" s="18" t="s">
        <v>14</v>
      </c>
    </row>
    <row r="103" s="2" customFormat="1" ht="33" customHeight="1">
      <c r="A103" s="39"/>
      <c r="B103" s="40"/>
      <c r="C103" s="205" t="s">
        <v>163</v>
      </c>
      <c r="D103" s="205" t="s">
        <v>127</v>
      </c>
      <c r="E103" s="206" t="s">
        <v>539</v>
      </c>
      <c r="F103" s="207" t="s">
        <v>540</v>
      </c>
      <c r="G103" s="208" t="s">
        <v>186</v>
      </c>
      <c r="H103" s="209">
        <v>36</v>
      </c>
      <c r="I103" s="210"/>
      <c r="J103" s="211">
        <f>ROUND(I103*H103,2)</f>
        <v>0</v>
      </c>
      <c r="K103" s="207" t="s">
        <v>131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132</v>
      </c>
      <c r="AT103" s="216" t="s">
        <v>127</v>
      </c>
      <c r="AU103" s="216" t="s">
        <v>14</v>
      </c>
      <c r="AY103" s="18" t="s">
        <v>125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132</v>
      </c>
      <c r="BM103" s="216" t="s">
        <v>541</v>
      </c>
    </row>
    <row r="104" s="2" customFormat="1">
      <c r="A104" s="39"/>
      <c r="B104" s="40"/>
      <c r="C104" s="41"/>
      <c r="D104" s="218" t="s">
        <v>134</v>
      </c>
      <c r="E104" s="41"/>
      <c r="F104" s="219" t="s">
        <v>542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134</v>
      </c>
      <c r="AU104" s="18" t="s">
        <v>14</v>
      </c>
    </row>
    <row r="105" s="2" customFormat="1">
      <c r="A105" s="39"/>
      <c r="B105" s="40"/>
      <c r="C105" s="41"/>
      <c r="D105" s="223" t="s">
        <v>146</v>
      </c>
      <c r="E105" s="41"/>
      <c r="F105" s="224" t="s">
        <v>543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146</v>
      </c>
      <c r="AU105" s="18" t="s">
        <v>14</v>
      </c>
    </row>
    <row r="106" s="2" customFormat="1" ht="24.15" customHeight="1">
      <c r="A106" s="39"/>
      <c r="B106" s="40"/>
      <c r="C106" s="205" t="s">
        <v>169</v>
      </c>
      <c r="D106" s="205" t="s">
        <v>127</v>
      </c>
      <c r="E106" s="206" t="s">
        <v>221</v>
      </c>
      <c r="F106" s="207" t="s">
        <v>222</v>
      </c>
      <c r="G106" s="208" t="s">
        <v>143</v>
      </c>
      <c r="H106" s="209">
        <v>350</v>
      </c>
      <c r="I106" s="210"/>
      <c r="J106" s="211">
        <f>ROUND(I106*H106,2)</f>
        <v>0</v>
      </c>
      <c r="K106" s="207" t="s">
        <v>131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132</v>
      </c>
      <c r="AT106" s="216" t="s">
        <v>127</v>
      </c>
      <c r="AU106" s="216" t="s">
        <v>14</v>
      </c>
      <c r="AY106" s="18" t="s">
        <v>125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132</v>
      </c>
      <c r="BM106" s="216" t="s">
        <v>544</v>
      </c>
    </row>
    <row r="107" s="2" customFormat="1">
      <c r="A107" s="39"/>
      <c r="B107" s="40"/>
      <c r="C107" s="41"/>
      <c r="D107" s="218" t="s">
        <v>134</v>
      </c>
      <c r="E107" s="41"/>
      <c r="F107" s="219" t="s">
        <v>224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134</v>
      </c>
      <c r="AU107" s="18" t="s">
        <v>14</v>
      </c>
    </row>
    <row r="108" s="2" customFormat="1">
      <c r="A108" s="39"/>
      <c r="B108" s="40"/>
      <c r="C108" s="41"/>
      <c r="D108" s="223" t="s">
        <v>146</v>
      </c>
      <c r="E108" s="41"/>
      <c r="F108" s="224" t="s">
        <v>545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14</v>
      </c>
    </row>
    <row r="109" s="2" customFormat="1" ht="24.15" customHeight="1">
      <c r="A109" s="39"/>
      <c r="B109" s="40"/>
      <c r="C109" s="205" t="s">
        <v>174</v>
      </c>
      <c r="D109" s="205" t="s">
        <v>127</v>
      </c>
      <c r="E109" s="206" t="s">
        <v>313</v>
      </c>
      <c r="F109" s="207" t="s">
        <v>314</v>
      </c>
      <c r="G109" s="208" t="s">
        <v>143</v>
      </c>
      <c r="H109" s="209">
        <v>350</v>
      </c>
      <c r="I109" s="210"/>
      <c r="J109" s="211">
        <f>ROUND(I109*H109,2)</f>
        <v>0</v>
      </c>
      <c r="K109" s="207" t="s">
        <v>131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132</v>
      </c>
      <c r="AT109" s="216" t="s">
        <v>127</v>
      </c>
      <c r="AU109" s="216" t="s">
        <v>14</v>
      </c>
      <c r="AY109" s="18" t="s">
        <v>125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132</v>
      </c>
      <c r="BM109" s="216" t="s">
        <v>546</v>
      </c>
    </row>
    <row r="110" s="2" customFormat="1">
      <c r="A110" s="39"/>
      <c r="B110" s="40"/>
      <c r="C110" s="41"/>
      <c r="D110" s="218" t="s">
        <v>134</v>
      </c>
      <c r="E110" s="41"/>
      <c r="F110" s="219" t="s">
        <v>316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134</v>
      </c>
      <c r="AU110" s="18" t="s">
        <v>14</v>
      </c>
    </row>
    <row r="111" s="2" customFormat="1" ht="16.5" customHeight="1">
      <c r="A111" s="39"/>
      <c r="B111" s="40"/>
      <c r="C111" s="247" t="s">
        <v>183</v>
      </c>
      <c r="D111" s="247" t="s">
        <v>232</v>
      </c>
      <c r="E111" s="248" t="s">
        <v>233</v>
      </c>
      <c r="F111" s="249" t="s">
        <v>234</v>
      </c>
      <c r="G111" s="250" t="s">
        <v>235</v>
      </c>
      <c r="H111" s="251">
        <v>7</v>
      </c>
      <c r="I111" s="252"/>
      <c r="J111" s="253">
        <f>ROUND(I111*H111,2)</f>
        <v>0</v>
      </c>
      <c r="K111" s="249" t="s">
        <v>131</v>
      </c>
      <c r="L111" s="254"/>
      <c r="M111" s="255" t="s">
        <v>19</v>
      </c>
      <c r="N111" s="256" t="s">
        <v>42</v>
      </c>
      <c r="O111" s="85"/>
      <c r="P111" s="214">
        <f>O111*H111</f>
        <v>0</v>
      </c>
      <c r="Q111" s="214">
        <v>0.001</v>
      </c>
      <c r="R111" s="214">
        <f>Q111*H111</f>
        <v>0.0070000000000000001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169</v>
      </c>
      <c r="AT111" s="216" t="s">
        <v>232</v>
      </c>
      <c r="AU111" s="216" t="s">
        <v>14</v>
      </c>
      <c r="AY111" s="18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132</v>
      </c>
      <c r="BM111" s="216" t="s">
        <v>547</v>
      </c>
    </row>
    <row r="112" s="2" customFormat="1" ht="24.15" customHeight="1">
      <c r="A112" s="39"/>
      <c r="B112" s="40"/>
      <c r="C112" s="205" t="s">
        <v>191</v>
      </c>
      <c r="D112" s="205" t="s">
        <v>127</v>
      </c>
      <c r="E112" s="206" t="s">
        <v>548</v>
      </c>
      <c r="F112" s="207" t="s">
        <v>549</v>
      </c>
      <c r="G112" s="208" t="s">
        <v>143</v>
      </c>
      <c r="H112" s="209">
        <v>300</v>
      </c>
      <c r="I112" s="210"/>
      <c r="J112" s="211">
        <f>ROUND(I112*H112,2)</f>
        <v>0</v>
      </c>
      <c r="K112" s="207" t="s">
        <v>131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132</v>
      </c>
      <c r="AT112" s="216" t="s">
        <v>127</v>
      </c>
      <c r="AU112" s="216" t="s">
        <v>14</v>
      </c>
      <c r="AY112" s="18" t="s">
        <v>125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132</v>
      </c>
      <c r="BM112" s="216" t="s">
        <v>550</v>
      </c>
    </row>
    <row r="113" s="2" customFormat="1">
      <c r="A113" s="39"/>
      <c r="B113" s="40"/>
      <c r="C113" s="41"/>
      <c r="D113" s="218" t="s">
        <v>134</v>
      </c>
      <c r="E113" s="41"/>
      <c r="F113" s="219" t="s">
        <v>551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14</v>
      </c>
    </row>
    <row r="114" s="2" customFormat="1" ht="16.5" customHeight="1">
      <c r="A114" s="39"/>
      <c r="B114" s="40"/>
      <c r="C114" s="247" t="s">
        <v>196</v>
      </c>
      <c r="D114" s="247" t="s">
        <v>232</v>
      </c>
      <c r="E114" s="248" t="s">
        <v>233</v>
      </c>
      <c r="F114" s="249" t="s">
        <v>234</v>
      </c>
      <c r="G114" s="250" t="s">
        <v>235</v>
      </c>
      <c r="H114" s="251">
        <v>6</v>
      </c>
      <c r="I114" s="252"/>
      <c r="J114" s="253">
        <f>ROUND(I114*H114,2)</f>
        <v>0</v>
      </c>
      <c r="K114" s="249" t="s">
        <v>131</v>
      </c>
      <c r="L114" s="254"/>
      <c r="M114" s="255" t="s">
        <v>19</v>
      </c>
      <c r="N114" s="256" t="s">
        <v>42</v>
      </c>
      <c r="O114" s="85"/>
      <c r="P114" s="214">
        <f>O114*H114</f>
        <v>0</v>
      </c>
      <c r="Q114" s="214">
        <v>0.001</v>
      </c>
      <c r="R114" s="214">
        <f>Q114*H114</f>
        <v>0.0060000000000000001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169</v>
      </c>
      <c r="AT114" s="216" t="s">
        <v>232</v>
      </c>
      <c r="AU114" s="216" t="s">
        <v>14</v>
      </c>
      <c r="AY114" s="18" t="s">
        <v>125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132</v>
      </c>
      <c r="BM114" s="216" t="s">
        <v>552</v>
      </c>
    </row>
    <row r="115" s="2" customFormat="1" ht="24.15" customHeight="1">
      <c r="A115" s="39"/>
      <c r="B115" s="40"/>
      <c r="C115" s="205" t="s">
        <v>201</v>
      </c>
      <c r="D115" s="205" t="s">
        <v>127</v>
      </c>
      <c r="E115" s="206" t="s">
        <v>243</v>
      </c>
      <c r="F115" s="207" t="s">
        <v>244</v>
      </c>
      <c r="G115" s="208" t="s">
        <v>143</v>
      </c>
      <c r="H115" s="209">
        <v>222</v>
      </c>
      <c r="I115" s="210"/>
      <c r="J115" s="211">
        <f>ROUND(I115*H115,2)</f>
        <v>0</v>
      </c>
      <c r="K115" s="207" t="s">
        <v>131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132</v>
      </c>
      <c r="AT115" s="216" t="s">
        <v>127</v>
      </c>
      <c r="AU115" s="216" t="s">
        <v>14</v>
      </c>
      <c r="AY115" s="18" t="s">
        <v>125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132</v>
      </c>
      <c r="BM115" s="216" t="s">
        <v>553</v>
      </c>
    </row>
    <row r="116" s="2" customFormat="1">
      <c r="A116" s="39"/>
      <c r="B116" s="40"/>
      <c r="C116" s="41"/>
      <c r="D116" s="218" t="s">
        <v>134</v>
      </c>
      <c r="E116" s="41"/>
      <c r="F116" s="219" t="s">
        <v>246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134</v>
      </c>
      <c r="AU116" s="18" t="s">
        <v>14</v>
      </c>
    </row>
    <row r="117" s="2" customFormat="1">
      <c r="A117" s="39"/>
      <c r="B117" s="40"/>
      <c r="C117" s="41"/>
      <c r="D117" s="223" t="s">
        <v>146</v>
      </c>
      <c r="E117" s="41"/>
      <c r="F117" s="224" t="s">
        <v>554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14</v>
      </c>
    </row>
    <row r="118" s="2" customFormat="1" ht="24.15" customHeight="1">
      <c r="A118" s="39"/>
      <c r="B118" s="40"/>
      <c r="C118" s="205" t="s">
        <v>208</v>
      </c>
      <c r="D118" s="205" t="s">
        <v>127</v>
      </c>
      <c r="E118" s="206" t="s">
        <v>399</v>
      </c>
      <c r="F118" s="207" t="s">
        <v>400</v>
      </c>
      <c r="G118" s="208" t="s">
        <v>143</v>
      </c>
      <c r="H118" s="209">
        <v>300</v>
      </c>
      <c r="I118" s="210"/>
      <c r="J118" s="211">
        <f>ROUND(I118*H118,2)</f>
        <v>0</v>
      </c>
      <c r="K118" s="207" t="s">
        <v>131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132</v>
      </c>
      <c r="AT118" s="216" t="s">
        <v>127</v>
      </c>
      <c r="AU118" s="216" t="s">
        <v>14</v>
      </c>
      <c r="AY118" s="18" t="s">
        <v>125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132</v>
      </c>
      <c r="BM118" s="216" t="s">
        <v>555</v>
      </c>
    </row>
    <row r="119" s="2" customFormat="1">
      <c r="A119" s="39"/>
      <c r="B119" s="40"/>
      <c r="C119" s="41"/>
      <c r="D119" s="218" t="s">
        <v>134</v>
      </c>
      <c r="E119" s="41"/>
      <c r="F119" s="219" t="s">
        <v>402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14</v>
      </c>
    </row>
    <row r="120" s="2" customFormat="1">
      <c r="A120" s="39"/>
      <c r="B120" s="40"/>
      <c r="C120" s="41"/>
      <c r="D120" s="223" t="s">
        <v>146</v>
      </c>
      <c r="E120" s="41"/>
      <c r="F120" s="224" t="s">
        <v>556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14</v>
      </c>
    </row>
    <row r="121" s="12" customFormat="1" ht="22.8" customHeight="1">
      <c r="A121" s="12"/>
      <c r="B121" s="189"/>
      <c r="C121" s="190"/>
      <c r="D121" s="191" t="s">
        <v>70</v>
      </c>
      <c r="E121" s="203" t="s">
        <v>132</v>
      </c>
      <c r="F121" s="203" t="s">
        <v>356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SUM(P122:P125)</f>
        <v>0</v>
      </c>
      <c r="Q121" s="197"/>
      <c r="R121" s="198">
        <f>SUM(R122:R125)</f>
        <v>124.13807999999999</v>
      </c>
      <c r="S121" s="197"/>
      <c r="T121" s="199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79</v>
      </c>
      <c r="AT121" s="201" t="s">
        <v>70</v>
      </c>
      <c r="AU121" s="201" t="s">
        <v>79</v>
      </c>
      <c r="AY121" s="200" t="s">
        <v>125</v>
      </c>
      <c r="BK121" s="202">
        <f>SUM(BK122:BK125)</f>
        <v>0</v>
      </c>
    </row>
    <row r="122" s="2" customFormat="1" ht="24.15" customHeight="1">
      <c r="A122" s="39"/>
      <c r="B122" s="40"/>
      <c r="C122" s="205" t="s">
        <v>8</v>
      </c>
      <c r="D122" s="205" t="s">
        <v>127</v>
      </c>
      <c r="E122" s="206" t="s">
        <v>427</v>
      </c>
      <c r="F122" s="207" t="s">
        <v>428</v>
      </c>
      <c r="G122" s="208" t="s">
        <v>186</v>
      </c>
      <c r="H122" s="209">
        <v>51</v>
      </c>
      <c r="I122" s="210"/>
      <c r="J122" s="211">
        <f>ROUND(I122*H122,2)</f>
        <v>0</v>
      </c>
      <c r="K122" s="207" t="s">
        <v>131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2.4340799999999998</v>
      </c>
      <c r="R122" s="214">
        <f>Q122*H122</f>
        <v>124.13807999999999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132</v>
      </c>
      <c r="AT122" s="216" t="s">
        <v>127</v>
      </c>
      <c r="AU122" s="216" t="s">
        <v>14</v>
      </c>
      <c r="AY122" s="18" t="s">
        <v>125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132</v>
      </c>
      <c r="BM122" s="216" t="s">
        <v>557</v>
      </c>
    </row>
    <row r="123" s="2" customFormat="1">
      <c r="A123" s="39"/>
      <c r="B123" s="40"/>
      <c r="C123" s="41"/>
      <c r="D123" s="218" t="s">
        <v>134</v>
      </c>
      <c r="E123" s="41"/>
      <c r="F123" s="219" t="s">
        <v>430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14</v>
      </c>
    </row>
    <row r="124" s="2" customFormat="1">
      <c r="A124" s="39"/>
      <c r="B124" s="40"/>
      <c r="C124" s="41"/>
      <c r="D124" s="223" t="s">
        <v>146</v>
      </c>
      <c r="E124" s="41"/>
      <c r="F124" s="224" t="s">
        <v>558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146</v>
      </c>
      <c r="AU124" s="18" t="s">
        <v>14</v>
      </c>
    </row>
    <row r="125" s="13" customFormat="1">
      <c r="A125" s="13"/>
      <c r="B125" s="225"/>
      <c r="C125" s="226"/>
      <c r="D125" s="223" t="s">
        <v>180</v>
      </c>
      <c r="E125" s="227" t="s">
        <v>19</v>
      </c>
      <c r="F125" s="228" t="s">
        <v>559</v>
      </c>
      <c r="G125" s="226"/>
      <c r="H125" s="229">
        <v>51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180</v>
      </c>
      <c r="AU125" s="235" t="s">
        <v>14</v>
      </c>
      <c r="AV125" s="13" t="s">
        <v>14</v>
      </c>
      <c r="AW125" s="13" t="s">
        <v>33</v>
      </c>
      <c r="AX125" s="13" t="s">
        <v>79</v>
      </c>
      <c r="AY125" s="235" t="s">
        <v>125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252</v>
      </c>
      <c r="F126" s="203" t="s">
        <v>253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SUM(P127:P128)</f>
        <v>0</v>
      </c>
      <c r="Q126" s="197"/>
      <c r="R126" s="198">
        <f>SUM(R127:R128)</f>
        <v>0</v>
      </c>
      <c r="S126" s="197"/>
      <c r="T126" s="19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125</v>
      </c>
      <c r="BK126" s="202">
        <f>SUM(BK127:BK128)</f>
        <v>0</v>
      </c>
    </row>
    <row r="127" s="2" customFormat="1" ht="21.75" customHeight="1">
      <c r="A127" s="39"/>
      <c r="B127" s="40"/>
      <c r="C127" s="205" t="s">
        <v>220</v>
      </c>
      <c r="D127" s="205" t="s">
        <v>127</v>
      </c>
      <c r="E127" s="206" t="s">
        <v>560</v>
      </c>
      <c r="F127" s="207" t="s">
        <v>561</v>
      </c>
      <c r="G127" s="208" t="s">
        <v>257</v>
      </c>
      <c r="H127" s="209">
        <v>124.151</v>
      </c>
      <c r="I127" s="210"/>
      <c r="J127" s="211">
        <f>ROUND(I127*H127,2)</f>
        <v>0</v>
      </c>
      <c r="K127" s="207" t="s">
        <v>131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132</v>
      </c>
      <c r="AT127" s="216" t="s">
        <v>127</v>
      </c>
      <c r="AU127" s="216" t="s">
        <v>14</v>
      </c>
      <c r="AY127" s="18" t="s">
        <v>125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132</v>
      </c>
      <c r="BM127" s="216" t="s">
        <v>562</v>
      </c>
    </row>
    <row r="128" s="2" customFormat="1">
      <c r="A128" s="39"/>
      <c r="B128" s="40"/>
      <c r="C128" s="41"/>
      <c r="D128" s="218" t="s">
        <v>134</v>
      </c>
      <c r="E128" s="41"/>
      <c r="F128" s="219" t="s">
        <v>563</v>
      </c>
      <c r="G128" s="41"/>
      <c r="H128" s="41"/>
      <c r="I128" s="220"/>
      <c r="J128" s="41"/>
      <c r="K128" s="41"/>
      <c r="L128" s="45"/>
      <c r="M128" s="257"/>
      <c r="N128" s="258"/>
      <c r="O128" s="259"/>
      <c r="P128" s="259"/>
      <c r="Q128" s="259"/>
      <c r="R128" s="259"/>
      <c r="S128" s="259"/>
      <c r="T128" s="260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134</v>
      </c>
      <c r="AU128" s="18" t="s">
        <v>14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+NIw9mEvIJZXvAi79zqcVP43NdMD2eXHf7Od9xV87EjmTfUi8jVwM9mtfPptFPpo8Y8dw7wKy2i1rU7sar5REw==" hashValue="ujDTQtNcFiUTC/bHDGNNTdjop4gf1yLxPazhd//kAr0MuqO1shTxLkq/NeREg6V7EI6ulwbXfubpujLUWqG74g==" algorithmName="SHA-512" password="CC35"/>
  <autoFilter ref="C82:K12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111251103"/>
    <hyperlink ref="F89" r:id="rId2" display="https://podminky.urs.cz/item/CS_URS_2024_01/111251202"/>
    <hyperlink ref="F91" r:id="rId3" display="https://podminky.urs.cz/item/CS_URS_2024_01/112111111"/>
    <hyperlink ref="F93" r:id="rId4" display="https://podminky.urs.cz/item/CS_URS_2024_01/121103111"/>
    <hyperlink ref="F97" r:id="rId5" display="https://podminky.urs.cz/item/CS_URS_2024_01/124253100"/>
    <hyperlink ref="F101" r:id="rId6" display="https://podminky.urs.cz/item/CS_URS_2024_01/131251103"/>
    <hyperlink ref="F104" r:id="rId7" display="https://podminky.urs.cz/item/CS_URS_2024_01/171153101"/>
    <hyperlink ref="F107" r:id="rId8" display="https://podminky.urs.cz/item/CS_URS_2024_01/181351104"/>
    <hyperlink ref="F110" r:id="rId9" display="https://podminky.urs.cz/item/CS_URS_2024_01/181411121"/>
    <hyperlink ref="F113" r:id="rId10" display="https://podminky.urs.cz/item/CS_URS_2024_01/181411122"/>
    <hyperlink ref="F116" r:id="rId11" display="https://podminky.urs.cz/item/CS_URS_2024_01/182151111"/>
    <hyperlink ref="F119" r:id="rId12" display="https://podminky.urs.cz/item/CS_URS_2024_01/182351024"/>
    <hyperlink ref="F123" r:id="rId13" display="https://podminky.urs.cz/item/CS_URS_2024_01/462512270"/>
    <hyperlink ref="F128" r:id="rId14" display="https://podminky.urs.cz/item/CS_URS_2024_01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ROUND((SUM(BE82:BE103)),  2)</f>
        <v>0</v>
      </c>
      <c r="G33" s="39"/>
      <c r="H33" s="39"/>
      <c r="I33" s="149">
        <v>0.20999999999999999</v>
      </c>
      <c r="J33" s="148">
        <f>ROUND(((SUM(BE82:BE103))*I33),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ROUND((SUM(BF82:BF103)),  2)</f>
        <v>0</v>
      </c>
      <c r="G34" s="39"/>
      <c r="H34" s="39"/>
      <c r="I34" s="149">
        <v>0.14999999999999999</v>
      </c>
      <c r="J34" s="148">
        <f>ROUND(((SUM(BF82:BF103))*I34),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ROUND((SUM(BH82:BH103)),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SO17-6 - Vegetační úpravy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107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110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VN1 a REV1 v k.ú.Kozlov u Ledče nad Sázavou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SO17-6 - Vegetační úpravy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Kozlov u Ledče nad Sázavou</v>
      </c>
      <c r="G76" s="41"/>
      <c r="H76" s="41"/>
      <c r="I76" s="33" t="s">
        <v>23</v>
      </c>
      <c r="J76" s="73" t="str">
        <f>IF(J12="","",J12)</f>
        <v>27. 4. 2024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Česká republika - Státní pozemkový úřad</v>
      </c>
      <c r="G78" s="41"/>
      <c r="H78" s="41"/>
      <c r="I78" s="33" t="s">
        <v>31</v>
      </c>
      <c r="J78" s="37" t="str">
        <f>E21</f>
        <v>Ing.Karel Barták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Ing.Karel Barták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111</v>
      </c>
      <c r="D81" s="181" t="s">
        <v>56</v>
      </c>
      <c r="E81" s="181" t="s">
        <v>52</v>
      </c>
      <c r="F81" s="181" t="s">
        <v>53</v>
      </c>
      <c r="G81" s="181" t="s">
        <v>112</v>
      </c>
      <c r="H81" s="181" t="s">
        <v>113</v>
      </c>
      <c r="I81" s="181" t="s">
        <v>114</v>
      </c>
      <c r="J81" s="181" t="s">
        <v>105</v>
      </c>
      <c r="K81" s="182" t="s">
        <v>115</v>
      </c>
      <c r="L81" s="183"/>
      <c r="M81" s="93" t="s">
        <v>19</v>
      </c>
      <c r="N81" s="94" t="s">
        <v>41</v>
      </c>
      <c r="O81" s="94" t="s">
        <v>116</v>
      </c>
      <c r="P81" s="94" t="s">
        <v>117</v>
      </c>
      <c r="Q81" s="94" t="s">
        <v>118</v>
      </c>
      <c r="R81" s="94" t="s">
        <v>119</v>
      </c>
      <c r="S81" s="94" t="s">
        <v>120</v>
      </c>
      <c r="T81" s="95" t="s">
        <v>121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122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0.1132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106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123</v>
      </c>
      <c r="F83" s="192" t="s">
        <v>124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P84+P101</f>
        <v>0</v>
      </c>
      <c r="Q83" s="197"/>
      <c r="R83" s="198">
        <f>R84+R101</f>
        <v>0.1132</v>
      </c>
      <c r="S83" s="197"/>
      <c r="T83" s="199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79</v>
      </c>
      <c r="AT83" s="201" t="s">
        <v>70</v>
      </c>
      <c r="AU83" s="201" t="s">
        <v>71</v>
      </c>
      <c r="AY83" s="200" t="s">
        <v>125</v>
      </c>
      <c r="BK83" s="202">
        <f>BK84+BK101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79</v>
      </c>
      <c r="F84" s="203" t="s">
        <v>126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SUM(P85:P100)</f>
        <v>0</v>
      </c>
      <c r="Q84" s="197"/>
      <c r="R84" s="198">
        <f>SUM(R85:R100)</f>
        <v>0.1132</v>
      </c>
      <c r="S84" s="197"/>
      <c r="T84" s="199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79</v>
      </c>
      <c r="AY84" s="200" t="s">
        <v>125</v>
      </c>
      <c r="BK84" s="202">
        <f>SUM(BK85:BK100)</f>
        <v>0</v>
      </c>
    </row>
    <row r="85" s="2" customFormat="1" ht="24.15" customHeight="1">
      <c r="A85" s="39"/>
      <c r="B85" s="40"/>
      <c r="C85" s="205" t="s">
        <v>79</v>
      </c>
      <c r="D85" s="205" t="s">
        <v>127</v>
      </c>
      <c r="E85" s="206" t="s">
        <v>565</v>
      </c>
      <c r="F85" s="207" t="s">
        <v>566</v>
      </c>
      <c r="G85" s="208" t="s">
        <v>130</v>
      </c>
      <c r="H85" s="209">
        <v>6</v>
      </c>
      <c r="I85" s="210"/>
      <c r="J85" s="211">
        <f>ROUND(I85*H85,2)</f>
        <v>0</v>
      </c>
      <c r="K85" s="207" t="s">
        <v>131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132</v>
      </c>
      <c r="AT85" s="216" t="s">
        <v>127</v>
      </c>
      <c r="AU85" s="216" t="s">
        <v>14</v>
      </c>
      <c r="AY85" s="18" t="s">
        <v>125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132</v>
      </c>
      <c r="BM85" s="216" t="s">
        <v>567</v>
      </c>
    </row>
    <row r="86" s="2" customFormat="1">
      <c r="A86" s="39"/>
      <c r="B86" s="40"/>
      <c r="C86" s="41"/>
      <c r="D86" s="218" t="s">
        <v>134</v>
      </c>
      <c r="E86" s="41"/>
      <c r="F86" s="219" t="s">
        <v>568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134</v>
      </c>
      <c r="AU86" s="18" t="s">
        <v>14</v>
      </c>
    </row>
    <row r="87" s="2" customFormat="1" ht="24.15" customHeight="1">
      <c r="A87" s="39"/>
      <c r="B87" s="40"/>
      <c r="C87" s="205" t="s">
        <v>14</v>
      </c>
      <c r="D87" s="205" t="s">
        <v>127</v>
      </c>
      <c r="E87" s="206" t="s">
        <v>569</v>
      </c>
      <c r="F87" s="207" t="s">
        <v>570</v>
      </c>
      <c r="G87" s="208" t="s">
        <v>130</v>
      </c>
      <c r="H87" s="209">
        <v>6</v>
      </c>
      <c r="I87" s="210"/>
      <c r="J87" s="211">
        <f>ROUND(I87*H87,2)</f>
        <v>0</v>
      </c>
      <c r="K87" s="207" t="s">
        <v>131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132</v>
      </c>
      <c r="AT87" s="216" t="s">
        <v>127</v>
      </c>
      <c r="AU87" s="216" t="s">
        <v>14</v>
      </c>
      <c r="AY87" s="18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132</v>
      </c>
      <c r="BM87" s="216" t="s">
        <v>571</v>
      </c>
    </row>
    <row r="88" s="2" customFormat="1">
      <c r="A88" s="39"/>
      <c r="B88" s="40"/>
      <c r="C88" s="41"/>
      <c r="D88" s="218" t="s">
        <v>134</v>
      </c>
      <c r="E88" s="41"/>
      <c r="F88" s="219" t="s">
        <v>572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134</v>
      </c>
      <c r="AU88" s="18" t="s">
        <v>14</v>
      </c>
    </row>
    <row r="89" s="2" customFormat="1" ht="16.5" customHeight="1">
      <c r="A89" s="39"/>
      <c r="B89" s="40"/>
      <c r="C89" s="247" t="s">
        <v>140</v>
      </c>
      <c r="D89" s="247" t="s">
        <v>232</v>
      </c>
      <c r="E89" s="248" t="s">
        <v>573</v>
      </c>
      <c r="F89" s="249" t="s">
        <v>574</v>
      </c>
      <c r="G89" s="250" t="s">
        <v>130</v>
      </c>
      <c r="H89" s="251">
        <v>2</v>
      </c>
      <c r="I89" s="252"/>
      <c r="J89" s="253">
        <f>ROUND(I89*H89,2)</f>
        <v>0</v>
      </c>
      <c r="K89" s="249" t="s">
        <v>131</v>
      </c>
      <c r="L89" s="254"/>
      <c r="M89" s="255" t="s">
        <v>19</v>
      </c>
      <c r="N89" s="256" t="s">
        <v>42</v>
      </c>
      <c r="O89" s="85"/>
      <c r="P89" s="214">
        <f>O89*H89</f>
        <v>0</v>
      </c>
      <c r="Q89" s="214">
        <v>0.027</v>
      </c>
      <c r="R89" s="214">
        <f>Q89*H89</f>
        <v>0.053999999999999999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169</v>
      </c>
      <c r="AT89" s="216" t="s">
        <v>232</v>
      </c>
      <c r="AU89" s="216" t="s">
        <v>14</v>
      </c>
      <c r="AY89" s="18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132</v>
      </c>
      <c r="BM89" s="216" t="s">
        <v>575</v>
      </c>
    </row>
    <row r="90" s="2" customFormat="1" ht="16.5" customHeight="1">
      <c r="A90" s="39"/>
      <c r="B90" s="40"/>
      <c r="C90" s="247" t="s">
        <v>132</v>
      </c>
      <c r="D90" s="247" t="s">
        <v>232</v>
      </c>
      <c r="E90" s="248" t="s">
        <v>576</v>
      </c>
      <c r="F90" s="249" t="s">
        <v>577</v>
      </c>
      <c r="G90" s="250" t="s">
        <v>130</v>
      </c>
      <c r="H90" s="251">
        <v>1</v>
      </c>
      <c r="I90" s="252"/>
      <c r="J90" s="253">
        <f>ROUND(I90*H90,2)</f>
        <v>0</v>
      </c>
      <c r="K90" s="249" t="s">
        <v>468</v>
      </c>
      <c r="L90" s="254"/>
      <c r="M90" s="255" t="s">
        <v>19</v>
      </c>
      <c r="N90" s="256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169</v>
      </c>
      <c r="AT90" s="216" t="s">
        <v>232</v>
      </c>
      <c r="AU90" s="216" t="s">
        <v>14</v>
      </c>
      <c r="AY90" s="18" t="s">
        <v>125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132</v>
      </c>
      <c r="BM90" s="216" t="s">
        <v>578</v>
      </c>
    </row>
    <row r="91" s="2" customFormat="1" ht="16.5" customHeight="1">
      <c r="A91" s="39"/>
      <c r="B91" s="40"/>
      <c r="C91" s="247" t="s">
        <v>152</v>
      </c>
      <c r="D91" s="247" t="s">
        <v>232</v>
      </c>
      <c r="E91" s="248" t="s">
        <v>579</v>
      </c>
      <c r="F91" s="249" t="s">
        <v>580</v>
      </c>
      <c r="G91" s="250" t="s">
        <v>130</v>
      </c>
      <c r="H91" s="251">
        <v>2</v>
      </c>
      <c r="I91" s="252"/>
      <c r="J91" s="253">
        <f>ROUND(I91*H91,2)</f>
        <v>0</v>
      </c>
      <c r="K91" s="249" t="s">
        <v>131</v>
      </c>
      <c r="L91" s="254"/>
      <c r="M91" s="255" t="s">
        <v>19</v>
      </c>
      <c r="N91" s="256" t="s">
        <v>42</v>
      </c>
      <c r="O91" s="85"/>
      <c r="P91" s="214">
        <f>O91*H91</f>
        <v>0</v>
      </c>
      <c r="Q91" s="214">
        <v>0.0050000000000000001</v>
      </c>
      <c r="R91" s="214">
        <f>Q91*H91</f>
        <v>0.01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169</v>
      </c>
      <c r="AT91" s="216" t="s">
        <v>232</v>
      </c>
      <c r="AU91" s="216" t="s">
        <v>14</v>
      </c>
      <c r="AY91" s="18" t="s">
        <v>125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132</v>
      </c>
      <c r="BM91" s="216" t="s">
        <v>581</v>
      </c>
    </row>
    <row r="92" s="2" customFormat="1" ht="16.5" customHeight="1">
      <c r="A92" s="39"/>
      <c r="B92" s="40"/>
      <c r="C92" s="247" t="s">
        <v>157</v>
      </c>
      <c r="D92" s="247" t="s">
        <v>232</v>
      </c>
      <c r="E92" s="248" t="s">
        <v>582</v>
      </c>
      <c r="F92" s="249" t="s">
        <v>583</v>
      </c>
      <c r="G92" s="250" t="s">
        <v>130</v>
      </c>
      <c r="H92" s="251">
        <v>1</v>
      </c>
      <c r="I92" s="252"/>
      <c r="J92" s="253">
        <f>ROUND(I92*H92,2)</f>
        <v>0</v>
      </c>
      <c r="K92" s="249" t="s">
        <v>468</v>
      </c>
      <c r="L92" s="254"/>
      <c r="M92" s="255" t="s">
        <v>19</v>
      </c>
      <c r="N92" s="256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169</v>
      </c>
      <c r="AT92" s="216" t="s">
        <v>232</v>
      </c>
      <c r="AU92" s="216" t="s">
        <v>14</v>
      </c>
      <c r="AY92" s="18" t="s">
        <v>125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132</v>
      </c>
      <c r="BM92" s="216" t="s">
        <v>584</v>
      </c>
    </row>
    <row r="93" s="2" customFormat="1" ht="21.75" customHeight="1">
      <c r="A93" s="39"/>
      <c r="B93" s="40"/>
      <c r="C93" s="205" t="s">
        <v>163</v>
      </c>
      <c r="D93" s="205" t="s">
        <v>127</v>
      </c>
      <c r="E93" s="206" t="s">
        <v>585</v>
      </c>
      <c r="F93" s="207" t="s">
        <v>586</v>
      </c>
      <c r="G93" s="208" t="s">
        <v>130</v>
      </c>
      <c r="H93" s="209">
        <v>6</v>
      </c>
      <c r="I93" s="210"/>
      <c r="J93" s="211">
        <f>ROUND(I93*H93,2)</f>
        <v>0</v>
      </c>
      <c r="K93" s="207" t="s">
        <v>131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0.0020799999999999998</v>
      </c>
      <c r="R93" s="214">
        <f>Q93*H93</f>
        <v>0.012479999999999998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132</v>
      </c>
      <c r="AT93" s="216" t="s">
        <v>127</v>
      </c>
      <c r="AU93" s="216" t="s">
        <v>14</v>
      </c>
      <c r="AY93" s="18" t="s">
        <v>125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132</v>
      </c>
      <c r="BM93" s="216" t="s">
        <v>587</v>
      </c>
    </row>
    <row r="94" s="2" customFormat="1">
      <c r="A94" s="39"/>
      <c r="B94" s="40"/>
      <c r="C94" s="41"/>
      <c r="D94" s="218" t="s">
        <v>134</v>
      </c>
      <c r="E94" s="41"/>
      <c r="F94" s="219" t="s">
        <v>588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134</v>
      </c>
      <c r="AU94" s="18" t="s">
        <v>14</v>
      </c>
    </row>
    <row r="95" s="2" customFormat="1" ht="16.5" customHeight="1">
      <c r="A95" s="39"/>
      <c r="B95" s="40"/>
      <c r="C95" s="205" t="s">
        <v>169</v>
      </c>
      <c r="D95" s="205" t="s">
        <v>127</v>
      </c>
      <c r="E95" s="206" t="s">
        <v>589</v>
      </c>
      <c r="F95" s="207" t="s">
        <v>590</v>
      </c>
      <c r="G95" s="208" t="s">
        <v>186</v>
      </c>
      <c r="H95" s="209">
        <v>0.12</v>
      </c>
      <c r="I95" s="210"/>
      <c r="J95" s="211">
        <f>ROUND(I95*H95,2)</f>
        <v>0</v>
      </c>
      <c r="K95" s="207" t="s">
        <v>131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132</v>
      </c>
      <c r="AT95" s="216" t="s">
        <v>127</v>
      </c>
      <c r="AU95" s="216" t="s">
        <v>14</v>
      </c>
      <c r="AY95" s="18" t="s">
        <v>125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132</v>
      </c>
      <c r="BM95" s="216" t="s">
        <v>591</v>
      </c>
    </row>
    <row r="96" s="2" customFormat="1">
      <c r="A96" s="39"/>
      <c r="B96" s="40"/>
      <c r="C96" s="41"/>
      <c r="D96" s="218" t="s">
        <v>134</v>
      </c>
      <c r="E96" s="41"/>
      <c r="F96" s="219" t="s">
        <v>592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14</v>
      </c>
    </row>
    <row r="97" s="2" customFormat="1">
      <c r="A97" s="39"/>
      <c r="B97" s="40"/>
      <c r="C97" s="41"/>
      <c r="D97" s="223" t="s">
        <v>146</v>
      </c>
      <c r="E97" s="41"/>
      <c r="F97" s="224" t="s">
        <v>593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14</v>
      </c>
    </row>
    <row r="98" s="13" customFormat="1">
      <c r="A98" s="13"/>
      <c r="B98" s="225"/>
      <c r="C98" s="226"/>
      <c r="D98" s="223" t="s">
        <v>180</v>
      </c>
      <c r="E98" s="227" t="s">
        <v>19</v>
      </c>
      <c r="F98" s="228" t="s">
        <v>594</v>
      </c>
      <c r="G98" s="226"/>
      <c r="H98" s="229">
        <v>0.12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180</v>
      </c>
      <c r="AU98" s="235" t="s">
        <v>14</v>
      </c>
      <c r="AV98" s="13" t="s">
        <v>14</v>
      </c>
      <c r="AW98" s="13" t="s">
        <v>33</v>
      </c>
      <c r="AX98" s="13" t="s">
        <v>79</v>
      </c>
      <c r="AY98" s="235" t="s">
        <v>125</v>
      </c>
    </row>
    <row r="99" s="2" customFormat="1" ht="16.5" customHeight="1">
      <c r="A99" s="39"/>
      <c r="B99" s="40"/>
      <c r="C99" s="247" t="s">
        <v>174</v>
      </c>
      <c r="D99" s="247" t="s">
        <v>232</v>
      </c>
      <c r="E99" s="248" t="s">
        <v>595</v>
      </c>
      <c r="F99" s="249" t="s">
        <v>596</v>
      </c>
      <c r="G99" s="250" t="s">
        <v>130</v>
      </c>
      <c r="H99" s="251">
        <v>6</v>
      </c>
      <c r="I99" s="252"/>
      <c r="J99" s="253">
        <f>ROUND(I99*H99,2)</f>
        <v>0</v>
      </c>
      <c r="K99" s="249" t="s">
        <v>131</v>
      </c>
      <c r="L99" s="254"/>
      <c r="M99" s="255" t="s">
        <v>19</v>
      </c>
      <c r="N99" s="256" t="s">
        <v>42</v>
      </c>
      <c r="O99" s="85"/>
      <c r="P99" s="214">
        <f>O99*H99</f>
        <v>0</v>
      </c>
      <c r="Q99" s="214">
        <v>0.0047200000000000002</v>
      </c>
      <c r="R99" s="214">
        <f>Q99*H99</f>
        <v>0.028320000000000001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169</v>
      </c>
      <c r="AT99" s="216" t="s">
        <v>232</v>
      </c>
      <c r="AU99" s="216" t="s">
        <v>14</v>
      </c>
      <c r="AY99" s="18" t="s">
        <v>125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132</v>
      </c>
      <c r="BM99" s="216" t="s">
        <v>597</v>
      </c>
    </row>
    <row r="100" s="2" customFormat="1" ht="16.5" customHeight="1">
      <c r="A100" s="39"/>
      <c r="B100" s="40"/>
      <c r="C100" s="247" t="s">
        <v>183</v>
      </c>
      <c r="D100" s="247" t="s">
        <v>232</v>
      </c>
      <c r="E100" s="248" t="s">
        <v>598</v>
      </c>
      <c r="F100" s="249" t="s">
        <v>599</v>
      </c>
      <c r="G100" s="250" t="s">
        <v>353</v>
      </c>
      <c r="H100" s="251">
        <v>6</v>
      </c>
      <c r="I100" s="252"/>
      <c r="J100" s="253">
        <f>ROUND(I100*H100,2)</f>
        <v>0</v>
      </c>
      <c r="K100" s="249" t="s">
        <v>131</v>
      </c>
      <c r="L100" s="254"/>
      <c r="M100" s="255" t="s">
        <v>19</v>
      </c>
      <c r="N100" s="256" t="s">
        <v>42</v>
      </c>
      <c r="O100" s="85"/>
      <c r="P100" s="214">
        <f>O100*H100</f>
        <v>0</v>
      </c>
      <c r="Q100" s="214">
        <v>0.0014</v>
      </c>
      <c r="R100" s="214">
        <f>Q100*H100</f>
        <v>0.0083999999999999995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169</v>
      </c>
      <c r="AT100" s="216" t="s">
        <v>232</v>
      </c>
      <c r="AU100" s="216" t="s">
        <v>14</v>
      </c>
      <c r="AY100" s="18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132</v>
      </c>
      <c r="BM100" s="216" t="s">
        <v>600</v>
      </c>
    </row>
    <row r="101" s="12" customFormat="1" ht="22.8" customHeight="1">
      <c r="A101" s="12"/>
      <c r="B101" s="189"/>
      <c r="C101" s="190"/>
      <c r="D101" s="191" t="s">
        <v>70</v>
      </c>
      <c r="E101" s="203" t="s">
        <v>252</v>
      </c>
      <c r="F101" s="203" t="s">
        <v>253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SUM(P102:P103)</f>
        <v>0</v>
      </c>
      <c r="Q101" s="197"/>
      <c r="R101" s="198">
        <f>SUM(R102:R103)</f>
        <v>0</v>
      </c>
      <c r="S101" s="197"/>
      <c r="T101" s="199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79</v>
      </c>
      <c r="AT101" s="201" t="s">
        <v>70</v>
      </c>
      <c r="AU101" s="201" t="s">
        <v>79</v>
      </c>
      <c r="AY101" s="200" t="s">
        <v>125</v>
      </c>
      <c r="BK101" s="202">
        <f>SUM(BK102:BK103)</f>
        <v>0</v>
      </c>
    </row>
    <row r="102" s="2" customFormat="1" ht="21.75" customHeight="1">
      <c r="A102" s="39"/>
      <c r="B102" s="40"/>
      <c r="C102" s="205" t="s">
        <v>191</v>
      </c>
      <c r="D102" s="205" t="s">
        <v>127</v>
      </c>
      <c r="E102" s="206" t="s">
        <v>601</v>
      </c>
      <c r="F102" s="207" t="s">
        <v>602</v>
      </c>
      <c r="G102" s="208" t="s">
        <v>257</v>
      </c>
      <c r="H102" s="209">
        <v>0.113</v>
      </c>
      <c r="I102" s="210"/>
      <c r="J102" s="211">
        <f>ROUND(I102*H102,2)</f>
        <v>0</v>
      </c>
      <c r="K102" s="207" t="s">
        <v>131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132</v>
      </c>
      <c r="AT102" s="216" t="s">
        <v>127</v>
      </c>
      <c r="AU102" s="216" t="s">
        <v>14</v>
      </c>
      <c r="AY102" s="18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132</v>
      </c>
      <c r="BM102" s="216" t="s">
        <v>603</v>
      </c>
    </row>
    <row r="103" s="2" customFormat="1">
      <c r="A103" s="39"/>
      <c r="B103" s="40"/>
      <c r="C103" s="41"/>
      <c r="D103" s="218" t="s">
        <v>134</v>
      </c>
      <c r="E103" s="41"/>
      <c r="F103" s="219" t="s">
        <v>604</v>
      </c>
      <c r="G103" s="41"/>
      <c r="H103" s="41"/>
      <c r="I103" s="220"/>
      <c r="J103" s="41"/>
      <c r="K103" s="41"/>
      <c r="L103" s="45"/>
      <c r="M103" s="257"/>
      <c r="N103" s="258"/>
      <c r="O103" s="259"/>
      <c r="P103" s="259"/>
      <c r="Q103" s="259"/>
      <c r="R103" s="259"/>
      <c r="S103" s="259"/>
      <c r="T103" s="260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14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rOeQ2yovBOWIJRWfDHm9h/7h6LgZydrncaFYCB3RsYlvabMDTUrNWWZgC359WugJjN4MKT7XxMu+uVZNVlCl+w==" hashValue="KIoNW+7RPgYqzZ6RsdSnoRmumwuaFBhlK1Eq1JfwwwJmqMQEcWA9PL6WPWli/WSMo0ZOmMo2rs7UHc0WYvlHQg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183104213"/>
    <hyperlink ref="F88" r:id="rId2" display="https://podminky.urs.cz/item/CS_URS_2024_01/184201111"/>
    <hyperlink ref="F94" r:id="rId3" display="https://podminky.urs.cz/item/CS_URS_2024_01/184813121"/>
    <hyperlink ref="F96" r:id="rId4" display="https://podminky.urs.cz/item/CS_URS_2024_01/185804311"/>
    <hyperlink ref="F103" r:id="rId5" display="https://podminky.urs.cz/item/CS_URS_2024_01/99831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14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VN1 a REV1 v k.ú.Kozlov u Ledče nad Sázavou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27. 4. 2024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Česká republika - Státní pozemkový úřad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102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102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ROUND((SUM(BE85:BE100)),  2)</f>
        <v>0</v>
      </c>
      <c r="G33" s="39"/>
      <c r="H33" s="39"/>
      <c r="I33" s="149">
        <v>0.20999999999999999</v>
      </c>
      <c r="J33" s="148">
        <f>ROUND(((SUM(BE85:BE100))*I33),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ROUND((SUM(BF85:BF100)),  2)</f>
        <v>0</v>
      </c>
      <c r="G34" s="39"/>
      <c r="H34" s="39"/>
      <c r="I34" s="149">
        <v>0.14999999999999999</v>
      </c>
      <c r="J34" s="148">
        <f>ROUND(((SUM(BF85:BF100))*I34),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VN1 a REV1 v k.ú.Kozlov u Ledče nad Sázavou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SO17-7 -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Kozlov u Ledče nad Sázavou</v>
      </c>
      <c r="G52" s="41"/>
      <c r="H52" s="41"/>
      <c r="I52" s="33" t="s">
        <v>23</v>
      </c>
      <c r="J52" s="73" t="str">
        <f>IF(J12="","",J12)</f>
        <v>27. 4. 2024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Česká republika - Státní pozemkový úřad</v>
      </c>
      <c r="G54" s="41"/>
      <c r="H54" s="41"/>
      <c r="I54" s="33" t="s">
        <v>31</v>
      </c>
      <c r="J54" s="37" t="str">
        <f>E21</f>
        <v>Ing.Karel Barták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Ing.Karel Barták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104</v>
      </c>
      <c r="D57" s="163"/>
      <c r="E57" s="163"/>
      <c r="F57" s="163"/>
      <c r="G57" s="163"/>
      <c r="H57" s="163"/>
      <c r="I57" s="163"/>
      <c r="J57" s="164" t="s">
        <v>105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106</v>
      </c>
    </row>
    <row r="60" s="9" customFormat="1" ht="24.96" customHeight="1">
      <c r="A60" s="9"/>
      <c r="B60" s="166"/>
      <c r="C60" s="167"/>
      <c r="D60" s="168" t="s">
        <v>606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607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608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609</v>
      </c>
      <c r="E63" s="175"/>
      <c r="F63" s="175"/>
      <c r="G63" s="175"/>
      <c r="H63" s="175"/>
      <c r="I63" s="175"/>
      <c r="J63" s="176">
        <f>J93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610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611</v>
      </c>
      <c r="E65" s="175"/>
      <c r="F65" s="175"/>
      <c r="G65" s="175"/>
      <c r="H65" s="175"/>
      <c r="I65" s="175"/>
      <c r="J65" s="176">
        <f>J97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VN1 a REV1 v k.ú.Kozlov u Ledče nad Sázavou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SO17-7 -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Kozlov u Ledče nad Sázavou</v>
      </c>
      <c r="G79" s="41"/>
      <c r="H79" s="41"/>
      <c r="I79" s="33" t="s">
        <v>23</v>
      </c>
      <c r="J79" s="73" t="str">
        <f>IF(J12="","",J12)</f>
        <v>27. 4. 2024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Česká republika - Státní pozemkový úřad</v>
      </c>
      <c r="G81" s="41"/>
      <c r="H81" s="41"/>
      <c r="I81" s="33" t="s">
        <v>31</v>
      </c>
      <c r="J81" s="37" t="str">
        <f>E21</f>
        <v>Ing.Karel Barták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Ing.Karel Barták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111</v>
      </c>
      <c r="D84" s="181" t="s">
        <v>56</v>
      </c>
      <c r="E84" s="181" t="s">
        <v>52</v>
      </c>
      <c r="F84" s="181" t="s">
        <v>53</v>
      </c>
      <c r="G84" s="181" t="s">
        <v>112</v>
      </c>
      <c r="H84" s="181" t="s">
        <v>113</v>
      </c>
      <c r="I84" s="181" t="s">
        <v>114</v>
      </c>
      <c r="J84" s="181" t="s">
        <v>105</v>
      </c>
      <c r="K84" s="182" t="s">
        <v>115</v>
      </c>
      <c r="L84" s="183"/>
      <c r="M84" s="93" t="s">
        <v>19</v>
      </c>
      <c r="N84" s="94" t="s">
        <v>41</v>
      </c>
      <c r="O84" s="94" t="s">
        <v>116</v>
      </c>
      <c r="P84" s="94" t="s">
        <v>117</v>
      </c>
      <c r="Q84" s="94" t="s">
        <v>118</v>
      </c>
      <c r="R84" s="94" t="s">
        <v>119</v>
      </c>
      <c r="S84" s="94" t="s">
        <v>120</v>
      </c>
      <c r="T84" s="95" t="s">
        <v>121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122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106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612</v>
      </c>
      <c r="F86" s="192" t="s">
        <v>97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P87+P91+P93+P95+P97</f>
        <v>0</v>
      </c>
      <c r="Q86" s="197"/>
      <c r="R86" s="198">
        <f>R87+R91+R93+R95+R97</f>
        <v>0</v>
      </c>
      <c r="S86" s="197"/>
      <c r="T86" s="199">
        <f>T87+T91+T93+T95+T97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152</v>
      </c>
      <c r="AT86" s="201" t="s">
        <v>70</v>
      </c>
      <c r="AU86" s="201" t="s">
        <v>71</v>
      </c>
      <c r="AY86" s="200" t="s">
        <v>125</v>
      </c>
      <c r="BK86" s="202">
        <f>BK87+BK91+BK93+BK95+BK97</f>
        <v>0</v>
      </c>
    </row>
    <row r="87" s="12" customFormat="1" ht="22.8" customHeight="1">
      <c r="A87" s="12"/>
      <c r="B87" s="189"/>
      <c r="C87" s="190"/>
      <c r="D87" s="191" t="s">
        <v>70</v>
      </c>
      <c r="E87" s="203" t="s">
        <v>613</v>
      </c>
      <c r="F87" s="203" t="s">
        <v>614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SUM(P88:P90)</f>
        <v>0</v>
      </c>
      <c r="Q87" s="197"/>
      <c r="R87" s="198">
        <f>SUM(R88:R90)</f>
        <v>0</v>
      </c>
      <c r="S87" s="197"/>
      <c r="T87" s="199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152</v>
      </c>
      <c r="AT87" s="201" t="s">
        <v>70</v>
      </c>
      <c r="AU87" s="201" t="s">
        <v>79</v>
      </c>
      <c r="AY87" s="200" t="s">
        <v>125</v>
      </c>
      <c r="BK87" s="202">
        <f>SUM(BK88:BK90)</f>
        <v>0</v>
      </c>
    </row>
    <row r="88" s="2" customFormat="1" ht="16.5" customHeight="1">
      <c r="A88" s="39"/>
      <c r="B88" s="40"/>
      <c r="C88" s="205" t="s">
        <v>79</v>
      </c>
      <c r="D88" s="205" t="s">
        <v>127</v>
      </c>
      <c r="E88" s="206" t="s">
        <v>615</v>
      </c>
      <c r="F88" s="207" t="s">
        <v>616</v>
      </c>
      <c r="G88" s="208" t="s">
        <v>496</v>
      </c>
      <c r="H88" s="209">
        <v>3</v>
      </c>
      <c r="I88" s="210"/>
      <c r="J88" s="211">
        <f>ROUND(I88*H88,2)</f>
        <v>0</v>
      </c>
      <c r="K88" s="207" t="s">
        <v>468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617</v>
      </c>
      <c r="AT88" s="216" t="s">
        <v>127</v>
      </c>
      <c r="AU88" s="216" t="s">
        <v>14</v>
      </c>
      <c r="AY88" s="18" t="s">
        <v>125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617</v>
      </c>
      <c r="BM88" s="216" t="s">
        <v>618</v>
      </c>
    </row>
    <row r="89" s="2" customFormat="1">
      <c r="A89" s="39"/>
      <c r="B89" s="40"/>
      <c r="C89" s="41"/>
      <c r="D89" s="223" t="s">
        <v>146</v>
      </c>
      <c r="E89" s="41"/>
      <c r="F89" s="224" t="s">
        <v>619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146</v>
      </c>
      <c r="AU89" s="18" t="s">
        <v>14</v>
      </c>
    </row>
    <row r="90" s="2" customFormat="1" ht="16.5" customHeight="1">
      <c r="A90" s="39"/>
      <c r="B90" s="40"/>
      <c r="C90" s="205" t="s">
        <v>14</v>
      </c>
      <c r="D90" s="205" t="s">
        <v>127</v>
      </c>
      <c r="E90" s="206" t="s">
        <v>620</v>
      </c>
      <c r="F90" s="207" t="s">
        <v>621</v>
      </c>
      <c r="G90" s="208" t="s">
        <v>496</v>
      </c>
      <c r="H90" s="209">
        <v>1</v>
      </c>
      <c r="I90" s="210"/>
      <c r="J90" s="211">
        <f>ROUND(I90*H90,2)</f>
        <v>0</v>
      </c>
      <c r="K90" s="207" t="s">
        <v>468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617</v>
      </c>
      <c r="AT90" s="216" t="s">
        <v>127</v>
      </c>
      <c r="AU90" s="216" t="s">
        <v>14</v>
      </c>
      <c r="AY90" s="18" t="s">
        <v>125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617</v>
      </c>
      <c r="BM90" s="216" t="s">
        <v>622</v>
      </c>
    </row>
    <row r="91" s="12" customFormat="1" ht="22.8" customHeight="1">
      <c r="A91" s="12"/>
      <c r="B91" s="189"/>
      <c r="C91" s="190"/>
      <c r="D91" s="191" t="s">
        <v>70</v>
      </c>
      <c r="E91" s="203" t="s">
        <v>623</v>
      </c>
      <c r="F91" s="203" t="s">
        <v>624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P92</f>
        <v>0</v>
      </c>
      <c r="Q91" s="197"/>
      <c r="R91" s="198">
        <f>R92</f>
        <v>0</v>
      </c>
      <c r="S91" s="197"/>
      <c r="T91" s="199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152</v>
      </c>
      <c r="AT91" s="201" t="s">
        <v>70</v>
      </c>
      <c r="AU91" s="201" t="s">
        <v>79</v>
      </c>
      <c r="AY91" s="200" t="s">
        <v>125</v>
      </c>
      <c r="BK91" s="202">
        <f>BK92</f>
        <v>0</v>
      </c>
    </row>
    <row r="92" s="2" customFormat="1" ht="16.5" customHeight="1">
      <c r="A92" s="39"/>
      <c r="B92" s="40"/>
      <c r="C92" s="205" t="s">
        <v>140</v>
      </c>
      <c r="D92" s="205" t="s">
        <v>127</v>
      </c>
      <c r="E92" s="206" t="s">
        <v>625</v>
      </c>
      <c r="F92" s="207" t="s">
        <v>624</v>
      </c>
      <c r="G92" s="208" t="s">
        <v>496</v>
      </c>
      <c r="H92" s="209">
        <v>1</v>
      </c>
      <c r="I92" s="210"/>
      <c r="J92" s="211">
        <f>ROUND(I92*H92,2)</f>
        <v>0</v>
      </c>
      <c r="K92" s="207" t="s">
        <v>468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617</v>
      </c>
      <c r="AT92" s="216" t="s">
        <v>127</v>
      </c>
      <c r="AU92" s="216" t="s">
        <v>14</v>
      </c>
      <c r="AY92" s="18" t="s">
        <v>125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617</v>
      </c>
      <c r="BM92" s="216" t="s">
        <v>626</v>
      </c>
    </row>
    <row r="93" s="12" customFormat="1" ht="22.8" customHeight="1">
      <c r="A93" s="12"/>
      <c r="B93" s="189"/>
      <c r="C93" s="190"/>
      <c r="D93" s="191" t="s">
        <v>70</v>
      </c>
      <c r="E93" s="203" t="s">
        <v>627</v>
      </c>
      <c r="F93" s="203" t="s">
        <v>628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P94</f>
        <v>0</v>
      </c>
      <c r="Q93" s="197"/>
      <c r="R93" s="198">
        <f>R94</f>
        <v>0</v>
      </c>
      <c r="S93" s="197"/>
      <c r="T93" s="199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152</v>
      </c>
      <c r="AT93" s="201" t="s">
        <v>70</v>
      </c>
      <c r="AU93" s="201" t="s">
        <v>79</v>
      </c>
      <c r="AY93" s="200" t="s">
        <v>125</v>
      </c>
      <c r="BK93" s="202">
        <f>BK94</f>
        <v>0</v>
      </c>
    </row>
    <row r="94" s="2" customFormat="1" ht="16.5" customHeight="1">
      <c r="A94" s="39"/>
      <c r="B94" s="40"/>
      <c r="C94" s="205" t="s">
        <v>132</v>
      </c>
      <c r="D94" s="205" t="s">
        <v>127</v>
      </c>
      <c r="E94" s="206" t="s">
        <v>629</v>
      </c>
      <c r="F94" s="207" t="s">
        <v>628</v>
      </c>
      <c r="G94" s="208" t="s">
        <v>496</v>
      </c>
      <c r="H94" s="209">
        <v>1</v>
      </c>
      <c r="I94" s="210"/>
      <c r="J94" s="211">
        <f>ROUND(I94*H94,2)</f>
        <v>0</v>
      </c>
      <c r="K94" s="207" t="s">
        <v>468</v>
      </c>
      <c r="L94" s="45"/>
      <c r="M94" s="212" t="s">
        <v>19</v>
      </c>
      <c r="N94" s="213" t="s">
        <v>42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617</v>
      </c>
      <c r="AT94" s="216" t="s">
        <v>127</v>
      </c>
      <c r="AU94" s="216" t="s">
        <v>14</v>
      </c>
      <c r="AY94" s="18" t="s">
        <v>125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79</v>
      </c>
      <c r="BK94" s="217">
        <f>ROUND(I94*H94,2)</f>
        <v>0</v>
      </c>
      <c r="BL94" s="18" t="s">
        <v>617</v>
      </c>
      <c r="BM94" s="216" t="s">
        <v>630</v>
      </c>
    </row>
    <row r="95" s="12" customFormat="1" ht="22.8" customHeight="1">
      <c r="A95" s="12"/>
      <c r="B95" s="189"/>
      <c r="C95" s="190"/>
      <c r="D95" s="191" t="s">
        <v>70</v>
      </c>
      <c r="E95" s="203" t="s">
        <v>631</v>
      </c>
      <c r="F95" s="203" t="s">
        <v>632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P96</f>
        <v>0</v>
      </c>
      <c r="Q95" s="197"/>
      <c r="R95" s="198">
        <f>R96</f>
        <v>0</v>
      </c>
      <c r="S95" s="197"/>
      <c r="T95" s="199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152</v>
      </c>
      <c r="AT95" s="201" t="s">
        <v>70</v>
      </c>
      <c r="AU95" s="201" t="s">
        <v>79</v>
      </c>
      <c r="AY95" s="200" t="s">
        <v>125</v>
      </c>
      <c r="BK95" s="202">
        <f>BK96</f>
        <v>0</v>
      </c>
    </row>
    <row r="96" s="2" customFormat="1" ht="16.5" customHeight="1">
      <c r="A96" s="39"/>
      <c r="B96" s="40"/>
      <c r="C96" s="205" t="s">
        <v>152</v>
      </c>
      <c r="D96" s="205" t="s">
        <v>127</v>
      </c>
      <c r="E96" s="206" t="s">
        <v>633</v>
      </c>
      <c r="F96" s="207" t="s">
        <v>634</v>
      </c>
      <c r="G96" s="208" t="s">
        <v>635</v>
      </c>
      <c r="H96" s="209">
        <v>3</v>
      </c>
      <c r="I96" s="210"/>
      <c r="J96" s="211">
        <f>ROUND(I96*H96,2)</f>
        <v>0</v>
      </c>
      <c r="K96" s="207" t="s">
        <v>468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617</v>
      </c>
      <c r="AT96" s="216" t="s">
        <v>127</v>
      </c>
      <c r="AU96" s="216" t="s">
        <v>14</v>
      </c>
      <c r="AY96" s="18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617</v>
      </c>
      <c r="BM96" s="216" t="s">
        <v>636</v>
      </c>
    </row>
    <row r="97" s="12" customFormat="1" ht="22.8" customHeight="1">
      <c r="A97" s="12"/>
      <c r="B97" s="189"/>
      <c r="C97" s="190"/>
      <c r="D97" s="191" t="s">
        <v>70</v>
      </c>
      <c r="E97" s="203" t="s">
        <v>637</v>
      </c>
      <c r="F97" s="203" t="s">
        <v>638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SUM(P98:P100)</f>
        <v>0</v>
      </c>
      <c r="Q97" s="197"/>
      <c r="R97" s="198">
        <f>SUM(R98:R100)</f>
        <v>0</v>
      </c>
      <c r="S97" s="197"/>
      <c r="T97" s="199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152</v>
      </c>
      <c r="AT97" s="201" t="s">
        <v>70</v>
      </c>
      <c r="AU97" s="201" t="s">
        <v>79</v>
      </c>
      <c r="AY97" s="200" t="s">
        <v>125</v>
      </c>
      <c r="BK97" s="202">
        <f>SUM(BK98:BK100)</f>
        <v>0</v>
      </c>
    </row>
    <row r="98" s="2" customFormat="1" ht="16.5" customHeight="1">
      <c r="A98" s="39"/>
      <c r="B98" s="40"/>
      <c r="C98" s="205" t="s">
        <v>157</v>
      </c>
      <c r="D98" s="205" t="s">
        <v>127</v>
      </c>
      <c r="E98" s="206" t="s">
        <v>639</v>
      </c>
      <c r="F98" s="207" t="s">
        <v>640</v>
      </c>
      <c r="G98" s="208" t="s">
        <v>496</v>
      </c>
      <c r="H98" s="209">
        <v>1</v>
      </c>
      <c r="I98" s="210"/>
      <c r="J98" s="211">
        <f>ROUND(I98*H98,2)</f>
        <v>0</v>
      </c>
      <c r="K98" s="207" t="s">
        <v>131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617</v>
      </c>
      <c r="AT98" s="216" t="s">
        <v>127</v>
      </c>
      <c r="AU98" s="216" t="s">
        <v>14</v>
      </c>
      <c r="AY98" s="18" t="s">
        <v>125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617</v>
      </c>
      <c r="BM98" s="216" t="s">
        <v>641</v>
      </c>
    </row>
    <row r="99" s="2" customFormat="1">
      <c r="A99" s="39"/>
      <c r="B99" s="40"/>
      <c r="C99" s="41"/>
      <c r="D99" s="218" t="s">
        <v>134</v>
      </c>
      <c r="E99" s="41"/>
      <c r="F99" s="219" t="s">
        <v>642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134</v>
      </c>
      <c r="AU99" s="18" t="s">
        <v>14</v>
      </c>
    </row>
    <row r="100" s="2" customFormat="1">
      <c r="A100" s="39"/>
      <c r="B100" s="40"/>
      <c r="C100" s="41"/>
      <c r="D100" s="223" t="s">
        <v>146</v>
      </c>
      <c r="E100" s="41"/>
      <c r="F100" s="224" t="s">
        <v>643</v>
      </c>
      <c r="G100" s="41"/>
      <c r="H100" s="41"/>
      <c r="I100" s="220"/>
      <c r="J100" s="41"/>
      <c r="K100" s="41"/>
      <c r="L100" s="45"/>
      <c r="M100" s="257"/>
      <c r="N100" s="258"/>
      <c r="O100" s="259"/>
      <c r="P100" s="259"/>
      <c r="Q100" s="259"/>
      <c r="R100" s="259"/>
      <c r="S100" s="259"/>
      <c r="T100" s="260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146</v>
      </c>
      <c r="AU100" s="18" t="s">
        <v>14</v>
      </c>
    </row>
    <row r="101" s="2" customFormat="1" ht="6.96" customHeight="1">
      <c r="A101" s="39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45"/>
      <c r="M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</sheetData>
  <sheetProtection sheet="1" autoFilter="0" formatColumns="0" formatRows="0" objects="1" scenarios="1" spinCount="100000" saltValue="CUWYgHRhiH43m/zd4ynBQQHrb5ij/Wm9JK9twCfiVR+SeEx+8L3lvQm5YHGj5IgpU4jaHORxHEJUTuclEW+ylQ==" hashValue="/q8t6IXhvfAL4PbtsZKZcJwem509/8QqEjDNoBcUCNjnkt9Lzg9vFlfGTPjY08IBvtVOtVVvP40p5lOTRjcv2Q==" algorithmName="SHA-512" password="CC35"/>
  <autoFilter ref="C84:K10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9" r:id="rId1" display="https://podminky.urs.cz/item/CS_URS_2024_01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644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645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646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647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648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649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650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651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652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653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654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78</v>
      </c>
      <c r="F18" s="276" t="s">
        <v>655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656</v>
      </c>
      <c r="F19" s="276" t="s">
        <v>657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658</v>
      </c>
      <c r="F20" s="276" t="s">
        <v>659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660</v>
      </c>
      <c r="F21" s="276" t="s">
        <v>661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662</v>
      </c>
      <c r="F22" s="276" t="s">
        <v>663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664</v>
      </c>
      <c r="F23" s="276" t="s">
        <v>665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666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667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668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669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670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671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672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673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674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111</v>
      </c>
      <c r="F36" s="276"/>
      <c r="G36" s="276" t="s">
        <v>675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676</v>
      </c>
      <c r="F37" s="276"/>
      <c r="G37" s="276" t="s">
        <v>677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678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679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112</v>
      </c>
      <c r="F40" s="276"/>
      <c r="G40" s="276" t="s">
        <v>680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113</v>
      </c>
      <c r="F41" s="276"/>
      <c r="G41" s="276" t="s">
        <v>681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682</v>
      </c>
      <c r="F42" s="276"/>
      <c r="G42" s="276" t="s">
        <v>683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684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685</v>
      </c>
      <c r="F44" s="276"/>
      <c r="G44" s="276" t="s">
        <v>686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115</v>
      </c>
      <c r="F45" s="276"/>
      <c r="G45" s="276" t="s">
        <v>687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688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689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690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691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692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693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694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695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696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697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698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699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700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701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702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703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704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705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706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707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708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709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710</v>
      </c>
      <c r="D76" s="294"/>
      <c r="E76" s="294"/>
      <c r="F76" s="294" t="s">
        <v>711</v>
      </c>
      <c r="G76" s="295"/>
      <c r="H76" s="294" t="s">
        <v>53</v>
      </c>
      <c r="I76" s="294" t="s">
        <v>56</v>
      </c>
      <c r="J76" s="294" t="s">
        <v>712</v>
      </c>
      <c r="K76" s="293"/>
    </row>
    <row r="77" s="1" customFormat="1" ht="17.25" customHeight="1">
      <c r="B77" s="291"/>
      <c r="C77" s="296" t="s">
        <v>713</v>
      </c>
      <c r="D77" s="296"/>
      <c r="E77" s="296"/>
      <c r="F77" s="297" t="s">
        <v>714</v>
      </c>
      <c r="G77" s="298"/>
      <c r="H77" s="296"/>
      <c r="I77" s="296"/>
      <c r="J77" s="296" t="s">
        <v>715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716</v>
      </c>
      <c r="G79" s="303"/>
      <c r="H79" s="279" t="s">
        <v>717</v>
      </c>
      <c r="I79" s="279" t="s">
        <v>718</v>
      </c>
      <c r="J79" s="279">
        <v>20</v>
      </c>
      <c r="K79" s="293"/>
    </row>
    <row r="80" s="1" customFormat="1" ht="15" customHeight="1">
      <c r="B80" s="291"/>
      <c r="C80" s="279" t="s">
        <v>719</v>
      </c>
      <c r="D80" s="279"/>
      <c r="E80" s="279"/>
      <c r="F80" s="302" t="s">
        <v>716</v>
      </c>
      <c r="G80" s="303"/>
      <c r="H80" s="279" t="s">
        <v>720</v>
      </c>
      <c r="I80" s="279" t="s">
        <v>718</v>
      </c>
      <c r="J80" s="279">
        <v>120</v>
      </c>
      <c r="K80" s="293"/>
    </row>
    <row r="81" s="1" customFormat="1" ht="15" customHeight="1">
      <c r="B81" s="304"/>
      <c r="C81" s="279" t="s">
        <v>721</v>
      </c>
      <c r="D81" s="279"/>
      <c r="E81" s="279"/>
      <c r="F81" s="302" t="s">
        <v>722</v>
      </c>
      <c r="G81" s="303"/>
      <c r="H81" s="279" t="s">
        <v>723</v>
      </c>
      <c r="I81" s="279" t="s">
        <v>718</v>
      </c>
      <c r="J81" s="279">
        <v>50</v>
      </c>
      <c r="K81" s="293"/>
    </row>
    <row r="82" s="1" customFormat="1" ht="15" customHeight="1">
      <c r="B82" s="304"/>
      <c r="C82" s="279" t="s">
        <v>724</v>
      </c>
      <c r="D82" s="279"/>
      <c r="E82" s="279"/>
      <c r="F82" s="302" t="s">
        <v>716</v>
      </c>
      <c r="G82" s="303"/>
      <c r="H82" s="279" t="s">
        <v>725</v>
      </c>
      <c r="I82" s="279" t="s">
        <v>726</v>
      </c>
      <c r="J82" s="279"/>
      <c r="K82" s="293"/>
    </row>
    <row r="83" s="1" customFormat="1" ht="15" customHeight="1">
      <c r="B83" s="304"/>
      <c r="C83" s="305" t="s">
        <v>727</v>
      </c>
      <c r="D83" s="305"/>
      <c r="E83" s="305"/>
      <c r="F83" s="306" t="s">
        <v>722</v>
      </c>
      <c r="G83" s="305"/>
      <c r="H83" s="305" t="s">
        <v>728</v>
      </c>
      <c r="I83" s="305" t="s">
        <v>718</v>
      </c>
      <c r="J83" s="305">
        <v>15</v>
      </c>
      <c r="K83" s="293"/>
    </row>
    <row r="84" s="1" customFormat="1" ht="15" customHeight="1">
      <c r="B84" s="304"/>
      <c r="C84" s="305" t="s">
        <v>729</v>
      </c>
      <c r="D84" s="305"/>
      <c r="E84" s="305"/>
      <c r="F84" s="306" t="s">
        <v>722</v>
      </c>
      <c r="G84" s="305"/>
      <c r="H84" s="305" t="s">
        <v>730</v>
      </c>
      <c r="I84" s="305" t="s">
        <v>718</v>
      </c>
      <c r="J84" s="305">
        <v>15</v>
      </c>
      <c r="K84" s="293"/>
    </row>
    <row r="85" s="1" customFormat="1" ht="15" customHeight="1">
      <c r="B85" s="304"/>
      <c r="C85" s="305" t="s">
        <v>731</v>
      </c>
      <c r="D85" s="305"/>
      <c r="E85" s="305"/>
      <c r="F85" s="306" t="s">
        <v>722</v>
      </c>
      <c r="G85" s="305"/>
      <c r="H85" s="305" t="s">
        <v>732</v>
      </c>
      <c r="I85" s="305" t="s">
        <v>718</v>
      </c>
      <c r="J85" s="305">
        <v>20</v>
      </c>
      <c r="K85" s="293"/>
    </row>
    <row r="86" s="1" customFormat="1" ht="15" customHeight="1">
      <c r="B86" s="304"/>
      <c r="C86" s="305" t="s">
        <v>733</v>
      </c>
      <c r="D86" s="305"/>
      <c r="E86" s="305"/>
      <c r="F86" s="306" t="s">
        <v>722</v>
      </c>
      <c r="G86" s="305"/>
      <c r="H86" s="305" t="s">
        <v>734</v>
      </c>
      <c r="I86" s="305" t="s">
        <v>718</v>
      </c>
      <c r="J86" s="305">
        <v>20</v>
      </c>
      <c r="K86" s="293"/>
    </row>
    <row r="87" s="1" customFormat="1" ht="15" customHeight="1">
      <c r="B87" s="304"/>
      <c r="C87" s="279" t="s">
        <v>735</v>
      </c>
      <c r="D87" s="279"/>
      <c r="E87" s="279"/>
      <c r="F87" s="302" t="s">
        <v>722</v>
      </c>
      <c r="G87" s="303"/>
      <c r="H87" s="279" t="s">
        <v>736</v>
      </c>
      <c r="I87" s="279" t="s">
        <v>718</v>
      </c>
      <c r="J87" s="279">
        <v>50</v>
      </c>
      <c r="K87" s="293"/>
    </row>
    <row r="88" s="1" customFormat="1" ht="15" customHeight="1">
      <c r="B88" s="304"/>
      <c r="C88" s="279" t="s">
        <v>737</v>
      </c>
      <c r="D88" s="279"/>
      <c r="E88" s="279"/>
      <c r="F88" s="302" t="s">
        <v>722</v>
      </c>
      <c r="G88" s="303"/>
      <c r="H88" s="279" t="s">
        <v>738</v>
      </c>
      <c r="I88" s="279" t="s">
        <v>718</v>
      </c>
      <c r="J88" s="279">
        <v>20</v>
      </c>
      <c r="K88" s="293"/>
    </row>
    <row r="89" s="1" customFormat="1" ht="15" customHeight="1">
      <c r="B89" s="304"/>
      <c r="C89" s="279" t="s">
        <v>739</v>
      </c>
      <c r="D89" s="279"/>
      <c r="E89" s="279"/>
      <c r="F89" s="302" t="s">
        <v>722</v>
      </c>
      <c r="G89" s="303"/>
      <c r="H89" s="279" t="s">
        <v>740</v>
      </c>
      <c r="I89" s="279" t="s">
        <v>718</v>
      </c>
      <c r="J89" s="279">
        <v>20</v>
      </c>
      <c r="K89" s="293"/>
    </row>
    <row r="90" s="1" customFormat="1" ht="15" customHeight="1">
      <c r="B90" s="304"/>
      <c r="C90" s="279" t="s">
        <v>741</v>
      </c>
      <c r="D90" s="279"/>
      <c r="E90" s="279"/>
      <c r="F90" s="302" t="s">
        <v>722</v>
      </c>
      <c r="G90" s="303"/>
      <c r="H90" s="279" t="s">
        <v>742</v>
      </c>
      <c r="I90" s="279" t="s">
        <v>718</v>
      </c>
      <c r="J90" s="279">
        <v>50</v>
      </c>
      <c r="K90" s="293"/>
    </row>
    <row r="91" s="1" customFormat="1" ht="15" customHeight="1">
      <c r="B91" s="304"/>
      <c r="C91" s="279" t="s">
        <v>743</v>
      </c>
      <c r="D91" s="279"/>
      <c r="E91" s="279"/>
      <c r="F91" s="302" t="s">
        <v>722</v>
      </c>
      <c r="G91" s="303"/>
      <c r="H91" s="279" t="s">
        <v>743</v>
      </c>
      <c r="I91" s="279" t="s">
        <v>718</v>
      </c>
      <c r="J91" s="279">
        <v>50</v>
      </c>
      <c r="K91" s="293"/>
    </row>
    <row r="92" s="1" customFormat="1" ht="15" customHeight="1">
      <c r="B92" s="304"/>
      <c r="C92" s="279" t="s">
        <v>744</v>
      </c>
      <c r="D92" s="279"/>
      <c r="E92" s="279"/>
      <c r="F92" s="302" t="s">
        <v>722</v>
      </c>
      <c r="G92" s="303"/>
      <c r="H92" s="279" t="s">
        <v>745</v>
      </c>
      <c r="I92" s="279" t="s">
        <v>718</v>
      </c>
      <c r="J92" s="279">
        <v>255</v>
      </c>
      <c r="K92" s="293"/>
    </row>
    <row r="93" s="1" customFormat="1" ht="15" customHeight="1">
      <c r="B93" s="304"/>
      <c r="C93" s="279" t="s">
        <v>746</v>
      </c>
      <c r="D93" s="279"/>
      <c r="E93" s="279"/>
      <c r="F93" s="302" t="s">
        <v>716</v>
      </c>
      <c r="G93" s="303"/>
      <c r="H93" s="279" t="s">
        <v>747</v>
      </c>
      <c r="I93" s="279" t="s">
        <v>748</v>
      </c>
      <c r="J93" s="279"/>
      <c r="K93" s="293"/>
    </row>
    <row r="94" s="1" customFormat="1" ht="15" customHeight="1">
      <c r="B94" s="304"/>
      <c r="C94" s="279" t="s">
        <v>749</v>
      </c>
      <c r="D94" s="279"/>
      <c r="E94" s="279"/>
      <c r="F94" s="302" t="s">
        <v>716</v>
      </c>
      <c r="G94" s="303"/>
      <c r="H94" s="279" t="s">
        <v>750</v>
      </c>
      <c r="I94" s="279" t="s">
        <v>751</v>
      </c>
      <c r="J94" s="279"/>
      <c r="K94" s="293"/>
    </row>
    <row r="95" s="1" customFormat="1" ht="15" customHeight="1">
      <c r="B95" s="304"/>
      <c r="C95" s="279" t="s">
        <v>752</v>
      </c>
      <c r="D95" s="279"/>
      <c r="E95" s="279"/>
      <c r="F95" s="302" t="s">
        <v>716</v>
      </c>
      <c r="G95" s="303"/>
      <c r="H95" s="279" t="s">
        <v>752</v>
      </c>
      <c r="I95" s="279" t="s">
        <v>751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716</v>
      </c>
      <c r="G96" s="303"/>
      <c r="H96" s="279" t="s">
        <v>753</v>
      </c>
      <c r="I96" s="279" t="s">
        <v>751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716</v>
      </c>
      <c r="G97" s="303"/>
      <c r="H97" s="279" t="s">
        <v>754</v>
      </c>
      <c r="I97" s="279" t="s">
        <v>751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755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710</v>
      </c>
      <c r="D103" s="294"/>
      <c r="E103" s="294"/>
      <c r="F103" s="294" t="s">
        <v>711</v>
      </c>
      <c r="G103" s="295"/>
      <c r="H103" s="294" t="s">
        <v>53</v>
      </c>
      <c r="I103" s="294" t="s">
        <v>56</v>
      </c>
      <c r="J103" s="294" t="s">
        <v>712</v>
      </c>
      <c r="K103" s="293"/>
    </row>
    <row r="104" s="1" customFormat="1" ht="17.25" customHeight="1">
      <c r="B104" s="291"/>
      <c r="C104" s="296" t="s">
        <v>713</v>
      </c>
      <c r="D104" s="296"/>
      <c r="E104" s="296"/>
      <c r="F104" s="297" t="s">
        <v>714</v>
      </c>
      <c r="G104" s="298"/>
      <c r="H104" s="296"/>
      <c r="I104" s="296"/>
      <c r="J104" s="296" t="s">
        <v>715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716</v>
      </c>
      <c r="G106" s="279"/>
      <c r="H106" s="279" t="s">
        <v>756</v>
      </c>
      <c r="I106" s="279" t="s">
        <v>718</v>
      </c>
      <c r="J106" s="279">
        <v>20</v>
      </c>
      <c r="K106" s="293"/>
    </row>
    <row r="107" s="1" customFormat="1" ht="15" customHeight="1">
      <c r="B107" s="291"/>
      <c r="C107" s="279" t="s">
        <v>719</v>
      </c>
      <c r="D107" s="279"/>
      <c r="E107" s="279"/>
      <c r="F107" s="302" t="s">
        <v>716</v>
      </c>
      <c r="G107" s="279"/>
      <c r="H107" s="279" t="s">
        <v>756</v>
      </c>
      <c r="I107" s="279" t="s">
        <v>718</v>
      </c>
      <c r="J107" s="279">
        <v>120</v>
      </c>
      <c r="K107" s="293"/>
    </row>
    <row r="108" s="1" customFormat="1" ht="15" customHeight="1">
      <c r="B108" s="304"/>
      <c r="C108" s="279" t="s">
        <v>721</v>
      </c>
      <c r="D108" s="279"/>
      <c r="E108" s="279"/>
      <c r="F108" s="302" t="s">
        <v>722</v>
      </c>
      <c r="G108" s="279"/>
      <c r="H108" s="279" t="s">
        <v>756</v>
      </c>
      <c r="I108" s="279" t="s">
        <v>718</v>
      </c>
      <c r="J108" s="279">
        <v>50</v>
      </c>
      <c r="K108" s="293"/>
    </row>
    <row r="109" s="1" customFormat="1" ht="15" customHeight="1">
      <c r="B109" s="304"/>
      <c r="C109" s="279" t="s">
        <v>724</v>
      </c>
      <c r="D109" s="279"/>
      <c r="E109" s="279"/>
      <c r="F109" s="302" t="s">
        <v>716</v>
      </c>
      <c r="G109" s="279"/>
      <c r="H109" s="279" t="s">
        <v>756</v>
      </c>
      <c r="I109" s="279" t="s">
        <v>726</v>
      </c>
      <c r="J109" s="279"/>
      <c r="K109" s="293"/>
    </row>
    <row r="110" s="1" customFormat="1" ht="15" customHeight="1">
      <c r="B110" s="304"/>
      <c r="C110" s="279" t="s">
        <v>735</v>
      </c>
      <c r="D110" s="279"/>
      <c r="E110" s="279"/>
      <c r="F110" s="302" t="s">
        <v>722</v>
      </c>
      <c r="G110" s="279"/>
      <c r="H110" s="279" t="s">
        <v>756</v>
      </c>
      <c r="I110" s="279" t="s">
        <v>718</v>
      </c>
      <c r="J110" s="279">
        <v>50</v>
      </c>
      <c r="K110" s="293"/>
    </row>
    <row r="111" s="1" customFormat="1" ht="15" customHeight="1">
      <c r="B111" s="304"/>
      <c r="C111" s="279" t="s">
        <v>743</v>
      </c>
      <c r="D111" s="279"/>
      <c r="E111" s="279"/>
      <c r="F111" s="302" t="s">
        <v>722</v>
      </c>
      <c r="G111" s="279"/>
      <c r="H111" s="279" t="s">
        <v>756</v>
      </c>
      <c r="I111" s="279" t="s">
        <v>718</v>
      </c>
      <c r="J111" s="279">
        <v>50</v>
      </c>
      <c r="K111" s="293"/>
    </row>
    <row r="112" s="1" customFormat="1" ht="15" customHeight="1">
      <c r="B112" s="304"/>
      <c r="C112" s="279" t="s">
        <v>741</v>
      </c>
      <c r="D112" s="279"/>
      <c r="E112" s="279"/>
      <c r="F112" s="302" t="s">
        <v>722</v>
      </c>
      <c r="G112" s="279"/>
      <c r="H112" s="279" t="s">
        <v>756</v>
      </c>
      <c r="I112" s="279" t="s">
        <v>718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716</v>
      </c>
      <c r="G113" s="279"/>
      <c r="H113" s="279" t="s">
        <v>757</v>
      </c>
      <c r="I113" s="279" t="s">
        <v>718</v>
      </c>
      <c r="J113" s="279">
        <v>20</v>
      </c>
      <c r="K113" s="293"/>
    </row>
    <row r="114" s="1" customFormat="1" ht="15" customHeight="1">
      <c r="B114" s="304"/>
      <c r="C114" s="279" t="s">
        <v>758</v>
      </c>
      <c r="D114" s="279"/>
      <c r="E114" s="279"/>
      <c r="F114" s="302" t="s">
        <v>716</v>
      </c>
      <c r="G114" s="279"/>
      <c r="H114" s="279" t="s">
        <v>759</v>
      </c>
      <c r="I114" s="279" t="s">
        <v>718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716</v>
      </c>
      <c r="G115" s="279"/>
      <c r="H115" s="279" t="s">
        <v>760</v>
      </c>
      <c r="I115" s="279" t="s">
        <v>751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716</v>
      </c>
      <c r="G116" s="279"/>
      <c r="H116" s="279" t="s">
        <v>761</v>
      </c>
      <c r="I116" s="279" t="s">
        <v>751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716</v>
      </c>
      <c r="G117" s="279"/>
      <c r="H117" s="279" t="s">
        <v>762</v>
      </c>
      <c r="I117" s="279" t="s">
        <v>763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764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710</v>
      </c>
      <c r="D123" s="294"/>
      <c r="E123" s="294"/>
      <c r="F123" s="294" t="s">
        <v>711</v>
      </c>
      <c r="G123" s="295"/>
      <c r="H123" s="294" t="s">
        <v>53</v>
      </c>
      <c r="I123" s="294" t="s">
        <v>56</v>
      </c>
      <c r="J123" s="294" t="s">
        <v>712</v>
      </c>
      <c r="K123" s="323"/>
    </row>
    <row r="124" s="1" customFormat="1" ht="17.25" customHeight="1">
      <c r="B124" s="322"/>
      <c r="C124" s="296" t="s">
        <v>713</v>
      </c>
      <c r="D124" s="296"/>
      <c r="E124" s="296"/>
      <c r="F124" s="297" t="s">
        <v>714</v>
      </c>
      <c r="G124" s="298"/>
      <c r="H124" s="296"/>
      <c r="I124" s="296"/>
      <c r="J124" s="296" t="s">
        <v>715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719</v>
      </c>
      <c r="D126" s="301"/>
      <c r="E126" s="301"/>
      <c r="F126" s="302" t="s">
        <v>716</v>
      </c>
      <c r="G126" s="279"/>
      <c r="H126" s="279" t="s">
        <v>756</v>
      </c>
      <c r="I126" s="279" t="s">
        <v>718</v>
      </c>
      <c r="J126" s="279">
        <v>120</v>
      </c>
      <c r="K126" s="327"/>
    </row>
    <row r="127" s="1" customFormat="1" ht="15" customHeight="1">
      <c r="B127" s="324"/>
      <c r="C127" s="279" t="s">
        <v>765</v>
      </c>
      <c r="D127" s="279"/>
      <c r="E127" s="279"/>
      <c r="F127" s="302" t="s">
        <v>716</v>
      </c>
      <c r="G127" s="279"/>
      <c r="H127" s="279" t="s">
        <v>766</v>
      </c>
      <c r="I127" s="279" t="s">
        <v>718</v>
      </c>
      <c r="J127" s="279" t="s">
        <v>767</v>
      </c>
      <c r="K127" s="327"/>
    </row>
    <row r="128" s="1" customFormat="1" ht="15" customHeight="1">
      <c r="B128" s="324"/>
      <c r="C128" s="279" t="s">
        <v>664</v>
      </c>
      <c r="D128" s="279"/>
      <c r="E128" s="279"/>
      <c r="F128" s="302" t="s">
        <v>716</v>
      </c>
      <c r="G128" s="279"/>
      <c r="H128" s="279" t="s">
        <v>768</v>
      </c>
      <c r="I128" s="279" t="s">
        <v>718</v>
      </c>
      <c r="J128" s="279" t="s">
        <v>767</v>
      </c>
      <c r="K128" s="327"/>
    </row>
    <row r="129" s="1" customFormat="1" ht="15" customHeight="1">
      <c r="B129" s="324"/>
      <c r="C129" s="279" t="s">
        <v>727</v>
      </c>
      <c r="D129" s="279"/>
      <c r="E129" s="279"/>
      <c r="F129" s="302" t="s">
        <v>722</v>
      </c>
      <c r="G129" s="279"/>
      <c r="H129" s="279" t="s">
        <v>728</v>
      </c>
      <c r="I129" s="279" t="s">
        <v>718</v>
      </c>
      <c r="J129" s="279">
        <v>15</v>
      </c>
      <c r="K129" s="327"/>
    </row>
    <row r="130" s="1" customFormat="1" ht="15" customHeight="1">
      <c r="B130" s="324"/>
      <c r="C130" s="305" t="s">
        <v>729</v>
      </c>
      <c r="D130" s="305"/>
      <c r="E130" s="305"/>
      <c r="F130" s="306" t="s">
        <v>722</v>
      </c>
      <c r="G130" s="305"/>
      <c r="H130" s="305" t="s">
        <v>730</v>
      </c>
      <c r="I130" s="305" t="s">
        <v>718</v>
      </c>
      <c r="J130" s="305">
        <v>15</v>
      </c>
      <c r="K130" s="327"/>
    </row>
    <row r="131" s="1" customFormat="1" ht="15" customHeight="1">
      <c r="B131" s="324"/>
      <c r="C131" s="305" t="s">
        <v>731</v>
      </c>
      <c r="D131" s="305"/>
      <c r="E131" s="305"/>
      <c r="F131" s="306" t="s">
        <v>722</v>
      </c>
      <c r="G131" s="305"/>
      <c r="H131" s="305" t="s">
        <v>732</v>
      </c>
      <c r="I131" s="305" t="s">
        <v>718</v>
      </c>
      <c r="J131" s="305">
        <v>20</v>
      </c>
      <c r="K131" s="327"/>
    </row>
    <row r="132" s="1" customFormat="1" ht="15" customHeight="1">
      <c r="B132" s="324"/>
      <c r="C132" s="305" t="s">
        <v>733</v>
      </c>
      <c r="D132" s="305"/>
      <c r="E132" s="305"/>
      <c r="F132" s="306" t="s">
        <v>722</v>
      </c>
      <c r="G132" s="305"/>
      <c r="H132" s="305" t="s">
        <v>734</v>
      </c>
      <c r="I132" s="305" t="s">
        <v>718</v>
      </c>
      <c r="J132" s="305">
        <v>20</v>
      </c>
      <c r="K132" s="327"/>
    </row>
    <row r="133" s="1" customFormat="1" ht="15" customHeight="1">
      <c r="B133" s="324"/>
      <c r="C133" s="279" t="s">
        <v>721</v>
      </c>
      <c r="D133" s="279"/>
      <c r="E133" s="279"/>
      <c r="F133" s="302" t="s">
        <v>722</v>
      </c>
      <c r="G133" s="279"/>
      <c r="H133" s="279" t="s">
        <v>756</v>
      </c>
      <c r="I133" s="279" t="s">
        <v>718</v>
      </c>
      <c r="J133" s="279">
        <v>50</v>
      </c>
      <c r="K133" s="327"/>
    </row>
    <row r="134" s="1" customFormat="1" ht="15" customHeight="1">
      <c r="B134" s="324"/>
      <c r="C134" s="279" t="s">
        <v>735</v>
      </c>
      <c r="D134" s="279"/>
      <c r="E134" s="279"/>
      <c r="F134" s="302" t="s">
        <v>722</v>
      </c>
      <c r="G134" s="279"/>
      <c r="H134" s="279" t="s">
        <v>756</v>
      </c>
      <c r="I134" s="279" t="s">
        <v>718</v>
      </c>
      <c r="J134" s="279">
        <v>50</v>
      </c>
      <c r="K134" s="327"/>
    </row>
    <row r="135" s="1" customFormat="1" ht="15" customHeight="1">
      <c r="B135" s="324"/>
      <c r="C135" s="279" t="s">
        <v>741</v>
      </c>
      <c r="D135" s="279"/>
      <c r="E135" s="279"/>
      <c r="F135" s="302" t="s">
        <v>722</v>
      </c>
      <c r="G135" s="279"/>
      <c r="H135" s="279" t="s">
        <v>756</v>
      </c>
      <c r="I135" s="279" t="s">
        <v>718</v>
      </c>
      <c r="J135" s="279">
        <v>50</v>
      </c>
      <c r="K135" s="327"/>
    </row>
    <row r="136" s="1" customFormat="1" ht="15" customHeight="1">
      <c r="B136" s="324"/>
      <c r="C136" s="279" t="s">
        <v>743</v>
      </c>
      <c r="D136" s="279"/>
      <c r="E136" s="279"/>
      <c r="F136" s="302" t="s">
        <v>722</v>
      </c>
      <c r="G136" s="279"/>
      <c r="H136" s="279" t="s">
        <v>756</v>
      </c>
      <c r="I136" s="279" t="s">
        <v>718</v>
      </c>
      <c r="J136" s="279">
        <v>50</v>
      </c>
      <c r="K136" s="327"/>
    </row>
    <row r="137" s="1" customFormat="1" ht="15" customHeight="1">
      <c r="B137" s="324"/>
      <c r="C137" s="279" t="s">
        <v>744</v>
      </c>
      <c r="D137" s="279"/>
      <c r="E137" s="279"/>
      <c r="F137" s="302" t="s">
        <v>722</v>
      </c>
      <c r="G137" s="279"/>
      <c r="H137" s="279" t="s">
        <v>769</v>
      </c>
      <c r="I137" s="279" t="s">
        <v>718</v>
      </c>
      <c r="J137" s="279">
        <v>255</v>
      </c>
      <c r="K137" s="327"/>
    </row>
    <row r="138" s="1" customFormat="1" ht="15" customHeight="1">
      <c r="B138" s="324"/>
      <c r="C138" s="279" t="s">
        <v>746</v>
      </c>
      <c r="D138" s="279"/>
      <c r="E138" s="279"/>
      <c r="F138" s="302" t="s">
        <v>716</v>
      </c>
      <c r="G138" s="279"/>
      <c r="H138" s="279" t="s">
        <v>770</v>
      </c>
      <c r="I138" s="279" t="s">
        <v>748</v>
      </c>
      <c r="J138" s="279"/>
      <c r="K138" s="327"/>
    </row>
    <row r="139" s="1" customFormat="1" ht="15" customHeight="1">
      <c r="B139" s="324"/>
      <c r="C139" s="279" t="s">
        <v>749</v>
      </c>
      <c r="D139" s="279"/>
      <c r="E139" s="279"/>
      <c r="F139" s="302" t="s">
        <v>716</v>
      </c>
      <c r="G139" s="279"/>
      <c r="H139" s="279" t="s">
        <v>771</v>
      </c>
      <c r="I139" s="279" t="s">
        <v>751</v>
      </c>
      <c r="J139" s="279"/>
      <c r="K139" s="327"/>
    </row>
    <row r="140" s="1" customFormat="1" ht="15" customHeight="1">
      <c r="B140" s="324"/>
      <c r="C140" s="279" t="s">
        <v>752</v>
      </c>
      <c r="D140" s="279"/>
      <c r="E140" s="279"/>
      <c r="F140" s="302" t="s">
        <v>716</v>
      </c>
      <c r="G140" s="279"/>
      <c r="H140" s="279" t="s">
        <v>752</v>
      </c>
      <c r="I140" s="279" t="s">
        <v>751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716</v>
      </c>
      <c r="G141" s="279"/>
      <c r="H141" s="279" t="s">
        <v>772</v>
      </c>
      <c r="I141" s="279" t="s">
        <v>751</v>
      </c>
      <c r="J141" s="279"/>
      <c r="K141" s="327"/>
    </row>
    <row r="142" s="1" customFormat="1" ht="15" customHeight="1">
      <c r="B142" s="324"/>
      <c r="C142" s="279" t="s">
        <v>773</v>
      </c>
      <c r="D142" s="279"/>
      <c r="E142" s="279"/>
      <c r="F142" s="302" t="s">
        <v>716</v>
      </c>
      <c r="G142" s="279"/>
      <c r="H142" s="279" t="s">
        <v>774</v>
      </c>
      <c r="I142" s="279" t="s">
        <v>751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775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710</v>
      </c>
      <c r="D148" s="294"/>
      <c r="E148" s="294"/>
      <c r="F148" s="294" t="s">
        <v>711</v>
      </c>
      <c r="G148" s="295"/>
      <c r="H148" s="294" t="s">
        <v>53</v>
      </c>
      <c r="I148" s="294" t="s">
        <v>56</v>
      </c>
      <c r="J148" s="294" t="s">
        <v>712</v>
      </c>
      <c r="K148" s="293"/>
    </row>
    <row r="149" s="1" customFormat="1" ht="17.25" customHeight="1">
      <c r="B149" s="291"/>
      <c r="C149" s="296" t="s">
        <v>713</v>
      </c>
      <c r="D149" s="296"/>
      <c r="E149" s="296"/>
      <c r="F149" s="297" t="s">
        <v>714</v>
      </c>
      <c r="G149" s="298"/>
      <c r="H149" s="296"/>
      <c r="I149" s="296"/>
      <c r="J149" s="296" t="s">
        <v>715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719</v>
      </c>
      <c r="D151" s="279"/>
      <c r="E151" s="279"/>
      <c r="F151" s="332" t="s">
        <v>716</v>
      </c>
      <c r="G151" s="279"/>
      <c r="H151" s="331" t="s">
        <v>756</v>
      </c>
      <c r="I151" s="331" t="s">
        <v>718</v>
      </c>
      <c r="J151" s="331">
        <v>120</v>
      </c>
      <c r="K151" s="327"/>
    </row>
    <row r="152" s="1" customFormat="1" ht="15" customHeight="1">
      <c r="B152" s="304"/>
      <c r="C152" s="331" t="s">
        <v>765</v>
      </c>
      <c r="D152" s="279"/>
      <c r="E152" s="279"/>
      <c r="F152" s="332" t="s">
        <v>716</v>
      </c>
      <c r="G152" s="279"/>
      <c r="H152" s="331" t="s">
        <v>776</v>
      </c>
      <c r="I152" s="331" t="s">
        <v>718</v>
      </c>
      <c r="J152" s="331" t="s">
        <v>767</v>
      </c>
      <c r="K152" s="327"/>
    </row>
    <row r="153" s="1" customFormat="1" ht="15" customHeight="1">
      <c r="B153" s="304"/>
      <c r="C153" s="331" t="s">
        <v>664</v>
      </c>
      <c r="D153" s="279"/>
      <c r="E153" s="279"/>
      <c r="F153" s="332" t="s">
        <v>716</v>
      </c>
      <c r="G153" s="279"/>
      <c r="H153" s="331" t="s">
        <v>777</v>
      </c>
      <c r="I153" s="331" t="s">
        <v>718</v>
      </c>
      <c r="J153" s="331" t="s">
        <v>767</v>
      </c>
      <c r="K153" s="327"/>
    </row>
    <row r="154" s="1" customFormat="1" ht="15" customHeight="1">
      <c r="B154" s="304"/>
      <c r="C154" s="331" t="s">
        <v>721</v>
      </c>
      <c r="D154" s="279"/>
      <c r="E154" s="279"/>
      <c r="F154" s="332" t="s">
        <v>722</v>
      </c>
      <c r="G154" s="279"/>
      <c r="H154" s="331" t="s">
        <v>756</v>
      </c>
      <c r="I154" s="331" t="s">
        <v>718</v>
      </c>
      <c r="J154" s="331">
        <v>50</v>
      </c>
      <c r="K154" s="327"/>
    </row>
    <row r="155" s="1" customFormat="1" ht="15" customHeight="1">
      <c r="B155" s="304"/>
      <c r="C155" s="331" t="s">
        <v>724</v>
      </c>
      <c r="D155" s="279"/>
      <c r="E155" s="279"/>
      <c r="F155" s="332" t="s">
        <v>716</v>
      </c>
      <c r="G155" s="279"/>
      <c r="H155" s="331" t="s">
        <v>756</v>
      </c>
      <c r="I155" s="331" t="s">
        <v>726</v>
      </c>
      <c r="J155" s="331"/>
      <c r="K155" s="327"/>
    </row>
    <row r="156" s="1" customFormat="1" ht="15" customHeight="1">
      <c r="B156" s="304"/>
      <c r="C156" s="331" t="s">
        <v>735</v>
      </c>
      <c r="D156" s="279"/>
      <c r="E156" s="279"/>
      <c r="F156" s="332" t="s">
        <v>722</v>
      </c>
      <c r="G156" s="279"/>
      <c r="H156" s="331" t="s">
        <v>756</v>
      </c>
      <c r="I156" s="331" t="s">
        <v>718</v>
      </c>
      <c r="J156" s="331">
        <v>50</v>
      </c>
      <c r="K156" s="327"/>
    </row>
    <row r="157" s="1" customFormat="1" ht="15" customHeight="1">
      <c r="B157" s="304"/>
      <c r="C157" s="331" t="s">
        <v>743</v>
      </c>
      <c r="D157" s="279"/>
      <c r="E157" s="279"/>
      <c r="F157" s="332" t="s">
        <v>722</v>
      </c>
      <c r="G157" s="279"/>
      <c r="H157" s="331" t="s">
        <v>756</v>
      </c>
      <c r="I157" s="331" t="s">
        <v>718</v>
      </c>
      <c r="J157" s="331">
        <v>50</v>
      </c>
      <c r="K157" s="327"/>
    </row>
    <row r="158" s="1" customFormat="1" ht="15" customHeight="1">
      <c r="B158" s="304"/>
      <c r="C158" s="331" t="s">
        <v>741</v>
      </c>
      <c r="D158" s="279"/>
      <c r="E158" s="279"/>
      <c r="F158" s="332" t="s">
        <v>722</v>
      </c>
      <c r="G158" s="279"/>
      <c r="H158" s="331" t="s">
        <v>756</v>
      </c>
      <c r="I158" s="331" t="s">
        <v>718</v>
      </c>
      <c r="J158" s="331">
        <v>50</v>
      </c>
      <c r="K158" s="327"/>
    </row>
    <row r="159" s="1" customFormat="1" ht="15" customHeight="1">
      <c r="B159" s="304"/>
      <c r="C159" s="331" t="s">
        <v>104</v>
      </c>
      <c r="D159" s="279"/>
      <c r="E159" s="279"/>
      <c r="F159" s="332" t="s">
        <v>716</v>
      </c>
      <c r="G159" s="279"/>
      <c r="H159" s="331" t="s">
        <v>778</v>
      </c>
      <c r="I159" s="331" t="s">
        <v>718</v>
      </c>
      <c r="J159" s="331" t="s">
        <v>779</v>
      </c>
      <c r="K159" s="327"/>
    </row>
    <row r="160" s="1" customFormat="1" ht="15" customHeight="1">
      <c r="B160" s="304"/>
      <c r="C160" s="331" t="s">
        <v>780</v>
      </c>
      <c r="D160" s="279"/>
      <c r="E160" s="279"/>
      <c r="F160" s="332" t="s">
        <v>716</v>
      </c>
      <c r="G160" s="279"/>
      <c r="H160" s="331" t="s">
        <v>781</v>
      </c>
      <c r="I160" s="331" t="s">
        <v>751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782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710</v>
      </c>
      <c r="D166" s="294"/>
      <c r="E166" s="294"/>
      <c r="F166" s="294" t="s">
        <v>711</v>
      </c>
      <c r="G166" s="336"/>
      <c r="H166" s="337" t="s">
        <v>53</v>
      </c>
      <c r="I166" s="337" t="s">
        <v>56</v>
      </c>
      <c r="J166" s="294" t="s">
        <v>712</v>
      </c>
      <c r="K166" s="271"/>
    </row>
    <row r="167" s="1" customFormat="1" ht="17.25" customHeight="1">
      <c r="B167" s="272"/>
      <c r="C167" s="296" t="s">
        <v>713</v>
      </c>
      <c r="D167" s="296"/>
      <c r="E167" s="296"/>
      <c r="F167" s="297" t="s">
        <v>714</v>
      </c>
      <c r="G167" s="338"/>
      <c r="H167" s="339"/>
      <c r="I167" s="339"/>
      <c r="J167" s="296" t="s">
        <v>715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719</v>
      </c>
      <c r="D169" s="279"/>
      <c r="E169" s="279"/>
      <c r="F169" s="302" t="s">
        <v>716</v>
      </c>
      <c r="G169" s="279"/>
      <c r="H169" s="279" t="s">
        <v>756</v>
      </c>
      <c r="I169" s="279" t="s">
        <v>718</v>
      </c>
      <c r="J169" s="279">
        <v>120</v>
      </c>
      <c r="K169" s="327"/>
    </row>
    <row r="170" s="1" customFormat="1" ht="15" customHeight="1">
      <c r="B170" s="304"/>
      <c r="C170" s="279" t="s">
        <v>765</v>
      </c>
      <c r="D170" s="279"/>
      <c r="E170" s="279"/>
      <c r="F170" s="302" t="s">
        <v>716</v>
      </c>
      <c r="G170" s="279"/>
      <c r="H170" s="279" t="s">
        <v>766</v>
      </c>
      <c r="I170" s="279" t="s">
        <v>718</v>
      </c>
      <c r="J170" s="279" t="s">
        <v>767</v>
      </c>
      <c r="K170" s="327"/>
    </row>
    <row r="171" s="1" customFormat="1" ht="15" customHeight="1">
      <c r="B171" s="304"/>
      <c r="C171" s="279" t="s">
        <v>664</v>
      </c>
      <c r="D171" s="279"/>
      <c r="E171" s="279"/>
      <c r="F171" s="302" t="s">
        <v>716</v>
      </c>
      <c r="G171" s="279"/>
      <c r="H171" s="279" t="s">
        <v>783</v>
      </c>
      <c r="I171" s="279" t="s">
        <v>718</v>
      </c>
      <c r="J171" s="279" t="s">
        <v>767</v>
      </c>
      <c r="K171" s="327"/>
    </row>
    <row r="172" s="1" customFormat="1" ht="15" customHeight="1">
      <c r="B172" s="304"/>
      <c r="C172" s="279" t="s">
        <v>721</v>
      </c>
      <c r="D172" s="279"/>
      <c r="E172" s="279"/>
      <c r="F172" s="302" t="s">
        <v>722</v>
      </c>
      <c r="G172" s="279"/>
      <c r="H172" s="279" t="s">
        <v>783</v>
      </c>
      <c r="I172" s="279" t="s">
        <v>718</v>
      </c>
      <c r="J172" s="279">
        <v>50</v>
      </c>
      <c r="K172" s="327"/>
    </row>
    <row r="173" s="1" customFormat="1" ht="15" customHeight="1">
      <c r="B173" s="304"/>
      <c r="C173" s="279" t="s">
        <v>724</v>
      </c>
      <c r="D173" s="279"/>
      <c r="E173" s="279"/>
      <c r="F173" s="302" t="s">
        <v>716</v>
      </c>
      <c r="G173" s="279"/>
      <c r="H173" s="279" t="s">
        <v>783</v>
      </c>
      <c r="I173" s="279" t="s">
        <v>726</v>
      </c>
      <c r="J173" s="279"/>
      <c r="K173" s="327"/>
    </row>
    <row r="174" s="1" customFormat="1" ht="15" customHeight="1">
      <c r="B174" s="304"/>
      <c r="C174" s="279" t="s">
        <v>735</v>
      </c>
      <c r="D174" s="279"/>
      <c r="E174" s="279"/>
      <c r="F174" s="302" t="s">
        <v>722</v>
      </c>
      <c r="G174" s="279"/>
      <c r="H174" s="279" t="s">
        <v>783</v>
      </c>
      <c r="I174" s="279" t="s">
        <v>718</v>
      </c>
      <c r="J174" s="279">
        <v>50</v>
      </c>
      <c r="K174" s="327"/>
    </row>
    <row r="175" s="1" customFormat="1" ht="15" customHeight="1">
      <c r="B175" s="304"/>
      <c r="C175" s="279" t="s">
        <v>743</v>
      </c>
      <c r="D175" s="279"/>
      <c r="E175" s="279"/>
      <c r="F175" s="302" t="s">
        <v>722</v>
      </c>
      <c r="G175" s="279"/>
      <c r="H175" s="279" t="s">
        <v>783</v>
      </c>
      <c r="I175" s="279" t="s">
        <v>718</v>
      </c>
      <c r="J175" s="279">
        <v>50</v>
      </c>
      <c r="K175" s="327"/>
    </row>
    <row r="176" s="1" customFormat="1" ht="15" customHeight="1">
      <c r="B176" s="304"/>
      <c r="C176" s="279" t="s">
        <v>741</v>
      </c>
      <c r="D176" s="279"/>
      <c r="E176" s="279"/>
      <c r="F176" s="302" t="s">
        <v>722</v>
      </c>
      <c r="G176" s="279"/>
      <c r="H176" s="279" t="s">
        <v>783</v>
      </c>
      <c r="I176" s="279" t="s">
        <v>718</v>
      </c>
      <c r="J176" s="279">
        <v>50</v>
      </c>
      <c r="K176" s="327"/>
    </row>
    <row r="177" s="1" customFormat="1" ht="15" customHeight="1">
      <c r="B177" s="304"/>
      <c r="C177" s="279" t="s">
        <v>111</v>
      </c>
      <c r="D177" s="279"/>
      <c r="E177" s="279"/>
      <c r="F177" s="302" t="s">
        <v>716</v>
      </c>
      <c r="G177" s="279"/>
      <c r="H177" s="279" t="s">
        <v>784</v>
      </c>
      <c r="I177" s="279" t="s">
        <v>785</v>
      </c>
      <c r="J177" s="279"/>
      <c r="K177" s="327"/>
    </row>
    <row r="178" s="1" customFormat="1" ht="15" customHeight="1">
      <c r="B178" s="304"/>
      <c r="C178" s="279" t="s">
        <v>56</v>
      </c>
      <c r="D178" s="279"/>
      <c r="E178" s="279"/>
      <c r="F178" s="302" t="s">
        <v>716</v>
      </c>
      <c r="G178" s="279"/>
      <c r="H178" s="279" t="s">
        <v>786</v>
      </c>
      <c r="I178" s="279" t="s">
        <v>787</v>
      </c>
      <c r="J178" s="279">
        <v>1</v>
      </c>
      <c r="K178" s="327"/>
    </row>
    <row r="179" s="1" customFormat="1" ht="15" customHeight="1">
      <c r="B179" s="304"/>
      <c r="C179" s="279" t="s">
        <v>52</v>
      </c>
      <c r="D179" s="279"/>
      <c r="E179" s="279"/>
      <c r="F179" s="302" t="s">
        <v>716</v>
      </c>
      <c r="G179" s="279"/>
      <c r="H179" s="279" t="s">
        <v>788</v>
      </c>
      <c r="I179" s="279" t="s">
        <v>718</v>
      </c>
      <c r="J179" s="279">
        <v>20</v>
      </c>
      <c r="K179" s="327"/>
    </row>
    <row r="180" s="1" customFormat="1" ht="15" customHeight="1">
      <c r="B180" s="304"/>
      <c r="C180" s="279" t="s">
        <v>53</v>
      </c>
      <c r="D180" s="279"/>
      <c r="E180" s="279"/>
      <c r="F180" s="302" t="s">
        <v>716</v>
      </c>
      <c r="G180" s="279"/>
      <c r="H180" s="279" t="s">
        <v>789</v>
      </c>
      <c r="I180" s="279" t="s">
        <v>718</v>
      </c>
      <c r="J180" s="279">
        <v>255</v>
      </c>
      <c r="K180" s="327"/>
    </row>
    <row r="181" s="1" customFormat="1" ht="15" customHeight="1">
      <c r="B181" s="304"/>
      <c r="C181" s="279" t="s">
        <v>112</v>
      </c>
      <c r="D181" s="279"/>
      <c r="E181" s="279"/>
      <c r="F181" s="302" t="s">
        <v>716</v>
      </c>
      <c r="G181" s="279"/>
      <c r="H181" s="279" t="s">
        <v>680</v>
      </c>
      <c r="I181" s="279" t="s">
        <v>718</v>
      </c>
      <c r="J181" s="279">
        <v>10</v>
      </c>
      <c r="K181" s="327"/>
    </row>
    <row r="182" s="1" customFormat="1" ht="15" customHeight="1">
      <c r="B182" s="304"/>
      <c r="C182" s="279" t="s">
        <v>113</v>
      </c>
      <c r="D182" s="279"/>
      <c r="E182" s="279"/>
      <c r="F182" s="302" t="s">
        <v>716</v>
      </c>
      <c r="G182" s="279"/>
      <c r="H182" s="279" t="s">
        <v>790</v>
      </c>
      <c r="I182" s="279" t="s">
        <v>751</v>
      </c>
      <c r="J182" s="279"/>
      <c r="K182" s="327"/>
    </row>
    <row r="183" s="1" customFormat="1" ht="15" customHeight="1">
      <c r="B183" s="304"/>
      <c r="C183" s="279" t="s">
        <v>791</v>
      </c>
      <c r="D183" s="279"/>
      <c r="E183" s="279"/>
      <c r="F183" s="302" t="s">
        <v>716</v>
      </c>
      <c r="G183" s="279"/>
      <c r="H183" s="279" t="s">
        <v>792</v>
      </c>
      <c r="I183" s="279" t="s">
        <v>751</v>
      </c>
      <c r="J183" s="279"/>
      <c r="K183" s="327"/>
    </row>
    <row r="184" s="1" customFormat="1" ht="15" customHeight="1">
      <c r="B184" s="304"/>
      <c r="C184" s="279" t="s">
        <v>780</v>
      </c>
      <c r="D184" s="279"/>
      <c r="E184" s="279"/>
      <c r="F184" s="302" t="s">
        <v>716</v>
      </c>
      <c r="G184" s="279"/>
      <c r="H184" s="279" t="s">
        <v>793</v>
      </c>
      <c r="I184" s="279" t="s">
        <v>751</v>
      </c>
      <c r="J184" s="279"/>
      <c r="K184" s="327"/>
    </row>
    <row r="185" s="1" customFormat="1" ht="15" customHeight="1">
      <c r="B185" s="304"/>
      <c r="C185" s="279" t="s">
        <v>115</v>
      </c>
      <c r="D185" s="279"/>
      <c r="E185" s="279"/>
      <c r="F185" s="302" t="s">
        <v>722</v>
      </c>
      <c r="G185" s="279"/>
      <c r="H185" s="279" t="s">
        <v>794</v>
      </c>
      <c r="I185" s="279" t="s">
        <v>718</v>
      </c>
      <c r="J185" s="279">
        <v>50</v>
      </c>
      <c r="K185" s="327"/>
    </row>
    <row r="186" s="1" customFormat="1" ht="15" customHeight="1">
      <c r="B186" s="304"/>
      <c r="C186" s="279" t="s">
        <v>795</v>
      </c>
      <c r="D186" s="279"/>
      <c r="E186" s="279"/>
      <c r="F186" s="302" t="s">
        <v>722</v>
      </c>
      <c r="G186" s="279"/>
      <c r="H186" s="279" t="s">
        <v>796</v>
      </c>
      <c r="I186" s="279" t="s">
        <v>797</v>
      </c>
      <c r="J186" s="279"/>
      <c r="K186" s="327"/>
    </row>
    <row r="187" s="1" customFormat="1" ht="15" customHeight="1">
      <c r="B187" s="304"/>
      <c r="C187" s="279" t="s">
        <v>798</v>
      </c>
      <c r="D187" s="279"/>
      <c r="E187" s="279"/>
      <c r="F187" s="302" t="s">
        <v>722</v>
      </c>
      <c r="G187" s="279"/>
      <c r="H187" s="279" t="s">
        <v>799</v>
      </c>
      <c r="I187" s="279" t="s">
        <v>797</v>
      </c>
      <c r="J187" s="279"/>
      <c r="K187" s="327"/>
    </row>
    <row r="188" s="1" customFormat="1" ht="15" customHeight="1">
      <c r="B188" s="304"/>
      <c r="C188" s="279" t="s">
        <v>800</v>
      </c>
      <c r="D188" s="279"/>
      <c r="E188" s="279"/>
      <c r="F188" s="302" t="s">
        <v>722</v>
      </c>
      <c r="G188" s="279"/>
      <c r="H188" s="279" t="s">
        <v>801</v>
      </c>
      <c r="I188" s="279" t="s">
        <v>797</v>
      </c>
      <c r="J188" s="279"/>
      <c r="K188" s="327"/>
    </row>
    <row r="189" s="1" customFormat="1" ht="15" customHeight="1">
      <c r="B189" s="304"/>
      <c r="C189" s="340" t="s">
        <v>802</v>
      </c>
      <c r="D189" s="279"/>
      <c r="E189" s="279"/>
      <c r="F189" s="302" t="s">
        <v>722</v>
      </c>
      <c r="G189" s="279"/>
      <c r="H189" s="279" t="s">
        <v>803</v>
      </c>
      <c r="I189" s="279" t="s">
        <v>804</v>
      </c>
      <c r="J189" s="341" t="s">
        <v>805</v>
      </c>
      <c r="K189" s="327"/>
    </row>
    <row r="190" s="16" customFormat="1" ht="15" customHeight="1">
      <c r="B190" s="342"/>
      <c r="C190" s="343" t="s">
        <v>806</v>
      </c>
      <c r="D190" s="344"/>
      <c r="E190" s="344"/>
      <c r="F190" s="345" t="s">
        <v>722</v>
      </c>
      <c r="G190" s="344"/>
      <c r="H190" s="344" t="s">
        <v>807</v>
      </c>
      <c r="I190" s="344" t="s">
        <v>804</v>
      </c>
      <c r="J190" s="346" t="s">
        <v>805</v>
      </c>
      <c r="K190" s="347"/>
    </row>
    <row r="191" s="1" customFormat="1" ht="15" customHeight="1">
      <c r="B191" s="304"/>
      <c r="C191" s="340" t="s">
        <v>41</v>
      </c>
      <c r="D191" s="279"/>
      <c r="E191" s="279"/>
      <c r="F191" s="302" t="s">
        <v>716</v>
      </c>
      <c r="G191" s="279"/>
      <c r="H191" s="276" t="s">
        <v>808</v>
      </c>
      <c r="I191" s="279" t="s">
        <v>809</v>
      </c>
      <c r="J191" s="279"/>
      <c r="K191" s="327"/>
    </row>
    <row r="192" s="1" customFormat="1" ht="15" customHeight="1">
      <c r="B192" s="304"/>
      <c r="C192" s="340" t="s">
        <v>810</v>
      </c>
      <c r="D192" s="279"/>
      <c r="E192" s="279"/>
      <c r="F192" s="302" t="s">
        <v>716</v>
      </c>
      <c r="G192" s="279"/>
      <c r="H192" s="279" t="s">
        <v>811</v>
      </c>
      <c r="I192" s="279" t="s">
        <v>751</v>
      </c>
      <c r="J192" s="279"/>
      <c r="K192" s="327"/>
    </row>
    <row r="193" s="1" customFormat="1" ht="15" customHeight="1">
      <c r="B193" s="304"/>
      <c r="C193" s="340" t="s">
        <v>812</v>
      </c>
      <c r="D193" s="279"/>
      <c r="E193" s="279"/>
      <c r="F193" s="302" t="s">
        <v>716</v>
      </c>
      <c r="G193" s="279"/>
      <c r="H193" s="279" t="s">
        <v>813</v>
      </c>
      <c r="I193" s="279" t="s">
        <v>751</v>
      </c>
      <c r="J193" s="279"/>
      <c r="K193" s="327"/>
    </row>
    <row r="194" s="1" customFormat="1" ht="15" customHeight="1">
      <c r="B194" s="304"/>
      <c r="C194" s="340" t="s">
        <v>814</v>
      </c>
      <c r="D194" s="279"/>
      <c r="E194" s="279"/>
      <c r="F194" s="302" t="s">
        <v>722</v>
      </c>
      <c r="G194" s="279"/>
      <c r="H194" s="279" t="s">
        <v>815</v>
      </c>
      <c r="I194" s="279" t="s">
        <v>751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816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817</v>
      </c>
      <c r="D201" s="349"/>
      <c r="E201" s="349"/>
      <c r="F201" s="349" t="s">
        <v>818</v>
      </c>
      <c r="G201" s="350"/>
      <c r="H201" s="349" t="s">
        <v>819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809</v>
      </c>
      <c r="D203" s="279"/>
      <c r="E203" s="279"/>
      <c r="F203" s="302" t="s">
        <v>42</v>
      </c>
      <c r="G203" s="279"/>
      <c r="H203" s="279" t="s">
        <v>820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43</v>
      </c>
      <c r="G204" s="279"/>
      <c r="H204" s="279" t="s">
        <v>821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46</v>
      </c>
      <c r="G205" s="279"/>
      <c r="H205" s="279" t="s">
        <v>822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44</v>
      </c>
      <c r="G206" s="279"/>
      <c r="H206" s="279" t="s">
        <v>823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45</v>
      </c>
      <c r="G207" s="279"/>
      <c r="H207" s="279" t="s">
        <v>824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763</v>
      </c>
      <c r="D209" s="279"/>
      <c r="E209" s="279"/>
      <c r="F209" s="302" t="s">
        <v>78</v>
      </c>
      <c r="G209" s="279"/>
      <c r="H209" s="279" t="s">
        <v>825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658</v>
      </c>
      <c r="G210" s="279"/>
      <c r="H210" s="279" t="s">
        <v>659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656</v>
      </c>
      <c r="G211" s="279"/>
      <c r="H211" s="279" t="s">
        <v>826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660</v>
      </c>
      <c r="G212" s="340"/>
      <c r="H212" s="331" t="s">
        <v>661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662</v>
      </c>
      <c r="G213" s="340"/>
      <c r="H213" s="331" t="s">
        <v>638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787</v>
      </c>
      <c r="D215" s="279"/>
      <c r="E215" s="279"/>
      <c r="F215" s="302">
        <v>1</v>
      </c>
      <c r="G215" s="340"/>
      <c r="H215" s="331" t="s">
        <v>827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828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829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830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Barták</dc:creator>
  <cp:lastModifiedBy>Karel Barták</cp:lastModifiedBy>
  <dcterms:created xsi:type="dcterms:W3CDTF">2024-05-09T12:31:52Z</dcterms:created>
  <dcterms:modified xsi:type="dcterms:W3CDTF">2024-05-09T12:32:00Z</dcterms:modified>
</cp:coreProperties>
</file>