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ČB zakázky\35 Údržba HOZ Šumavské Hoštice\výzva\"/>
    </mc:Choice>
  </mc:AlternateContent>
  <xr:revisionPtr revIDLastSave="0" documentId="13_ncr:1_{675A86BD-1D43-407A-8BAD-5B09713A1789}" xr6:coauthVersionLast="47" xr6:coauthVersionMax="47" xr10:uidLastSave="{00000000-0000-0000-0000-000000000000}"/>
  <bookViews>
    <workbookView xWindow="690" yWindow="0" windowWidth="21045" windowHeight="17400" xr2:uid="{00000000-000D-0000-FFFF-FFFF00000000}"/>
  </bookViews>
  <sheets>
    <sheet name="Rekapitulace stavby" sheetId="1" r:id="rId1"/>
    <sheet name="02-2024 - SO.01 Údržba HO..." sheetId="2" r:id="rId2"/>
    <sheet name="Pokyny pro vyplnění" sheetId="3" r:id="rId3"/>
  </sheets>
  <definedNames>
    <definedName name="_xlnm._FilterDatabase" localSheetId="1" hidden="1">'02-2024 - SO.01 Údržba HO...'!$C$83:$K$253</definedName>
    <definedName name="_xlnm.Print_Titles" localSheetId="1">'02-2024 - SO.01 Údržba HO...'!$83:$83</definedName>
    <definedName name="_xlnm.Print_Titles" localSheetId="0">'Rekapitulace stavby'!$52:$52</definedName>
    <definedName name="_xlnm.Print_Area" localSheetId="1">'02-2024 - SO.01 Údržba HO...'!$C$4:$J$39,'02-2024 - SO.01 Údržba HO...'!$C$45:$J$65,'02-2024 - SO.01 Údržba HO...'!$C$71:$K$253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251" i="2"/>
  <c r="BH251" i="2"/>
  <c r="BG251" i="2"/>
  <c r="BF251" i="2"/>
  <c r="T251" i="2"/>
  <c r="T250" i="2"/>
  <c r="T249" i="2"/>
  <c r="R251" i="2"/>
  <c r="R250" i="2"/>
  <c r="R249" i="2" s="1"/>
  <c r="P251" i="2"/>
  <c r="P250" i="2"/>
  <c r="P249" i="2" s="1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3" i="2"/>
  <c r="BH223" i="2"/>
  <c r="BG223" i="2"/>
  <c r="BF223" i="2"/>
  <c r="T223" i="2"/>
  <c r="R223" i="2"/>
  <c r="P223" i="2"/>
  <c r="BI217" i="2"/>
  <c r="BH217" i="2"/>
  <c r="BG217" i="2"/>
  <c r="BF217" i="2"/>
  <c r="T217" i="2"/>
  <c r="R217" i="2"/>
  <c r="P217" i="2"/>
  <c r="BI211" i="2"/>
  <c r="BH211" i="2"/>
  <c r="BG211" i="2"/>
  <c r="BF211" i="2"/>
  <c r="T211" i="2"/>
  <c r="R211" i="2"/>
  <c r="P211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3" i="2"/>
  <c r="BH173" i="2"/>
  <c r="BG173" i="2"/>
  <c r="BF173" i="2"/>
  <c r="T173" i="2"/>
  <c r="R173" i="2"/>
  <c r="P173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59" i="2"/>
  <c r="BH159" i="2"/>
  <c r="BG159" i="2"/>
  <c r="BF159" i="2"/>
  <c r="T159" i="2"/>
  <c r="R159" i="2"/>
  <c r="P159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4" i="2"/>
  <c r="BH144" i="2"/>
  <c r="BG144" i="2"/>
  <c r="BF144" i="2"/>
  <c r="T144" i="2"/>
  <c r="R144" i="2"/>
  <c r="P144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29" i="2"/>
  <c r="BH129" i="2"/>
  <c r="BG129" i="2"/>
  <c r="BF129" i="2"/>
  <c r="T129" i="2"/>
  <c r="R129" i="2"/>
  <c r="P129" i="2"/>
  <c r="BI123" i="2"/>
  <c r="BH123" i="2"/>
  <c r="BG123" i="2"/>
  <c r="BF123" i="2"/>
  <c r="T123" i="2"/>
  <c r="R123" i="2"/>
  <c r="P123" i="2"/>
  <c r="BI117" i="2"/>
  <c r="BH117" i="2"/>
  <c r="BG117" i="2"/>
  <c r="BF117" i="2"/>
  <c r="T117" i="2"/>
  <c r="R117" i="2"/>
  <c r="P117" i="2"/>
  <c r="BI111" i="2"/>
  <c r="BH111" i="2"/>
  <c r="BG111" i="2"/>
  <c r="BF111" i="2"/>
  <c r="T111" i="2"/>
  <c r="R111" i="2"/>
  <c r="P111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BI97" i="2"/>
  <c r="BH97" i="2"/>
  <c r="BG97" i="2"/>
  <c r="BF97" i="2"/>
  <c r="T97" i="2"/>
  <c r="R97" i="2"/>
  <c r="P97" i="2"/>
  <c r="BI91" i="2"/>
  <c r="BH91" i="2"/>
  <c r="BG91" i="2"/>
  <c r="BF91" i="2"/>
  <c r="T91" i="2"/>
  <c r="R91" i="2"/>
  <c r="P91" i="2"/>
  <c r="BI86" i="2"/>
  <c r="BH86" i="2"/>
  <c r="BG86" i="2"/>
  <c r="BF86" i="2"/>
  <c r="T86" i="2"/>
  <c r="R86" i="2"/>
  <c r="P86" i="2"/>
  <c r="J81" i="2"/>
  <c r="F80" i="2"/>
  <c r="F78" i="2"/>
  <c r="E76" i="2"/>
  <c r="J55" i="2"/>
  <c r="F54" i="2"/>
  <c r="F52" i="2"/>
  <c r="E50" i="2"/>
  <c r="J21" i="2"/>
  <c r="E21" i="2"/>
  <c r="J54" i="2" s="1"/>
  <c r="J20" i="2"/>
  <c r="J18" i="2"/>
  <c r="E18" i="2"/>
  <c r="F81" i="2" s="1"/>
  <c r="J17" i="2"/>
  <c r="J12" i="2"/>
  <c r="J52" i="2" s="1"/>
  <c r="E7" i="2"/>
  <c r="E48" i="2"/>
  <c r="L50" i="1"/>
  <c r="AM50" i="1"/>
  <c r="AM49" i="1"/>
  <c r="L49" i="1"/>
  <c r="AM47" i="1"/>
  <c r="L47" i="1"/>
  <c r="L45" i="1"/>
  <c r="L44" i="1"/>
  <c r="J243" i="2"/>
  <c r="J149" i="2"/>
  <c r="BK111" i="2"/>
  <c r="BK192" i="2"/>
  <c r="J196" i="2"/>
  <c r="J186" i="2"/>
  <c r="BK243" i="2"/>
  <c r="J223" i="2"/>
  <c r="J117" i="2"/>
  <c r="BK159" i="2"/>
  <c r="BK102" i="2"/>
  <c r="J135" i="2"/>
  <c r="BK106" i="2"/>
  <c r="BK123" i="2"/>
  <c r="J232" i="2"/>
  <c r="J173" i="2"/>
  <c r="J153" i="2"/>
  <c r="J192" i="2"/>
  <c r="BK229" i="2"/>
  <c r="J97" i="2"/>
  <c r="BK201" i="2"/>
  <c r="BK149" i="2"/>
  <c r="BK241" i="2"/>
  <c r="J123" i="2"/>
  <c r="J229" i="2"/>
  <c r="BK144" i="2"/>
  <c r="BK251" i="2"/>
  <c r="BK232" i="2"/>
  <c r="BK217" i="2"/>
  <c r="BK117" i="2"/>
  <c r="J86" i="2"/>
  <c r="BK186" i="2"/>
  <c r="BK153" i="2"/>
  <c r="J164" i="2"/>
  <c r="BK236" i="2"/>
  <c r="BK135" i="2"/>
  <c r="J179" i="2"/>
  <c r="BK91" i="2"/>
  <c r="J236" i="2"/>
  <c r="BK196" i="2"/>
  <c r="J106" i="2"/>
  <c r="J241" i="2"/>
  <c r="J111" i="2"/>
  <c r="J201" i="2"/>
  <c r="J211" i="2"/>
  <c r="BK97" i="2"/>
  <c r="J144" i="2"/>
  <c r="J205" i="2"/>
  <c r="J247" i="2"/>
  <c r="J251" i="2"/>
  <c r="J159" i="2"/>
  <c r="BK223" i="2"/>
  <c r="BK168" i="2"/>
  <c r="BK183" i="2"/>
  <c r="J34" i="2"/>
  <c r="F36" i="2"/>
  <c r="J129" i="2"/>
  <c r="J217" i="2"/>
  <c r="J91" i="2"/>
  <c r="J183" i="2"/>
  <c r="BK129" i="2"/>
  <c r="BK205" i="2"/>
  <c r="BK179" i="2"/>
  <c r="BK164" i="2"/>
  <c r="AS54" i="1"/>
  <c r="J102" i="2"/>
  <c r="F35" i="2"/>
  <c r="BK211" i="2"/>
  <c r="J139" i="2"/>
  <c r="BK139" i="2"/>
  <c r="J168" i="2"/>
  <c r="BK86" i="2"/>
  <c r="BK173" i="2"/>
  <c r="F34" i="2"/>
  <c r="BK247" i="2"/>
  <c r="F37" i="2"/>
  <c r="R210" i="2" l="1"/>
  <c r="T210" i="2"/>
  <c r="BK235" i="2"/>
  <c r="J235" i="2"/>
  <c r="J62" i="2" s="1"/>
  <c r="P235" i="2"/>
  <c r="P85" i="2" s="1"/>
  <c r="P84" i="2" s="1"/>
  <c r="AU55" i="1" s="1"/>
  <c r="AU54" i="1" s="1"/>
  <c r="BK210" i="2"/>
  <c r="J210" i="2" s="1"/>
  <c r="J61" i="2" s="1"/>
  <c r="T235" i="2"/>
  <c r="T85" i="2" s="1"/>
  <c r="T84" i="2" s="1"/>
  <c r="R235" i="2"/>
  <c r="R85" i="2" s="1"/>
  <c r="R84" i="2" s="1"/>
  <c r="P210" i="2"/>
  <c r="BK250" i="2"/>
  <c r="J250" i="2" s="1"/>
  <c r="J64" i="2" s="1"/>
  <c r="F55" i="2"/>
  <c r="J78" i="2"/>
  <c r="BE86" i="2"/>
  <c r="BE117" i="2"/>
  <c r="BE129" i="2"/>
  <c r="BE135" i="2"/>
  <c r="BE139" i="2"/>
  <c r="BE149" i="2"/>
  <c r="BE173" i="2"/>
  <c r="BE102" i="2"/>
  <c r="BE251" i="2"/>
  <c r="E74" i="2"/>
  <c r="J80" i="2"/>
  <c r="BE97" i="2"/>
  <c r="BE153" i="2"/>
  <c r="BE168" i="2"/>
  <c r="BE179" i="2"/>
  <c r="BE183" i="2"/>
  <c r="BE196" i="2"/>
  <c r="BE205" i="2"/>
  <c r="BE217" i="2"/>
  <c r="BE223" i="2"/>
  <c r="BE241" i="2"/>
  <c r="BE243" i="2"/>
  <c r="BA55" i="1"/>
  <c r="BA54" i="1" s="1"/>
  <c r="W30" i="1" s="1"/>
  <c r="BE91" i="2"/>
  <c r="BE159" i="2"/>
  <c r="BE164" i="2"/>
  <c r="BE186" i="2"/>
  <c r="BE192" i="2"/>
  <c r="BE201" i="2"/>
  <c r="BE211" i="2"/>
  <c r="BE232" i="2"/>
  <c r="BE236" i="2"/>
  <c r="BE247" i="2"/>
  <c r="BB55" i="1"/>
  <c r="BC55" i="1"/>
  <c r="BE106" i="2"/>
  <c r="BE111" i="2"/>
  <c r="BE123" i="2"/>
  <c r="BE144" i="2"/>
  <c r="BE229" i="2"/>
  <c r="AW55" i="1"/>
  <c r="BD55" i="1"/>
  <c r="BB54" i="1"/>
  <c r="W31" i="1" s="1"/>
  <c r="BC54" i="1"/>
  <c r="W32" i="1" s="1"/>
  <c r="BD54" i="1"/>
  <c r="W33" i="1" s="1"/>
  <c r="BK85" i="2" l="1"/>
  <c r="BK249" i="2"/>
  <c r="J249" i="2" s="1"/>
  <c r="J63" i="2" s="1"/>
  <c r="J85" i="2"/>
  <c r="J60" i="2"/>
  <c r="AW54" i="1"/>
  <c r="AK30" i="1"/>
  <c r="AY54" i="1"/>
  <c r="F33" i="2"/>
  <c r="AZ55" i="1" s="1"/>
  <c r="AZ54" i="1" s="1"/>
  <c r="W29" i="1" s="1"/>
  <c r="AX54" i="1"/>
  <c r="J33" i="2"/>
  <c r="AV55" i="1" s="1"/>
  <c r="AT55" i="1" s="1"/>
  <c r="BK84" i="2" l="1"/>
  <c r="J84" i="2"/>
  <c r="J59" i="2"/>
  <c r="AV54" i="1"/>
  <c r="AK29" i="1" s="1"/>
  <c r="J30" i="2" l="1"/>
  <c r="AG55" i="1" s="1"/>
  <c r="AG54" i="1" s="1"/>
  <c r="AT54" i="1"/>
  <c r="AK26" i="1" l="1"/>
  <c r="AN54" i="1"/>
  <c r="J39" i="2"/>
  <c r="AN55" i="1"/>
  <c r="AK35" i="1"/>
</calcChain>
</file>

<file path=xl/sharedStrings.xml><?xml version="1.0" encoding="utf-8"?>
<sst xmlns="http://schemas.openxmlformats.org/spreadsheetml/2006/main" count="2008" uniqueCount="568">
  <si>
    <t>Export Komplet</t>
  </si>
  <si>
    <t>VZ</t>
  </si>
  <si>
    <t>2.0</t>
  </si>
  <si>
    <t>ZAMOK</t>
  </si>
  <si>
    <t>False</t>
  </si>
  <si>
    <t>{0c2c969b-6b4b-4752-85f1-98d0beab6342}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</si>
  <si>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</si>
  <si>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</si>
  <si>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</si>
  <si>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</si>
  <si>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</si>
  <si>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</si>
  <si>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</si>
  <si>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</si>
  <si>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</si>
  <si>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</si>
  <si>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</si>
  <si>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Šumavské Hoštice</t>
  </si>
  <si>
    <t>KSO:</t>
  </si>
  <si>
    <t/>
  </si>
  <si>
    <t>CC-CZ:</t>
  </si>
  <si>
    <t>Místo:</t>
  </si>
  <si>
    <t>k.ú. Šumavské Hoštice</t>
  </si>
  <si>
    <t>Datum:</t>
  </si>
  <si>
    <t>Zadavatel:</t>
  </si>
  <si>
    <t>IČ:</t>
  </si>
  <si>
    <t>Státní pozemkový úřad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</si>
  <si>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</si>
  <si>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</si>
  <si>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</si>
  <si>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</si>
  <si>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</si>
  <si>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</si>
  <si>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</si>
  <si>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Karel Kahuda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</si>
  <si>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</si>
  <si>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</si>
  <si>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</si>
  <si>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</si>
  <si>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</si>
  <si>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</si>
  <si>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</si>
  <si>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</si>
  <si>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</si>
  <si>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</si>
  <si>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</si>
  <si>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</si>
  <si>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</si>
  <si>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</si>
  <si>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</si>
  <si>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</si>
  <si>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</si>
  <si>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</si>
  <si>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</si>
  <si>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</si>
  <si>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</si>
  <si>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</si>
  <si>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</si>
  <si>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</si>
  <si>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</si>
  <si>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</si>
  <si>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</si>
  <si>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</si>
  <si>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</si>
  <si>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</si>
  <si>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</si>
  <si>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</si>
  <si>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</si>
  <si>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</si>
  <si>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</si>
  <si>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</si>
  <si>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</si>
  <si>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</si>
  <si>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</si>
  <si>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</si>
  <si>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</si>
  <si>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SO.01 Údržba HOZ Šumavské Hoštice-Oprava šachty č.3 navazujícího úseku a 2 úseků potrubí nad šachtou</t>
  </si>
  <si>
    <t>STA</t>
  </si>
  <si>
    <t>1</t>
  </si>
  <si>
    <t>{f8190e01-d723-4fbb-82ae-261a3f2c4d1c}</t>
  </si>
  <si>
    <t>2</t>
  </si>
  <si>
    <t>KRYCÍ LIST SOUPISU PRACÍ</t>
  </si>
  <si>
    <t>Objekt:</t>
  </si>
  <si>
    <t>02/2024 - SO.01 Údržba HOZ Šumavské Hoštice-Oprava šachty č.3 navazujícího úseku a 2 úseků potrubí nad šachtou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</si>
  <si>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</si>
  <si>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</si>
  <si>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</si>
  <si>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</si>
  <si>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</si>
  <si>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</si>
  <si>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8 - Trubní vedení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</si>
  <si>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</si>
  <si>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</si>
  <si>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</si>
  <si>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</si>
  <si>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</si>
  <si>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</si>
  <si>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</si>
  <si>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</si>
  <si>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</si>
  <si>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</si>
  <si>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</si>
  <si>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</si>
  <si>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</si>
  <si>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</si>
  <si>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</si>
  <si>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</si>
  <si>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</si>
  <si>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</si>
  <si>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</si>
  <si>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121151104</t>
  </si>
  <si>
    <t>Sejmutí ornice plochy do 100 m2 tl vrstvy přes 200 do 250 mm strojně</t>
  </si>
  <si>
    <t>m2</t>
  </si>
  <si>
    <t>CS ÚRS 2024 01</t>
  </si>
  <si>
    <t>4</t>
  </si>
  <si>
    <t>1983244849</t>
  </si>
  <si>
    <t>PP</t>
  </si>
  <si>
    <t>Sejmutí ornice strojně při souvislé ploše do 100 m2, tl. vrstvy přes 200 do 250 mm</t>
  </si>
  <si>
    <t>Online PSC</t>
  </si>
  <si>
    <t>https://podminky.urs.cz/item/CS_URS_2024_01/121151104</t>
  </si>
  <si>
    <t>VV</t>
  </si>
  <si>
    <t>plocha výkopu</t>
  </si>
  <si>
    <t>0,9*32+0,9*14+0,9*14+(1,5*1,9-0,58*0,58*3,14)</t>
  </si>
  <si>
    <t>132154201</t>
  </si>
  <si>
    <t>Hloubení zapažených rýh š do 2000 mm v hornině třídy těžitelnosti I skupiny 1 a 2 objem do 20 m3</t>
  </si>
  <si>
    <t>m3</t>
  </si>
  <si>
    <t>-1277478328</t>
  </si>
  <si>
    <t>Hloubení zapažených rýh šířky přes 800 do 2 000 mm strojně s urovnáním dna do předepsaného profilu a spádu v hornině třídy těžitelnosti I skupiny 1 a 2 do 20 m3</t>
  </si>
  <si>
    <t>https://podminky.urs.cz/item/CS_URS_2024_01/132154201</t>
  </si>
  <si>
    <t>P</t>
  </si>
  <si>
    <t>Poznámka k položce:_x000D_
výkop úseky u šachty č.3 a nad ní +výkop v místě samotné šachty</t>
  </si>
  <si>
    <t>výkop (šířexdélkaxhloubka)úseky u šachty č.3 a nad ní - objem  potrubí +výkop v místě šachty</t>
  </si>
  <si>
    <t>0,9*32*1,75 +0,9*14*1,75+0,9*14*1,75 -(3,14*0,236 *0,236*60)+((1,5*1,9*1,5)-(0,58*0,58*3,14*1,5))</t>
  </si>
  <si>
    <t>3</t>
  </si>
  <si>
    <t>151101101</t>
  </si>
  <si>
    <t>Zřízení příložného pažení a rozepření stěn rýh hl do 2 m</t>
  </si>
  <si>
    <t>1382425302</t>
  </si>
  <si>
    <t>Zřízení pažení a rozepření stěn rýh pro podzemní vedení příložné pro jakoukoliv mezerovitost, hloubky do 2 m</t>
  </si>
  <si>
    <t>https://podminky.urs.cz/item/CS_URS_2024_01/151101101</t>
  </si>
  <si>
    <t>Poznámka k položce:_x000D_
Výkop v místě opravy šachty č.3 a potrubí v úseku u šachty č.3 a nad ní</t>
  </si>
  <si>
    <t>60*1,75*2+1.9*1,75*2</t>
  </si>
  <si>
    <t>151101111</t>
  </si>
  <si>
    <t>Odstranění příložného pažení a rozepření stěn rýh hl do 2 m</t>
  </si>
  <si>
    <t>876642032</t>
  </si>
  <si>
    <t>Odstranění pažení a rozepření stěn rýh pro podzemní vedení s uložením materiálu na vzdálenost do 3 m od kraje výkopu příložné, hloubky do 2 m</t>
  </si>
  <si>
    <t>https://podminky.urs.cz/item/CS_URS_2024_01/151101111</t>
  </si>
  <si>
    <t>30</t>
  </si>
  <si>
    <t>174151101</t>
  </si>
  <si>
    <t>Zásyp jam, šachet rýh nebo kolem objektů sypaninou se zhutněním</t>
  </si>
  <si>
    <t>1124839571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</si>
  <si>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</si>
  <si>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</si>
  <si>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Poznámka k položce:_x000D_
V trase potrubí u šachty č. 3 a nad ní + okolo šachty</t>
  </si>
  <si>
    <t>0,9*60*0,97+((1,5*1,9*1,5)-(0,58*0,58*3,14*1,5))</t>
  </si>
  <si>
    <t>6</t>
  </si>
  <si>
    <t>175151101</t>
  </si>
  <si>
    <t>Obsypání potrubí strojně sypaninou bez prohození, uloženou do 3 m</t>
  </si>
  <si>
    <t>-1805635460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</si>
  <si>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</si>
  <si>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https://podminky.urs.cz/item/CS_URS_2024_01/175151101</t>
  </si>
  <si>
    <t>Poznámka k položce:_x000D_
V trase potrubí u šachty č. 3 a nad ní</t>
  </si>
  <si>
    <t>obsypání potrubí DN 400, vrstva cca 0,3m nad horní hranu potrubí - objem  potrubí a objem obetonování</t>
  </si>
  <si>
    <t>0,9*0,68*60 - (3,14*0,236*0,236*60) -1,477</t>
  </si>
  <si>
    <t>7</t>
  </si>
  <si>
    <t>181111131</t>
  </si>
  <si>
    <t>Plošná úprava terénu do 500 m2 zemina skupiny 1 až 4 nerovnosti přes 150 do 200 mm v rovinně a svahu do 1:5</t>
  </si>
  <si>
    <t>-1237693984</t>
  </si>
  <si>
    <t>Plošná úprava terénu v zemině skupiny 1 až 4 s urovnáním povrchu bez doplnění ornice souvislé plochy do 500 m2 při nerovnostech terénu přes 150 do 200 mm v rovině nebo na svahu do 1:5</t>
  </si>
  <si>
    <t>https://podminky.urs.cz/item/CS_URS_2024_01/181111131</t>
  </si>
  <si>
    <t xml:space="preserve">Poznámka k položce:_x000D_
plocha cca 1 m okolo vyhloubené rýhy v prostoru u šachty č. 3 a ve dvou úsecích nad touto šachtou </t>
  </si>
  <si>
    <t xml:space="preserve">plocha cca 1 m okolo vyhloubené jámy u šachty č. 3 a prostoru rýhy ve 3 úsecích potrubí </t>
  </si>
  <si>
    <t>3*34 - (0,9*32)+ 3*16 - (0,9*14)+3*16-(0,9*14)+3,9*1,5-0,58*0,58*3,14</t>
  </si>
  <si>
    <t>8</t>
  </si>
  <si>
    <t>181351004</t>
  </si>
  <si>
    <t>Rozprostření ornice tl vrstvy přes 200 do 250 mm pl do 100 m2 v rovině nebo ve svahu do 1:5 strojně</t>
  </si>
  <si>
    <t>-1871173503</t>
  </si>
  <si>
    <t>Rozprostření a urovnání ornice v rovině nebo ve svahu sklonu do 1:5 strojně při souvislé ploše do 100 m2, tl. vrstvy přes 200 do 250 mm</t>
  </si>
  <si>
    <t>https://podminky.urs.cz/item/CS_URS_2024_01/181351004</t>
  </si>
  <si>
    <t>Poznámka k položce:_x000D_
plocha výkopu rýhy u šachty č.3 +plocha výkopu rýhy ve dvou úsecích nad touto šachtou</t>
  </si>
  <si>
    <t xml:space="preserve">plocha výkopu rýhy u šachty č.3 +plocha výkopu rýhy ve dvou úsecích nad touto šachtou </t>
  </si>
  <si>
    <t>9</t>
  </si>
  <si>
    <t>451595111</t>
  </si>
  <si>
    <t>Lože pod potrubí otevřený výkop z prohozeného výkopku</t>
  </si>
  <si>
    <t>-100325121</t>
  </si>
  <si>
    <t>Lože pod potrubí, stoky a drobné objekty v otevřeném výkopu z prohozeného výkopku</t>
  </si>
  <si>
    <t>https://podminky.urs.cz/item/CS_URS_2024_01/451595111</t>
  </si>
  <si>
    <t>Poznámka k položce:_x000D_
Lože pod potrubí 3 úsekky u šachty č.3</t>
  </si>
  <si>
    <t>(šíře xhloubka xdélka nad čelní výustí )+(šíře xhloubka xdélka prostor v trase potrubí nad šachtou č. 1)</t>
  </si>
  <si>
    <t>(0,9*0,1*32)+(0,9*0,1*14)+(0,9*0,1*14)</t>
  </si>
  <si>
    <t>10</t>
  </si>
  <si>
    <t>810391111</t>
  </si>
  <si>
    <t>Přeseknutí betonové trouby DN přes 250 do 400 mm</t>
  </si>
  <si>
    <t>kus</t>
  </si>
  <si>
    <t>-268069162</t>
  </si>
  <si>
    <t>Přeseknutí betonové trouby v rovině kolmé nebo skloněné k ose trouby, se začištěním DN přes 250 do 400 mm</t>
  </si>
  <si>
    <t>https://podminky.urs.cz/item/CS_URS_2024_01/810391111</t>
  </si>
  <si>
    <t>Poznámka k položce:_x000D_
Výměna potrubí u šachty č. 3 a oprava potrubí ve 2 úsecích nad touto šachtou</t>
  </si>
  <si>
    <t>11</t>
  </si>
  <si>
    <t>810391811</t>
  </si>
  <si>
    <t>Bourání stávajícího potrubí z betonu DN přes 200 do 400</t>
  </si>
  <si>
    <t>m</t>
  </si>
  <si>
    <t>933927020</t>
  </si>
  <si>
    <t>Bourání stávajícího potrubí z betonu v otevřeném výkopu DN přes 200 do 400</t>
  </si>
  <si>
    <t>https://podminky.urs.cz/item/CS_URS_2024_01/810391811</t>
  </si>
  <si>
    <t>Poznámka k položce:_x000D_
Výměna potrubí u šachty č. 1 a Oprava potrubí v úseku mezi 5. a 6. šachtou</t>
  </si>
  <si>
    <t>32+14+14</t>
  </si>
  <si>
    <t>890111851</t>
  </si>
  <si>
    <t>Bourání šachet ze zdiva kamenného strojně obestavěného prostoru do 1,5 m3</t>
  </si>
  <si>
    <t>-1766074451</t>
  </si>
  <si>
    <t>Bourání šachet a jímek strojně velikosti obestavěného prostoru do 1,5 m3 ze zdiva kamenného</t>
  </si>
  <si>
    <t>https://podminky.urs.cz/item/CS_URS_2024_01/890111851</t>
  </si>
  <si>
    <t>Poznámka k položce:_x000D_
Bourání dna šachty č.3</t>
  </si>
  <si>
    <t>1,2*1,2*0,5-0,236*0,236*3,14*1,2</t>
  </si>
  <si>
    <t>22</t>
  </si>
  <si>
    <t>890411851</t>
  </si>
  <si>
    <t>Bourání šachet z prefabrikovaných skruží strojně obestavěného prostoru do 1,5 m3</t>
  </si>
  <si>
    <t>-1483100824</t>
  </si>
  <si>
    <t>Bourání šachet a jímek strojně velikosti obestavěného prostoru do 1,5 m3 z prefabrikovaných skruží</t>
  </si>
  <si>
    <t>https://podminky.urs.cz/item/CS_URS_2024_01/890411851</t>
  </si>
  <si>
    <t>0,58*0,58*3,14*1-0,50*0,50*3,14*1</t>
  </si>
  <si>
    <t>34</t>
  </si>
  <si>
    <t>271572211</t>
  </si>
  <si>
    <t>Podsyp pod základové konstrukce se zhutněním z netříděného štěrkopísku</t>
  </si>
  <si>
    <t>-1759052446</t>
  </si>
  <si>
    <t>Podsyp pod základové konstrukce se zhutněním a urovnáním povrchu ze štěrkopísku netříděného</t>
  </si>
  <si>
    <t>https://podminky.urs.cz/item/CS_URS_2024_01/271572211</t>
  </si>
  <si>
    <t>Poznámka k položce:_x000D_
Poznámka k položce: U šachty č. 1</t>
  </si>
  <si>
    <t>1,327*0,15</t>
  </si>
  <si>
    <t>Součet</t>
  </si>
  <si>
    <t>25</t>
  </si>
  <si>
    <t>894201151</t>
  </si>
  <si>
    <t>Dno šachet tl přes 200 mm z prostého betonu se zvýšenými nároky na prostředí tř. C 25/30</t>
  </si>
  <si>
    <t>-1246576065</t>
  </si>
  <si>
    <t>Ostatní konstrukce na trubním vedení z prostého betonu dno šachet tloušťky přes 200 mm z betonu se zvýšenými nároky na prostředí tř. C 25/30</t>
  </si>
  <si>
    <t>https://podminky.urs.cz/item/CS_URS_2024_01/894201151</t>
  </si>
  <si>
    <t>Poznámka k položce:_x000D_
Šachta č. 3</t>
  </si>
  <si>
    <t>(3,14*0,5*0,5)*0,15</t>
  </si>
  <si>
    <t>24</t>
  </si>
  <si>
    <t>894201193</t>
  </si>
  <si>
    <t>Příplatek za tloušťku dna šachet do 200 mm</t>
  </si>
  <si>
    <t>826674131</t>
  </si>
  <si>
    <t>Ostatní konstrukce na trubním vedení z prostého betonu dno šachet tloušťky přes 200 mm Příplatek k ceně za tloušťku dna do 200 mm</t>
  </si>
  <si>
    <t>https://podminky.urs.cz/item/CS_URS_2024_01/894201193</t>
  </si>
  <si>
    <t>27</t>
  </si>
  <si>
    <t>894204161</t>
  </si>
  <si>
    <t>Žlaby šachet průřezu o poloměru do 500 mm z betonu prostého tř. C 25/30</t>
  </si>
  <si>
    <t>-1898978660</t>
  </si>
  <si>
    <t>Ostatní konstrukce na trubním vedení z prostého betonu žlaby šachet z prostého betonu tř. C 25/30, průřezu o poloměru do 500 mm</t>
  </si>
  <si>
    <t>https://podminky.urs.cz/item/CS_URS_2024_01/894204161</t>
  </si>
  <si>
    <t>(3,14*0,5*0,5)*0,4</t>
  </si>
  <si>
    <t>35</t>
  </si>
  <si>
    <t>340000998</t>
  </si>
  <si>
    <t>Řezání stěnových dílců z lehkých betonů tl do 100 mm</t>
  </si>
  <si>
    <t>1039609104</t>
  </si>
  <si>
    <t>Řezání stěnových dílců z lehkých betonů tl. do 100 mm</t>
  </si>
  <si>
    <t>https://podminky.urs.cz/item/CS_URS_2024_01/340000998</t>
  </si>
  <si>
    <t>Poznámka k položce:_x000D_
 U šachty č. 3 potrubí DN 400 2x a POZ 1x</t>
  </si>
  <si>
    <t>((3,14*0,472)/2 + 0,236 + 0,236)*2 + 0,13+0,13+0,13</t>
  </si>
  <si>
    <t>29</t>
  </si>
  <si>
    <t>895211141</t>
  </si>
  <si>
    <t>Drenážní šachtice kontrolní z betonových dílců DN 1000 mm hloubky do 2 m</t>
  </si>
  <si>
    <t>-634501436</t>
  </si>
  <si>
    <t>https://podminky.urs.cz/item/CS_URS_2024_01/895211141</t>
  </si>
  <si>
    <t>Poznámka k položce:_x000D_
Šachta č.3</t>
  </si>
  <si>
    <t>26</t>
  </si>
  <si>
    <t>899304811</t>
  </si>
  <si>
    <t>Demontáž poklopů betonových nebo ŽB včetně rámu hmotnosti přes 150 kg</t>
  </si>
  <si>
    <t>-2120667045</t>
  </si>
  <si>
    <t>Demontáž poklopů betonových a železobetonových včetně rámu, hmotnosti jednotlivě přes 150 kg</t>
  </si>
  <si>
    <t>https://podminky.urs.cz/item/CS_URS_2024_01/899304811</t>
  </si>
  <si>
    <t>899623141</t>
  </si>
  <si>
    <t>Obetonování potrubí nebo zdiva stok betonem prostým tř. C 12/15 v otevřeném výkopu</t>
  </si>
  <si>
    <t>-218180947</t>
  </si>
  <si>
    <t>Obetonování potrubí nebo zdiva stok betonem prostým v otevřeném výkopu, betonem tř. C 12/15</t>
  </si>
  <si>
    <t>https://podminky.urs.cz/item/CS_URS_2024_01/899623141</t>
  </si>
  <si>
    <t>Poznámka k položce:_x000D_
Obetonování v místě napojení nového potrubí a zaústění drenážního potrubí</t>
  </si>
  <si>
    <t>3,14*(0,436*0,436-0,236*0,236)*0,5*7+3,14*0,2*0,2-3,14*0,13*0,13*1</t>
  </si>
  <si>
    <t>7x obetonování vrstva tloušťky 20cm, délka 0,5m na potrubí DN400+ 1x obetonování zaústění drenážního potrubí</t>
  </si>
  <si>
    <t>28</t>
  </si>
  <si>
    <t>936457112</t>
  </si>
  <si>
    <t>Zálivka kotevních šroubů betonem objemu přes 0,01 do 0,25 m3</t>
  </si>
  <si>
    <t>-14940019</t>
  </si>
  <si>
    <t>Zálivka kotevních šroubů, ocelových konstrukcí a dutin betonem se zvýšenými nároky na prostředí objemu jednotlivě přes 0,01 do 0,25 m3</t>
  </si>
  <si>
    <t>https://podminky.urs.cz/item/CS_URS_2024_01/936457112</t>
  </si>
  <si>
    <t>(3,14*1,3) *0,1*0,1</t>
  </si>
  <si>
    <t>13</t>
  </si>
  <si>
    <t>R-042</t>
  </si>
  <si>
    <t xml:space="preserve">Čištění potrubí strojně tlakovou vodou do D 500 mm při tl. nánosu přes 25% do 50% DN, včetně zajištění potřebné technologické vody potřebné k rozplavení   </t>
  </si>
  <si>
    <t>-1321786678</t>
  </si>
  <si>
    <t>rozplavení sedimentů tlakovou vodou pronásledné odsátí kombinovaným vozem"</t>
  </si>
  <si>
    <t>Poznámka k položce:_x000D_
rozplavení sedimentů tlakovou vodou pronásledné odsátí kombinovaným vozem"</t>
  </si>
  <si>
    <t>délka úseků</t>
  </si>
  <si>
    <t>84</t>
  </si>
  <si>
    <t>14</t>
  </si>
  <si>
    <t>R-051</t>
  </si>
  <si>
    <t>Odsátí rozplavených sedimentů včetně jeho ekologické likvidace - v souladu se zákonem o odpadech č. 541/2020 Sb., v platném znění; včetně zajištění potřebné techniky a její dopravy</t>
  </si>
  <si>
    <t>694766165</t>
  </si>
  <si>
    <t>likvidace odsátého sedimentu z potrubí do D 1500 mm, na místo k tomu určené (skládka TKO nebo ZPF dle výsledku rozboru), včetně zajištění potřebné techniky a její dopravy dopravy (např. kombinovaný čistící vůz)</t>
  </si>
  <si>
    <t xml:space="preserve">Poznámka k položce:_x000D_
likvidace odsátého sedimentu z potrubí do D 1500 mm, na místo k tomu určené (skládka TKO nebo ZPF dle výsledku rozboru), včetně zajištění potřebné techniky a její dopravy   dopravy (např. kombinovaný čistící vůz)_x000D_
</t>
  </si>
  <si>
    <t>33</t>
  </si>
  <si>
    <t>R-060</t>
  </si>
  <si>
    <t xml:space="preserve">Eklologická likvidace suti, vybouraných hmot a inertního materiálu v souladu se zákonem o odpadech č. 541/2020 Sb., v platném znění  </t>
  </si>
  <si>
    <t>t</t>
  </si>
  <si>
    <t>69808644</t>
  </si>
  <si>
    <t xml:space="preserve">Eklologická likvidace suti, vybouraných hmot a inertního materiálu v souladu se zákonem o odpadech č. 541/2020 Sb., v platném znění </t>
  </si>
  <si>
    <t xml:space="preserve">Poznámka k položce:_x000D_
položka zahrnuje náklady na nakládání, vodorovné přemístění a uložení suti, vybouraných hmot a inertních materiálů, včetně poplatků a dalších souvisejících prací (např. administrativní úkony, úklid odvozových tras) v souladu se zákonem o odpadech č. 541/2020 Sb., v platném znění   
</t>
  </si>
  <si>
    <t>((3,14*0,236 *0,236-3,14*0,2*0,2)*12+(1,2*1,2*0,5-0,236*0,236*3,14*1,2)+(0,58*0,58*3,14*1-0,50*0,50*3,14*1)+0,15)*2</t>
  </si>
  <si>
    <t xml:space="preserve">vybourané potrubí12m+základ šachty+skružové dílce+zákrytová deska při uvažované měrné hmotnosti 1m3= 2t </t>
  </si>
  <si>
    <t>Zemní práce</t>
  </si>
  <si>
    <t>15</t>
  </si>
  <si>
    <t>115001101</t>
  </si>
  <si>
    <t>Převedení vody potrubím DN do 100</t>
  </si>
  <si>
    <t>612704747</t>
  </si>
  <si>
    <t>Převedení vody potrubím průměru DN do 100</t>
  </si>
  <si>
    <t>https://podminky.urs.cz/item/CS_URS_2024_01/115001101</t>
  </si>
  <si>
    <t>Poznámka k položce:_x000D_
Rekonstrukce šachty č. 3 a přilehlého úseku potrubí a 2 úseků potrubí  nad touto šachtou</t>
  </si>
  <si>
    <t>32+1+14+14</t>
  </si>
  <si>
    <t>36</t>
  </si>
  <si>
    <t>172153101</t>
  </si>
  <si>
    <t>Zřízení těsnicího jádra nebo vrstvy š do 1 m z hornin třídy těžitelnosti I a II skupiny 1 až 4 zhutněných do 100 % PS C</t>
  </si>
  <si>
    <t>1886640257</t>
  </si>
  <si>
    <t>Zřízení těsnícího jádra nebo těsnící vrstvy zemních a kamenitých hrází přehradních a jiných vodních nádrží z horniny třídy těžitelnosti I a II, skupiny 1 až 4 se zhutněním do 100 % PS - koef. C vodorovné šířky vrstvy do 1 m</t>
  </si>
  <si>
    <t>https://podminky.urs.cz/item/CS_URS_2024_01/172153101</t>
  </si>
  <si>
    <t>3*0,5</t>
  </si>
  <si>
    <t>16</t>
  </si>
  <si>
    <t>181411121</t>
  </si>
  <si>
    <t>Založení lučního trávníku výsevem pl do 1000 m2 v rovině a ve svahu do 1:5</t>
  </si>
  <si>
    <t>528624713</t>
  </si>
  <si>
    <t>Založení trávníku na půdě předem připravené plochy do 1000 m2 výsevem včetně utažení lučního v rovině nebo na svahu do 1:5</t>
  </si>
  <si>
    <t>https://podminky.urs.cz/item/CS_URS_2024_01/181411121</t>
  </si>
  <si>
    <t>Poznámka k položce:_x000D_
Založení trávníku na ploše u šachty č.3  + plocha podél dvou úseků potrubí nad touto šachtou</t>
  </si>
  <si>
    <t>6*32+6*14+6*14</t>
  </si>
  <si>
    <t>(délka x šířka) plocha u šachty č.3  + plocha podél dvou úseků potrubí nad touto šachtou</t>
  </si>
  <si>
    <t>17</t>
  </si>
  <si>
    <t>M</t>
  </si>
  <si>
    <t>00572472</t>
  </si>
  <si>
    <t>osivo směs travní krajinná-rovinná</t>
  </si>
  <si>
    <t>kg</t>
  </si>
  <si>
    <t>948383977</t>
  </si>
  <si>
    <t>360*0,02 "Přepočtené koeficientem množství</t>
  </si>
  <si>
    <t>38</t>
  </si>
  <si>
    <t>R-020</t>
  </si>
  <si>
    <t>Ekologická likvidace pařezu stromu D kmene 500-700 mm - v souladu se zákonem o odpadech č. 541/2020 Sb.v platném znění</t>
  </si>
  <si>
    <t>ks</t>
  </si>
  <si>
    <t>814636625</t>
  </si>
  <si>
    <t>Poznámka k položce:_x000D_
Poznámka k položce: likvidace pařezu stromu O 500-700 mm, použije se v případě když nelze pálit (např. štěpkováním, drcením, pálením na místě k tomu určeném a pod)</t>
  </si>
  <si>
    <t>Trubní vedení</t>
  </si>
  <si>
    <t>18</t>
  </si>
  <si>
    <t>811387111</t>
  </si>
  <si>
    <t>Kladení netěsněného potrubí z trub betonových DN 400</t>
  </si>
  <si>
    <t>-1315087308</t>
  </si>
  <si>
    <t>Kladení netěsněného potrubí z trub betonových do DN 400</t>
  </si>
  <si>
    <t>https://podminky.urs.cz/item/CS_URS_2024_01/811387111</t>
  </si>
  <si>
    <t>Poznámka k položce:_x000D_
Přeskládání stávajícího a položení nového potrubí</t>
  </si>
  <si>
    <t>19</t>
  </si>
  <si>
    <t>59223021</t>
  </si>
  <si>
    <t>trouba betonová hrdlová DN 400</t>
  </si>
  <si>
    <t>1123741556</t>
  </si>
  <si>
    <t>31</t>
  </si>
  <si>
    <t>871228111</t>
  </si>
  <si>
    <t>Kladení drenážního potrubí z tvrdého PVC průměru přes 90 do 150 mm</t>
  </si>
  <si>
    <t>1310003040</t>
  </si>
  <si>
    <t>Kladení drenážního potrubí z plastických hmot do připravené rýhy z tvrdého PVC, průměru přes 90 do 150 mm</t>
  </si>
  <si>
    <t>https://podminky.urs.cz/item/CS_URS_2024_01/871228111</t>
  </si>
  <si>
    <t>Poznámka k položce:_x000D_
Napojení POZ u šachty č.3</t>
  </si>
  <si>
    <t>32</t>
  </si>
  <si>
    <t>28613241</t>
  </si>
  <si>
    <t>trubka drenážní korugovaná sendvičová HD-PE SN 8 perforace 360° pro liniové stavby DN 100</t>
  </si>
  <si>
    <t>1903406166</t>
  </si>
  <si>
    <t>N00</t>
  </si>
  <si>
    <t>Nepojmenované práce</t>
  </si>
  <si>
    <t>N01</t>
  </si>
  <si>
    <t>Nepojmenovaný díl</t>
  </si>
  <si>
    <t>37</t>
  </si>
  <si>
    <t>998318011</t>
  </si>
  <si>
    <t>Přesun hmot pro meliorační kanály</t>
  </si>
  <si>
    <t>512</t>
  </si>
  <si>
    <t>711977945</t>
  </si>
  <si>
    <t>Přesun hmot pro meliorační kanály dopravní vzdálenost do 1 000 m</t>
  </si>
  <si>
    <t>https://podminky.urs.cz/item/CS_URS_2024_01/998318011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</si>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</sst>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81351004" TargetMode="External"/><Relationship Id="rId13" Type="http://schemas.openxmlformats.org/officeDocument/2006/relationships/hyperlink" Target="https://podminky.urs.cz/item/CS_URS_2024_01/890411851" TargetMode="External"/><Relationship Id="rId18" Type="http://schemas.openxmlformats.org/officeDocument/2006/relationships/hyperlink" Target="https://podminky.urs.cz/item/CS_URS_2024_01/340000998" TargetMode="External"/><Relationship Id="rId26" Type="http://schemas.openxmlformats.org/officeDocument/2006/relationships/hyperlink" Target="https://podminky.urs.cz/item/CS_URS_2024_01/811387111" TargetMode="External"/><Relationship Id="rId3" Type="http://schemas.openxmlformats.org/officeDocument/2006/relationships/hyperlink" Target="https://podminky.urs.cz/item/CS_URS_2024_01/151101101" TargetMode="External"/><Relationship Id="rId21" Type="http://schemas.openxmlformats.org/officeDocument/2006/relationships/hyperlink" Target="https://podminky.urs.cz/item/CS_URS_2024_01/899623141" TargetMode="External"/><Relationship Id="rId7" Type="http://schemas.openxmlformats.org/officeDocument/2006/relationships/hyperlink" Target="https://podminky.urs.cz/item/CS_URS_2024_01/181111131" TargetMode="External"/><Relationship Id="rId12" Type="http://schemas.openxmlformats.org/officeDocument/2006/relationships/hyperlink" Target="https://podminky.urs.cz/item/CS_URS_2024_01/890111851" TargetMode="External"/><Relationship Id="rId17" Type="http://schemas.openxmlformats.org/officeDocument/2006/relationships/hyperlink" Target="https://podminky.urs.cz/item/CS_URS_2024_01/894204161" TargetMode="External"/><Relationship Id="rId25" Type="http://schemas.openxmlformats.org/officeDocument/2006/relationships/hyperlink" Target="https://podminky.urs.cz/item/CS_URS_2024_01/181411121" TargetMode="External"/><Relationship Id="rId2" Type="http://schemas.openxmlformats.org/officeDocument/2006/relationships/hyperlink" Target="https://podminky.urs.cz/item/CS_URS_2024_01/132154201" TargetMode="External"/><Relationship Id="rId16" Type="http://schemas.openxmlformats.org/officeDocument/2006/relationships/hyperlink" Target="https://podminky.urs.cz/item/CS_URS_2024_01/894201193" TargetMode="External"/><Relationship Id="rId20" Type="http://schemas.openxmlformats.org/officeDocument/2006/relationships/hyperlink" Target="https://podminky.urs.cz/item/CS_URS_2024_01/899304811" TargetMode="External"/><Relationship Id="rId29" Type="http://schemas.openxmlformats.org/officeDocument/2006/relationships/drawing" Target="../drawings/drawing2.xml"/><Relationship Id="rId1" Type="http://schemas.openxmlformats.org/officeDocument/2006/relationships/hyperlink" Target="https://podminky.urs.cz/item/CS_URS_2024_01/121151104" TargetMode="External"/><Relationship Id="rId6" Type="http://schemas.openxmlformats.org/officeDocument/2006/relationships/hyperlink" Target="https://podminky.urs.cz/item/CS_URS_2024_01/175151101" TargetMode="External"/><Relationship Id="rId11" Type="http://schemas.openxmlformats.org/officeDocument/2006/relationships/hyperlink" Target="https://podminky.urs.cz/item/CS_URS_2024_01/810391811" TargetMode="External"/><Relationship Id="rId24" Type="http://schemas.openxmlformats.org/officeDocument/2006/relationships/hyperlink" Target="https://podminky.urs.cz/item/CS_URS_2024_01/172153101" TargetMode="External"/><Relationship Id="rId5" Type="http://schemas.openxmlformats.org/officeDocument/2006/relationships/hyperlink" Target="https://podminky.urs.cz/item/CS_URS_2024_01/174151101" TargetMode="External"/><Relationship Id="rId15" Type="http://schemas.openxmlformats.org/officeDocument/2006/relationships/hyperlink" Target="https://podminky.urs.cz/item/CS_URS_2024_01/894201151" TargetMode="External"/><Relationship Id="rId23" Type="http://schemas.openxmlformats.org/officeDocument/2006/relationships/hyperlink" Target="https://podminky.urs.cz/item/CS_URS_2024_01/115001101" TargetMode="External"/><Relationship Id="rId28" Type="http://schemas.openxmlformats.org/officeDocument/2006/relationships/hyperlink" Target="https://podminky.urs.cz/item/CS_URS_2024_01/998318011" TargetMode="External"/><Relationship Id="rId10" Type="http://schemas.openxmlformats.org/officeDocument/2006/relationships/hyperlink" Target="https://podminky.urs.cz/item/CS_URS_2024_01/810391111" TargetMode="External"/><Relationship Id="rId19" Type="http://schemas.openxmlformats.org/officeDocument/2006/relationships/hyperlink" Target="https://podminky.urs.cz/item/CS_URS_2024_01/895211141" TargetMode="External"/><Relationship Id="rId4" Type="http://schemas.openxmlformats.org/officeDocument/2006/relationships/hyperlink" Target="https://podminky.urs.cz/item/CS_URS_2024_01/151101111" TargetMode="External"/><Relationship Id="rId9" Type="http://schemas.openxmlformats.org/officeDocument/2006/relationships/hyperlink" Target="https://podminky.urs.cz/item/CS_URS_2024_01/451595111" TargetMode="External"/><Relationship Id="rId14" Type="http://schemas.openxmlformats.org/officeDocument/2006/relationships/hyperlink" Target="https://podminky.urs.cz/item/CS_URS_2024_01/271572211" TargetMode="External"/><Relationship Id="rId22" Type="http://schemas.openxmlformats.org/officeDocument/2006/relationships/hyperlink" Target="https://podminky.urs.cz/item/CS_URS_2024_01/936457112" TargetMode="External"/><Relationship Id="rId27" Type="http://schemas.openxmlformats.org/officeDocument/2006/relationships/hyperlink" Target="https://podminky.urs.cz/item/CS_URS_2024_01/8712281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8" sqref="AN8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28" t="s">
        <v>14</v>
      </c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24"/>
      <c r="AQ5" s="24"/>
      <c r="AR5" s="22"/>
      <c r="BE5" s="325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30" t="s">
        <v>17</v>
      </c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  <c r="AO6" s="329"/>
      <c r="AP6" s="24"/>
      <c r="AQ6" s="24"/>
      <c r="AR6" s="22"/>
      <c r="BE6" s="326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26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29</v>
      </c>
      <c r="AO8" s="24"/>
      <c r="AP8" s="24"/>
      <c r="AQ8" s="24"/>
      <c r="AR8" s="22"/>
      <c r="BE8" s="326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26"/>
      <c r="BS9" s="19" t="s">
        <v>6</v>
      </c>
    </row>
    <row r="10" spans="1:74" s="1" customFormat="1" ht="12" customHeight="1">
      <c r="B10" s="23"/>
      <c r="C10" s="24"/>
      <c r="D10" s="31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25</v>
      </c>
      <c r="AL10" s="24"/>
      <c r="AM10" s="24"/>
      <c r="AN10" s="29" t="s">
        <v>19</v>
      </c>
      <c r="AO10" s="24"/>
      <c r="AP10" s="24"/>
      <c r="AQ10" s="24"/>
      <c r="AR10" s="22"/>
      <c r="BE10" s="326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26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26"/>
      <c r="BS12" s="19" t="s">
        <v>6</v>
      </c>
    </row>
    <row r="13" spans="1:74" s="1" customFormat="1" ht="12" customHeight="1">
      <c r="B13" s="23"/>
      <c r="C13" s="24"/>
      <c r="D13" s="31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25</v>
      </c>
      <c r="AL13" s="24"/>
      <c r="AM13" s="24"/>
      <c r="AN13" s="33" t="s">
        <v>29</v>
      </c>
      <c r="AO13" s="24"/>
      <c r="AP13" s="24"/>
      <c r="AQ13" s="24"/>
      <c r="AR13" s="22"/>
      <c r="BE13" s="326"/>
      <c r="BS13" s="19" t="s">
        <v>6</v>
      </c>
    </row>
    <row r="14" spans="1:74" ht="12.75">
      <c r="B14" s="23"/>
      <c r="C14" s="24"/>
      <c r="D14" s="24"/>
      <c r="E14" s="331" t="s">
        <v>29</v>
      </c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1" t="s">
        <v>27</v>
      </c>
      <c r="AL14" s="24"/>
      <c r="AM14" s="24"/>
      <c r="AN14" s="33" t="s">
        <v>29</v>
      </c>
      <c r="AO14" s="24"/>
      <c r="AP14" s="24"/>
      <c r="AQ14" s="24"/>
      <c r="AR14" s="22"/>
      <c r="BE14" s="326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26"/>
      <c r="BS15" s="19" t="s">
        <v>4</v>
      </c>
    </row>
    <row r="16" spans="1:74" s="1" customFormat="1" ht="12" customHeight="1">
      <c r="B16" s="23"/>
      <c r="C16" s="24"/>
      <c r="D16" s="31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25</v>
      </c>
      <c r="AL16" s="24"/>
      <c r="AM16" s="24"/>
      <c r="AN16" s="29" t="s">
        <v>19</v>
      </c>
      <c r="AO16" s="24"/>
      <c r="AP16" s="24"/>
      <c r="AQ16" s="24"/>
      <c r="AR16" s="22"/>
      <c r="BE16" s="326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26"/>
      <c r="BS17" s="19" t="s">
        <v>32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26"/>
      <c r="BS18" s="19" t="s">
        <v>6</v>
      </c>
    </row>
    <row r="19" spans="1:71" s="1" customFormat="1" ht="12" customHeight="1">
      <c r="B19" s="23"/>
      <c r="C19" s="24"/>
      <c r="D19" s="31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25</v>
      </c>
      <c r="AL19" s="24"/>
      <c r="AM19" s="24"/>
      <c r="AN19" s="29" t="s">
        <v>19</v>
      </c>
      <c r="AO19" s="24"/>
      <c r="AP19" s="24"/>
      <c r="AQ19" s="24"/>
      <c r="AR19" s="22"/>
      <c r="BE19" s="326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26"/>
      <c r="BS20" s="19" t="s">
        <v>32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26"/>
    </row>
    <row r="22" spans="1:71" s="1" customFormat="1" ht="12" customHeight="1">
      <c r="B22" s="23"/>
      <c r="C22" s="24"/>
      <c r="D22" s="31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26"/>
    </row>
    <row r="23" spans="1:71" s="1" customFormat="1" ht="48" customHeight="1">
      <c r="B23" s="23"/>
      <c r="C23" s="24"/>
      <c r="D23" s="24"/>
      <c r="E23" s="333" t="s">
        <v>36</v>
      </c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24"/>
      <c r="AP23" s="24"/>
      <c r="AQ23" s="24"/>
      <c r="AR23" s="22"/>
      <c r="BE23" s="326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26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26"/>
    </row>
    <row r="26" spans="1:71" s="2" customFormat="1" ht="25.9" customHeight="1">
      <c r="A26" s="36"/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34">
        <f>ROUND(AG54,2)</f>
        <v>0</v>
      </c>
      <c r="AL26" s="335"/>
      <c r="AM26" s="335"/>
      <c r="AN26" s="335"/>
      <c r="AO26" s="335"/>
      <c r="AP26" s="38"/>
      <c r="AQ26" s="38"/>
      <c r="AR26" s="41"/>
      <c r="BE26" s="326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26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36" t="s">
        <v>38</v>
      </c>
      <c r="M28" s="336"/>
      <c r="N28" s="336"/>
      <c r="O28" s="336"/>
      <c r="P28" s="336"/>
      <c r="Q28" s="38"/>
      <c r="R28" s="38"/>
      <c r="S28" s="38"/>
      <c r="T28" s="38"/>
      <c r="U28" s="38"/>
      <c r="V28" s="38"/>
      <c r="W28" s="336" t="s">
        <v>39</v>
      </c>
      <c r="X28" s="336"/>
      <c r="Y28" s="336"/>
      <c r="Z28" s="336"/>
      <c r="AA28" s="336"/>
      <c r="AB28" s="336"/>
      <c r="AC28" s="336"/>
      <c r="AD28" s="336"/>
      <c r="AE28" s="336"/>
      <c r="AF28" s="38"/>
      <c r="AG28" s="38"/>
      <c r="AH28" s="38"/>
      <c r="AI28" s="38"/>
      <c r="AJ28" s="38"/>
      <c r="AK28" s="336" t="s">
        <v>40</v>
      </c>
      <c r="AL28" s="336"/>
      <c r="AM28" s="336"/>
      <c r="AN28" s="336"/>
      <c r="AO28" s="336"/>
      <c r="AP28" s="38"/>
      <c r="AQ28" s="38"/>
      <c r="AR28" s="41"/>
      <c r="BE28" s="326"/>
    </row>
    <row r="29" spans="1:71" s="3" customFormat="1" ht="14.45" customHeight="1">
      <c r="B29" s="42"/>
      <c r="C29" s="43"/>
      <c r="D29" s="31" t="s">
        <v>41</v>
      </c>
      <c r="E29" s="43"/>
      <c r="F29" s="31" t="s">
        <v>42</v>
      </c>
      <c r="G29" s="43"/>
      <c r="H29" s="43"/>
      <c r="I29" s="43"/>
      <c r="J29" s="43"/>
      <c r="K29" s="43"/>
      <c r="L29" s="339">
        <v>0.21</v>
      </c>
      <c r="M29" s="338"/>
      <c r="N29" s="338"/>
      <c r="O29" s="338"/>
      <c r="P29" s="338"/>
      <c r="Q29" s="43"/>
      <c r="R29" s="43"/>
      <c r="S29" s="43"/>
      <c r="T29" s="43"/>
      <c r="U29" s="43"/>
      <c r="V29" s="43"/>
      <c r="W29" s="337">
        <f>ROUND(AZ54, 2)</f>
        <v>0</v>
      </c>
      <c r="X29" s="338"/>
      <c r="Y29" s="338"/>
      <c r="Z29" s="338"/>
      <c r="AA29" s="338"/>
      <c r="AB29" s="338"/>
      <c r="AC29" s="338"/>
      <c r="AD29" s="338"/>
      <c r="AE29" s="338"/>
      <c r="AF29" s="43"/>
      <c r="AG29" s="43"/>
      <c r="AH29" s="43"/>
      <c r="AI29" s="43"/>
      <c r="AJ29" s="43"/>
      <c r="AK29" s="337">
        <f>ROUND(AV54, 2)</f>
        <v>0</v>
      </c>
      <c r="AL29" s="338"/>
      <c r="AM29" s="338"/>
      <c r="AN29" s="338"/>
      <c r="AO29" s="338"/>
      <c r="AP29" s="43"/>
      <c r="AQ29" s="43"/>
      <c r="AR29" s="44"/>
      <c r="BE29" s="327"/>
    </row>
    <row r="30" spans="1:71" s="3" customFormat="1" ht="14.45" customHeight="1">
      <c r="B30" s="42"/>
      <c r="C30" s="43"/>
      <c r="D30" s="43"/>
      <c r="E30" s="43"/>
      <c r="F30" s="31" t="s">
        <v>43</v>
      </c>
      <c r="G30" s="43"/>
      <c r="H30" s="43"/>
      <c r="I30" s="43"/>
      <c r="J30" s="43"/>
      <c r="K30" s="43"/>
      <c r="L30" s="339">
        <v>0.12</v>
      </c>
      <c r="M30" s="338"/>
      <c r="N30" s="338"/>
      <c r="O30" s="338"/>
      <c r="P30" s="338"/>
      <c r="Q30" s="43"/>
      <c r="R30" s="43"/>
      <c r="S30" s="43"/>
      <c r="T30" s="43"/>
      <c r="U30" s="43"/>
      <c r="V30" s="43"/>
      <c r="W30" s="337">
        <f>ROUND(BA54, 2)</f>
        <v>0</v>
      </c>
      <c r="X30" s="338"/>
      <c r="Y30" s="338"/>
      <c r="Z30" s="338"/>
      <c r="AA30" s="338"/>
      <c r="AB30" s="338"/>
      <c r="AC30" s="338"/>
      <c r="AD30" s="338"/>
      <c r="AE30" s="338"/>
      <c r="AF30" s="43"/>
      <c r="AG30" s="43"/>
      <c r="AH30" s="43"/>
      <c r="AI30" s="43"/>
      <c r="AJ30" s="43"/>
      <c r="AK30" s="337">
        <f>ROUND(AW54, 2)</f>
        <v>0</v>
      </c>
      <c r="AL30" s="338"/>
      <c r="AM30" s="338"/>
      <c r="AN30" s="338"/>
      <c r="AO30" s="338"/>
      <c r="AP30" s="43"/>
      <c r="AQ30" s="43"/>
      <c r="AR30" s="44"/>
      <c r="BE30" s="327"/>
    </row>
    <row r="31" spans="1:71" s="3" customFormat="1" ht="14.45" hidden="1" customHeight="1">
      <c r="B31" s="42"/>
      <c r="C31" s="43"/>
      <c r="D31" s="43"/>
      <c r="E31" s="43"/>
      <c r="F31" s="31" t="s">
        <v>44</v>
      </c>
      <c r="G31" s="43"/>
      <c r="H31" s="43"/>
      <c r="I31" s="43"/>
      <c r="J31" s="43"/>
      <c r="K31" s="43"/>
      <c r="L31" s="339">
        <v>0.21</v>
      </c>
      <c r="M31" s="338"/>
      <c r="N31" s="338"/>
      <c r="O31" s="338"/>
      <c r="P31" s="338"/>
      <c r="Q31" s="43"/>
      <c r="R31" s="43"/>
      <c r="S31" s="43"/>
      <c r="T31" s="43"/>
      <c r="U31" s="43"/>
      <c r="V31" s="43"/>
      <c r="W31" s="337">
        <f>ROUND(BB54, 2)</f>
        <v>0</v>
      </c>
      <c r="X31" s="338"/>
      <c r="Y31" s="338"/>
      <c r="Z31" s="338"/>
      <c r="AA31" s="338"/>
      <c r="AB31" s="338"/>
      <c r="AC31" s="338"/>
      <c r="AD31" s="338"/>
      <c r="AE31" s="338"/>
      <c r="AF31" s="43"/>
      <c r="AG31" s="43"/>
      <c r="AH31" s="43"/>
      <c r="AI31" s="43"/>
      <c r="AJ31" s="43"/>
      <c r="AK31" s="337">
        <v>0</v>
      </c>
      <c r="AL31" s="338"/>
      <c r="AM31" s="338"/>
      <c r="AN31" s="338"/>
      <c r="AO31" s="338"/>
      <c r="AP31" s="43"/>
      <c r="AQ31" s="43"/>
      <c r="AR31" s="44"/>
      <c r="BE31" s="327"/>
    </row>
    <row r="32" spans="1:71" s="3" customFormat="1" ht="14.45" hidden="1" customHeight="1">
      <c r="B32" s="42"/>
      <c r="C32" s="43"/>
      <c r="D32" s="43"/>
      <c r="E32" s="43"/>
      <c r="F32" s="31" t="s">
        <v>45</v>
      </c>
      <c r="G32" s="43"/>
      <c r="H32" s="43"/>
      <c r="I32" s="43"/>
      <c r="J32" s="43"/>
      <c r="K32" s="43"/>
      <c r="L32" s="339">
        <v>0.12</v>
      </c>
      <c r="M32" s="338"/>
      <c r="N32" s="338"/>
      <c r="O32" s="338"/>
      <c r="P32" s="338"/>
      <c r="Q32" s="43"/>
      <c r="R32" s="43"/>
      <c r="S32" s="43"/>
      <c r="T32" s="43"/>
      <c r="U32" s="43"/>
      <c r="V32" s="43"/>
      <c r="W32" s="337">
        <f>ROUND(BC54, 2)</f>
        <v>0</v>
      </c>
      <c r="X32" s="338"/>
      <c r="Y32" s="338"/>
      <c r="Z32" s="338"/>
      <c r="AA32" s="338"/>
      <c r="AB32" s="338"/>
      <c r="AC32" s="338"/>
      <c r="AD32" s="338"/>
      <c r="AE32" s="338"/>
      <c r="AF32" s="43"/>
      <c r="AG32" s="43"/>
      <c r="AH32" s="43"/>
      <c r="AI32" s="43"/>
      <c r="AJ32" s="43"/>
      <c r="AK32" s="337">
        <v>0</v>
      </c>
      <c r="AL32" s="338"/>
      <c r="AM32" s="338"/>
      <c r="AN32" s="338"/>
      <c r="AO32" s="338"/>
      <c r="AP32" s="43"/>
      <c r="AQ32" s="43"/>
      <c r="AR32" s="44"/>
      <c r="BE32" s="327"/>
    </row>
    <row r="33" spans="1:57" s="3" customFormat="1" ht="14.45" hidden="1" customHeight="1">
      <c r="B33" s="42"/>
      <c r="C33" s="43"/>
      <c r="D33" s="43"/>
      <c r="E33" s="43"/>
      <c r="F33" s="31" t="s">
        <v>46</v>
      </c>
      <c r="G33" s="43"/>
      <c r="H33" s="43"/>
      <c r="I33" s="43"/>
      <c r="J33" s="43"/>
      <c r="K33" s="43"/>
      <c r="L33" s="339">
        <v>0</v>
      </c>
      <c r="M33" s="338"/>
      <c r="N33" s="338"/>
      <c r="O33" s="338"/>
      <c r="P33" s="338"/>
      <c r="Q33" s="43"/>
      <c r="R33" s="43"/>
      <c r="S33" s="43"/>
      <c r="T33" s="43"/>
      <c r="U33" s="43"/>
      <c r="V33" s="43"/>
      <c r="W33" s="337">
        <f>ROUND(BD54, 2)</f>
        <v>0</v>
      </c>
      <c r="X33" s="338"/>
      <c r="Y33" s="338"/>
      <c r="Z33" s="338"/>
      <c r="AA33" s="338"/>
      <c r="AB33" s="338"/>
      <c r="AC33" s="338"/>
      <c r="AD33" s="338"/>
      <c r="AE33" s="338"/>
      <c r="AF33" s="43"/>
      <c r="AG33" s="43"/>
      <c r="AH33" s="43"/>
      <c r="AI33" s="43"/>
      <c r="AJ33" s="43"/>
      <c r="AK33" s="337">
        <v>0</v>
      </c>
      <c r="AL33" s="338"/>
      <c r="AM33" s="338"/>
      <c r="AN33" s="338"/>
      <c r="AO33" s="338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47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48</v>
      </c>
      <c r="U35" s="47"/>
      <c r="V35" s="47"/>
      <c r="W35" s="47"/>
      <c r="X35" s="340" t="s">
        <v>49</v>
      </c>
      <c r="Y35" s="341"/>
      <c r="Z35" s="341"/>
      <c r="AA35" s="341"/>
      <c r="AB35" s="341"/>
      <c r="AC35" s="47"/>
      <c r="AD35" s="47"/>
      <c r="AE35" s="47"/>
      <c r="AF35" s="47"/>
      <c r="AG35" s="47"/>
      <c r="AH35" s="47"/>
      <c r="AI35" s="47"/>
      <c r="AJ35" s="47"/>
      <c r="AK35" s="342">
        <f>SUM(AK26:AK33)</f>
        <v>0</v>
      </c>
      <c r="AL35" s="341"/>
      <c r="AM35" s="341"/>
      <c r="AN35" s="341"/>
      <c r="AO35" s="343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02/2024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4" t="str">
        <f>K6</f>
        <v>Údržba HOZ Šumavské Hoštice</v>
      </c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5"/>
      <c r="AF45" s="345"/>
      <c r="AG45" s="345"/>
      <c r="AH45" s="345"/>
      <c r="AI45" s="345"/>
      <c r="AJ45" s="345"/>
      <c r="AK45" s="345"/>
      <c r="AL45" s="345"/>
      <c r="AM45" s="345"/>
      <c r="AN45" s="345"/>
      <c r="AO45" s="345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k.ú. Šumavské Hoštice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46" t="str">
        <f>IF(AN8= "","",AN8)</f>
        <v>Vyplň údaj</v>
      </c>
      <c r="AN47" s="346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6" customHeight="1">
      <c r="A49" s="36"/>
      <c r="B49" s="37"/>
      <c r="C49" s="31" t="s">
        <v>24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Státní pozemkový úřad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30</v>
      </c>
      <c r="AJ49" s="38"/>
      <c r="AK49" s="38"/>
      <c r="AL49" s="38"/>
      <c r="AM49" s="347" t="str">
        <f>IF(E17="","",E17)</f>
        <v xml:space="preserve"> </v>
      </c>
      <c r="AN49" s="348"/>
      <c r="AO49" s="348"/>
      <c r="AP49" s="348"/>
      <c r="AQ49" s="38"/>
      <c r="AR49" s="41"/>
      <c r="AS49" s="349" t="s">
        <v>51</v>
      </c>
      <c r="AT49" s="350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6" customHeight="1">
      <c r="A50" s="36"/>
      <c r="B50" s="37"/>
      <c r="C50" s="31" t="s">
        <v>28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33</v>
      </c>
      <c r="AJ50" s="38"/>
      <c r="AK50" s="38"/>
      <c r="AL50" s="38"/>
      <c r="AM50" s="347" t="str">
        <f>IF(E20="","",E20)</f>
        <v>Ing. Karel Kahuda</v>
      </c>
      <c r="AN50" s="348"/>
      <c r="AO50" s="348"/>
      <c r="AP50" s="348"/>
      <c r="AQ50" s="38"/>
      <c r="AR50" s="41"/>
      <c r="AS50" s="351"/>
      <c r="AT50" s="352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3"/>
      <c r="AT51" s="354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55" t="s">
        <v>52</v>
      </c>
      <c r="D52" s="356"/>
      <c r="E52" s="356"/>
      <c r="F52" s="356"/>
      <c r="G52" s="356"/>
      <c r="H52" s="68"/>
      <c r="I52" s="357" t="s">
        <v>53</v>
      </c>
      <c r="J52" s="356"/>
      <c r="K52" s="356"/>
      <c r="L52" s="356"/>
      <c r="M52" s="356"/>
      <c r="N52" s="356"/>
      <c r="O52" s="356"/>
      <c r="P52" s="356"/>
      <c r="Q52" s="356"/>
      <c r="R52" s="356"/>
      <c r="S52" s="356"/>
      <c r="T52" s="356"/>
      <c r="U52" s="356"/>
      <c r="V52" s="356"/>
      <c r="W52" s="356"/>
      <c r="X52" s="356"/>
      <c r="Y52" s="356"/>
      <c r="Z52" s="356"/>
      <c r="AA52" s="356"/>
      <c r="AB52" s="356"/>
      <c r="AC52" s="356"/>
      <c r="AD52" s="356"/>
      <c r="AE52" s="356"/>
      <c r="AF52" s="356"/>
      <c r="AG52" s="358" t="s">
        <v>54</v>
      </c>
      <c r="AH52" s="356"/>
      <c r="AI52" s="356"/>
      <c r="AJ52" s="356"/>
      <c r="AK52" s="356"/>
      <c r="AL52" s="356"/>
      <c r="AM52" s="356"/>
      <c r="AN52" s="357" t="s">
        <v>55</v>
      </c>
      <c r="AO52" s="356"/>
      <c r="AP52" s="356"/>
      <c r="AQ52" s="69" t="s">
        <v>56</v>
      </c>
      <c r="AR52" s="41"/>
      <c r="AS52" s="70" t="s">
        <v>57</v>
      </c>
      <c r="AT52" s="71" t="s">
        <v>58</v>
      </c>
      <c r="AU52" s="71" t="s">
        <v>59</v>
      </c>
      <c r="AV52" s="71" t="s">
        <v>60</v>
      </c>
      <c r="AW52" s="71" t="s">
        <v>61</v>
      </c>
      <c r="AX52" s="71" t="s">
        <v>62</v>
      </c>
      <c r="AY52" s="71" t="s">
        <v>63</v>
      </c>
      <c r="AZ52" s="71" t="s">
        <v>64</v>
      </c>
      <c r="BA52" s="71" t="s">
        <v>65</v>
      </c>
      <c r="BB52" s="71" t="s">
        <v>66</v>
      </c>
      <c r="BC52" s="71" t="s">
        <v>67</v>
      </c>
      <c r="BD52" s="72" t="s">
        <v>68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69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2">
        <f>ROUND(AG55,2)</f>
        <v>0</v>
      </c>
      <c r="AH54" s="362"/>
      <c r="AI54" s="362"/>
      <c r="AJ54" s="362"/>
      <c r="AK54" s="362"/>
      <c r="AL54" s="362"/>
      <c r="AM54" s="362"/>
      <c r="AN54" s="363">
        <f>SUM(AG54,AT54)</f>
        <v>0</v>
      </c>
      <c r="AO54" s="363"/>
      <c r="AP54" s="363"/>
      <c r="AQ54" s="80" t="s">
        <v>19</v>
      </c>
      <c r="AR54" s="81"/>
      <c r="AS54" s="82">
        <f>ROUND(AS55,2)</f>
        <v>0</v>
      </c>
      <c r="AT54" s="83">
        <f>ROUND(SUM(AV54:AW54),2)</f>
        <v>0</v>
      </c>
      <c r="AU54" s="84">
        <f>ROUND(AU55,5)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ROUND(AZ55,2)</f>
        <v>0</v>
      </c>
      <c r="BA54" s="83">
        <f>ROUND(BA55,2)</f>
        <v>0</v>
      </c>
      <c r="BB54" s="83">
        <f>ROUND(BB55,2)</f>
        <v>0</v>
      </c>
      <c r="BC54" s="83">
        <f>ROUND(BC55,2)</f>
        <v>0</v>
      </c>
      <c r="BD54" s="85">
        <f>ROUND(BD55,2)</f>
        <v>0</v>
      </c>
      <c r="BS54" s="86" t="s">
        <v>70</v>
      </c>
      <c r="BT54" s="86" t="s">
        <v>71</v>
      </c>
      <c r="BU54" s="87" t="s">
        <v>72</v>
      </c>
      <c r="BV54" s="86" t="s">
        <v>73</v>
      </c>
      <c r="BW54" s="86" t="s">
        <v>5</v>
      </c>
      <c r="BX54" s="86" t="s">
        <v>74</v>
      </c>
      <c r="CL54" s="86" t="s">
        <v>19</v>
      </c>
    </row>
    <row r="55" spans="1:91" s="7" customFormat="1" ht="37.15" customHeight="1">
      <c r="A55" s="88" t="s">
        <v>75</v>
      </c>
      <c r="B55" s="89"/>
      <c r="C55" s="90"/>
      <c r="D55" s="361" t="s">
        <v>14</v>
      </c>
      <c r="E55" s="361"/>
      <c r="F55" s="361"/>
      <c r="G55" s="361"/>
      <c r="H55" s="361"/>
      <c r="I55" s="91"/>
      <c r="J55" s="361" t="s">
        <v>76</v>
      </c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Z55" s="361"/>
      <c r="AA55" s="361"/>
      <c r="AB55" s="361"/>
      <c r="AC55" s="361"/>
      <c r="AD55" s="361"/>
      <c r="AE55" s="361"/>
      <c r="AF55" s="361"/>
      <c r="AG55" s="359">
        <f>'02-2024 - SO.01 Údržba HO...'!J30</f>
        <v>0</v>
      </c>
      <c r="AH55" s="360"/>
      <c r="AI55" s="360"/>
      <c r="AJ55" s="360"/>
      <c r="AK55" s="360"/>
      <c r="AL55" s="360"/>
      <c r="AM55" s="360"/>
      <c r="AN55" s="359">
        <f>SUM(AG55,AT55)</f>
        <v>0</v>
      </c>
      <c r="AO55" s="360"/>
      <c r="AP55" s="360"/>
      <c r="AQ55" s="92" t="s">
        <v>77</v>
      </c>
      <c r="AR55" s="93"/>
      <c r="AS55" s="94">
        <v>0</v>
      </c>
      <c r="AT55" s="95">
        <f>ROUND(SUM(AV55:AW55),2)</f>
        <v>0</v>
      </c>
      <c r="AU55" s="96">
        <f>'02-2024 - SO.01 Údržba HO...'!P84</f>
        <v>0</v>
      </c>
      <c r="AV55" s="95">
        <f>'02-2024 - SO.01 Údržba HO...'!J33</f>
        <v>0</v>
      </c>
      <c r="AW55" s="95">
        <f>'02-2024 - SO.01 Údržba HO...'!J34</f>
        <v>0</v>
      </c>
      <c r="AX55" s="95">
        <f>'02-2024 - SO.01 Údržba HO...'!J35</f>
        <v>0</v>
      </c>
      <c r="AY55" s="95">
        <f>'02-2024 - SO.01 Údržba HO...'!J36</f>
        <v>0</v>
      </c>
      <c r="AZ55" s="95">
        <f>'02-2024 - SO.01 Údržba HO...'!F33</f>
        <v>0</v>
      </c>
      <c r="BA55" s="95">
        <f>'02-2024 - SO.01 Údržba HO...'!F34</f>
        <v>0</v>
      </c>
      <c r="BB55" s="95">
        <f>'02-2024 - SO.01 Údržba HO...'!F35</f>
        <v>0</v>
      </c>
      <c r="BC55" s="95">
        <f>'02-2024 - SO.01 Údržba HO...'!F36</f>
        <v>0</v>
      </c>
      <c r="BD55" s="97">
        <f>'02-2024 - SO.01 Údržba HO...'!F37</f>
        <v>0</v>
      </c>
      <c r="BT55" s="98" t="s">
        <v>78</v>
      </c>
      <c r="BV55" s="98" t="s">
        <v>73</v>
      </c>
      <c r="BW55" s="98" t="s">
        <v>79</v>
      </c>
      <c r="BX55" s="98" t="s">
        <v>5</v>
      </c>
      <c r="CL55" s="98" t="s">
        <v>19</v>
      </c>
      <c r="CM55" s="98" t="s">
        <v>80</v>
      </c>
    </row>
    <row r="56" spans="1:91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1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pans="1:91" s="2" customFormat="1" ht="6.95" customHeight="1">
      <c r="A57" s="36"/>
      <c r="B57" s="4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algorithmName="SHA-512" hashValue="WVLR7fK0Kz3aXYBIb+41r7zSbybzOzFAxvNOzNurnn2iBA0R6N4ju8NQeFZZW7SGTm6KwFpK5Qip/xr0pHvZ6Q==" saltValue="urhdBaQ7XRkW+em95bpwp6GIzxfbcb1QGMVCyMofIz8ludOEuc+ziyZmUPFIrOWg3OoMlgebYarkCDotnfXfp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2-2024 - SO.01 Údržba HO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54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9" t="s">
        <v>79</v>
      </c>
    </row>
    <row r="3" spans="1:46" s="1" customFormat="1" ht="6.95" customHeight="1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22"/>
      <c r="AT3" s="19" t="s">
        <v>80</v>
      </c>
    </row>
    <row r="4" spans="1:46" s="1" customFormat="1" ht="24.95" customHeight="1">
      <c r="B4" s="22"/>
      <c r="D4" s="101" t="s">
        <v>81</v>
      </c>
      <c r="L4" s="22"/>
      <c r="M4" s="102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3" t="s">
        <v>16</v>
      </c>
      <c r="L6" s="22"/>
    </row>
    <row r="7" spans="1:46" s="1" customFormat="1" ht="14.45" customHeight="1">
      <c r="B7" s="22"/>
      <c r="E7" s="365" t="str">
        <f>'Rekapitulace stavby'!K6</f>
        <v>Údržba HOZ Šumavské Hoštice</v>
      </c>
      <c r="F7" s="366"/>
      <c r="G7" s="366"/>
      <c r="H7" s="366"/>
      <c r="L7" s="22"/>
    </row>
    <row r="8" spans="1:46" s="2" customFormat="1" ht="12" customHeight="1">
      <c r="A8" s="36"/>
      <c r="B8" s="41"/>
      <c r="C8" s="36"/>
      <c r="D8" s="103" t="s">
        <v>82</v>
      </c>
      <c r="E8" s="36"/>
      <c r="F8" s="36"/>
      <c r="G8" s="36"/>
      <c r="H8" s="36"/>
      <c r="I8" s="36"/>
      <c r="J8" s="36"/>
      <c r="K8" s="36"/>
      <c r="L8" s="104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31.15" customHeight="1">
      <c r="A9" s="36"/>
      <c r="B9" s="41"/>
      <c r="C9" s="36"/>
      <c r="D9" s="36"/>
      <c r="E9" s="367" t="s">
        <v>83</v>
      </c>
      <c r="F9" s="368"/>
      <c r="G9" s="368"/>
      <c r="H9" s="368"/>
      <c r="I9" s="36"/>
      <c r="J9" s="36"/>
      <c r="K9" s="36"/>
      <c r="L9" s="104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4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3" t="s">
        <v>18</v>
      </c>
      <c r="E11" s="36"/>
      <c r="F11" s="105" t="s">
        <v>19</v>
      </c>
      <c r="G11" s="36"/>
      <c r="H11" s="36"/>
      <c r="I11" s="103" t="s">
        <v>20</v>
      </c>
      <c r="J11" s="105" t="s">
        <v>19</v>
      </c>
      <c r="K11" s="36"/>
      <c r="L11" s="104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3" t="s">
        <v>21</v>
      </c>
      <c r="E12" s="36"/>
      <c r="F12" s="105" t="s">
        <v>22</v>
      </c>
      <c r="G12" s="36"/>
      <c r="H12" s="36"/>
      <c r="I12" s="103" t="s">
        <v>23</v>
      </c>
      <c r="J12" s="106" t="str">
        <f>'Rekapitulace stavby'!AN8</f>
        <v>Vyplň údaj</v>
      </c>
      <c r="K12" s="36"/>
      <c r="L12" s="104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4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3" t="s">
        <v>24</v>
      </c>
      <c r="E14" s="36"/>
      <c r="F14" s="36"/>
      <c r="G14" s="36"/>
      <c r="H14" s="36"/>
      <c r="I14" s="103" t="s">
        <v>25</v>
      </c>
      <c r="J14" s="105" t="s">
        <v>19</v>
      </c>
      <c r="K14" s="36"/>
      <c r="L14" s="104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26</v>
      </c>
      <c r="F15" s="36"/>
      <c r="G15" s="36"/>
      <c r="H15" s="36"/>
      <c r="I15" s="103" t="s">
        <v>27</v>
      </c>
      <c r="J15" s="105" t="s">
        <v>19</v>
      </c>
      <c r="K15" s="36"/>
      <c r="L15" s="104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4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3" t="s">
        <v>28</v>
      </c>
      <c r="E17" s="36"/>
      <c r="F17" s="36"/>
      <c r="G17" s="36"/>
      <c r="H17" s="36"/>
      <c r="I17" s="103" t="s">
        <v>25</v>
      </c>
      <c r="J17" s="32" t="str">
        <f>'Rekapitulace stavby'!AN13</f>
        <v>Vyplň údaj</v>
      </c>
      <c r="K17" s="36"/>
      <c r="L17" s="104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69" t="str">
        <f>'Rekapitulace stavby'!E14</f>
        <v>Vyplň údaj</v>
      </c>
      <c r="F18" s="370"/>
      <c r="G18" s="370"/>
      <c r="H18" s="370"/>
      <c r="I18" s="103" t="s">
        <v>27</v>
      </c>
      <c r="J18" s="32" t="str">
        <f>'Rekapitulace stavby'!AN14</f>
        <v>Vyplň údaj</v>
      </c>
      <c r="K18" s="36"/>
      <c r="L18" s="104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4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3" t="s">
        <v>30</v>
      </c>
      <c r="E20" s="36"/>
      <c r="F20" s="36"/>
      <c r="G20" s="36"/>
      <c r="H20" s="36"/>
      <c r="I20" s="103" t="s">
        <v>25</v>
      </c>
      <c r="J20" s="105" t="str">
        <f>IF('Rekapitulace stavby'!AN16="","",'Rekapitulace stavby'!AN16)</f>
        <v/>
      </c>
      <c r="K20" s="36"/>
      <c r="L20" s="104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tr">
        <f>IF('Rekapitulace stavby'!E17="","",'Rekapitulace stavby'!E17)</f>
        <v xml:space="preserve"> </v>
      </c>
      <c r="F21" s="36"/>
      <c r="G21" s="36"/>
      <c r="H21" s="36"/>
      <c r="I21" s="103" t="s">
        <v>27</v>
      </c>
      <c r="J21" s="105" t="str">
        <f>IF('Rekapitulace stavby'!AN17="","",'Rekapitulace stavby'!AN17)</f>
        <v/>
      </c>
      <c r="K21" s="36"/>
      <c r="L21" s="104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4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3" t="s">
        <v>33</v>
      </c>
      <c r="E23" s="36"/>
      <c r="F23" s="36"/>
      <c r="G23" s="36"/>
      <c r="H23" s="36"/>
      <c r="I23" s="103" t="s">
        <v>25</v>
      </c>
      <c r="J23" s="105" t="s">
        <v>19</v>
      </c>
      <c r="K23" s="36"/>
      <c r="L23" s="104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34</v>
      </c>
      <c r="F24" s="36"/>
      <c r="G24" s="36"/>
      <c r="H24" s="36"/>
      <c r="I24" s="103" t="s">
        <v>27</v>
      </c>
      <c r="J24" s="105" t="s">
        <v>19</v>
      </c>
      <c r="K24" s="36"/>
      <c r="L24" s="104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4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3" t="s">
        <v>35</v>
      </c>
      <c r="E26" s="36"/>
      <c r="F26" s="36"/>
      <c r="G26" s="36"/>
      <c r="H26" s="36"/>
      <c r="I26" s="36"/>
      <c r="J26" s="36"/>
      <c r="K26" s="36"/>
      <c r="L26" s="104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4.45" customHeight="1">
      <c r="A27" s="107"/>
      <c r="B27" s="108"/>
      <c r="C27" s="107"/>
      <c r="D27" s="107"/>
      <c r="E27" s="371" t="s">
        <v>19</v>
      </c>
      <c r="F27" s="371"/>
      <c r="G27" s="371"/>
      <c r="H27" s="371"/>
      <c r="I27" s="107"/>
      <c r="J27" s="107"/>
      <c r="K27" s="107"/>
      <c r="L27" s="109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4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0"/>
      <c r="E29" s="110"/>
      <c r="F29" s="110"/>
      <c r="G29" s="110"/>
      <c r="H29" s="110"/>
      <c r="I29" s="110"/>
      <c r="J29" s="110"/>
      <c r="K29" s="110"/>
      <c r="L29" s="104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1" t="s">
        <v>37</v>
      </c>
      <c r="E30" s="36"/>
      <c r="F30" s="36"/>
      <c r="G30" s="36"/>
      <c r="H30" s="36"/>
      <c r="I30" s="36"/>
      <c r="J30" s="112">
        <f>ROUND(J84, 2)</f>
        <v>0</v>
      </c>
      <c r="K30" s="36"/>
      <c r="L30" s="104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0"/>
      <c r="E31" s="110"/>
      <c r="F31" s="110"/>
      <c r="G31" s="110"/>
      <c r="H31" s="110"/>
      <c r="I31" s="110"/>
      <c r="J31" s="110"/>
      <c r="K31" s="110"/>
      <c r="L31" s="104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3" t="s">
        <v>39</v>
      </c>
      <c r="G32" s="36"/>
      <c r="H32" s="36"/>
      <c r="I32" s="113" t="s">
        <v>38</v>
      </c>
      <c r="J32" s="113" t="s">
        <v>40</v>
      </c>
      <c r="K32" s="36"/>
      <c r="L32" s="104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4" t="s">
        <v>41</v>
      </c>
      <c r="E33" s="103" t="s">
        <v>42</v>
      </c>
      <c r="F33" s="115">
        <f>ROUND((SUM(BE84:BE253)),  2)</f>
        <v>0</v>
      </c>
      <c r="G33" s="36"/>
      <c r="H33" s="36"/>
      <c r="I33" s="116">
        <v>0.21</v>
      </c>
      <c r="J33" s="115">
        <f>ROUND(((SUM(BE84:BE253))*I33),  2)</f>
        <v>0</v>
      </c>
      <c r="K33" s="36"/>
      <c r="L33" s="104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3" t="s">
        <v>43</v>
      </c>
      <c r="F34" s="115">
        <f>ROUND((SUM(BF84:BF253)),  2)</f>
        <v>0</v>
      </c>
      <c r="G34" s="36"/>
      <c r="H34" s="36"/>
      <c r="I34" s="116">
        <v>0.12</v>
      </c>
      <c r="J34" s="115">
        <f>ROUND(((SUM(BF84:BF253))*I34),  2)</f>
        <v>0</v>
      </c>
      <c r="K34" s="36"/>
      <c r="L34" s="104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3" t="s">
        <v>44</v>
      </c>
      <c r="F35" s="115">
        <f>ROUND((SUM(BG84:BG253)),  2)</f>
        <v>0</v>
      </c>
      <c r="G35" s="36"/>
      <c r="H35" s="36"/>
      <c r="I35" s="116">
        <v>0.21</v>
      </c>
      <c r="J35" s="115">
        <f>0</f>
        <v>0</v>
      </c>
      <c r="K35" s="36"/>
      <c r="L35" s="104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3" t="s">
        <v>45</v>
      </c>
      <c r="F36" s="115">
        <f>ROUND((SUM(BH84:BH253)),  2)</f>
        <v>0</v>
      </c>
      <c r="G36" s="36"/>
      <c r="H36" s="36"/>
      <c r="I36" s="116">
        <v>0.12</v>
      </c>
      <c r="J36" s="115">
        <f>0</f>
        <v>0</v>
      </c>
      <c r="K36" s="36"/>
      <c r="L36" s="104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3" t="s">
        <v>46</v>
      </c>
      <c r="F37" s="115">
        <f>ROUND((SUM(BI84:BI253)),  2)</f>
        <v>0</v>
      </c>
      <c r="G37" s="36"/>
      <c r="H37" s="36"/>
      <c r="I37" s="116">
        <v>0</v>
      </c>
      <c r="J37" s="115">
        <f>0</f>
        <v>0</v>
      </c>
      <c r="K37" s="36"/>
      <c r="L37" s="104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4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17"/>
      <c r="D39" s="118" t="s">
        <v>47</v>
      </c>
      <c r="E39" s="119"/>
      <c r="F39" s="119"/>
      <c r="G39" s="120" t="s">
        <v>48</v>
      </c>
      <c r="H39" s="121" t="s">
        <v>49</v>
      </c>
      <c r="I39" s="119"/>
      <c r="J39" s="122">
        <f>SUM(J30:J37)</f>
        <v>0</v>
      </c>
      <c r="K39" s="123"/>
      <c r="L39" s="104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4"/>
      <c r="C40" s="125"/>
      <c r="D40" s="125"/>
      <c r="E40" s="125"/>
      <c r="F40" s="125"/>
      <c r="G40" s="125"/>
      <c r="H40" s="125"/>
      <c r="I40" s="125"/>
      <c r="J40" s="125"/>
      <c r="K40" s="125"/>
      <c r="L40" s="104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04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84</v>
      </c>
      <c r="D45" s="38"/>
      <c r="E45" s="38"/>
      <c r="F45" s="38"/>
      <c r="G45" s="38"/>
      <c r="H45" s="38"/>
      <c r="I45" s="38"/>
      <c r="J45" s="38"/>
      <c r="K45" s="38"/>
      <c r="L45" s="104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4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4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4.45" customHeight="1">
      <c r="A48" s="36"/>
      <c r="B48" s="37"/>
      <c r="C48" s="38"/>
      <c r="D48" s="38"/>
      <c r="E48" s="372" t="str">
        <f>E7</f>
        <v>Údržba HOZ Šumavské Hoštice</v>
      </c>
      <c r="F48" s="373"/>
      <c r="G48" s="373"/>
      <c r="H48" s="373"/>
      <c r="I48" s="38"/>
      <c r="J48" s="38"/>
      <c r="K48" s="38"/>
      <c r="L48" s="104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82</v>
      </c>
      <c r="D49" s="38"/>
      <c r="E49" s="38"/>
      <c r="F49" s="38"/>
      <c r="G49" s="38"/>
      <c r="H49" s="38"/>
      <c r="I49" s="38"/>
      <c r="J49" s="38"/>
      <c r="K49" s="38"/>
      <c r="L49" s="104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31.15" customHeight="1">
      <c r="A50" s="36"/>
      <c r="B50" s="37"/>
      <c r="C50" s="38"/>
      <c r="D50" s="38"/>
      <c r="E50" s="344" t="str">
        <f>E9</f>
        <v>02/2024 - SO.01 Údržba HOZ Šumavské Hoštice-Oprava šachty č.3 navazujícího úseku a 2 úseků potrubí nad šachtou</v>
      </c>
      <c r="F50" s="374"/>
      <c r="G50" s="374"/>
      <c r="H50" s="374"/>
      <c r="I50" s="38"/>
      <c r="J50" s="38"/>
      <c r="K50" s="38"/>
      <c r="L50" s="104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4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k.ú. Šumavské Hoštice</v>
      </c>
      <c r="G52" s="38"/>
      <c r="H52" s="38"/>
      <c r="I52" s="31" t="s">
        <v>23</v>
      </c>
      <c r="J52" s="61" t="str">
        <f>IF(J12="","",J12)</f>
        <v>Vyplň údaj</v>
      </c>
      <c r="K52" s="38"/>
      <c r="L52" s="104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4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6" customHeight="1">
      <c r="A54" s="36"/>
      <c r="B54" s="37"/>
      <c r="C54" s="31" t="s">
        <v>24</v>
      </c>
      <c r="D54" s="38"/>
      <c r="E54" s="38"/>
      <c r="F54" s="29" t="str">
        <f>E15</f>
        <v>Státní pozemkový úřad</v>
      </c>
      <c r="G54" s="38"/>
      <c r="H54" s="38"/>
      <c r="I54" s="31" t="s">
        <v>30</v>
      </c>
      <c r="J54" s="34" t="str">
        <f>E21</f>
        <v xml:space="preserve"> </v>
      </c>
      <c r="K54" s="38"/>
      <c r="L54" s="104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6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>Ing. Karel Kahuda</v>
      </c>
      <c r="K55" s="38"/>
      <c r="L55" s="104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4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28" t="s">
        <v>85</v>
      </c>
      <c r="D57" s="129"/>
      <c r="E57" s="129"/>
      <c r="F57" s="129"/>
      <c r="G57" s="129"/>
      <c r="H57" s="129"/>
      <c r="I57" s="129"/>
      <c r="J57" s="130" t="s">
        <v>86</v>
      </c>
      <c r="K57" s="129"/>
      <c r="L57" s="104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4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1" t="s">
        <v>69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4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87</v>
      </c>
    </row>
    <row r="60" spans="1:47" s="9" customFormat="1" ht="24.95" customHeight="1">
      <c r="B60" s="132"/>
      <c r="C60" s="133"/>
      <c r="D60" s="134" t="s">
        <v>88</v>
      </c>
      <c r="E60" s="135"/>
      <c r="F60" s="135"/>
      <c r="G60" s="135"/>
      <c r="H60" s="135"/>
      <c r="I60" s="135"/>
      <c r="J60" s="136">
        <f>J85</f>
        <v>0</v>
      </c>
      <c r="K60" s="133"/>
      <c r="L60" s="137"/>
    </row>
    <row r="61" spans="1:47" s="10" customFormat="1" ht="19.899999999999999" customHeight="1">
      <c r="B61" s="138"/>
      <c r="C61" s="139"/>
      <c r="D61" s="140" t="s">
        <v>89</v>
      </c>
      <c r="E61" s="141"/>
      <c r="F61" s="141"/>
      <c r="G61" s="141"/>
      <c r="H61" s="141"/>
      <c r="I61" s="141"/>
      <c r="J61" s="142">
        <f>J210</f>
        <v>0</v>
      </c>
      <c r="K61" s="139"/>
      <c r="L61" s="143"/>
    </row>
    <row r="62" spans="1:47" s="10" customFormat="1" ht="19.899999999999999" customHeight="1">
      <c r="B62" s="138"/>
      <c r="C62" s="139"/>
      <c r="D62" s="140" t="s">
        <v>90</v>
      </c>
      <c r="E62" s="141"/>
      <c r="F62" s="141"/>
      <c r="G62" s="141"/>
      <c r="H62" s="141"/>
      <c r="I62" s="141"/>
      <c r="J62" s="142">
        <f>J235</f>
        <v>0</v>
      </c>
      <c r="K62" s="139"/>
      <c r="L62" s="143"/>
    </row>
    <row r="63" spans="1:47" s="9" customFormat="1" ht="24.95" customHeight="1">
      <c r="B63" s="132"/>
      <c r="C63" s="133"/>
      <c r="D63" s="134" t="s">
        <v>91</v>
      </c>
      <c r="E63" s="135"/>
      <c r="F63" s="135"/>
      <c r="G63" s="135"/>
      <c r="H63" s="135"/>
      <c r="I63" s="135"/>
      <c r="J63" s="136">
        <f>J249</f>
        <v>0</v>
      </c>
      <c r="K63" s="133"/>
      <c r="L63" s="137"/>
    </row>
    <row r="64" spans="1:47" s="10" customFormat="1" ht="19.899999999999999" customHeight="1">
      <c r="B64" s="138"/>
      <c r="C64" s="139"/>
      <c r="D64" s="140" t="s">
        <v>92</v>
      </c>
      <c r="E64" s="141"/>
      <c r="F64" s="141"/>
      <c r="G64" s="141"/>
      <c r="H64" s="141"/>
      <c r="I64" s="141"/>
      <c r="J64" s="142">
        <f>J250</f>
        <v>0</v>
      </c>
      <c r="K64" s="139"/>
      <c r="L64" s="143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4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4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4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93</v>
      </c>
      <c r="D71" s="38"/>
      <c r="E71" s="38"/>
      <c r="F71" s="38"/>
      <c r="G71" s="38"/>
      <c r="H71" s="38"/>
      <c r="I71" s="38"/>
      <c r="J71" s="38"/>
      <c r="K71" s="38"/>
      <c r="L71" s="104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4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4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4.45" customHeight="1">
      <c r="A74" s="36"/>
      <c r="B74" s="37"/>
      <c r="C74" s="38"/>
      <c r="D74" s="38"/>
      <c r="E74" s="372" t="str">
        <f>E7</f>
        <v>Údržba HOZ Šumavské Hoštice</v>
      </c>
      <c r="F74" s="373"/>
      <c r="G74" s="373"/>
      <c r="H74" s="373"/>
      <c r="I74" s="38"/>
      <c r="J74" s="38"/>
      <c r="K74" s="38"/>
      <c r="L74" s="104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82</v>
      </c>
      <c r="D75" s="38"/>
      <c r="E75" s="38"/>
      <c r="F75" s="38"/>
      <c r="G75" s="38"/>
      <c r="H75" s="38"/>
      <c r="I75" s="38"/>
      <c r="J75" s="38"/>
      <c r="K75" s="38"/>
      <c r="L75" s="104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31.15" customHeight="1">
      <c r="A76" s="36"/>
      <c r="B76" s="37"/>
      <c r="C76" s="38"/>
      <c r="D76" s="38"/>
      <c r="E76" s="344" t="str">
        <f>E9</f>
        <v>02/2024 - SO.01 Údržba HOZ Šumavské Hoštice-Oprava šachty č.3 navazujícího úseku a 2 úseků potrubí nad šachtou</v>
      </c>
      <c r="F76" s="374"/>
      <c r="G76" s="374"/>
      <c r="H76" s="374"/>
      <c r="I76" s="38"/>
      <c r="J76" s="38"/>
      <c r="K76" s="38"/>
      <c r="L76" s="104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4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k.ú. Šumavské Hoštice</v>
      </c>
      <c r="G78" s="38"/>
      <c r="H78" s="38"/>
      <c r="I78" s="31" t="s">
        <v>23</v>
      </c>
      <c r="J78" s="61" t="str">
        <f>IF(J12="","",J12)</f>
        <v>Vyplň údaj</v>
      </c>
      <c r="K78" s="38"/>
      <c r="L78" s="104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4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6" customHeight="1">
      <c r="A80" s="36"/>
      <c r="B80" s="37"/>
      <c r="C80" s="31" t="s">
        <v>24</v>
      </c>
      <c r="D80" s="38"/>
      <c r="E80" s="38"/>
      <c r="F80" s="29" t="str">
        <f>E15</f>
        <v>Státní pozemkový úřad</v>
      </c>
      <c r="G80" s="38"/>
      <c r="H80" s="38"/>
      <c r="I80" s="31" t="s">
        <v>30</v>
      </c>
      <c r="J80" s="34" t="str">
        <f>E21</f>
        <v xml:space="preserve"> </v>
      </c>
      <c r="K80" s="38"/>
      <c r="L80" s="104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6" customHeight="1">
      <c r="A81" s="36"/>
      <c r="B81" s="37"/>
      <c r="C81" s="31" t="s">
        <v>28</v>
      </c>
      <c r="D81" s="38"/>
      <c r="E81" s="38"/>
      <c r="F81" s="29" t="str">
        <f>IF(E18="","",E18)</f>
        <v>Vyplň údaj</v>
      </c>
      <c r="G81" s="38"/>
      <c r="H81" s="38"/>
      <c r="I81" s="31" t="s">
        <v>33</v>
      </c>
      <c r="J81" s="34" t="str">
        <f>E24</f>
        <v>Ing. Karel Kahuda</v>
      </c>
      <c r="K81" s="38"/>
      <c r="L81" s="104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4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4"/>
      <c r="B83" s="145"/>
      <c r="C83" s="146" t="s">
        <v>94</v>
      </c>
      <c r="D83" s="147" t="s">
        <v>56</v>
      </c>
      <c r="E83" s="147" t="s">
        <v>52</v>
      </c>
      <c r="F83" s="147" t="s">
        <v>53</v>
      </c>
      <c r="G83" s="147" t="s">
        <v>95</v>
      </c>
      <c r="H83" s="147" t="s">
        <v>96</v>
      </c>
      <c r="I83" s="147" t="s">
        <v>97</v>
      </c>
      <c r="J83" s="147" t="s">
        <v>86</v>
      </c>
      <c r="K83" s="148" t="s">
        <v>98</v>
      </c>
      <c r="L83" s="149"/>
      <c r="M83" s="70" t="s">
        <v>19</v>
      </c>
      <c r="N83" s="71" t="s">
        <v>41</v>
      </c>
      <c r="O83" s="71" t="s">
        <v>99</v>
      </c>
      <c r="P83" s="71" t="s">
        <v>100</v>
      </c>
      <c r="Q83" s="71" t="s">
        <v>101</v>
      </c>
      <c r="R83" s="71" t="s">
        <v>102</v>
      </c>
      <c r="S83" s="71" t="s">
        <v>103</v>
      </c>
      <c r="T83" s="72" t="s">
        <v>104</v>
      </c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</row>
    <row r="84" spans="1:65" s="2" customFormat="1" ht="22.9" customHeight="1">
      <c r="A84" s="36"/>
      <c r="B84" s="37"/>
      <c r="C84" s="77" t="s">
        <v>105</v>
      </c>
      <c r="D84" s="38"/>
      <c r="E84" s="38"/>
      <c r="F84" s="38"/>
      <c r="G84" s="38"/>
      <c r="H84" s="38"/>
      <c r="I84" s="38"/>
      <c r="J84" s="150">
        <f>BK84</f>
        <v>0</v>
      </c>
      <c r="K84" s="38"/>
      <c r="L84" s="41"/>
      <c r="M84" s="73"/>
      <c r="N84" s="151"/>
      <c r="O84" s="74"/>
      <c r="P84" s="152">
        <f>P85+P249</f>
        <v>0</v>
      </c>
      <c r="Q84" s="74"/>
      <c r="R84" s="152">
        <f>R85+R249</f>
        <v>12.084701509999999</v>
      </c>
      <c r="S84" s="74"/>
      <c r="T84" s="153">
        <f>T85+T249</f>
        <v>20.94032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70</v>
      </c>
      <c r="AU84" s="19" t="s">
        <v>87</v>
      </c>
      <c r="BK84" s="154">
        <f>BK85+BK249</f>
        <v>0</v>
      </c>
    </row>
    <row r="85" spans="1:65" s="12" customFormat="1" ht="25.9" customHeight="1">
      <c r="B85" s="155"/>
      <c r="C85" s="156"/>
      <c r="D85" s="157" t="s">
        <v>70</v>
      </c>
      <c r="E85" s="158" t="s">
        <v>106</v>
      </c>
      <c r="F85" s="158" t="s">
        <v>107</v>
      </c>
      <c r="G85" s="156"/>
      <c r="H85" s="156"/>
      <c r="I85" s="159"/>
      <c r="J85" s="160">
        <f>BK85</f>
        <v>0</v>
      </c>
      <c r="K85" s="156"/>
      <c r="L85" s="161"/>
      <c r="M85" s="162"/>
      <c r="N85" s="163"/>
      <c r="O85" s="163"/>
      <c r="P85" s="164">
        <f>P86+SUM(P87:P210)+P235</f>
        <v>0</v>
      </c>
      <c r="Q85" s="163"/>
      <c r="R85" s="164">
        <f>R86+SUM(R87:R210)+R235</f>
        <v>12.084701509999999</v>
      </c>
      <c r="S85" s="163"/>
      <c r="T85" s="165">
        <f>T86+SUM(T87:T210)+T235</f>
        <v>20.94032</v>
      </c>
      <c r="AR85" s="166" t="s">
        <v>78</v>
      </c>
      <c r="AT85" s="167" t="s">
        <v>70</v>
      </c>
      <c r="AU85" s="167" t="s">
        <v>71</v>
      </c>
      <c r="AY85" s="166" t="s">
        <v>108</v>
      </c>
      <c r="BK85" s="168">
        <f>BK86+SUM(BK87:BK210)+BK235</f>
        <v>0</v>
      </c>
    </row>
    <row r="86" spans="1:65" s="2" customFormat="1" ht="14.45" customHeight="1">
      <c r="A86" s="36"/>
      <c r="B86" s="37"/>
      <c r="C86" s="169" t="s">
        <v>78</v>
      </c>
      <c r="D86" s="169" t="s">
        <v>109</v>
      </c>
      <c r="E86" s="170" t="s">
        <v>110</v>
      </c>
      <c r="F86" s="171" t="s">
        <v>111</v>
      </c>
      <c r="G86" s="172" t="s">
        <v>112</v>
      </c>
      <c r="H86" s="173">
        <v>55.793999999999997</v>
      </c>
      <c r="I86" s="174"/>
      <c r="J86" s="175">
        <f>ROUND(I86*H86,2)</f>
        <v>0</v>
      </c>
      <c r="K86" s="171" t="s">
        <v>113</v>
      </c>
      <c r="L86" s="41"/>
      <c r="M86" s="176" t="s">
        <v>19</v>
      </c>
      <c r="N86" s="177" t="s">
        <v>42</v>
      </c>
      <c r="O86" s="66"/>
      <c r="P86" s="178">
        <f>O86*H86</f>
        <v>0</v>
      </c>
      <c r="Q86" s="178">
        <v>0</v>
      </c>
      <c r="R86" s="178">
        <f>Q86*H86</f>
        <v>0</v>
      </c>
      <c r="S86" s="178">
        <v>0</v>
      </c>
      <c r="T86" s="179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0" t="s">
        <v>114</v>
      </c>
      <c r="AT86" s="180" t="s">
        <v>109</v>
      </c>
      <c r="AU86" s="180" t="s">
        <v>78</v>
      </c>
      <c r="AY86" s="19" t="s">
        <v>108</v>
      </c>
      <c r="BE86" s="181">
        <f>IF(N86="základní",J86,0)</f>
        <v>0</v>
      </c>
      <c r="BF86" s="181">
        <f>IF(N86="snížená",J86,0)</f>
        <v>0</v>
      </c>
      <c r="BG86" s="181">
        <f>IF(N86="zákl. přenesená",J86,0)</f>
        <v>0</v>
      </c>
      <c r="BH86" s="181">
        <f>IF(N86="sníž. přenesená",J86,0)</f>
        <v>0</v>
      </c>
      <c r="BI86" s="181">
        <f>IF(N86="nulová",J86,0)</f>
        <v>0</v>
      </c>
      <c r="BJ86" s="19" t="s">
        <v>78</v>
      </c>
      <c r="BK86" s="181">
        <f>ROUND(I86*H86,2)</f>
        <v>0</v>
      </c>
      <c r="BL86" s="19" t="s">
        <v>114</v>
      </c>
      <c r="BM86" s="180" t="s">
        <v>115</v>
      </c>
    </row>
    <row r="87" spans="1:65" s="2" customFormat="1" ht="11.25">
      <c r="A87" s="36"/>
      <c r="B87" s="37"/>
      <c r="C87" s="38"/>
      <c r="D87" s="182" t="s">
        <v>116</v>
      </c>
      <c r="E87" s="38"/>
      <c r="F87" s="183" t="s">
        <v>117</v>
      </c>
      <c r="G87" s="38"/>
      <c r="H87" s="38"/>
      <c r="I87" s="184"/>
      <c r="J87" s="38"/>
      <c r="K87" s="38"/>
      <c r="L87" s="41"/>
      <c r="M87" s="185"/>
      <c r="N87" s="186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116</v>
      </c>
      <c r="AU87" s="19" t="s">
        <v>78</v>
      </c>
    </row>
    <row r="88" spans="1:65" s="2" customFormat="1" ht="11.25">
      <c r="A88" s="36"/>
      <c r="B88" s="37"/>
      <c r="C88" s="38"/>
      <c r="D88" s="187" t="s">
        <v>118</v>
      </c>
      <c r="E88" s="38"/>
      <c r="F88" s="188" t="s">
        <v>119</v>
      </c>
      <c r="G88" s="38"/>
      <c r="H88" s="38"/>
      <c r="I88" s="184"/>
      <c r="J88" s="38"/>
      <c r="K88" s="38"/>
      <c r="L88" s="41"/>
      <c r="M88" s="185"/>
      <c r="N88" s="186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118</v>
      </c>
      <c r="AU88" s="19" t="s">
        <v>78</v>
      </c>
    </row>
    <row r="89" spans="1:65" s="13" customFormat="1" ht="11.25">
      <c r="B89" s="189"/>
      <c r="C89" s="190"/>
      <c r="D89" s="182" t="s">
        <v>120</v>
      </c>
      <c r="E89" s="191" t="s">
        <v>19</v>
      </c>
      <c r="F89" s="192" t="s">
        <v>121</v>
      </c>
      <c r="G89" s="190"/>
      <c r="H89" s="191" t="s">
        <v>19</v>
      </c>
      <c r="I89" s="193"/>
      <c r="J89" s="190"/>
      <c r="K89" s="190"/>
      <c r="L89" s="194"/>
      <c r="M89" s="195"/>
      <c r="N89" s="196"/>
      <c r="O89" s="196"/>
      <c r="P89" s="196"/>
      <c r="Q89" s="196"/>
      <c r="R89" s="196"/>
      <c r="S89" s="196"/>
      <c r="T89" s="197"/>
      <c r="AT89" s="198" t="s">
        <v>120</v>
      </c>
      <c r="AU89" s="198" t="s">
        <v>78</v>
      </c>
      <c r="AV89" s="13" t="s">
        <v>78</v>
      </c>
      <c r="AW89" s="13" t="s">
        <v>32</v>
      </c>
      <c r="AX89" s="13" t="s">
        <v>71</v>
      </c>
      <c r="AY89" s="198" t="s">
        <v>108</v>
      </c>
    </row>
    <row r="90" spans="1:65" s="14" customFormat="1" ht="11.25">
      <c r="B90" s="199"/>
      <c r="C90" s="200"/>
      <c r="D90" s="182" t="s">
        <v>120</v>
      </c>
      <c r="E90" s="201" t="s">
        <v>19</v>
      </c>
      <c r="F90" s="202" t="s">
        <v>122</v>
      </c>
      <c r="G90" s="200"/>
      <c r="H90" s="203">
        <v>55.793999999999997</v>
      </c>
      <c r="I90" s="204"/>
      <c r="J90" s="200"/>
      <c r="K90" s="200"/>
      <c r="L90" s="205"/>
      <c r="M90" s="206"/>
      <c r="N90" s="207"/>
      <c r="O90" s="207"/>
      <c r="P90" s="207"/>
      <c r="Q90" s="207"/>
      <c r="R90" s="207"/>
      <c r="S90" s="207"/>
      <c r="T90" s="208"/>
      <c r="AT90" s="209" t="s">
        <v>120</v>
      </c>
      <c r="AU90" s="209" t="s">
        <v>78</v>
      </c>
      <c r="AV90" s="14" t="s">
        <v>80</v>
      </c>
      <c r="AW90" s="14" t="s">
        <v>32</v>
      </c>
      <c r="AX90" s="14" t="s">
        <v>78</v>
      </c>
      <c r="AY90" s="209" t="s">
        <v>108</v>
      </c>
    </row>
    <row r="91" spans="1:65" s="2" customFormat="1" ht="19.899999999999999" customHeight="1">
      <c r="A91" s="36"/>
      <c r="B91" s="37"/>
      <c r="C91" s="169" t="s">
        <v>80</v>
      </c>
      <c r="D91" s="169" t="s">
        <v>109</v>
      </c>
      <c r="E91" s="170" t="s">
        <v>123</v>
      </c>
      <c r="F91" s="171" t="s">
        <v>124</v>
      </c>
      <c r="G91" s="172" t="s">
        <v>125</v>
      </c>
      <c r="H91" s="173">
        <v>86.697000000000003</v>
      </c>
      <c r="I91" s="174"/>
      <c r="J91" s="175">
        <f>ROUND(I91*H91,2)</f>
        <v>0</v>
      </c>
      <c r="K91" s="171" t="s">
        <v>113</v>
      </c>
      <c r="L91" s="41"/>
      <c r="M91" s="176" t="s">
        <v>19</v>
      </c>
      <c r="N91" s="177" t="s">
        <v>42</v>
      </c>
      <c r="O91" s="66"/>
      <c r="P91" s="178">
        <f>O91*H91</f>
        <v>0</v>
      </c>
      <c r="Q91" s="178">
        <v>0</v>
      </c>
      <c r="R91" s="178">
        <f>Q91*H91</f>
        <v>0</v>
      </c>
      <c r="S91" s="178">
        <v>0</v>
      </c>
      <c r="T91" s="179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0" t="s">
        <v>114</v>
      </c>
      <c r="AT91" s="180" t="s">
        <v>109</v>
      </c>
      <c r="AU91" s="180" t="s">
        <v>78</v>
      </c>
      <c r="AY91" s="19" t="s">
        <v>108</v>
      </c>
      <c r="BE91" s="181">
        <f>IF(N91="základní",J91,0)</f>
        <v>0</v>
      </c>
      <c r="BF91" s="181">
        <f>IF(N91="snížená",J91,0)</f>
        <v>0</v>
      </c>
      <c r="BG91" s="181">
        <f>IF(N91="zákl. přenesená",J91,0)</f>
        <v>0</v>
      </c>
      <c r="BH91" s="181">
        <f>IF(N91="sníž. přenesená",J91,0)</f>
        <v>0</v>
      </c>
      <c r="BI91" s="181">
        <f>IF(N91="nulová",J91,0)</f>
        <v>0</v>
      </c>
      <c r="BJ91" s="19" t="s">
        <v>78</v>
      </c>
      <c r="BK91" s="181">
        <f>ROUND(I91*H91,2)</f>
        <v>0</v>
      </c>
      <c r="BL91" s="19" t="s">
        <v>114</v>
      </c>
      <c r="BM91" s="180" t="s">
        <v>126</v>
      </c>
    </row>
    <row r="92" spans="1:65" s="2" customFormat="1" ht="19.5">
      <c r="A92" s="36"/>
      <c r="B92" s="37"/>
      <c r="C92" s="38"/>
      <c r="D92" s="182" t="s">
        <v>116</v>
      </c>
      <c r="E92" s="38"/>
      <c r="F92" s="183" t="s">
        <v>127</v>
      </c>
      <c r="G92" s="38"/>
      <c r="H92" s="38"/>
      <c r="I92" s="184"/>
      <c r="J92" s="38"/>
      <c r="K92" s="38"/>
      <c r="L92" s="41"/>
      <c r="M92" s="185"/>
      <c r="N92" s="186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116</v>
      </c>
      <c r="AU92" s="19" t="s">
        <v>78</v>
      </c>
    </row>
    <row r="93" spans="1:65" s="2" customFormat="1" ht="11.25">
      <c r="A93" s="36"/>
      <c r="B93" s="37"/>
      <c r="C93" s="38"/>
      <c r="D93" s="187" t="s">
        <v>118</v>
      </c>
      <c r="E93" s="38"/>
      <c r="F93" s="188" t="s">
        <v>128</v>
      </c>
      <c r="G93" s="38"/>
      <c r="H93" s="38"/>
      <c r="I93" s="184"/>
      <c r="J93" s="38"/>
      <c r="K93" s="38"/>
      <c r="L93" s="41"/>
      <c r="M93" s="185"/>
      <c r="N93" s="186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118</v>
      </c>
      <c r="AU93" s="19" t="s">
        <v>78</v>
      </c>
    </row>
    <row r="94" spans="1:65" s="2" customFormat="1" ht="19.5">
      <c r="A94" s="36"/>
      <c r="B94" s="37"/>
      <c r="C94" s="38"/>
      <c r="D94" s="182" t="s">
        <v>129</v>
      </c>
      <c r="E94" s="38"/>
      <c r="F94" s="210" t="s">
        <v>130</v>
      </c>
      <c r="G94" s="38"/>
      <c r="H94" s="38"/>
      <c r="I94" s="184"/>
      <c r="J94" s="38"/>
      <c r="K94" s="38"/>
      <c r="L94" s="41"/>
      <c r="M94" s="185"/>
      <c r="N94" s="186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129</v>
      </c>
      <c r="AU94" s="19" t="s">
        <v>78</v>
      </c>
    </row>
    <row r="95" spans="1:65" s="13" customFormat="1" ht="11.25">
      <c r="B95" s="189"/>
      <c r="C95" s="190"/>
      <c r="D95" s="182" t="s">
        <v>120</v>
      </c>
      <c r="E95" s="191" t="s">
        <v>19</v>
      </c>
      <c r="F95" s="192" t="s">
        <v>131</v>
      </c>
      <c r="G95" s="190"/>
      <c r="H95" s="191" t="s">
        <v>19</v>
      </c>
      <c r="I95" s="193"/>
      <c r="J95" s="190"/>
      <c r="K95" s="190"/>
      <c r="L95" s="194"/>
      <c r="M95" s="195"/>
      <c r="N95" s="196"/>
      <c r="O95" s="196"/>
      <c r="P95" s="196"/>
      <c r="Q95" s="196"/>
      <c r="R95" s="196"/>
      <c r="S95" s="196"/>
      <c r="T95" s="197"/>
      <c r="AT95" s="198" t="s">
        <v>120</v>
      </c>
      <c r="AU95" s="198" t="s">
        <v>78</v>
      </c>
      <c r="AV95" s="13" t="s">
        <v>78</v>
      </c>
      <c r="AW95" s="13" t="s">
        <v>32</v>
      </c>
      <c r="AX95" s="13" t="s">
        <v>71</v>
      </c>
      <c r="AY95" s="198" t="s">
        <v>108</v>
      </c>
    </row>
    <row r="96" spans="1:65" s="14" customFormat="1" ht="11.25">
      <c r="B96" s="199"/>
      <c r="C96" s="200"/>
      <c r="D96" s="182" t="s">
        <v>120</v>
      </c>
      <c r="E96" s="201" t="s">
        <v>19</v>
      </c>
      <c r="F96" s="202" t="s">
        <v>132</v>
      </c>
      <c r="G96" s="200"/>
      <c r="H96" s="203">
        <v>86.697000000000003</v>
      </c>
      <c r="I96" s="204"/>
      <c r="J96" s="200"/>
      <c r="K96" s="200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120</v>
      </c>
      <c r="AU96" s="209" t="s">
        <v>78</v>
      </c>
      <c r="AV96" s="14" t="s">
        <v>80</v>
      </c>
      <c r="AW96" s="14" t="s">
        <v>32</v>
      </c>
      <c r="AX96" s="14" t="s">
        <v>78</v>
      </c>
      <c r="AY96" s="209" t="s">
        <v>108</v>
      </c>
    </row>
    <row r="97" spans="1:65" s="2" customFormat="1" ht="14.45" customHeight="1">
      <c r="A97" s="36"/>
      <c r="B97" s="37"/>
      <c r="C97" s="169" t="s">
        <v>133</v>
      </c>
      <c r="D97" s="169" t="s">
        <v>109</v>
      </c>
      <c r="E97" s="170" t="s">
        <v>134</v>
      </c>
      <c r="F97" s="171" t="s">
        <v>135</v>
      </c>
      <c r="G97" s="172" t="s">
        <v>112</v>
      </c>
      <c r="H97" s="173">
        <v>216.65</v>
      </c>
      <c r="I97" s="174"/>
      <c r="J97" s="175">
        <f>ROUND(I97*H97,2)</f>
        <v>0</v>
      </c>
      <c r="K97" s="171" t="s">
        <v>113</v>
      </c>
      <c r="L97" s="41"/>
      <c r="M97" s="176" t="s">
        <v>19</v>
      </c>
      <c r="N97" s="177" t="s">
        <v>42</v>
      </c>
      <c r="O97" s="66"/>
      <c r="P97" s="178">
        <f>O97*H97</f>
        <v>0</v>
      </c>
      <c r="Q97" s="178">
        <v>8.4000000000000003E-4</v>
      </c>
      <c r="R97" s="178">
        <f>Q97*H97</f>
        <v>0.18198600000000001</v>
      </c>
      <c r="S97" s="178">
        <v>0</v>
      </c>
      <c r="T97" s="179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0" t="s">
        <v>114</v>
      </c>
      <c r="AT97" s="180" t="s">
        <v>109</v>
      </c>
      <c r="AU97" s="180" t="s">
        <v>78</v>
      </c>
      <c r="AY97" s="19" t="s">
        <v>108</v>
      </c>
      <c r="BE97" s="181">
        <f>IF(N97="základní",J97,0)</f>
        <v>0</v>
      </c>
      <c r="BF97" s="181">
        <f>IF(N97="snížená",J97,0)</f>
        <v>0</v>
      </c>
      <c r="BG97" s="181">
        <f>IF(N97="zákl. přenesená",J97,0)</f>
        <v>0</v>
      </c>
      <c r="BH97" s="181">
        <f>IF(N97="sníž. přenesená",J97,0)</f>
        <v>0</v>
      </c>
      <c r="BI97" s="181">
        <f>IF(N97="nulová",J97,0)</f>
        <v>0</v>
      </c>
      <c r="BJ97" s="19" t="s">
        <v>78</v>
      </c>
      <c r="BK97" s="181">
        <f>ROUND(I97*H97,2)</f>
        <v>0</v>
      </c>
      <c r="BL97" s="19" t="s">
        <v>114</v>
      </c>
      <c r="BM97" s="180" t="s">
        <v>136</v>
      </c>
    </row>
    <row r="98" spans="1:65" s="2" customFormat="1" ht="11.25">
      <c r="A98" s="36"/>
      <c r="B98" s="37"/>
      <c r="C98" s="38"/>
      <c r="D98" s="182" t="s">
        <v>116</v>
      </c>
      <c r="E98" s="38"/>
      <c r="F98" s="183" t="s">
        <v>137</v>
      </c>
      <c r="G98" s="38"/>
      <c r="H98" s="38"/>
      <c r="I98" s="184"/>
      <c r="J98" s="38"/>
      <c r="K98" s="38"/>
      <c r="L98" s="41"/>
      <c r="M98" s="185"/>
      <c r="N98" s="186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116</v>
      </c>
      <c r="AU98" s="19" t="s">
        <v>78</v>
      </c>
    </row>
    <row r="99" spans="1:65" s="2" customFormat="1" ht="11.25">
      <c r="A99" s="36"/>
      <c r="B99" s="37"/>
      <c r="C99" s="38"/>
      <c r="D99" s="187" t="s">
        <v>118</v>
      </c>
      <c r="E99" s="38"/>
      <c r="F99" s="188" t="s">
        <v>138</v>
      </c>
      <c r="G99" s="38"/>
      <c r="H99" s="38"/>
      <c r="I99" s="184"/>
      <c r="J99" s="38"/>
      <c r="K99" s="38"/>
      <c r="L99" s="41"/>
      <c r="M99" s="185"/>
      <c r="N99" s="186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118</v>
      </c>
      <c r="AU99" s="19" t="s">
        <v>78</v>
      </c>
    </row>
    <row r="100" spans="1:65" s="2" customFormat="1" ht="19.5">
      <c r="A100" s="36"/>
      <c r="B100" s="37"/>
      <c r="C100" s="38"/>
      <c r="D100" s="182" t="s">
        <v>129</v>
      </c>
      <c r="E100" s="38"/>
      <c r="F100" s="210" t="s">
        <v>139</v>
      </c>
      <c r="G100" s="38"/>
      <c r="H100" s="38"/>
      <c r="I100" s="184"/>
      <c r="J100" s="38"/>
      <c r="K100" s="38"/>
      <c r="L100" s="41"/>
      <c r="M100" s="185"/>
      <c r="N100" s="186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129</v>
      </c>
      <c r="AU100" s="19" t="s">
        <v>78</v>
      </c>
    </row>
    <row r="101" spans="1:65" s="14" customFormat="1" ht="11.25">
      <c r="B101" s="199"/>
      <c r="C101" s="200"/>
      <c r="D101" s="182" t="s">
        <v>120</v>
      </c>
      <c r="E101" s="201" t="s">
        <v>19</v>
      </c>
      <c r="F101" s="202" t="s">
        <v>140</v>
      </c>
      <c r="G101" s="200"/>
      <c r="H101" s="203">
        <v>216.65</v>
      </c>
      <c r="I101" s="204"/>
      <c r="J101" s="200"/>
      <c r="K101" s="200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120</v>
      </c>
      <c r="AU101" s="209" t="s">
        <v>78</v>
      </c>
      <c r="AV101" s="14" t="s">
        <v>80</v>
      </c>
      <c r="AW101" s="14" t="s">
        <v>32</v>
      </c>
      <c r="AX101" s="14" t="s">
        <v>78</v>
      </c>
      <c r="AY101" s="209" t="s">
        <v>108</v>
      </c>
    </row>
    <row r="102" spans="1:65" s="2" customFormat="1" ht="14.45" customHeight="1">
      <c r="A102" s="36"/>
      <c r="B102" s="37"/>
      <c r="C102" s="169" t="s">
        <v>114</v>
      </c>
      <c r="D102" s="169" t="s">
        <v>109</v>
      </c>
      <c r="E102" s="170" t="s">
        <v>141</v>
      </c>
      <c r="F102" s="171" t="s">
        <v>142</v>
      </c>
      <c r="G102" s="172" t="s">
        <v>112</v>
      </c>
      <c r="H102" s="173">
        <v>216.65</v>
      </c>
      <c r="I102" s="174"/>
      <c r="J102" s="175">
        <f>ROUND(I102*H102,2)</f>
        <v>0</v>
      </c>
      <c r="K102" s="171" t="s">
        <v>113</v>
      </c>
      <c r="L102" s="41"/>
      <c r="M102" s="176" t="s">
        <v>19</v>
      </c>
      <c r="N102" s="177" t="s">
        <v>42</v>
      </c>
      <c r="O102" s="66"/>
      <c r="P102" s="178">
        <f>O102*H102</f>
        <v>0</v>
      </c>
      <c r="Q102" s="178">
        <v>0</v>
      </c>
      <c r="R102" s="178">
        <f>Q102*H102</f>
        <v>0</v>
      </c>
      <c r="S102" s="178">
        <v>0</v>
      </c>
      <c r="T102" s="179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0" t="s">
        <v>114</v>
      </c>
      <c r="AT102" s="180" t="s">
        <v>109</v>
      </c>
      <c r="AU102" s="180" t="s">
        <v>78</v>
      </c>
      <c r="AY102" s="19" t="s">
        <v>108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19" t="s">
        <v>78</v>
      </c>
      <c r="BK102" s="181">
        <f>ROUND(I102*H102,2)</f>
        <v>0</v>
      </c>
      <c r="BL102" s="19" t="s">
        <v>114</v>
      </c>
      <c r="BM102" s="180" t="s">
        <v>143</v>
      </c>
    </row>
    <row r="103" spans="1:65" s="2" customFormat="1" ht="11.25">
      <c r="A103" s="36"/>
      <c r="B103" s="37"/>
      <c r="C103" s="38"/>
      <c r="D103" s="182" t="s">
        <v>116</v>
      </c>
      <c r="E103" s="38"/>
      <c r="F103" s="183" t="s">
        <v>144</v>
      </c>
      <c r="G103" s="38"/>
      <c r="H103" s="38"/>
      <c r="I103" s="184"/>
      <c r="J103" s="38"/>
      <c r="K103" s="38"/>
      <c r="L103" s="41"/>
      <c r="M103" s="185"/>
      <c r="N103" s="186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116</v>
      </c>
      <c r="AU103" s="19" t="s">
        <v>78</v>
      </c>
    </row>
    <row r="104" spans="1:65" s="2" customFormat="1" ht="11.25">
      <c r="A104" s="36"/>
      <c r="B104" s="37"/>
      <c r="C104" s="38"/>
      <c r="D104" s="187" t="s">
        <v>118</v>
      </c>
      <c r="E104" s="38"/>
      <c r="F104" s="188" t="s">
        <v>145</v>
      </c>
      <c r="G104" s="38"/>
      <c r="H104" s="38"/>
      <c r="I104" s="184"/>
      <c r="J104" s="38"/>
      <c r="K104" s="38"/>
      <c r="L104" s="41"/>
      <c r="M104" s="185"/>
      <c r="N104" s="186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118</v>
      </c>
      <c r="AU104" s="19" t="s">
        <v>78</v>
      </c>
    </row>
    <row r="105" spans="1:65" s="14" customFormat="1" ht="11.25">
      <c r="B105" s="199"/>
      <c r="C105" s="200"/>
      <c r="D105" s="182" t="s">
        <v>120</v>
      </c>
      <c r="E105" s="201" t="s">
        <v>19</v>
      </c>
      <c r="F105" s="202" t="s">
        <v>140</v>
      </c>
      <c r="G105" s="200"/>
      <c r="H105" s="203">
        <v>216.65</v>
      </c>
      <c r="I105" s="204"/>
      <c r="J105" s="200"/>
      <c r="K105" s="200"/>
      <c r="L105" s="205"/>
      <c r="M105" s="206"/>
      <c r="N105" s="207"/>
      <c r="O105" s="207"/>
      <c r="P105" s="207"/>
      <c r="Q105" s="207"/>
      <c r="R105" s="207"/>
      <c r="S105" s="207"/>
      <c r="T105" s="208"/>
      <c r="AT105" s="209" t="s">
        <v>120</v>
      </c>
      <c r="AU105" s="209" t="s">
        <v>78</v>
      </c>
      <c r="AV105" s="14" t="s">
        <v>80</v>
      </c>
      <c r="AW105" s="14" t="s">
        <v>32</v>
      </c>
      <c r="AX105" s="14" t="s">
        <v>78</v>
      </c>
      <c r="AY105" s="209" t="s">
        <v>108</v>
      </c>
    </row>
    <row r="106" spans="1:65" s="2" customFormat="1" ht="14.45" customHeight="1">
      <c r="A106" s="36"/>
      <c r="B106" s="37"/>
      <c r="C106" s="169" t="s">
        <v>146</v>
      </c>
      <c r="D106" s="169" t="s">
        <v>109</v>
      </c>
      <c r="E106" s="170" t="s">
        <v>147</v>
      </c>
      <c r="F106" s="171" t="s">
        <v>148</v>
      </c>
      <c r="G106" s="172" t="s">
        <v>125</v>
      </c>
      <c r="H106" s="173">
        <v>55.070999999999998</v>
      </c>
      <c r="I106" s="174"/>
      <c r="J106" s="175">
        <f>ROUND(I106*H106,2)</f>
        <v>0</v>
      </c>
      <c r="K106" s="171" t="s">
        <v>113</v>
      </c>
      <c r="L106" s="41"/>
      <c r="M106" s="176" t="s">
        <v>19</v>
      </c>
      <c r="N106" s="177" t="s">
        <v>42</v>
      </c>
      <c r="O106" s="66"/>
      <c r="P106" s="178">
        <f>O106*H106</f>
        <v>0</v>
      </c>
      <c r="Q106" s="178">
        <v>0</v>
      </c>
      <c r="R106" s="178">
        <f>Q106*H106</f>
        <v>0</v>
      </c>
      <c r="S106" s="178">
        <v>0</v>
      </c>
      <c r="T106" s="179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0" t="s">
        <v>114</v>
      </c>
      <c r="AT106" s="180" t="s">
        <v>109</v>
      </c>
      <c r="AU106" s="180" t="s">
        <v>78</v>
      </c>
      <c r="AY106" s="19" t="s">
        <v>108</v>
      </c>
      <c r="BE106" s="181">
        <f>IF(N106="základní",J106,0)</f>
        <v>0</v>
      </c>
      <c r="BF106" s="181">
        <f>IF(N106="snížená",J106,0)</f>
        <v>0</v>
      </c>
      <c r="BG106" s="181">
        <f>IF(N106="zákl. přenesená",J106,0)</f>
        <v>0</v>
      </c>
      <c r="BH106" s="181">
        <f>IF(N106="sníž. přenesená",J106,0)</f>
        <v>0</v>
      </c>
      <c r="BI106" s="181">
        <f>IF(N106="nulová",J106,0)</f>
        <v>0</v>
      </c>
      <c r="BJ106" s="19" t="s">
        <v>78</v>
      </c>
      <c r="BK106" s="181">
        <f>ROUND(I106*H106,2)</f>
        <v>0</v>
      </c>
      <c r="BL106" s="19" t="s">
        <v>114</v>
      </c>
      <c r="BM106" s="180" t="s">
        <v>149</v>
      </c>
    </row>
    <row r="107" spans="1:65" s="2" customFormat="1" ht="19.5">
      <c r="A107" s="36"/>
      <c r="B107" s="37"/>
      <c r="C107" s="38"/>
      <c r="D107" s="182" t="s">
        <v>116</v>
      </c>
      <c r="E107" s="38"/>
      <c r="F107" s="183" t="s">
        <v>150</v>
      </c>
      <c r="G107" s="38"/>
      <c r="H107" s="38"/>
      <c r="I107" s="184"/>
      <c r="J107" s="38"/>
      <c r="K107" s="38"/>
      <c r="L107" s="41"/>
      <c r="M107" s="185"/>
      <c r="N107" s="186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116</v>
      </c>
      <c r="AU107" s="19" t="s">
        <v>78</v>
      </c>
    </row>
    <row r="108" spans="1:65" s="2" customFormat="1" ht="11.25">
      <c r="A108" s="36"/>
      <c r="B108" s="37"/>
      <c r="C108" s="38"/>
      <c r="D108" s="187" t="s">
        <v>118</v>
      </c>
      <c r="E108" s="38"/>
      <c r="F108" s="188" t="s">
        <v>151</v>
      </c>
      <c r="G108" s="38"/>
      <c r="H108" s="38"/>
      <c r="I108" s="184"/>
      <c r="J108" s="38"/>
      <c r="K108" s="38"/>
      <c r="L108" s="41"/>
      <c r="M108" s="185"/>
      <c r="N108" s="186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118</v>
      </c>
      <c r="AU108" s="19" t="s">
        <v>78</v>
      </c>
    </row>
    <row r="109" spans="1:65" s="2" customFormat="1" ht="19.5">
      <c r="A109" s="36"/>
      <c r="B109" s="37"/>
      <c r="C109" s="38"/>
      <c r="D109" s="182" t="s">
        <v>129</v>
      </c>
      <c r="E109" s="38"/>
      <c r="F109" s="210" t="s">
        <v>152</v>
      </c>
      <c r="G109" s="38"/>
      <c r="H109" s="38"/>
      <c r="I109" s="184"/>
      <c r="J109" s="38"/>
      <c r="K109" s="38"/>
      <c r="L109" s="41"/>
      <c r="M109" s="185"/>
      <c r="N109" s="186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129</v>
      </c>
      <c r="AU109" s="19" t="s">
        <v>78</v>
      </c>
    </row>
    <row r="110" spans="1:65" s="14" customFormat="1" ht="11.25">
      <c r="B110" s="199"/>
      <c r="C110" s="200"/>
      <c r="D110" s="182" t="s">
        <v>120</v>
      </c>
      <c r="E110" s="201" t="s">
        <v>19</v>
      </c>
      <c r="F110" s="202" t="s">
        <v>153</v>
      </c>
      <c r="G110" s="200"/>
      <c r="H110" s="203">
        <v>55.070999999999998</v>
      </c>
      <c r="I110" s="204"/>
      <c r="J110" s="200"/>
      <c r="K110" s="200"/>
      <c r="L110" s="205"/>
      <c r="M110" s="206"/>
      <c r="N110" s="207"/>
      <c r="O110" s="207"/>
      <c r="P110" s="207"/>
      <c r="Q110" s="207"/>
      <c r="R110" s="207"/>
      <c r="S110" s="207"/>
      <c r="T110" s="208"/>
      <c r="AT110" s="209" t="s">
        <v>120</v>
      </c>
      <c r="AU110" s="209" t="s">
        <v>78</v>
      </c>
      <c r="AV110" s="14" t="s">
        <v>80</v>
      </c>
      <c r="AW110" s="14" t="s">
        <v>32</v>
      </c>
      <c r="AX110" s="14" t="s">
        <v>78</v>
      </c>
      <c r="AY110" s="209" t="s">
        <v>108</v>
      </c>
    </row>
    <row r="111" spans="1:65" s="2" customFormat="1" ht="14.45" customHeight="1">
      <c r="A111" s="36"/>
      <c r="B111" s="37"/>
      <c r="C111" s="169" t="s">
        <v>154</v>
      </c>
      <c r="D111" s="169" t="s">
        <v>109</v>
      </c>
      <c r="E111" s="170" t="s">
        <v>155</v>
      </c>
      <c r="F111" s="171" t="s">
        <v>156</v>
      </c>
      <c r="G111" s="172" t="s">
        <v>125</v>
      </c>
      <c r="H111" s="173">
        <v>24.75</v>
      </c>
      <c r="I111" s="174"/>
      <c r="J111" s="175">
        <f>ROUND(I111*H111,2)</f>
        <v>0</v>
      </c>
      <c r="K111" s="171" t="s">
        <v>113</v>
      </c>
      <c r="L111" s="41"/>
      <c r="M111" s="176" t="s">
        <v>19</v>
      </c>
      <c r="N111" s="177" t="s">
        <v>42</v>
      </c>
      <c r="O111" s="66"/>
      <c r="P111" s="178">
        <f>O111*H111</f>
        <v>0</v>
      </c>
      <c r="Q111" s="178">
        <v>0</v>
      </c>
      <c r="R111" s="178">
        <f>Q111*H111</f>
        <v>0</v>
      </c>
      <c r="S111" s="178">
        <v>0</v>
      </c>
      <c r="T111" s="179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0" t="s">
        <v>114</v>
      </c>
      <c r="AT111" s="180" t="s">
        <v>109</v>
      </c>
      <c r="AU111" s="180" t="s">
        <v>78</v>
      </c>
      <c r="AY111" s="19" t="s">
        <v>108</v>
      </c>
      <c r="BE111" s="181">
        <f>IF(N111="základní",J111,0)</f>
        <v>0</v>
      </c>
      <c r="BF111" s="181">
        <f>IF(N111="snížená",J111,0)</f>
        <v>0</v>
      </c>
      <c r="BG111" s="181">
        <f>IF(N111="zákl. přenesená",J111,0)</f>
        <v>0</v>
      </c>
      <c r="BH111" s="181">
        <f>IF(N111="sníž. přenesená",J111,0)</f>
        <v>0</v>
      </c>
      <c r="BI111" s="181">
        <f>IF(N111="nulová",J111,0)</f>
        <v>0</v>
      </c>
      <c r="BJ111" s="19" t="s">
        <v>78</v>
      </c>
      <c r="BK111" s="181">
        <f>ROUND(I111*H111,2)</f>
        <v>0</v>
      </c>
      <c r="BL111" s="19" t="s">
        <v>114</v>
      </c>
      <c r="BM111" s="180" t="s">
        <v>157</v>
      </c>
    </row>
    <row r="112" spans="1:65" s="2" customFormat="1" ht="19.5">
      <c r="A112" s="36"/>
      <c r="B112" s="37"/>
      <c r="C112" s="38"/>
      <c r="D112" s="182" t="s">
        <v>116</v>
      </c>
      <c r="E112" s="38"/>
      <c r="F112" s="183" t="s">
        <v>158</v>
      </c>
      <c r="G112" s="38"/>
      <c r="H112" s="38"/>
      <c r="I112" s="184"/>
      <c r="J112" s="38"/>
      <c r="K112" s="38"/>
      <c r="L112" s="41"/>
      <c r="M112" s="185"/>
      <c r="N112" s="186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116</v>
      </c>
      <c r="AU112" s="19" t="s">
        <v>78</v>
      </c>
    </row>
    <row r="113" spans="1:65" s="2" customFormat="1" ht="11.25">
      <c r="A113" s="36"/>
      <c r="B113" s="37"/>
      <c r="C113" s="38"/>
      <c r="D113" s="187" t="s">
        <v>118</v>
      </c>
      <c r="E113" s="38"/>
      <c r="F113" s="188" t="s">
        <v>159</v>
      </c>
      <c r="G113" s="38"/>
      <c r="H113" s="38"/>
      <c r="I113" s="184"/>
      <c r="J113" s="38"/>
      <c r="K113" s="38"/>
      <c r="L113" s="41"/>
      <c r="M113" s="185"/>
      <c r="N113" s="186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118</v>
      </c>
      <c r="AU113" s="19" t="s">
        <v>78</v>
      </c>
    </row>
    <row r="114" spans="1:65" s="2" customFormat="1" ht="19.5">
      <c r="A114" s="36"/>
      <c r="B114" s="37"/>
      <c r="C114" s="38"/>
      <c r="D114" s="182" t="s">
        <v>129</v>
      </c>
      <c r="E114" s="38"/>
      <c r="F114" s="210" t="s">
        <v>160</v>
      </c>
      <c r="G114" s="38"/>
      <c r="H114" s="38"/>
      <c r="I114" s="184"/>
      <c r="J114" s="38"/>
      <c r="K114" s="38"/>
      <c r="L114" s="41"/>
      <c r="M114" s="185"/>
      <c r="N114" s="186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129</v>
      </c>
      <c r="AU114" s="19" t="s">
        <v>78</v>
      </c>
    </row>
    <row r="115" spans="1:65" s="13" customFormat="1" ht="11.25">
      <c r="B115" s="189"/>
      <c r="C115" s="190"/>
      <c r="D115" s="182" t="s">
        <v>120</v>
      </c>
      <c r="E115" s="191" t="s">
        <v>19</v>
      </c>
      <c r="F115" s="192" t="s">
        <v>161</v>
      </c>
      <c r="G115" s="190"/>
      <c r="H115" s="191" t="s">
        <v>19</v>
      </c>
      <c r="I115" s="193"/>
      <c r="J115" s="190"/>
      <c r="K115" s="190"/>
      <c r="L115" s="194"/>
      <c r="M115" s="195"/>
      <c r="N115" s="196"/>
      <c r="O115" s="196"/>
      <c r="P115" s="196"/>
      <c r="Q115" s="196"/>
      <c r="R115" s="196"/>
      <c r="S115" s="196"/>
      <c r="T115" s="197"/>
      <c r="AT115" s="198" t="s">
        <v>120</v>
      </c>
      <c r="AU115" s="198" t="s">
        <v>78</v>
      </c>
      <c r="AV115" s="13" t="s">
        <v>78</v>
      </c>
      <c r="AW115" s="13" t="s">
        <v>32</v>
      </c>
      <c r="AX115" s="13" t="s">
        <v>71</v>
      </c>
      <c r="AY115" s="198" t="s">
        <v>108</v>
      </c>
    </row>
    <row r="116" spans="1:65" s="14" customFormat="1" ht="11.25">
      <c r="B116" s="199"/>
      <c r="C116" s="200"/>
      <c r="D116" s="182" t="s">
        <v>120</v>
      </c>
      <c r="E116" s="201" t="s">
        <v>19</v>
      </c>
      <c r="F116" s="202" t="s">
        <v>162</v>
      </c>
      <c r="G116" s="200"/>
      <c r="H116" s="203">
        <v>24.75</v>
      </c>
      <c r="I116" s="204"/>
      <c r="J116" s="200"/>
      <c r="K116" s="200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120</v>
      </c>
      <c r="AU116" s="209" t="s">
        <v>78</v>
      </c>
      <c r="AV116" s="14" t="s">
        <v>80</v>
      </c>
      <c r="AW116" s="14" t="s">
        <v>32</v>
      </c>
      <c r="AX116" s="14" t="s">
        <v>78</v>
      </c>
      <c r="AY116" s="209" t="s">
        <v>108</v>
      </c>
    </row>
    <row r="117" spans="1:65" s="2" customFormat="1" ht="19.899999999999999" customHeight="1">
      <c r="A117" s="36"/>
      <c r="B117" s="37"/>
      <c r="C117" s="169" t="s">
        <v>163</v>
      </c>
      <c r="D117" s="169" t="s">
        <v>109</v>
      </c>
      <c r="E117" s="170" t="s">
        <v>164</v>
      </c>
      <c r="F117" s="171" t="s">
        <v>165</v>
      </c>
      <c r="G117" s="172" t="s">
        <v>112</v>
      </c>
      <c r="H117" s="173">
        <v>148.79400000000001</v>
      </c>
      <c r="I117" s="174"/>
      <c r="J117" s="175">
        <f>ROUND(I117*H117,2)</f>
        <v>0</v>
      </c>
      <c r="K117" s="171" t="s">
        <v>113</v>
      </c>
      <c r="L117" s="41"/>
      <c r="M117" s="176" t="s">
        <v>19</v>
      </c>
      <c r="N117" s="177" t="s">
        <v>42</v>
      </c>
      <c r="O117" s="66"/>
      <c r="P117" s="178">
        <f>O117*H117</f>
        <v>0</v>
      </c>
      <c r="Q117" s="178">
        <v>0</v>
      </c>
      <c r="R117" s="178">
        <f>Q117*H117</f>
        <v>0</v>
      </c>
      <c r="S117" s="178">
        <v>0</v>
      </c>
      <c r="T117" s="179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0" t="s">
        <v>114</v>
      </c>
      <c r="AT117" s="180" t="s">
        <v>109</v>
      </c>
      <c r="AU117" s="180" t="s">
        <v>78</v>
      </c>
      <c r="AY117" s="19" t="s">
        <v>108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19" t="s">
        <v>78</v>
      </c>
      <c r="BK117" s="181">
        <f>ROUND(I117*H117,2)</f>
        <v>0</v>
      </c>
      <c r="BL117" s="19" t="s">
        <v>114</v>
      </c>
      <c r="BM117" s="180" t="s">
        <v>166</v>
      </c>
    </row>
    <row r="118" spans="1:65" s="2" customFormat="1" ht="19.5">
      <c r="A118" s="36"/>
      <c r="B118" s="37"/>
      <c r="C118" s="38"/>
      <c r="D118" s="182" t="s">
        <v>116</v>
      </c>
      <c r="E118" s="38"/>
      <c r="F118" s="183" t="s">
        <v>167</v>
      </c>
      <c r="G118" s="38"/>
      <c r="H118" s="38"/>
      <c r="I118" s="184"/>
      <c r="J118" s="38"/>
      <c r="K118" s="38"/>
      <c r="L118" s="41"/>
      <c r="M118" s="185"/>
      <c r="N118" s="186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116</v>
      </c>
      <c r="AU118" s="19" t="s">
        <v>78</v>
      </c>
    </row>
    <row r="119" spans="1:65" s="2" customFormat="1" ht="11.25">
      <c r="A119" s="36"/>
      <c r="B119" s="37"/>
      <c r="C119" s="38"/>
      <c r="D119" s="187" t="s">
        <v>118</v>
      </c>
      <c r="E119" s="38"/>
      <c r="F119" s="188" t="s">
        <v>168</v>
      </c>
      <c r="G119" s="38"/>
      <c r="H119" s="38"/>
      <c r="I119" s="184"/>
      <c r="J119" s="38"/>
      <c r="K119" s="38"/>
      <c r="L119" s="41"/>
      <c r="M119" s="185"/>
      <c r="N119" s="186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118</v>
      </c>
      <c r="AU119" s="19" t="s">
        <v>78</v>
      </c>
    </row>
    <row r="120" spans="1:65" s="2" customFormat="1" ht="19.5">
      <c r="A120" s="36"/>
      <c r="B120" s="37"/>
      <c r="C120" s="38"/>
      <c r="D120" s="182" t="s">
        <v>129</v>
      </c>
      <c r="E120" s="38"/>
      <c r="F120" s="210" t="s">
        <v>169</v>
      </c>
      <c r="G120" s="38"/>
      <c r="H120" s="38"/>
      <c r="I120" s="184"/>
      <c r="J120" s="38"/>
      <c r="K120" s="38"/>
      <c r="L120" s="41"/>
      <c r="M120" s="185"/>
      <c r="N120" s="186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129</v>
      </c>
      <c r="AU120" s="19" t="s">
        <v>78</v>
      </c>
    </row>
    <row r="121" spans="1:65" s="13" customFormat="1" ht="11.25">
      <c r="B121" s="189"/>
      <c r="C121" s="190"/>
      <c r="D121" s="182" t="s">
        <v>120</v>
      </c>
      <c r="E121" s="191" t="s">
        <v>19</v>
      </c>
      <c r="F121" s="192" t="s">
        <v>170</v>
      </c>
      <c r="G121" s="190"/>
      <c r="H121" s="191" t="s">
        <v>19</v>
      </c>
      <c r="I121" s="193"/>
      <c r="J121" s="190"/>
      <c r="K121" s="190"/>
      <c r="L121" s="194"/>
      <c r="M121" s="195"/>
      <c r="N121" s="196"/>
      <c r="O121" s="196"/>
      <c r="P121" s="196"/>
      <c r="Q121" s="196"/>
      <c r="R121" s="196"/>
      <c r="S121" s="196"/>
      <c r="T121" s="197"/>
      <c r="AT121" s="198" t="s">
        <v>120</v>
      </c>
      <c r="AU121" s="198" t="s">
        <v>78</v>
      </c>
      <c r="AV121" s="13" t="s">
        <v>78</v>
      </c>
      <c r="AW121" s="13" t="s">
        <v>32</v>
      </c>
      <c r="AX121" s="13" t="s">
        <v>71</v>
      </c>
      <c r="AY121" s="198" t="s">
        <v>108</v>
      </c>
    </row>
    <row r="122" spans="1:65" s="14" customFormat="1" ht="11.25">
      <c r="B122" s="199"/>
      <c r="C122" s="200"/>
      <c r="D122" s="182" t="s">
        <v>120</v>
      </c>
      <c r="E122" s="201" t="s">
        <v>19</v>
      </c>
      <c r="F122" s="202" t="s">
        <v>171</v>
      </c>
      <c r="G122" s="200"/>
      <c r="H122" s="203">
        <v>148.79400000000001</v>
      </c>
      <c r="I122" s="204"/>
      <c r="J122" s="200"/>
      <c r="K122" s="200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120</v>
      </c>
      <c r="AU122" s="209" t="s">
        <v>78</v>
      </c>
      <c r="AV122" s="14" t="s">
        <v>80</v>
      </c>
      <c r="AW122" s="14" t="s">
        <v>32</v>
      </c>
      <c r="AX122" s="14" t="s">
        <v>78</v>
      </c>
      <c r="AY122" s="209" t="s">
        <v>108</v>
      </c>
    </row>
    <row r="123" spans="1:65" s="2" customFormat="1" ht="19.899999999999999" customHeight="1">
      <c r="A123" s="36"/>
      <c r="B123" s="37"/>
      <c r="C123" s="169" t="s">
        <v>172</v>
      </c>
      <c r="D123" s="169" t="s">
        <v>109</v>
      </c>
      <c r="E123" s="170" t="s">
        <v>173</v>
      </c>
      <c r="F123" s="171" t="s">
        <v>174</v>
      </c>
      <c r="G123" s="172" t="s">
        <v>112</v>
      </c>
      <c r="H123" s="173">
        <v>55.793999999999997</v>
      </c>
      <c r="I123" s="174"/>
      <c r="J123" s="175">
        <f>ROUND(I123*H123,2)</f>
        <v>0</v>
      </c>
      <c r="K123" s="171" t="s">
        <v>113</v>
      </c>
      <c r="L123" s="41"/>
      <c r="M123" s="176" t="s">
        <v>19</v>
      </c>
      <c r="N123" s="177" t="s">
        <v>42</v>
      </c>
      <c r="O123" s="66"/>
      <c r="P123" s="178">
        <f>O123*H123</f>
        <v>0</v>
      </c>
      <c r="Q123" s="178">
        <v>0</v>
      </c>
      <c r="R123" s="178">
        <f>Q123*H123</f>
        <v>0</v>
      </c>
      <c r="S123" s="178">
        <v>0</v>
      </c>
      <c r="T123" s="179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0" t="s">
        <v>114</v>
      </c>
      <c r="AT123" s="180" t="s">
        <v>109</v>
      </c>
      <c r="AU123" s="180" t="s">
        <v>78</v>
      </c>
      <c r="AY123" s="19" t="s">
        <v>108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19" t="s">
        <v>78</v>
      </c>
      <c r="BK123" s="181">
        <f>ROUND(I123*H123,2)</f>
        <v>0</v>
      </c>
      <c r="BL123" s="19" t="s">
        <v>114</v>
      </c>
      <c r="BM123" s="180" t="s">
        <v>175</v>
      </c>
    </row>
    <row r="124" spans="1:65" s="2" customFormat="1" ht="11.25">
      <c r="A124" s="36"/>
      <c r="B124" s="37"/>
      <c r="C124" s="38"/>
      <c r="D124" s="182" t="s">
        <v>116</v>
      </c>
      <c r="E124" s="38"/>
      <c r="F124" s="183" t="s">
        <v>176</v>
      </c>
      <c r="G124" s="38"/>
      <c r="H124" s="38"/>
      <c r="I124" s="184"/>
      <c r="J124" s="38"/>
      <c r="K124" s="38"/>
      <c r="L124" s="41"/>
      <c r="M124" s="185"/>
      <c r="N124" s="186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116</v>
      </c>
      <c r="AU124" s="19" t="s">
        <v>78</v>
      </c>
    </row>
    <row r="125" spans="1:65" s="2" customFormat="1" ht="11.25">
      <c r="A125" s="36"/>
      <c r="B125" s="37"/>
      <c r="C125" s="38"/>
      <c r="D125" s="187" t="s">
        <v>118</v>
      </c>
      <c r="E125" s="38"/>
      <c r="F125" s="188" t="s">
        <v>177</v>
      </c>
      <c r="G125" s="38"/>
      <c r="H125" s="38"/>
      <c r="I125" s="184"/>
      <c r="J125" s="38"/>
      <c r="K125" s="38"/>
      <c r="L125" s="41"/>
      <c r="M125" s="185"/>
      <c r="N125" s="186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118</v>
      </c>
      <c r="AU125" s="19" t="s">
        <v>78</v>
      </c>
    </row>
    <row r="126" spans="1:65" s="2" customFormat="1" ht="19.5">
      <c r="A126" s="36"/>
      <c r="B126" s="37"/>
      <c r="C126" s="38"/>
      <c r="D126" s="182" t="s">
        <v>129</v>
      </c>
      <c r="E126" s="38"/>
      <c r="F126" s="210" t="s">
        <v>178</v>
      </c>
      <c r="G126" s="38"/>
      <c r="H126" s="38"/>
      <c r="I126" s="184"/>
      <c r="J126" s="38"/>
      <c r="K126" s="38"/>
      <c r="L126" s="41"/>
      <c r="M126" s="185"/>
      <c r="N126" s="186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129</v>
      </c>
      <c r="AU126" s="19" t="s">
        <v>78</v>
      </c>
    </row>
    <row r="127" spans="1:65" s="13" customFormat="1" ht="11.25">
      <c r="B127" s="189"/>
      <c r="C127" s="190"/>
      <c r="D127" s="182" t="s">
        <v>120</v>
      </c>
      <c r="E127" s="191" t="s">
        <v>19</v>
      </c>
      <c r="F127" s="192" t="s">
        <v>179</v>
      </c>
      <c r="G127" s="190"/>
      <c r="H127" s="191" t="s">
        <v>19</v>
      </c>
      <c r="I127" s="193"/>
      <c r="J127" s="190"/>
      <c r="K127" s="190"/>
      <c r="L127" s="194"/>
      <c r="M127" s="195"/>
      <c r="N127" s="196"/>
      <c r="O127" s="196"/>
      <c r="P127" s="196"/>
      <c r="Q127" s="196"/>
      <c r="R127" s="196"/>
      <c r="S127" s="196"/>
      <c r="T127" s="197"/>
      <c r="AT127" s="198" t="s">
        <v>120</v>
      </c>
      <c r="AU127" s="198" t="s">
        <v>78</v>
      </c>
      <c r="AV127" s="13" t="s">
        <v>78</v>
      </c>
      <c r="AW127" s="13" t="s">
        <v>32</v>
      </c>
      <c r="AX127" s="13" t="s">
        <v>71</v>
      </c>
      <c r="AY127" s="198" t="s">
        <v>108</v>
      </c>
    </row>
    <row r="128" spans="1:65" s="14" customFormat="1" ht="11.25">
      <c r="B128" s="199"/>
      <c r="C128" s="200"/>
      <c r="D128" s="182" t="s">
        <v>120</v>
      </c>
      <c r="E128" s="201" t="s">
        <v>19</v>
      </c>
      <c r="F128" s="202" t="s">
        <v>122</v>
      </c>
      <c r="G128" s="200"/>
      <c r="H128" s="203">
        <v>55.793999999999997</v>
      </c>
      <c r="I128" s="204"/>
      <c r="J128" s="200"/>
      <c r="K128" s="200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120</v>
      </c>
      <c r="AU128" s="209" t="s">
        <v>78</v>
      </c>
      <c r="AV128" s="14" t="s">
        <v>80</v>
      </c>
      <c r="AW128" s="14" t="s">
        <v>32</v>
      </c>
      <c r="AX128" s="14" t="s">
        <v>78</v>
      </c>
      <c r="AY128" s="209" t="s">
        <v>108</v>
      </c>
    </row>
    <row r="129" spans="1:65" s="2" customFormat="1" ht="14.45" customHeight="1">
      <c r="A129" s="36"/>
      <c r="B129" s="37"/>
      <c r="C129" s="169" t="s">
        <v>180</v>
      </c>
      <c r="D129" s="169" t="s">
        <v>109</v>
      </c>
      <c r="E129" s="170" t="s">
        <v>181</v>
      </c>
      <c r="F129" s="171" t="s">
        <v>182</v>
      </c>
      <c r="G129" s="172" t="s">
        <v>125</v>
      </c>
      <c r="H129" s="173">
        <v>5.4</v>
      </c>
      <c r="I129" s="174"/>
      <c r="J129" s="175">
        <f>ROUND(I129*H129,2)</f>
        <v>0</v>
      </c>
      <c r="K129" s="171" t="s">
        <v>113</v>
      </c>
      <c r="L129" s="41"/>
      <c r="M129" s="176" t="s">
        <v>19</v>
      </c>
      <c r="N129" s="177" t="s">
        <v>42</v>
      </c>
      <c r="O129" s="66"/>
      <c r="P129" s="178">
        <f>O129*H129</f>
        <v>0</v>
      </c>
      <c r="Q129" s="178">
        <v>0</v>
      </c>
      <c r="R129" s="178">
        <f>Q129*H129</f>
        <v>0</v>
      </c>
      <c r="S129" s="178">
        <v>0</v>
      </c>
      <c r="T129" s="17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0" t="s">
        <v>114</v>
      </c>
      <c r="AT129" s="180" t="s">
        <v>109</v>
      </c>
      <c r="AU129" s="180" t="s">
        <v>78</v>
      </c>
      <c r="AY129" s="19" t="s">
        <v>108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19" t="s">
        <v>78</v>
      </c>
      <c r="BK129" s="181">
        <f>ROUND(I129*H129,2)</f>
        <v>0</v>
      </c>
      <c r="BL129" s="19" t="s">
        <v>114</v>
      </c>
      <c r="BM129" s="180" t="s">
        <v>183</v>
      </c>
    </row>
    <row r="130" spans="1:65" s="2" customFormat="1" ht="11.25">
      <c r="A130" s="36"/>
      <c r="B130" s="37"/>
      <c r="C130" s="38"/>
      <c r="D130" s="182" t="s">
        <v>116</v>
      </c>
      <c r="E130" s="38"/>
      <c r="F130" s="183" t="s">
        <v>184</v>
      </c>
      <c r="G130" s="38"/>
      <c r="H130" s="38"/>
      <c r="I130" s="184"/>
      <c r="J130" s="38"/>
      <c r="K130" s="38"/>
      <c r="L130" s="41"/>
      <c r="M130" s="185"/>
      <c r="N130" s="186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116</v>
      </c>
      <c r="AU130" s="19" t="s">
        <v>78</v>
      </c>
    </row>
    <row r="131" spans="1:65" s="2" customFormat="1" ht="11.25">
      <c r="A131" s="36"/>
      <c r="B131" s="37"/>
      <c r="C131" s="38"/>
      <c r="D131" s="187" t="s">
        <v>118</v>
      </c>
      <c r="E131" s="38"/>
      <c r="F131" s="188" t="s">
        <v>185</v>
      </c>
      <c r="G131" s="38"/>
      <c r="H131" s="38"/>
      <c r="I131" s="184"/>
      <c r="J131" s="38"/>
      <c r="K131" s="38"/>
      <c r="L131" s="41"/>
      <c r="M131" s="185"/>
      <c r="N131" s="186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118</v>
      </c>
      <c r="AU131" s="19" t="s">
        <v>78</v>
      </c>
    </row>
    <row r="132" spans="1:65" s="2" customFormat="1" ht="19.5">
      <c r="A132" s="36"/>
      <c r="B132" s="37"/>
      <c r="C132" s="38"/>
      <c r="D132" s="182" t="s">
        <v>129</v>
      </c>
      <c r="E132" s="38"/>
      <c r="F132" s="210" t="s">
        <v>186</v>
      </c>
      <c r="G132" s="38"/>
      <c r="H132" s="38"/>
      <c r="I132" s="184"/>
      <c r="J132" s="38"/>
      <c r="K132" s="38"/>
      <c r="L132" s="41"/>
      <c r="M132" s="185"/>
      <c r="N132" s="186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129</v>
      </c>
      <c r="AU132" s="19" t="s">
        <v>78</v>
      </c>
    </row>
    <row r="133" spans="1:65" s="13" customFormat="1" ht="11.25">
      <c r="B133" s="189"/>
      <c r="C133" s="190"/>
      <c r="D133" s="182" t="s">
        <v>120</v>
      </c>
      <c r="E133" s="191" t="s">
        <v>19</v>
      </c>
      <c r="F133" s="192" t="s">
        <v>187</v>
      </c>
      <c r="G133" s="190"/>
      <c r="H133" s="191" t="s">
        <v>19</v>
      </c>
      <c r="I133" s="193"/>
      <c r="J133" s="190"/>
      <c r="K133" s="190"/>
      <c r="L133" s="194"/>
      <c r="M133" s="195"/>
      <c r="N133" s="196"/>
      <c r="O133" s="196"/>
      <c r="P133" s="196"/>
      <c r="Q133" s="196"/>
      <c r="R133" s="196"/>
      <c r="S133" s="196"/>
      <c r="T133" s="197"/>
      <c r="AT133" s="198" t="s">
        <v>120</v>
      </c>
      <c r="AU133" s="198" t="s">
        <v>78</v>
      </c>
      <c r="AV133" s="13" t="s">
        <v>78</v>
      </c>
      <c r="AW133" s="13" t="s">
        <v>32</v>
      </c>
      <c r="AX133" s="13" t="s">
        <v>71</v>
      </c>
      <c r="AY133" s="198" t="s">
        <v>108</v>
      </c>
    </row>
    <row r="134" spans="1:65" s="14" customFormat="1" ht="11.25">
      <c r="B134" s="199"/>
      <c r="C134" s="200"/>
      <c r="D134" s="182" t="s">
        <v>120</v>
      </c>
      <c r="E134" s="201" t="s">
        <v>19</v>
      </c>
      <c r="F134" s="202" t="s">
        <v>188</v>
      </c>
      <c r="G134" s="200"/>
      <c r="H134" s="203">
        <v>5.4</v>
      </c>
      <c r="I134" s="204"/>
      <c r="J134" s="200"/>
      <c r="K134" s="200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120</v>
      </c>
      <c r="AU134" s="209" t="s">
        <v>78</v>
      </c>
      <c r="AV134" s="14" t="s">
        <v>80</v>
      </c>
      <c r="AW134" s="14" t="s">
        <v>32</v>
      </c>
      <c r="AX134" s="14" t="s">
        <v>78</v>
      </c>
      <c r="AY134" s="209" t="s">
        <v>108</v>
      </c>
    </row>
    <row r="135" spans="1:65" s="2" customFormat="1" ht="14.45" customHeight="1">
      <c r="A135" s="36"/>
      <c r="B135" s="37"/>
      <c r="C135" s="169" t="s">
        <v>189</v>
      </c>
      <c r="D135" s="169" t="s">
        <v>109</v>
      </c>
      <c r="E135" s="170" t="s">
        <v>190</v>
      </c>
      <c r="F135" s="171" t="s">
        <v>191</v>
      </c>
      <c r="G135" s="172" t="s">
        <v>192</v>
      </c>
      <c r="H135" s="173">
        <v>6</v>
      </c>
      <c r="I135" s="174"/>
      <c r="J135" s="175">
        <f>ROUND(I135*H135,2)</f>
        <v>0</v>
      </c>
      <c r="K135" s="171" t="s">
        <v>113</v>
      </c>
      <c r="L135" s="41"/>
      <c r="M135" s="176" t="s">
        <v>19</v>
      </c>
      <c r="N135" s="177" t="s">
        <v>42</v>
      </c>
      <c r="O135" s="66"/>
      <c r="P135" s="178">
        <f>O135*H135</f>
        <v>0</v>
      </c>
      <c r="Q135" s="178">
        <v>0</v>
      </c>
      <c r="R135" s="178">
        <f>Q135*H135</f>
        <v>0</v>
      </c>
      <c r="S135" s="178">
        <v>0</v>
      </c>
      <c r="T135" s="17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0" t="s">
        <v>114</v>
      </c>
      <c r="AT135" s="180" t="s">
        <v>109</v>
      </c>
      <c r="AU135" s="180" t="s">
        <v>78</v>
      </c>
      <c r="AY135" s="19" t="s">
        <v>108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19" t="s">
        <v>78</v>
      </c>
      <c r="BK135" s="181">
        <f>ROUND(I135*H135,2)</f>
        <v>0</v>
      </c>
      <c r="BL135" s="19" t="s">
        <v>114</v>
      </c>
      <c r="BM135" s="180" t="s">
        <v>193</v>
      </c>
    </row>
    <row r="136" spans="1:65" s="2" customFormat="1" ht="11.25">
      <c r="A136" s="36"/>
      <c r="B136" s="37"/>
      <c r="C136" s="38"/>
      <c r="D136" s="182" t="s">
        <v>116</v>
      </c>
      <c r="E136" s="38"/>
      <c r="F136" s="183" t="s">
        <v>194</v>
      </c>
      <c r="G136" s="38"/>
      <c r="H136" s="38"/>
      <c r="I136" s="184"/>
      <c r="J136" s="38"/>
      <c r="K136" s="38"/>
      <c r="L136" s="41"/>
      <c r="M136" s="185"/>
      <c r="N136" s="186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116</v>
      </c>
      <c r="AU136" s="19" t="s">
        <v>78</v>
      </c>
    </row>
    <row r="137" spans="1:65" s="2" customFormat="1" ht="11.25">
      <c r="A137" s="36"/>
      <c r="B137" s="37"/>
      <c r="C137" s="38"/>
      <c r="D137" s="187" t="s">
        <v>118</v>
      </c>
      <c r="E137" s="38"/>
      <c r="F137" s="188" t="s">
        <v>195</v>
      </c>
      <c r="G137" s="38"/>
      <c r="H137" s="38"/>
      <c r="I137" s="184"/>
      <c r="J137" s="38"/>
      <c r="K137" s="38"/>
      <c r="L137" s="41"/>
      <c r="M137" s="185"/>
      <c r="N137" s="186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118</v>
      </c>
      <c r="AU137" s="19" t="s">
        <v>78</v>
      </c>
    </row>
    <row r="138" spans="1:65" s="2" customFormat="1" ht="19.5">
      <c r="A138" s="36"/>
      <c r="B138" s="37"/>
      <c r="C138" s="38"/>
      <c r="D138" s="182" t="s">
        <v>129</v>
      </c>
      <c r="E138" s="38"/>
      <c r="F138" s="210" t="s">
        <v>196</v>
      </c>
      <c r="G138" s="38"/>
      <c r="H138" s="38"/>
      <c r="I138" s="184"/>
      <c r="J138" s="38"/>
      <c r="K138" s="38"/>
      <c r="L138" s="41"/>
      <c r="M138" s="185"/>
      <c r="N138" s="186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129</v>
      </c>
      <c r="AU138" s="19" t="s">
        <v>78</v>
      </c>
    </row>
    <row r="139" spans="1:65" s="2" customFormat="1" ht="14.45" customHeight="1">
      <c r="A139" s="36"/>
      <c r="B139" s="37"/>
      <c r="C139" s="169" t="s">
        <v>197</v>
      </c>
      <c r="D139" s="169" t="s">
        <v>109</v>
      </c>
      <c r="E139" s="170" t="s">
        <v>198</v>
      </c>
      <c r="F139" s="171" t="s">
        <v>199</v>
      </c>
      <c r="G139" s="172" t="s">
        <v>200</v>
      </c>
      <c r="H139" s="173">
        <v>60</v>
      </c>
      <c r="I139" s="174"/>
      <c r="J139" s="175">
        <f>ROUND(I139*H139,2)</f>
        <v>0</v>
      </c>
      <c r="K139" s="171" t="s">
        <v>113</v>
      </c>
      <c r="L139" s="41"/>
      <c r="M139" s="176" t="s">
        <v>19</v>
      </c>
      <c r="N139" s="177" t="s">
        <v>42</v>
      </c>
      <c r="O139" s="66"/>
      <c r="P139" s="178">
        <f>O139*H139</f>
        <v>0</v>
      </c>
      <c r="Q139" s="178">
        <v>0</v>
      </c>
      <c r="R139" s="178">
        <f>Q139*H139</f>
        <v>0</v>
      </c>
      <c r="S139" s="178">
        <v>0.32</v>
      </c>
      <c r="T139" s="179">
        <f>S139*H139</f>
        <v>19.2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0" t="s">
        <v>114</v>
      </c>
      <c r="AT139" s="180" t="s">
        <v>109</v>
      </c>
      <c r="AU139" s="180" t="s">
        <v>78</v>
      </c>
      <c r="AY139" s="19" t="s">
        <v>108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19" t="s">
        <v>78</v>
      </c>
      <c r="BK139" s="181">
        <f>ROUND(I139*H139,2)</f>
        <v>0</v>
      </c>
      <c r="BL139" s="19" t="s">
        <v>114</v>
      </c>
      <c r="BM139" s="180" t="s">
        <v>201</v>
      </c>
    </row>
    <row r="140" spans="1:65" s="2" customFormat="1" ht="11.25">
      <c r="A140" s="36"/>
      <c r="B140" s="37"/>
      <c r="C140" s="38"/>
      <c r="D140" s="182" t="s">
        <v>116</v>
      </c>
      <c r="E140" s="38"/>
      <c r="F140" s="183" t="s">
        <v>202</v>
      </c>
      <c r="G140" s="38"/>
      <c r="H140" s="38"/>
      <c r="I140" s="184"/>
      <c r="J140" s="38"/>
      <c r="K140" s="38"/>
      <c r="L140" s="41"/>
      <c r="M140" s="185"/>
      <c r="N140" s="186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116</v>
      </c>
      <c r="AU140" s="19" t="s">
        <v>78</v>
      </c>
    </row>
    <row r="141" spans="1:65" s="2" customFormat="1" ht="11.25">
      <c r="A141" s="36"/>
      <c r="B141" s="37"/>
      <c r="C141" s="38"/>
      <c r="D141" s="187" t="s">
        <v>118</v>
      </c>
      <c r="E141" s="38"/>
      <c r="F141" s="188" t="s">
        <v>203</v>
      </c>
      <c r="G141" s="38"/>
      <c r="H141" s="38"/>
      <c r="I141" s="184"/>
      <c r="J141" s="38"/>
      <c r="K141" s="38"/>
      <c r="L141" s="41"/>
      <c r="M141" s="185"/>
      <c r="N141" s="186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118</v>
      </c>
      <c r="AU141" s="19" t="s">
        <v>78</v>
      </c>
    </row>
    <row r="142" spans="1:65" s="2" customFormat="1" ht="19.5">
      <c r="A142" s="36"/>
      <c r="B142" s="37"/>
      <c r="C142" s="38"/>
      <c r="D142" s="182" t="s">
        <v>129</v>
      </c>
      <c r="E142" s="38"/>
      <c r="F142" s="210" t="s">
        <v>204</v>
      </c>
      <c r="G142" s="38"/>
      <c r="H142" s="38"/>
      <c r="I142" s="184"/>
      <c r="J142" s="38"/>
      <c r="K142" s="38"/>
      <c r="L142" s="41"/>
      <c r="M142" s="185"/>
      <c r="N142" s="186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129</v>
      </c>
      <c r="AU142" s="19" t="s">
        <v>78</v>
      </c>
    </row>
    <row r="143" spans="1:65" s="14" customFormat="1" ht="11.25">
      <c r="B143" s="199"/>
      <c r="C143" s="200"/>
      <c r="D143" s="182" t="s">
        <v>120</v>
      </c>
      <c r="E143" s="201" t="s">
        <v>19</v>
      </c>
      <c r="F143" s="202" t="s">
        <v>205</v>
      </c>
      <c r="G143" s="200"/>
      <c r="H143" s="203">
        <v>60</v>
      </c>
      <c r="I143" s="204"/>
      <c r="J143" s="200"/>
      <c r="K143" s="200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120</v>
      </c>
      <c r="AU143" s="209" t="s">
        <v>78</v>
      </c>
      <c r="AV143" s="14" t="s">
        <v>80</v>
      </c>
      <c r="AW143" s="14" t="s">
        <v>32</v>
      </c>
      <c r="AX143" s="14" t="s">
        <v>78</v>
      </c>
      <c r="AY143" s="209" t="s">
        <v>108</v>
      </c>
    </row>
    <row r="144" spans="1:65" s="2" customFormat="1" ht="14.45" customHeight="1">
      <c r="A144" s="36"/>
      <c r="B144" s="37"/>
      <c r="C144" s="169" t="s">
        <v>7</v>
      </c>
      <c r="D144" s="169" t="s">
        <v>109</v>
      </c>
      <c r="E144" s="170" t="s">
        <v>206</v>
      </c>
      <c r="F144" s="171" t="s">
        <v>207</v>
      </c>
      <c r="G144" s="172" t="s">
        <v>125</v>
      </c>
      <c r="H144" s="173">
        <v>0.51</v>
      </c>
      <c r="I144" s="174"/>
      <c r="J144" s="175">
        <f>ROUND(I144*H144,2)</f>
        <v>0</v>
      </c>
      <c r="K144" s="171" t="s">
        <v>113</v>
      </c>
      <c r="L144" s="41"/>
      <c r="M144" s="176" t="s">
        <v>19</v>
      </c>
      <c r="N144" s="177" t="s">
        <v>42</v>
      </c>
      <c r="O144" s="66"/>
      <c r="P144" s="178">
        <f>O144*H144</f>
        <v>0</v>
      </c>
      <c r="Q144" s="178">
        <v>0</v>
      </c>
      <c r="R144" s="178">
        <f>Q144*H144</f>
        <v>0</v>
      </c>
      <c r="S144" s="178">
        <v>2</v>
      </c>
      <c r="T144" s="179">
        <f>S144*H144</f>
        <v>1.02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0" t="s">
        <v>114</v>
      </c>
      <c r="AT144" s="180" t="s">
        <v>109</v>
      </c>
      <c r="AU144" s="180" t="s">
        <v>78</v>
      </c>
      <c r="AY144" s="19" t="s">
        <v>108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19" t="s">
        <v>78</v>
      </c>
      <c r="BK144" s="181">
        <f>ROUND(I144*H144,2)</f>
        <v>0</v>
      </c>
      <c r="BL144" s="19" t="s">
        <v>114</v>
      </c>
      <c r="BM144" s="180" t="s">
        <v>208</v>
      </c>
    </row>
    <row r="145" spans="1:65" s="2" customFormat="1" ht="11.25">
      <c r="A145" s="36"/>
      <c r="B145" s="37"/>
      <c r="C145" s="38"/>
      <c r="D145" s="182" t="s">
        <v>116</v>
      </c>
      <c r="E145" s="38"/>
      <c r="F145" s="183" t="s">
        <v>209</v>
      </c>
      <c r="G145" s="38"/>
      <c r="H145" s="38"/>
      <c r="I145" s="184"/>
      <c r="J145" s="38"/>
      <c r="K145" s="38"/>
      <c r="L145" s="41"/>
      <c r="M145" s="185"/>
      <c r="N145" s="186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116</v>
      </c>
      <c r="AU145" s="19" t="s">
        <v>78</v>
      </c>
    </row>
    <row r="146" spans="1:65" s="2" customFormat="1" ht="11.25">
      <c r="A146" s="36"/>
      <c r="B146" s="37"/>
      <c r="C146" s="38"/>
      <c r="D146" s="187" t="s">
        <v>118</v>
      </c>
      <c r="E146" s="38"/>
      <c r="F146" s="188" t="s">
        <v>210</v>
      </c>
      <c r="G146" s="38"/>
      <c r="H146" s="38"/>
      <c r="I146" s="184"/>
      <c r="J146" s="38"/>
      <c r="K146" s="38"/>
      <c r="L146" s="41"/>
      <c r="M146" s="185"/>
      <c r="N146" s="186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118</v>
      </c>
      <c r="AU146" s="19" t="s">
        <v>78</v>
      </c>
    </row>
    <row r="147" spans="1:65" s="2" customFormat="1" ht="19.5">
      <c r="A147" s="36"/>
      <c r="B147" s="37"/>
      <c r="C147" s="38"/>
      <c r="D147" s="182" t="s">
        <v>129</v>
      </c>
      <c r="E147" s="38"/>
      <c r="F147" s="210" t="s">
        <v>211</v>
      </c>
      <c r="G147" s="38"/>
      <c r="H147" s="38"/>
      <c r="I147" s="184"/>
      <c r="J147" s="38"/>
      <c r="K147" s="38"/>
      <c r="L147" s="41"/>
      <c r="M147" s="185"/>
      <c r="N147" s="186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129</v>
      </c>
      <c r="AU147" s="19" t="s">
        <v>78</v>
      </c>
    </row>
    <row r="148" spans="1:65" s="14" customFormat="1" ht="11.25">
      <c r="B148" s="199"/>
      <c r="C148" s="200"/>
      <c r="D148" s="182" t="s">
        <v>120</v>
      </c>
      <c r="E148" s="201" t="s">
        <v>19</v>
      </c>
      <c r="F148" s="202" t="s">
        <v>212</v>
      </c>
      <c r="G148" s="200"/>
      <c r="H148" s="203">
        <v>0.51</v>
      </c>
      <c r="I148" s="204"/>
      <c r="J148" s="200"/>
      <c r="K148" s="200"/>
      <c r="L148" s="205"/>
      <c r="M148" s="206"/>
      <c r="N148" s="207"/>
      <c r="O148" s="207"/>
      <c r="P148" s="207"/>
      <c r="Q148" s="207"/>
      <c r="R148" s="207"/>
      <c r="S148" s="207"/>
      <c r="T148" s="208"/>
      <c r="AT148" s="209" t="s">
        <v>120</v>
      </c>
      <c r="AU148" s="209" t="s">
        <v>78</v>
      </c>
      <c r="AV148" s="14" t="s">
        <v>80</v>
      </c>
      <c r="AW148" s="14" t="s">
        <v>32</v>
      </c>
      <c r="AX148" s="14" t="s">
        <v>78</v>
      </c>
      <c r="AY148" s="209" t="s">
        <v>108</v>
      </c>
    </row>
    <row r="149" spans="1:65" s="2" customFormat="1" ht="14.45" customHeight="1">
      <c r="A149" s="36"/>
      <c r="B149" s="37"/>
      <c r="C149" s="169" t="s">
        <v>213</v>
      </c>
      <c r="D149" s="169" t="s">
        <v>109</v>
      </c>
      <c r="E149" s="170" t="s">
        <v>214</v>
      </c>
      <c r="F149" s="171" t="s">
        <v>215</v>
      </c>
      <c r="G149" s="172" t="s">
        <v>125</v>
      </c>
      <c r="H149" s="173">
        <v>0.27100000000000002</v>
      </c>
      <c r="I149" s="174"/>
      <c r="J149" s="175">
        <f>ROUND(I149*H149,2)</f>
        <v>0</v>
      </c>
      <c r="K149" s="171" t="s">
        <v>113</v>
      </c>
      <c r="L149" s="41"/>
      <c r="M149" s="176" t="s">
        <v>19</v>
      </c>
      <c r="N149" s="177" t="s">
        <v>42</v>
      </c>
      <c r="O149" s="66"/>
      <c r="P149" s="178">
        <f>O149*H149</f>
        <v>0</v>
      </c>
      <c r="Q149" s="178">
        <v>0</v>
      </c>
      <c r="R149" s="178">
        <f>Q149*H149</f>
        <v>0</v>
      </c>
      <c r="S149" s="178">
        <v>1.92</v>
      </c>
      <c r="T149" s="179">
        <f>S149*H149</f>
        <v>0.52032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0" t="s">
        <v>114</v>
      </c>
      <c r="AT149" s="180" t="s">
        <v>109</v>
      </c>
      <c r="AU149" s="180" t="s">
        <v>78</v>
      </c>
      <c r="AY149" s="19" t="s">
        <v>108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19" t="s">
        <v>78</v>
      </c>
      <c r="BK149" s="181">
        <f>ROUND(I149*H149,2)</f>
        <v>0</v>
      </c>
      <c r="BL149" s="19" t="s">
        <v>114</v>
      </c>
      <c r="BM149" s="180" t="s">
        <v>216</v>
      </c>
    </row>
    <row r="150" spans="1:65" s="2" customFormat="1" ht="11.25">
      <c r="A150" s="36"/>
      <c r="B150" s="37"/>
      <c r="C150" s="38"/>
      <c r="D150" s="182" t="s">
        <v>116</v>
      </c>
      <c r="E150" s="38"/>
      <c r="F150" s="183" t="s">
        <v>217</v>
      </c>
      <c r="G150" s="38"/>
      <c r="H150" s="38"/>
      <c r="I150" s="184"/>
      <c r="J150" s="38"/>
      <c r="K150" s="38"/>
      <c r="L150" s="41"/>
      <c r="M150" s="185"/>
      <c r="N150" s="186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116</v>
      </c>
      <c r="AU150" s="19" t="s">
        <v>78</v>
      </c>
    </row>
    <row r="151" spans="1:65" s="2" customFormat="1" ht="11.25">
      <c r="A151" s="36"/>
      <c r="B151" s="37"/>
      <c r="C151" s="38"/>
      <c r="D151" s="187" t="s">
        <v>118</v>
      </c>
      <c r="E151" s="38"/>
      <c r="F151" s="188" t="s">
        <v>218</v>
      </c>
      <c r="G151" s="38"/>
      <c r="H151" s="38"/>
      <c r="I151" s="184"/>
      <c r="J151" s="38"/>
      <c r="K151" s="38"/>
      <c r="L151" s="41"/>
      <c r="M151" s="185"/>
      <c r="N151" s="186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118</v>
      </c>
      <c r="AU151" s="19" t="s">
        <v>78</v>
      </c>
    </row>
    <row r="152" spans="1:65" s="14" customFormat="1" ht="11.25">
      <c r="B152" s="199"/>
      <c r="C152" s="200"/>
      <c r="D152" s="182" t="s">
        <v>120</v>
      </c>
      <c r="E152" s="201" t="s">
        <v>19</v>
      </c>
      <c r="F152" s="202" t="s">
        <v>219</v>
      </c>
      <c r="G152" s="200"/>
      <c r="H152" s="203">
        <v>0.27100000000000002</v>
      </c>
      <c r="I152" s="204"/>
      <c r="J152" s="200"/>
      <c r="K152" s="200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120</v>
      </c>
      <c r="AU152" s="209" t="s">
        <v>78</v>
      </c>
      <c r="AV152" s="14" t="s">
        <v>80</v>
      </c>
      <c r="AW152" s="14" t="s">
        <v>32</v>
      </c>
      <c r="AX152" s="14" t="s">
        <v>78</v>
      </c>
      <c r="AY152" s="209" t="s">
        <v>108</v>
      </c>
    </row>
    <row r="153" spans="1:65" s="2" customFormat="1" ht="14.45" customHeight="1">
      <c r="A153" s="36"/>
      <c r="B153" s="37"/>
      <c r="C153" s="169" t="s">
        <v>220</v>
      </c>
      <c r="D153" s="169" t="s">
        <v>109</v>
      </c>
      <c r="E153" s="170" t="s">
        <v>221</v>
      </c>
      <c r="F153" s="171" t="s">
        <v>222</v>
      </c>
      <c r="G153" s="172" t="s">
        <v>125</v>
      </c>
      <c r="H153" s="173">
        <v>0.19900000000000001</v>
      </c>
      <c r="I153" s="174"/>
      <c r="J153" s="175">
        <f>ROUND(I153*H153,2)</f>
        <v>0</v>
      </c>
      <c r="K153" s="171" t="s">
        <v>113</v>
      </c>
      <c r="L153" s="41"/>
      <c r="M153" s="176" t="s">
        <v>19</v>
      </c>
      <c r="N153" s="177" t="s">
        <v>42</v>
      </c>
      <c r="O153" s="66"/>
      <c r="P153" s="178">
        <f>O153*H153</f>
        <v>0</v>
      </c>
      <c r="Q153" s="178">
        <v>1.98</v>
      </c>
      <c r="R153" s="178">
        <f>Q153*H153</f>
        <v>0.39402000000000004</v>
      </c>
      <c r="S153" s="178">
        <v>0</v>
      </c>
      <c r="T153" s="179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0" t="s">
        <v>114</v>
      </c>
      <c r="AT153" s="180" t="s">
        <v>109</v>
      </c>
      <c r="AU153" s="180" t="s">
        <v>78</v>
      </c>
      <c r="AY153" s="19" t="s">
        <v>108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19" t="s">
        <v>78</v>
      </c>
      <c r="BK153" s="181">
        <f>ROUND(I153*H153,2)</f>
        <v>0</v>
      </c>
      <c r="BL153" s="19" t="s">
        <v>114</v>
      </c>
      <c r="BM153" s="180" t="s">
        <v>223</v>
      </c>
    </row>
    <row r="154" spans="1:65" s="2" customFormat="1" ht="11.25">
      <c r="A154" s="36"/>
      <c r="B154" s="37"/>
      <c r="C154" s="38"/>
      <c r="D154" s="182" t="s">
        <v>116</v>
      </c>
      <c r="E154" s="38"/>
      <c r="F154" s="183" t="s">
        <v>224</v>
      </c>
      <c r="G154" s="38"/>
      <c r="H154" s="38"/>
      <c r="I154" s="184"/>
      <c r="J154" s="38"/>
      <c r="K154" s="38"/>
      <c r="L154" s="41"/>
      <c r="M154" s="185"/>
      <c r="N154" s="186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116</v>
      </c>
      <c r="AU154" s="19" t="s">
        <v>78</v>
      </c>
    </row>
    <row r="155" spans="1:65" s="2" customFormat="1" ht="11.25">
      <c r="A155" s="36"/>
      <c r="B155" s="37"/>
      <c r="C155" s="38"/>
      <c r="D155" s="187" t="s">
        <v>118</v>
      </c>
      <c r="E155" s="38"/>
      <c r="F155" s="188" t="s">
        <v>225</v>
      </c>
      <c r="G155" s="38"/>
      <c r="H155" s="38"/>
      <c r="I155" s="184"/>
      <c r="J155" s="38"/>
      <c r="K155" s="38"/>
      <c r="L155" s="41"/>
      <c r="M155" s="185"/>
      <c r="N155" s="186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118</v>
      </c>
      <c r="AU155" s="19" t="s">
        <v>78</v>
      </c>
    </row>
    <row r="156" spans="1:65" s="2" customFormat="1" ht="19.5">
      <c r="A156" s="36"/>
      <c r="B156" s="37"/>
      <c r="C156" s="38"/>
      <c r="D156" s="182" t="s">
        <v>129</v>
      </c>
      <c r="E156" s="38"/>
      <c r="F156" s="210" t="s">
        <v>226</v>
      </c>
      <c r="G156" s="38"/>
      <c r="H156" s="38"/>
      <c r="I156" s="184"/>
      <c r="J156" s="38"/>
      <c r="K156" s="38"/>
      <c r="L156" s="41"/>
      <c r="M156" s="185"/>
      <c r="N156" s="186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129</v>
      </c>
      <c r="AU156" s="19" t="s">
        <v>78</v>
      </c>
    </row>
    <row r="157" spans="1:65" s="14" customFormat="1" ht="11.25">
      <c r="B157" s="199"/>
      <c r="C157" s="200"/>
      <c r="D157" s="182" t="s">
        <v>120</v>
      </c>
      <c r="E157" s="201" t="s">
        <v>19</v>
      </c>
      <c r="F157" s="202" t="s">
        <v>227</v>
      </c>
      <c r="G157" s="200"/>
      <c r="H157" s="203">
        <v>0.19900000000000001</v>
      </c>
      <c r="I157" s="204"/>
      <c r="J157" s="200"/>
      <c r="K157" s="200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120</v>
      </c>
      <c r="AU157" s="209" t="s">
        <v>78</v>
      </c>
      <c r="AV157" s="14" t="s">
        <v>80</v>
      </c>
      <c r="AW157" s="14" t="s">
        <v>32</v>
      </c>
      <c r="AX157" s="14" t="s">
        <v>71</v>
      </c>
      <c r="AY157" s="209" t="s">
        <v>108</v>
      </c>
    </row>
    <row r="158" spans="1:65" s="15" customFormat="1" ht="11.25">
      <c r="B158" s="211"/>
      <c r="C158" s="212"/>
      <c r="D158" s="182" t="s">
        <v>120</v>
      </c>
      <c r="E158" s="213" t="s">
        <v>19</v>
      </c>
      <c r="F158" s="214" t="s">
        <v>228</v>
      </c>
      <c r="G158" s="212"/>
      <c r="H158" s="215">
        <v>0.19900000000000001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120</v>
      </c>
      <c r="AU158" s="221" t="s">
        <v>78</v>
      </c>
      <c r="AV158" s="15" t="s">
        <v>114</v>
      </c>
      <c r="AW158" s="15" t="s">
        <v>32</v>
      </c>
      <c r="AX158" s="15" t="s">
        <v>78</v>
      </c>
      <c r="AY158" s="221" t="s">
        <v>108</v>
      </c>
    </row>
    <row r="159" spans="1:65" s="2" customFormat="1" ht="14.45" customHeight="1">
      <c r="A159" s="36"/>
      <c r="B159" s="37"/>
      <c r="C159" s="169" t="s">
        <v>229</v>
      </c>
      <c r="D159" s="169" t="s">
        <v>109</v>
      </c>
      <c r="E159" s="170" t="s">
        <v>230</v>
      </c>
      <c r="F159" s="171" t="s">
        <v>231</v>
      </c>
      <c r="G159" s="172" t="s">
        <v>125</v>
      </c>
      <c r="H159" s="173">
        <v>0.11799999999999999</v>
      </c>
      <c r="I159" s="174"/>
      <c r="J159" s="175">
        <f>ROUND(I159*H159,2)</f>
        <v>0</v>
      </c>
      <c r="K159" s="171" t="s">
        <v>113</v>
      </c>
      <c r="L159" s="41"/>
      <c r="M159" s="176" t="s">
        <v>19</v>
      </c>
      <c r="N159" s="177" t="s">
        <v>42</v>
      </c>
      <c r="O159" s="66"/>
      <c r="P159" s="178">
        <f>O159*H159</f>
        <v>0</v>
      </c>
      <c r="Q159" s="178">
        <v>2.5018699999999998</v>
      </c>
      <c r="R159" s="178">
        <f>Q159*H159</f>
        <v>0.29522065999999997</v>
      </c>
      <c r="S159" s="178">
        <v>0</v>
      </c>
      <c r="T159" s="179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0" t="s">
        <v>114</v>
      </c>
      <c r="AT159" s="180" t="s">
        <v>109</v>
      </c>
      <c r="AU159" s="180" t="s">
        <v>78</v>
      </c>
      <c r="AY159" s="19" t="s">
        <v>108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19" t="s">
        <v>78</v>
      </c>
      <c r="BK159" s="181">
        <f>ROUND(I159*H159,2)</f>
        <v>0</v>
      </c>
      <c r="BL159" s="19" t="s">
        <v>114</v>
      </c>
      <c r="BM159" s="180" t="s">
        <v>232</v>
      </c>
    </row>
    <row r="160" spans="1:65" s="2" customFormat="1" ht="11.25">
      <c r="A160" s="36"/>
      <c r="B160" s="37"/>
      <c r="C160" s="38"/>
      <c r="D160" s="182" t="s">
        <v>116</v>
      </c>
      <c r="E160" s="38"/>
      <c r="F160" s="183" t="s">
        <v>233</v>
      </c>
      <c r="G160" s="38"/>
      <c r="H160" s="38"/>
      <c r="I160" s="184"/>
      <c r="J160" s="38"/>
      <c r="K160" s="38"/>
      <c r="L160" s="41"/>
      <c r="M160" s="185"/>
      <c r="N160" s="186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116</v>
      </c>
      <c r="AU160" s="19" t="s">
        <v>78</v>
      </c>
    </row>
    <row r="161" spans="1:65" s="2" customFormat="1" ht="11.25">
      <c r="A161" s="36"/>
      <c r="B161" s="37"/>
      <c r="C161" s="38"/>
      <c r="D161" s="187" t="s">
        <v>118</v>
      </c>
      <c r="E161" s="38"/>
      <c r="F161" s="188" t="s">
        <v>234</v>
      </c>
      <c r="G161" s="38"/>
      <c r="H161" s="38"/>
      <c r="I161" s="184"/>
      <c r="J161" s="38"/>
      <c r="K161" s="38"/>
      <c r="L161" s="41"/>
      <c r="M161" s="185"/>
      <c r="N161" s="186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118</v>
      </c>
      <c r="AU161" s="19" t="s">
        <v>78</v>
      </c>
    </row>
    <row r="162" spans="1:65" s="2" customFormat="1" ht="19.5">
      <c r="A162" s="36"/>
      <c r="B162" s="37"/>
      <c r="C162" s="38"/>
      <c r="D162" s="182" t="s">
        <v>129</v>
      </c>
      <c r="E162" s="38"/>
      <c r="F162" s="210" t="s">
        <v>235</v>
      </c>
      <c r="G162" s="38"/>
      <c r="H162" s="38"/>
      <c r="I162" s="184"/>
      <c r="J162" s="38"/>
      <c r="K162" s="38"/>
      <c r="L162" s="41"/>
      <c r="M162" s="185"/>
      <c r="N162" s="186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129</v>
      </c>
      <c r="AU162" s="19" t="s">
        <v>78</v>
      </c>
    </row>
    <row r="163" spans="1:65" s="14" customFormat="1" ht="11.25">
      <c r="B163" s="199"/>
      <c r="C163" s="200"/>
      <c r="D163" s="182" t="s">
        <v>120</v>
      </c>
      <c r="E163" s="201" t="s">
        <v>19</v>
      </c>
      <c r="F163" s="202" t="s">
        <v>236</v>
      </c>
      <c r="G163" s="200"/>
      <c r="H163" s="203">
        <v>0.11799999999999999</v>
      </c>
      <c r="I163" s="204"/>
      <c r="J163" s="200"/>
      <c r="K163" s="200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120</v>
      </c>
      <c r="AU163" s="209" t="s">
        <v>78</v>
      </c>
      <c r="AV163" s="14" t="s">
        <v>80</v>
      </c>
      <c r="AW163" s="14" t="s">
        <v>32</v>
      </c>
      <c r="AX163" s="14" t="s">
        <v>78</v>
      </c>
      <c r="AY163" s="209" t="s">
        <v>108</v>
      </c>
    </row>
    <row r="164" spans="1:65" s="2" customFormat="1" ht="14.45" customHeight="1">
      <c r="A164" s="36"/>
      <c r="B164" s="37"/>
      <c r="C164" s="169" t="s">
        <v>237</v>
      </c>
      <c r="D164" s="169" t="s">
        <v>109</v>
      </c>
      <c r="E164" s="170" t="s">
        <v>238</v>
      </c>
      <c r="F164" s="171" t="s">
        <v>239</v>
      </c>
      <c r="G164" s="172" t="s">
        <v>125</v>
      </c>
      <c r="H164" s="173">
        <v>0.11799999999999999</v>
      </c>
      <c r="I164" s="174"/>
      <c r="J164" s="175">
        <f>ROUND(I164*H164,2)</f>
        <v>0</v>
      </c>
      <c r="K164" s="171" t="s">
        <v>113</v>
      </c>
      <c r="L164" s="41"/>
      <c r="M164" s="176" t="s">
        <v>19</v>
      </c>
      <c r="N164" s="177" t="s">
        <v>42</v>
      </c>
      <c r="O164" s="66"/>
      <c r="P164" s="178">
        <f>O164*H164</f>
        <v>0</v>
      </c>
      <c r="Q164" s="178">
        <v>0</v>
      </c>
      <c r="R164" s="178">
        <f>Q164*H164</f>
        <v>0</v>
      </c>
      <c r="S164" s="178">
        <v>0</v>
      </c>
      <c r="T164" s="179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0" t="s">
        <v>114</v>
      </c>
      <c r="AT164" s="180" t="s">
        <v>109</v>
      </c>
      <c r="AU164" s="180" t="s">
        <v>78</v>
      </c>
      <c r="AY164" s="19" t="s">
        <v>108</v>
      </c>
      <c r="BE164" s="181">
        <f>IF(N164="základní",J164,0)</f>
        <v>0</v>
      </c>
      <c r="BF164" s="181">
        <f>IF(N164="snížená",J164,0)</f>
        <v>0</v>
      </c>
      <c r="BG164" s="181">
        <f>IF(N164="zákl. přenesená",J164,0)</f>
        <v>0</v>
      </c>
      <c r="BH164" s="181">
        <f>IF(N164="sníž. přenesená",J164,0)</f>
        <v>0</v>
      </c>
      <c r="BI164" s="181">
        <f>IF(N164="nulová",J164,0)</f>
        <v>0</v>
      </c>
      <c r="BJ164" s="19" t="s">
        <v>78</v>
      </c>
      <c r="BK164" s="181">
        <f>ROUND(I164*H164,2)</f>
        <v>0</v>
      </c>
      <c r="BL164" s="19" t="s">
        <v>114</v>
      </c>
      <c r="BM164" s="180" t="s">
        <v>240</v>
      </c>
    </row>
    <row r="165" spans="1:65" s="2" customFormat="1" ht="11.25">
      <c r="A165" s="36"/>
      <c r="B165" s="37"/>
      <c r="C165" s="38"/>
      <c r="D165" s="182" t="s">
        <v>116</v>
      </c>
      <c r="E165" s="38"/>
      <c r="F165" s="183" t="s">
        <v>241</v>
      </c>
      <c r="G165" s="38"/>
      <c r="H165" s="38"/>
      <c r="I165" s="184"/>
      <c r="J165" s="38"/>
      <c r="K165" s="38"/>
      <c r="L165" s="41"/>
      <c r="M165" s="185"/>
      <c r="N165" s="186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116</v>
      </c>
      <c r="AU165" s="19" t="s">
        <v>78</v>
      </c>
    </row>
    <row r="166" spans="1:65" s="2" customFormat="1" ht="11.25">
      <c r="A166" s="36"/>
      <c r="B166" s="37"/>
      <c r="C166" s="38"/>
      <c r="D166" s="187" t="s">
        <v>118</v>
      </c>
      <c r="E166" s="38"/>
      <c r="F166" s="188" t="s">
        <v>242</v>
      </c>
      <c r="G166" s="38"/>
      <c r="H166" s="38"/>
      <c r="I166" s="184"/>
      <c r="J166" s="38"/>
      <c r="K166" s="38"/>
      <c r="L166" s="41"/>
      <c r="M166" s="185"/>
      <c r="N166" s="186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118</v>
      </c>
      <c r="AU166" s="19" t="s">
        <v>78</v>
      </c>
    </row>
    <row r="167" spans="1:65" s="14" customFormat="1" ht="11.25">
      <c r="B167" s="199"/>
      <c r="C167" s="200"/>
      <c r="D167" s="182" t="s">
        <v>120</v>
      </c>
      <c r="E167" s="201" t="s">
        <v>19</v>
      </c>
      <c r="F167" s="202" t="s">
        <v>236</v>
      </c>
      <c r="G167" s="200"/>
      <c r="H167" s="203">
        <v>0.11799999999999999</v>
      </c>
      <c r="I167" s="204"/>
      <c r="J167" s="200"/>
      <c r="K167" s="200"/>
      <c r="L167" s="205"/>
      <c r="M167" s="206"/>
      <c r="N167" s="207"/>
      <c r="O167" s="207"/>
      <c r="P167" s="207"/>
      <c r="Q167" s="207"/>
      <c r="R167" s="207"/>
      <c r="S167" s="207"/>
      <c r="T167" s="208"/>
      <c r="AT167" s="209" t="s">
        <v>120</v>
      </c>
      <c r="AU167" s="209" t="s">
        <v>78</v>
      </c>
      <c r="AV167" s="14" t="s">
        <v>80</v>
      </c>
      <c r="AW167" s="14" t="s">
        <v>32</v>
      </c>
      <c r="AX167" s="14" t="s">
        <v>78</v>
      </c>
      <c r="AY167" s="209" t="s">
        <v>108</v>
      </c>
    </row>
    <row r="168" spans="1:65" s="2" customFormat="1" ht="14.45" customHeight="1">
      <c r="A168" s="36"/>
      <c r="B168" s="37"/>
      <c r="C168" s="169" t="s">
        <v>243</v>
      </c>
      <c r="D168" s="169" t="s">
        <v>109</v>
      </c>
      <c r="E168" s="170" t="s">
        <v>244</v>
      </c>
      <c r="F168" s="171" t="s">
        <v>245</v>
      </c>
      <c r="G168" s="172" t="s">
        <v>125</v>
      </c>
      <c r="H168" s="173">
        <v>0.314</v>
      </c>
      <c r="I168" s="174"/>
      <c r="J168" s="175">
        <f>ROUND(I168*H168,2)</f>
        <v>0</v>
      </c>
      <c r="K168" s="171" t="s">
        <v>113</v>
      </c>
      <c r="L168" s="41"/>
      <c r="M168" s="176" t="s">
        <v>19</v>
      </c>
      <c r="N168" s="177" t="s">
        <v>42</v>
      </c>
      <c r="O168" s="66"/>
      <c r="P168" s="178">
        <f>O168*H168</f>
        <v>0</v>
      </c>
      <c r="Q168" s="178">
        <v>2.5018699999999998</v>
      </c>
      <c r="R168" s="178">
        <f>Q168*H168</f>
        <v>0.78558717999999994</v>
      </c>
      <c r="S168" s="178">
        <v>0</v>
      </c>
      <c r="T168" s="179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0" t="s">
        <v>114</v>
      </c>
      <c r="AT168" s="180" t="s">
        <v>109</v>
      </c>
      <c r="AU168" s="180" t="s">
        <v>78</v>
      </c>
      <c r="AY168" s="19" t="s">
        <v>108</v>
      </c>
      <c r="BE168" s="181">
        <f>IF(N168="základní",J168,0)</f>
        <v>0</v>
      </c>
      <c r="BF168" s="181">
        <f>IF(N168="snížená",J168,0)</f>
        <v>0</v>
      </c>
      <c r="BG168" s="181">
        <f>IF(N168="zákl. přenesená",J168,0)</f>
        <v>0</v>
      </c>
      <c r="BH168" s="181">
        <f>IF(N168="sníž. přenesená",J168,0)</f>
        <v>0</v>
      </c>
      <c r="BI168" s="181">
        <f>IF(N168="nulová",J168,0)</f>
        <v>0</v>
      </c>
      <c r="BJ168" s="19" t="s">
        <v>78</v>
      </c>
      <c r="BK168" s="181">
        <f>ROUND(I168*H168,2)</f>
        <v>0</v>
      </c>
      <c r="BL168" s="19" t="s">
        <v>114</v>
      </c>
      <c r="BM168" s="180" t="s">
        <v>246</v>
      </c>
    </row>
    <row r="169" spans="1:65" s="2" customFormat="1" ht="11.25">
      <c r="A169" s="36"/>
      <c r="B169" s="37"/>
      <c r="C169" s="38"/>
      <c r="D169" s="182" t="s">
        <v>116</v>
      </c>
      <c r="E169" s="38"/>
      <c r="F169" s="183" t="s">
        <v>247</v>
      </c>
      <c r="G169" s="38"/>
      <c r="H169" s="38"/>
      <c r="I169" s="184"/>
      <c r="J169" s="38"/>
      <c r="K169" s="38"/>
      <c r="L169" s="41"/>
      <c r="M169" s="185"/>
      <c r="N169" s="186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116</v>
      </c>
      <c r="AU169" s="19" t="s">
        <v>78</v>
      </c>
    </row>
    <row r="170" spans="1:65" s="2" customFormat="1" ht="11.25">
      <c r="A170" s="36"/>
      <c r="B170" s="37"/>
      <c r="C170" s="38"/>
      <c r="D170" s="187" t="s">
        <v>118</v>
      </c>
      <c r="E170" s="38"/>
      <c r="F170" s="188" t="s">
        <v>248</v>
      </c>
      <c r="G170" s="38"/>
      <c r="H170" s="38"/>
      <c r="I170" s="184"/>
      <c r="J170" s="38"/>
      <c r="K170" s="38"/>
      <c r="L170" s="41"/>
      <c r="M170" s="185"/>
      <c r="N170" s="186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118</v>
      </c>
      <c r="AU170" s="19" t="s">
        <v>78</v>
      </c>
    </row>
    <row r="171" spans="1:65" s="2" customFormat="1" ht="19.5">
      <c r="A171" s="36"/>
      <c r="B171" s="37"/>
      <c r="C171" s="38"/>
      <c r="D171" s="182" t="s">
        <v>129</v>
      </c>
      <c r="E171" s="38"/>
      <c r="F171" s="210" t="s">
        <v>235</v>
      </c>
      <c r="G171" s="38"/>
      <c r="H171" s="38"/>
      <c r="I171" s="184"/>
      <c r="J171" s="38"/>
      <c r="K171" s="38"/>
      <c r="L171" s="41"/>
      <c r="M171" s="185"/>
      <c r="N171" s="186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129</v>
      </c>
      <c r="AU171" s="19" t="s">
        <v>78</v>
      </c>
    </row>
    <row r="172" spans="1:65" s="14" customFormat="1" ht="11.25">
      <c r="B172" s="199"/>
      <c r="C172" s="200"/>
      <c r="D172" s="182" t="s">
        <v>120</v>
      </c>
      <c r="E172" s="201" t="s">
        <v>19</v>
      </c>
      <c r="F172" s="202" t="s">
        <v>249</v>
      </c>
      <c r="G172" s="200"/>
      <c r="H172" s="203">
        <v>0.314</v>
      </c>
      <c r="I172" s="204"/>
      <c r="J172" s="200"/>
      <c r="K172" s="200"/>
      <c r="L172" s="205"/>
      <c r="M172" s="206"/>
      <c r="N172" s="207"/>
      <c r="O172" s="207"/>
      <c r="P172" s="207"/>
      <c r="Q172" s="207"/>
      <c r="R172" s="207"/>
      <c r="S172" s="207"/>
      <c r="T172" s="208"/>
      <c r="AT172" s="209" t="s">
        <v>120</v>
      </c>
      <c r="AU172" s="209" t="s">
        <v>78</v>
      </c>
      <c r="AV172" s="14" t="s">
        <v>80</v>
      </c>
      <c r="AW172" s="14" t="s">
        <v>32</v>
      </c>
      <c r="AX172" s="14" t="s">
        <v>78</v>
      </c>
      <c r="AY172" s="209" t="s">
        <v>108</v>
      </c>
    </row>
    <row r="173" spans="1:65" s="2" customFormat="1" ht="14.45" customHeight="1">
      <c r="A173" s="36"/>
      <c r="B173" s="37"/>
      <c r="C173" s="169" t="s">
        <v>250</v>
      </c>
      <c r="D173" s="169" t="s">
        <v>109</v>
      </c>
      <c r="E173" s="170" t="s">
        <v>251</v>
      </c>
      <c r="F173" s="171" t="s">
        <v>252</v>
      </c>
      <c r="G173" s="172" t="s">
        <v>200</v>
      </c>
      <c r="H173" s="173">
        <v>2.8159999999999998</v>
      </c>
      <c r="I173" s="174"/>
      <c r="J173" s="175">
        <f>ROUND(I173*H173,2)</f>
        <v>0</v>
      </c>
      <c r="K173" s="171" t="s">
        <v>113</v>
      </c>
      <c r="L173" s="41"/>
      <c r="M173" s="176" t="s">
        <v>19</v>
      </c>
      <c r="N173" s="177" t="s">
        <v>42</v>
      </c>
      <c r="O173" s="66"/>
      <c r="P173" s="178">
        <f>O173*H173</f>
        <v>0</v>
      </c>
      <c r="Q173" s="178">
        <v>0</v>
      </c>
      <c r="R173" s="178">
        <f>Q173*H173</f>
        <v>0</v>
      </c>
      <c r="S173" s="178">
        <v>0</v>
      </c>
      <c r="T173" s="179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0" t="s">
        <v>114</v>
      </c>
      <c r="AT173" s="180" t="s">
        <v>109</v>
      </c>
      <c r="AU173" s="180" t="s">
        <v>78</v>
      </c>
      <c r="AY173" s="19" t="s">
        <v>108</v>
      </c>
      <c r="BE173" s="181">
        <f>IF(N173="základní",J173,0)</f>
        <v>0</v>
      </c>
      <c r="BF173" s="181">
        <f>IF(N173="snížená",J173,0)</f>
        <v>0</v>
      </c>
      <c r="BG173" s="181">
        <f>IF(N173="zákl. přenesená",J173,0)</f>
        <v>0</v>
      </c>
      <c r="BH173" s="181">
        <f>IF(N173="sníž. přenesená",J173,0)</f>
        <v>0</v>
      </c>
      <c r="BI173" s="181">
        <f>IF(N173="nulová",J173,0)</f>
        <v>0</v>
      </c>
      <c r="BJ173" s="19" t="s">
        <v>78</v>
      </c>
      <c r="BK173" s="181">
        <f>ROUND(I173*H173,2)</f>
        <v>0</v>
      </c>
      <c r="BL173" s="19" t="s">
        <v>114</v>
      </c>
      <c r="BM173" s="180" t="s">
        <v>253</v>
      </c>
    </row>
    <row r="174" spans="1:65" s="2" customFormat="1" ht="11.25">
      <c r="A174" s="36"/>
      <c r="B174" s="37"/>
      <c r="C174" s="38"/>
      <c r="D174" s="182" t="s">
        <v>116</v>
      </c>
      <c r="E174" s="38"/>
      <c r="F174" s="183" t="s">
        <v>254</v>
      </c>
      <c r="G174" s="38"/>
      <c r="H174" s="38"/>
      <c r="I174" s="184"/>
      <c r="J174" s="38"/>
      <c r="K174" s="38"/>
      <c r="L174" s="41"/>
      <c r="M174" s="185"/>
      <c r="N174" s="186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116</v>
      </c>
      <c r="AU174" s="19" t="s">
        <v>78</v>
      </c>
    </row>
    <row r="175" spans="1:65" s="2" customFormat="1" ht="11.25">
      <c r="A175" s="36"/>
      <c r="B175" s="37"/>
      <c r="C175" s="38"/>
      <c r="D175" s="187" t="s">
        <v>118</v>
      </c>
      <c r="E175" s="38"/>
      <c r="F175" s="188" t="s">
        <v>255</v>
      </c>
      <c r="G175" s="38"/>
      <c r="H175" s="38"/>
      <c r="I175" s="184"/>
      <c r="J175" s="38"/>
      <c r="K175" s="38"/>
      <c r="L175" s="41"/>
      <c r="M175" s="185"/>
      <c r="N175" s="186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118</v>
      </c>
      <c r="AU175" s="19" t="s">
        <v>78</v>
      </c>
    </row>
    <row r="176" spans="1:65" s="2" customFormat="1" ht="19.5">
      <c r="A176" s="36"/>
      <c r="B176" s="37"/>
      <c r="C176" s="38"/>
      <c r="D176" s="182" t="s">
        <v>129</v>
      </c>
      <c r="E176" s="38"/>
      <c r="F176" s="210" t="s">
        <v>256</v>
      </c>
      <c r="G176" s="38"/>
      <c r="H176" s="38"/>
      <c r="I176" s="184"/>
      <c r="J176" s="38"/>
      <c r="K176" s="38"/>
      <c r="L176" s="41"/>
      <c r="M176" s="185"/>
      <c r="N176" s="186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129</v>
      </c>
      <c r="AU176" s="19" t="s">
        <v>78</v>
      </c>
    </row>
    <row r="177" spans="1:65" s="14" customFormat="1" ht="11.25">
      <c r="B177" s="199"/>
      <c r="C177" s="200"/>
      <c r="D177" s="182" t="s">
        <v>120</v>
      </c>
      <c r="E177" s="201" t="s">
        <v>19</v>
      </c>
      <c r="F177" s="202" t="s">
        <v>257</v>
      </c>
      <c r="G177" s="200"/>
      <c r="H177" s="203">
        <v>2.8159999999999998</v>
      </c>
      <c r="I177" s="204"/>
      <c r="J177" s="200"/>
      <c r="K177" s="200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120</v>
      </c>
      <c r="AU177" s="209" t="s">
        <v>78</v>
      </c>
      <c r="AV177" s="14" t="s">
        <v>80</v>
      </c>
      <c r="AW177" s="14" t="s">
        <v>32</v>
      </c>
      <c r="AX177" s="14" t="s">
        <v>71</v>
      </c>
      <c r="AY177" s="209" t="s">
        <v>108</v>
      </c>
    </row>
    <row r="178" spans="1:65" s="15" customFormat="1" ht="11.25">
      <c r="B178" s="211"/>
      <c r="C178" s="212"/>
      <c r="D178" s="182" t="s">
        <v>120</v>
      </c>
      <c r="E178" s="213" t="s">
        <v>19</v>
      </c>
      <c r="F178" s="214" t="s">
        <v>228</v>
      </c>
      <c r="G178" s="212"/>
      <c r="H178" s="215">
        <v>2.8159999999999998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120</v>
      </c>
      <c r="AU178" s="221" t="s">
        <v>78</v>
      </c>
      <c r="AV178" s="15" t="s">
        <v>114</v>
      </c>
      <c r="AW178" s="15" t="s">
        <v>32</v>
      </c>
      <c r="AX178" s="15" t="s">
        <v>78</v>
      </c>
      <c r="AY178" s="221" t="s">
        <v>108</v>
      </c>
    </row>
    <row r="179" spans="1:65" s="2" customFormat="1" ht="14.45" customHeight="1">
      <c r="A179" s="36"/>
      <c r="B179" s="37"/>
      <c r="C179" s="169" t="s">
        <v>258</v>
      </c>
      <c r="D179" s="169" t="s">
        <v>109</v>
      </c>
      <c r="E179" s="170" t="s">
        <v>259</v>
      </c>
      <c r="F179" s="171" t="s">
        <v>260</v>
      </c>
      <c r="G179" s="172" t="s">
        <v>192</v>
      </c>
      <c r="H179" s="173">
        <v>1</v>
      </c>
      <c r="I179" s="174"/>
      <c r="J179" s="175">
        <f>ROUND(I179*H179,2)</f>
        <v>0</v>
      </c>
      <c r="K179" s="171" t="s">
        <v>113</v>
      </c>
      <c r="L179" s="41"/>
      <c r="M179" s="176" t="s">
        <v>19</v>
      </c>
      <c r="N179" s="177" t="s">
        <v>42</v>
      </c>
      <c r="O179" s="66"/>
      <c r="P179" s="178">
        <f>O179*H179</f>
        <v>0</v>
      </c>
      <c r="Q179" s="178">
        <v>2.66344</v>
      </c>
      <c r="R179" s="178">
        <f>Q179*H179</f>
        <v>2.66344</v>
      </c>
      <c r="S179" s="178">
        <v>0</v>
      </c>
      <c r="T179" s="179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0" t="s">
        <v>114</v>
      </c>
      <c r="AT179" s="180" t="s">
        <v>109</v>
      </c>
      <c r="AU179" s="180" t="s">
        <v>78</v>
      </c>
      <c r="AY179" s="19" t="s">
        <v>108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19" t="s">
        <v>78</v>
      </c>
      <c r="BK179" s="181">
        <f>ROUND(I179*H179,2)</f>
        <v>0</v>
      </c>
      <c r="BL179" s="19" t="s">
        <v>114</v>
      </c>
      <c r="BM179" s="180" t="s">
        <v>261</v>
      </c>
    </row>
    <row r="180" spans="1:65" s="2" customFormat="1" ht="11.25">
      <c r="A180" s="36"/>
      <c r="B180" s="37"/>
      <c r="C180" s="38"/>
      <c r="D180" s="182" t="s">
        <v>116</v>
      </c>
      <c r="E180" s="38"/>
      <c r="F180" s="183" t="s">
        <v>260</v>
      </c>
      <c r="G180" s="38"/>
      <c r="H180" s="38"/>
      <c r="I180" s="184"/>
      <c r="J180" s="38"/>
      <c r="K180" s="38"/>
      <c r="L180" s="41"/>
      <c r="M180" s="185"/>
      <c r="N180" s="186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116</v>
      </c>
      <c r="AU180" s="19" t="s">
        <v>78</v>
      </c>
    </row>
    <row r="181" spans="1:65" s="2" customFormat="1" ht="11.25">
      <c r="A181" s="36"/>
      <c r="B181" s="37"/>
      <c r="C181" s="38"/>
      <c r="D181" s="187" t="s">
        <v>118</v>
      </c>
      <c r="E181" s="38"/>
      <c r="F181" s="188" t="s">
        <v>262</v>
      </c>
      <c r="G181" s="38"/>
      <c r="H181" s="38"/>
      <c r="I181" s="184"/>
      <c r="J181" s="38"/>
      <c r="K181" s="38"/>
      <c r="L181" s="41"/>
      <c r="M181" s="185"/>
      <c r="N181" s="186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118</v>
      </c>
      <c r="AU181" s="19" t="s">
        <v>78</v>
      </c>
    </row>
    <row r="182" spans="1:65" s="2" customFormat="1" ht="19.5">
      <c r="A182" s="36"/>
      <c r="B182" s="37"/>
      <c r="C182" s="38"/>
      <c r="D182" s="182" t="s">
        <v>129</v>
      </c>
      <c r="E182" s="38"/>
      <c r="F182" s="210" t="s">
        <v>263</v>
      </c>
      <c r="G182" s="38"/>
      <c r="H182" s="38"/>
      <c r="I182" s="184"/>
      <c r="J182" s="38"/>
      <c r="K182" s="38"/>
      <c r="L182" s="41"/>
      <c r="M182" s="185"/>
      <c r="N182" s="186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129</v>
      </c>
      <c r="AU182" s="19" t="s">
        <v>78</v>
      </c>
    </row>
    <row r="183" spans="1:65" s="2" customFormat="1" ht="14.45" customHeight="1">
      <c r="A183" s="36"/>
      <c r="B183" s="37"/>
      <c r="C183" s="169" t="s">
        <v>264</v>
      </c>
      <c r="D183" s="169" t="s">
        <v>109</v>
      </c>
      <c r="E183" s="170" t="s">
        <v>265</v>
      </c>
      <c r="F183" s="171" t="s">
        <v>266</v>
      </c>
      <c r="G183" s="172" t="s">
        <v>192</v>
      </c>
      <c r="H183" s="173">
        <v>1</v>
      </c>
      <c r="I183" s="174"/>
      <c r="J183" s="175">
        <f>ROUND(I183*H183,2)</f>
        <v>0</v>
      </c>
      <c r="K183" s="171" t="s">
        <v>113</v>
      </c>
      <c r="L183" s="41"/>
      <c r="M183" s="176" t="s">
        <v>19</v>
      </c>
      <c r="N183" s="177" t="s">
        <v>42</v>
      </c>
      <c r="O183" s="66"/>
      <c r="P183" s="178">
        <f>O183*H183</f>
        <v>0</v>
      </c>
      <c r="Q183" s="178">
        <v>0</v>
      </c>
      <c r="R183" s="178">
        <f>Q183*H183</f>
        <v>0</v>
      </c>
      <c r="S183" s="178">
        <v>0.2</v>
      </c>
      <c r="T183" s="179">
        <f>S183*H183</f>
        <v>0.2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0" t="s">
        <v>114</v>
      </c>
      <c r="AT183" s="180" t="s">
        <v>109</v>
      </c>
      <c r="AU183" s="180" t="s">
        <v>78</v>
      </c>
      <c r="AY183" s="19" t="s">
        <v>108</v>
      </c>
      <c r="BE183" s="181">
        <f>IF(N183="základní",J183,0)</f>
        <v>0</v>
      </c>
      <c r="BF183" s="181">
        <f>IF(N183="snížená",J183,0)</f>
        <v>0</v>
      </c>
      <c r="BG183" s="181">
        <f>IF(N183="zákl. přenesená",J183,0)</f>
        <v>0</v>
      </c>
      <c r="BH183" s="181">
        <f>IF(N183="sníž. přenesená",J183,0)</f>
        <v>0</v>
      </c>
      <c r="BI183" s="181">
        <f>IF(N183="nulová",J183,0)</f>
        <v>0</v>
      </c>
      <c r="BJ183" s="19" t="s">
        <v>78</v>
      </c>
      <c r="BK183" s="181">
        <f>ROUND(I183*H183,2)</f>
        <v>0</v>
      </c>
      <c r="BL183" s="19" t="s">
        <v>114</v>
      </c>
      <c r="BM183" s="180" t="s">
        <v>267</v>
      </c>
    </row>
    <row r="184" spans="1:65" s="2" customFormat="1" ht="11.25">
      <c r="A184" s="36"/>
      <c r="B184" s="37"/>
      <c r="C184" s="38"/>
      <c r="D184" s="182" t="s">
        <v>116</v>
      </c>
      <c r="E184" s="38"/>
      <c r="F184" s="183" t="s">
        <v>268</v>
      </c>
      <c r="G184" s="38"/>
      <c r="H184" s="38"/>
      <c r="I184" s="184"/>
      <c r="J184" s="38"/>
      <c r="K184" s="38"/>
      <c r="L184" s="41"/>
      <c r="M184" s="185"/>
      <c r="N184" s="186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116</v>
      </c>
      <c r="AU184" s="19" t="s">
        <v>78</v>
      </c>
    </row>
    <row r="185" spans="1:65" s="2" customFormat="1" ht="11.25">
      <c r="A185" s="36"/>
      <c r="B185" s="37"/>
      <c r="C185" s="38"/>
      <c r="D185" s="187" t="s">
        <v>118</v>
      </c>
      <c r="E185" s="38"/>
      <c r="F185" s="188" t="s">
        <v>269</v>
      </c>
      <c r="G185" s="38"/>
      <c r="H185" s="38"/>
      <c r="I185" s="184"/>
      <c r="J185" s="38"/>
      <c r="K185" s="38"/>
      <c r="L185" s="41"/>
      <c r="M185" s="185"/>
      <c r="N185" s="186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118</v>
      </c>
      <c r="AU185" s="19" t="s">
        <v>78</v>
      </c>
    </row>
    <row r="186" spans="1:65" s="2" customFormat="1" ht="14.45" customHeight="1">
      <c r="A186" s="36"/>
      <c r="B186" s="37"/>
      <c r="C186" s="169" t="s">
        <v>8</v>
      </c>
      <c r="D186" s="169" t="s">
        <v>109</v>
      </c>
      <c r="E186" s="170" t="s">
        <v>270</v>
      </c>
      <c r="F186" s="171" t="s">
        <v>271</v>
      </c>
      <c r="G186" s="172" t="s">
        <v>125</v>
      </c>
      <c r="H186" s="173">
        <v>1.55</v>
      </c>
      <c r="I186" s="174"/>
      <c r="J186" s="175">
        <f>ROUND(I186*H186,2)</f>
        <v>0</v>
      </c>
      <c r="K186" s="171" t="s">
        <v>113</v>
      </c>
      <c r="L186" s="41"/>
      <c r="M186" s="176" t="s">
        <v>19</v>
      </c>
      <c r="N186" s="177" t="s">
        <v>42</v>
      </c>
      <c r="O186" s="66"/>
      <c r="P186" s="178">
        <f>O186*H186</f>
        <v>0</v>
      </c>
      <c r="Q186" s="178">
        <v>2.3010199999999998</v>
      </c>
      <c r="R186" s="178">
        <f>Q186*H186</f>
        <v>3.5665809999999998</v>
      </c>
      <c r="S186" s="178">
        <v>0</v>
      </c>
      <c r="T186" s="179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0" t="s">
        <v>114</v>
      </c>
      <c r="AT186" s="180" t="s">
        <v>109</v>
      </c>
      <c r="AU186" s="180" t="s">
        <v>78</v>
      </c>
      <c r="AY186" s="19" t="s">
        <v>108</v>
      </c>
      <c r="BE186" s="181">
        <f>IF(N186="základní",J186,0)</f>
        <v>0</v>
      </c>
      <c r="BF186" s="181">
        <f>IF(N186="snížená",J186,0)</f>
        <v>0</v>
      </c>
      <c r="BG186" s="181">
        <f>IF(N186="zákl. přenesená",J186,0)</f>
        <v>0</v>
      </c>
      <c r="BH186" s="181">
        <f>IF(N186="sníž. přenesená",J186,0)</f>
        <v>0</v>
      </c>
      <c r="BI186" s="181">
        <f>IF(N186="nulová",J186,0)</f>
        <v>0</v>
      </c>
      <c r="BJ186" s="19" t="s">
        <v>78</v>
      </c>
      <c r="BK186" s="181">
        <f>ROUND(I186*H186,2)</f>
        <v>0</v>
      </c>
      <c r="BL186" s="19" t="s">
        <v>114</v>
      </c>
      <c r="BM186" s="180" t="s">
        <v>272</v>
      </c>
    </row>
    <row r="187" spans="1:65" s="2" customFormat="1" ht="11.25">
      <c r="A187" s="36"/>
      <c r="B187" s="37"/>
      <c r="C187" s="38"/>
      <c r="D187" s="182" t="s">
        <v>116</v>
      </c>
      <c r="E187" s="38"/>
      <c r="F187" s="183" t="s">
        <v>273</v>
      </c>
      <c r="G187" s="38"/>
      <c r="H187" s="38"/>
      <c r="I187" s="184"/>
      <c r="J187" s="38"/>
      <c r="K187" s="38"/>
      <c r="L187" s="41"/>
      <c r="M187" s="185"/>
      <c r="N187" s="186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116</v>
      </c>
      <c r="AU187" s="19" t="s">
        <v>78</v>
      </c>
    </row>
    <row r="188" spans="1:65" s="2" customFormat="1" ht="11.25">
      <c r="A188" s="36"/>
      <c r="B188" s="37"/>
      <c r="C188" s="38"/>
      <c r="D188" s="187" t="s">
        <v>118</v>
      </c>
      <c r="E188" s="38"/>
      <c r="F188" s="188" t="s">
        <v>274</v>
      </c>
      <c r="G188" s="38"/>
      <c r="H188" s="38"/>
      <c r="I188" s="184"/>
      <c r="J188" s="38"/>
      <c r="K188" s="38"/>
      <c r="L188" s="41"/>
      <c r="M188" s="185"/>
      <c r="N188" s="186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118</v>
      </c>
      <c r="AU188" s="19" t="s">
        <v>78</v>
      </c>
    </row>
    <row r="189" spans="1:65" s="2" customFormat="1" ht="19.5">
      <c r="A189" s="36"/>
      <c r="B189" s="37"/>
      <c r="C189" s="38"/>
      <c r="D189" s="182" t="s">
        <v>129</v>
      </c>
      <c r="E189" s="38"/>
      <c r="F189" s="210" t="s">
        <v>275</v>
      </c>
      <c r="G189" s="38"/>
      <c r="H189" s="38"/>
      <c r="I189" s="184"/>
      <c r="J189" s="38"/>
      <c r="K189" s="38"/>
      <c r="L189" s="41"/>
      <c r="M189" s="185"/>
      <c r="N189" s="186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129</v>
      </c>
      <c r="AU189" s="19" t="s">
        <v>78</v>
      </c>
    </row>
    <row r="190" spans="1:65" s="14" customFormat="1" ht="11.25">
      <c r="B190" s="199"/>
      <c r="C190" s="200"/>
      <c r="D190" s="182" t="s">
        <v>120</v>
      </c>
      <c r="E190" s="201" t="s">
        <v>19</v>
      </c>
      <c r="F190" s="202" t="s">
        <v>276</v>
      </c>
      <c r="G190" s="200"/>
      <c r="H190" s="203">
        <v>1.55</v>
      </c>
      <c r="I190" s="204"/>
      <c r="J190" s="200"/>
      <c r="K190" s="200"/>
      <c r="L190" s="205"/>
      <c r="M190" s="206"/>
      <c r="N190" s="207"/>
      <c r="O190" s="207"/>
      <c r="P190" s="207"/>
      <c r="Q190" s="207"/>
      <c r="R190" s="207"/>
      <c r="S190" s="207"/>
      <c r="T190" s="208"/>
      <c r="AT190" s="209" t="s">
        <v>120</v>
      </c>
      <c r="AU190" s="209" t="s">
        <v>78</v>
      </c>
      <c r="AV190" s="14" t="s">
        <v>80</v>
      </c>
      <c r="AW190" s="14" t="s">
        <v>32</v>
      </c>
      <c r="AX190" s="14" t="s">
        <v>78</v>
      </c>
      <c r="AY190" s="209" t="s">
        <v>108</v>
      </c>
    </row>
    <row r="191" spans="1:65" s="13" customFormat="1" ht="11.25">
      <c r="B191" s="189"/>
      <c r="C191" s="190"/>
      <c r="D191" s="182" t="s">
        <v>120</v>
      </c>
      <c r="E191" s="191" t="s">
        <v>19</v>
      </c>
      <c r="F191" s="192" t="s">
        <v>277</v>
      </c>
      <c r="G191" s="190"/>
      <c r="H191" s="191" t="s">
        <v>19</v>
      </c>
      <c r="I191" s="193"/>
      <c r="J191" s="190"/>
      <c r="K191" s="190"/>
      <c r="L191" s="194"/>
      <c r="M191" s="195"/>
      <c r="N191" s="196"/>
      <c r="O191" s="196"/>
      <c r="P191" s="196"/>
      <c r="Q191" s="196"/>
      <c r="R191" s="196"/>
      <c r="S191" s="196"/>
      <c r="T191" s="197"/>
      <c r="AT191" s="198" t="s">
        <v>120</v>
      </c>
      <c r="AU191" s="198" t="s">
        <v>78</v>
      </c>
      <c r="AV191" s="13" t="s">
        <v>78</v>
      </c>
      <c r="AW191" s="13" t="s">
        <v>32</v>
      </c>
      <c r="AX191" s="13" t="s">
        <v>71</v>
      </c>
      <c r="AY191" s="198" t="s">
        <v>108</v>
      </c>
    </row>
    <row r="192" spans="1:65" s="2" customFormat="1" ht="14.45" customHeight="1">
      <c r="A192" s="36"/>
      <c r="B192" s="37"/>
      <c r="C192" s="169" t="s">
        <v>278</v>
      </c>
      <c r="D192" s="169" t="s">
        <v>109</v>
      </c>
      <c r="E192" s="170" t="s">
        <v>279</v>
      </c>
      <c r="F192" s="171" t="s">
        <v>280</v>
      </c>
      <c r="G192" s="172" t="s">
        <v>125</v>
      </c>
      <c r="H192" s="173">
        <v>4.1000000000000002E-2</v>
      </c>
      <c r="I192" s="174"/>
      <c r="J192" s="175">
        <f>ROUND(I192*H192,2)</f>
        <v>0</v>
      </c>
      <c r="K192" s="171" t="s">
        <v>113</v>
      </c>
      <c r="L192" s="41"/>
      <c r="M192" s="176" t="s">
        <v>19</v>
      </c>
      <c r="N192" s="177" t="s">
        <v>42</v>
      </c>
      <c r="O192" s="66"/>
      <c r="P192" s="178">
        <f>O192*H192</f>
        <v>0</v>
      </c>
      <c r="Q192" s="178">
        <v>2.5018699999999998</v>
      </c>
      <c r="R192" s="178">
        <f>Q192*H192</f>
        <v>0.10257666999999999</v>
      </c>
      <c r="S192" s="178">
        <v>0</v>
      </c>
      <c r="T192" s="179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0" t="s">
        <v>114</v>
      </c>
      <c r="AT192" s="180" t="s">
        <v>109</v>
      </c>
      <c r="AU192" s="180" t="s">
        <v>78</v>
      </c>
      <c r="AY192" s="19" t="s">
        <v>108</v>
      </c>
      <c r="BE192" s="181">
        <f>IF(N192="základní",J192,0)</f>
        <v>0</v>
      </c>
      <c r="BF192" s="181">
        <f>IF(N192="snížená",J192,0)</f>
        <v>0</v>
      </c>
      <c r="BG192" s="181">
        <f>IF(N192="zákl. přenesená",J192,0)</f>
        <v>0</v>
      </c>
      <c r="BH192" s="181">
        <f>IF(N192="sníž. přenesená",J192,0)</f>
        <v>0</v>
      </c>
      <c r="BI192" s="181">
        <f>IF(N192="nulová",J192,0)</f>
        <v>0</v>
      </c>
      <c r="BJ192" s="19" t="s">
        <v>78</v>
      </c>
      <c r="BK192" s="181">
        <f>ROUND(I192*H192,2)</f>
        <v>0</v>
      </c>
      <c r="BL192" s="19" t="s">
        <v>114</v>
      </c>
      <c r="BM192" s="180" t="s">
        <v>281</v>
      </c>
    </row>
    <row r="193" spans="1:65" s="2" customFormat="1" ht="11.25">
      <c r="A193" s="36"/>
      <c r="B193" s="37"/>
      <c r="C193" s="38"/>
      <c r="D193" s="182" t="s">
        <v>116</v>
      </c>
      <c r="E193" s="38"/>
      <c r="F193" s="183" t="s">
        <v>282</v>
      </c>
      <c r="G193" s="38"/>
      <c r="H193" s="38"/>
      <c r="I193" s="184"/>
      <c r="J193" s="38"/>
      <c r="K193" s="38"/>
      <c r="L193" s="41"/>
      <c r="M193" s="185"/>
      <c r="N193" s="186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116</v>
      </c>
      <c r="AU193" s="19" t="s">
        <v>78</v>
      </c>
    </row>
    <row r="194" spans="1:65" s="2" customFormat="1" ht="11.25">
      <c r="A194" s="36"/>
      <c r="B194" s="37"/>
      <c r="C194" s="38"/>
      <c r="D194" s="187" t="s">
        <v>118</v>
      </c>
      <c r="E194" s="38"/>
      <c r="F194" s="188" t="s">
        <v>283</v>
      </c>
      <c r="G194" s="38"/>
      <c r="H194" s="38"/>
      <c r="I194" s="184"/>
      <c r="J194" s="38"/>
      <c r="K194" s="38"/>
      <c r="L194" s="41"/>
      <c r="M194" s="185"/>
      <c r="N194" s="186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118</v>
      </c>
      <c r="AU194" s="19" t="s">
        <v>78</v>
      </c>
    </row>
    <row r="195" spans="1:65" s="14" customFormat="1" ht="11.25">
      <c r="B195" s="199"/>
      <c r="C195" s="200"/>
      <c r="D195" s="182" t="s">
        <v>120</v>
      </c>
      <c r="E195" s="201" t="s">
        <v>19</v>
      </c>
      <c r="F195" s="202" t="s">
        <v>284</v>
      </c>
      <c r="G195" s="200"/>
      <c r="H195" s="203">
        <v>4.1000000000000002E-2</v>
      </c>
      <c r="I195" s="204"/>
      <c r="J195" s="200"/>
      <c r="K195" s="200"/>
      <c r="L195" s="205"/>
      <c r="M195" s="206"/>
      <c r="N195" s="207"/>
      <c r="O195" s="207"/>
      <c r="P195" s="207"/>
      <c r="Q195" s="207"/>
      <c r="R195" s="207"/>
      <c r="S195" s="207"/>
      <c r="T195" s="208"/>
      <c r="AT195" s="209" t="s">
        <v>120</v>
      </c>
      <c r="AU195" s="209" t="s">
        <v>78</v>
      </c>
      <c r="AV195" s="14" t="s">
        <v>80</v>
      </c>
      <c r="AW195" s="14" t="s">
        <v>32</v>
      </c>
      <c r="AX195" s="14" t="s">
        <v>78</v>
      </c>
      <c r="AY195" s="209" t="s">
        <v>108</v>
      </c>
    </row>
    <row r="196" spans="1:65" s="2" customFormat="1" ht="22.15" customHeight="1">
      <c r="A196" s="36"/>
      <c r="B196" s="37"/>
      <c r="C196" s="169" t="s">
        <v>285</v>
      </c>
      <c r="D196" s="169" t="s">
        <v>109</v>
      </c>
      <c r="E196" s="170" t="s">
        <v>286</v>
      </c>
      <c r="F196" s="171" t="s">
        <v>287</v>
      </c>
      <c r="G196" s="172" t="s">
        <v>200</v>
      </c>
      <c r="H196" s="173">
        <v>84</v>
      </c>
      <c r="I196" s="174"/>
      <c r="J196" s="175">
        <f>ROUND(I196*H196,2)</f>
        <v>0</v>
      </c>
      <c r="K196" s="171" t="s">
        <v>19</v>
      </c>
      <c r="L196" s="41"/>
      <c r="M196" s="176" t="s">
        <v>19</v>
      </c>
      <c r="N196" s="177" t="s">
        <v>42</v>
      </c>
      <c r="O196" s="66"/>
      <c r="P196" s="178">
        <f>O196*H196</f>
        <v>0</v>
      </c>
      <c r="Q196" s="178">
        <v>0</v>
      </c>
      <c r="R196" s="178">
        <f>Q196*H196</f>
        <v>0</v>
      </c>
      <c r="S196" s="178">
        <v>0</v>
      </c>
      <c r="T196" s="179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0" t="s">
        <v>114</v>
      </c>
      <c r="AT196" s="180" t="s">
        <v>109</v>
      </c>
      <c r="AU196" s="180" t="s">
        <v>78</v>
      </c>
      <c r="AY196" s="19" t="s">
        <v>108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19" t="s">
        <v>78</v>
      </c>
      <c r="BK196" s="181">
        <f>ROUND(I196*H196,2)</f>
        <v>0</v>
      </c>
      <c r="BL196" s="19" t="s">
        <v>114</v>
      </c>
      <c r="BM196" s="180" t="s">
        <v>288</v>
      </c>
    </row>
    <row r="197" spans="1:65" s="2" customFormat="1" ht="11.25">
      <c r="A197" s="36"/>
      <c r="B197" s="37"/>
      <c r="C197" s="38"/>
      <c r="D197" s="182" t="s">
        <v>116</v>
      </c>
      <c r="E197" s="38"/>
      <c r="F197" s="183" t="s">
        <v>289</v>
      </c>
      <c r="G197" s="38"/>
      <c r="H197" s="38"/>
      <c r="I197" s="184"/>
      <c r="J197" s="38"/>
      <c r="K197" s="38"/>
      <c r="L197" s="41"/>
      <c r="M197" s="185"/>
      <c r="N197" s="186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116</v>
      </c>
      <c r="AU197" s="19" t="s">
        <v>78</v>
      </c>
    </row>
    <row r="198" spans="1:65" s="2" customFormat="1" ht="19.5">
      <c r="A198" s="36"/>
      <c r="B198" s="37"/>
      <c r="C198" s="38"/>
      <c r="D198" s="182" t="s">
        <v>129</v>
      </c>
      <c r="E198" s="38"/>
      <c r="F198" s="210" t="s">
        <v>290</v>
      </c>
      <c r="G198" s="38"/>
      <c r="H198" s="38"/>
      <c r="I198" s="184"/>
      <c r="J198" s="38"/>
      <c r="K198" s="38"/>
      <c r="L198" s="41"/>
      <c r="M198" s="185"/>
      <c r="N198" s="186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129</v>
      </c>
      <c r="AU198" s="19" t="s">
        <v>78</v>
      </c>
    </row>
    <row r="199" spans="1:65" s="13" customFormat="1" ht="11.25">
      <c r="B199" s="189"/>
      <c r="C199" s="190"/>
      <c r="D199" s="182" t="s">
        <v>120</v>
      </c>
      <c r="E199" s="191" t="s">
        <v>19</v>
      </c>
      <c r="F199" s="192" t="s">
        <v>291</v>
      </c>
      <c r="G199" s="190"/>
      <c r="H199" s="191" t="s">
        <v>19</v>
      </c>
      <c r="I199" s="193"/>
      <c r="J199" s="190"/>
      <c r="K199" s="190"/>
      <c r="L199" s="194"/>
      <c r="M199" s="195"/>
      <c r="N199" s="196"/>
      <c r="O199" s="196"/>
      <c r="P199" s="196"/>
      <c r="Q199" s="196"/>
      <c r="R199" s="196"/>
      <c r="S199" s="196"/>
      <c r="T199" s="197"/>
      <c r="AT199" s="198" t="s">
        <v>120</v>
      </c>
      <c r="AU199" s="198" t="s">
        <v>78</v>
      </c>
      <c r="AV199" s="13" t="s">
        <v>78</v>
      </c>
      <c r="AW199" s="13" t="s">
        <v>32</v>
      </c>
      <c r="AX199" s="13" t="s">
        <v>71</v>
      </c>
      <c r="AY199" s="198" t="s">
        <v>108</v>
      </c>
    </row>
    <row r="200" spans="1:65" s="14" customFormat="1" ht="11.25">
      <c r="B200" s="199"/>
      <c r="C200" s="200"/>
      <c r="D200" s="182" t="s">
        <v>120</v>
      </c>
      <c r="E200" s="201" t="s">
        <v>19</v>
      </c>
      <c r="F200" s="202" t="s">
        <v>292</v>
      </c>
      <c r="G200" s="200"/>
      <c r="H200" s="203">
        <v>84</v>
      </c>
      <c r="I200" s="204"/>
      <c r="J200" s="200"/>
      <c r="K200" s="200"/>
      <c r="L200" s="205"/>
      <c r="M200" s="206"/>
      <c r="N200" s="207"/>
      <c r="O200" s="207"/>
      <c r="P200" s="207"/>
      <c r="Q200" s="207"/>
      <c r="R200" s="207"/>
      <c r="S200" s="207"/>
      <c r="T200" s="208"/>
      <c r="AT200" s="209" t="s">
        <v>120</v>
      </c>
      <c r="AU200" s="209" t="s">
        <v>78</v>
      </c>
      <c r="AV200" s="14" t="s">
        <v>80</v>
      </c>
      <c r="AW200" s="14" t="s">
        <v>32</v>
      </c>
      <c r="AX200" s="14" t="s">
        <v>78</v>
      </c>
      <c r="AY200" s="209" t="s">
        <v>108</v>
      </c>
    </row>
    <row r="201" spans="1:65" s="2" customFormat="1" ht="22.15" customHeight="1">
      <c r="A201" s="36"/>
      <c r="B201" s="37"/>
      <c r="C201" s="169" t="s">
        <v>293</v>
      </c>
      <c r="D201" s="169" t="s">
        <v>109</v>
      </c>
      <c r="E201" s="170" t="s">
        <v>294</v>
      </c>
      <c r="F201" s="171" t="s">
        <v>295</v>
      </c>
      <c r="G201" s="172" t="s">
        <v>200</v>
      </c>
      <c r="H201" s="173">
        <v>84</v>
      </c>
      <c r="I201" s="174"/>
      <c r="J201" s="175">
        <f>ROUND(I201*H201,2)</f>
        <v>0</v>
      </c>
      <c r="K201" s="171" t="s">
        <v>19</v>
      </c>
      <c r="L201" s="41"/>
      <c r="M201" s="176" t="s">
        <v>19</v>
      </c>
      <c r="N201" s="177" t="s">
        <v>42</v>
      </c>
      <c r="O201" s="66"/>
      <c r="P201" s="178">
        <f>O201*H201</f>
        <v>0</v>
      </c>
      <c r="Q201" s="178">
        <v>0</v>
      </c>
      <c r="R201" s="178">
        <f>Q201*H201</f>
        <v>0</v>
      </c>
      <c r="S201" s="178">
        <v>0</v>
      </c>
      <c r="T201" s="179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0" t="s">
        <v>114</v>
      </c>
      <c r="AT201" s="180" t="s">
        <v>109</v>
      </c>
      <c r="AU201" s="180" t="s">
        <v>78</v>
      </c>
      <c r="AY201" s="19" t="s">
        <v>108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19" t="s">
        <v>78</v>
      </c>
      <c r="BK201" s="181">
        <f>ROUND(I201*H201,2)</f>
        <v>0</v>
      </c>
      <c r="BL201" s="19" t="s">
        <v>114</v>
      </c>
      <c r="BM201" s="180" t="s">
        <v>296</v>
      </c>
    </row>
    <row r="202" spans="1:65" s="2" customFormat="1" ht="19.5">
      <c r="A202" s="36"/>
      <c r="B202" s="37"/>
      <c r="C202" s="38"/>
      <c r="D202" s="182" t="s">
        <v>116</v>
      </c>
      <c r="E202" s="38"/>
      <c r="F202" s="183" t="s">
        <v>297</v>
      </c>
      <c r="G202" s="38"/>
      <c r="H202" s="38"/>
      <c r="I202" s="184"/>
      <c r="J202" s="38"/>
      <c r="K202" s="38"/>
      <c r="L202" s="41"/>
      <c r="M202" s="185"/>
      <c r="N202" s="186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116</v>
      </c>
      <c r="AU202" s="19" t="s">
        <v>78</v>
      </c>
    </row>
    <row r="203" spans="1:65" s="2" customFormat="1" ht="39">
      <c r="A203" s="36"/>
      <c r="B203" s="37"/>
      <c r="C203" s="38"/>
      <c r="D203" s="182" t="s">
        <v>129</v>
      </c>
      <c r="E203" s="38"/>
      <c r="F203" s="210" t="s">
        <v>298</v>
      </c>
      <c r="G203" s="38"/>
      <c r="H203" s="38"/>
      <c r="I203" s="184"/>
      <c r="J203" s="38"/>
      <c r="K203" s="38"/>
      <c r="L203" s="41"/>
      <c r="M203" s="185"/>
      <c r="N203" s="186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129</v>
      </c>
      <c r="AU203" s="19" t="s">
        <v>78</v>
      </c>
    </row>
    <row r="204" spans="1:65" s="14" customFormat="1" ht="11.25">
      <c r="B204" s="199"/>
      <c r="C204" s="200"/>
      <c r="D204" s="182" t="s">
        <v>120</v>
      </c>
      <c r="E204" s="201" t="s">
        <v>19</v>
      </c>
      <c r="F204" s="202" t="s">
        <v>292</v>
      </c>
      <c r="G204" s="200"/>
      <c r="H204" s="203">
        <v>84</v>
      </c>
      <c r="I204" s="204"/>
      <c r="J204" s="200"/>
      <c r="K204" s="200"/>
      <c r="L204" s="205"/>
      <c r="M204" s="206"/>
      <c r="N204" s="207"/>
      <c r="O204" s="207"/>
      <c r="P204" s="207"/>
      <c r="Q204" s="207"/>
      <c r="R204" s="207"/>
      <c r="S204" s="207"/>
      <c r="T204" s="208"/>
      <c r="AT204" s="209" t="s">
        <v>120</v>
      </c>
      <c r="AU204" s="209" t="s">
        <v>78</v>
      </c>
      <c r="AV204" s="14" t="s">
        <v>80</v>
      </c>
      <c r="AW204" s="14" t="s">
        <v>32</v>
      </c>
      <c r="AX204" s="14" t="s">
        <v>78</v>
      </c>
      <c r="AY204" s="209" t="s">
        <v>108</v>
      </c>
    </row>
    <row r="205" spans="1:65" s="2" customFormat="1" ht="22.15" customHeight="1">
      <c r="A205" s="36"/>
      <c r="B205" s="37"/>
      <c r="C205" s="169" t="s">
        <v>299</v>
      </c>
      <c r="D205" s="169" t="s">
        <v>109</v>
      </c>
      <c r="E205" s="170" t="s">
        <v>300</v>
      </c>
      <c r="F205" s="171" t="s">
        <v>301</v>
      </c>
      <c r="G205" s="172" t="s">
        <v>302</v>
      </c>
      <c r="H205" s="173">
        <v>3.0459999999999998</v>
      </c>
      <c r="I205" s="174"/>
      <c r="J205" s="175">
        <f>ROUND(I205*H205,2)</f>
        <v>0</v>
      </c>
      <c r="K205" s="171" t="s">
        <v>19</v>
      </c>
      <c r="L205" s="41"/>
      <c r="M205" s="176" t="s">
        <v>19</v>
      </c>
      <c r="N205" s="177" t="s">
        <v>42</v>
      </c>
      <c r="O205" s="66"/>
      <c r="P205" s="178">
        <f>O205*H205</f>
        <v>0</v>
      </c>
      <c r="Q205" s="178">
        <v>0</v>
      </c>
      <c r="R205" s="178">
        <f>Q205*H205</f>
        <v>0</v>
      </c>
      <c r="S205" s="178">
        <v>0</v>
      </c>
      <c r="T205" s="179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0" t="s">
        <v>114</v>
      </c>
      <c r="AT205" s="180" t="s">
        <v>109</v>
      </c>
      <c r="AU205" s="180" t="s">
        <v>78</v>
      </c>
      <c r="AY205" s="19" t="s">
        <v>108</v>
      </c>
      <c r="BE205" s="181">
        <f>IF(N205="základní",J205,0)</f>
        <v>0</v>
      </c>
      <c r="BF205" s="181">
        <f>IF(N205="snížená",J205,0)</f>
        <v>0</v>
      </c>
      <c r="BG205" s="181">
        <f>IF(N205="zákl. přenesená",J205,0)</f>
        <v>0</v>
      </c>
      <c r="BH205" s="181">
        <f>IF(N205="sníž. přenesená",J205,0)</f>
        <v>0</v>
      </c>
      <c r="BI205" s="181">
        <f>IF(N205="nulová",J205,0)</f>
        <v>0</v>
      </c>
      <c r="BJ205" s="19" t="s">
        <v>78</v>
      </c>
      <c r="BK205" s="181">
        <f>ROUND(I205*H205,2)</f>
        <v>0</v>
      </c>
      <c r="BL205" s="19" t="s">
        <v>114</v>
      </c>
      <c r="BM205" s="180" t="s">
        <v>303</v>
      </c>
    </row>
    <row r="206" spans="1:65" s="2" customFormat="1" ht="11.25">
      <c r="A206" s="36"/>
      <c r="B206" s="37"/>
      <c r="C206" s="38"/>
      <c r="D206" s="182" t="s">
        <v>116</v>
      </c>
      <c r="E206" s="38"/>
      <c r="F206" s="183" t="s">
        <v>304</v>
      </c>
      <c r="G206" s="38"/>
      <c r="H206" s="38"/>
      <c r="I206" s="184"/>
      <c r="J206" s="38"/>
      <c r="K206" s="38"/>
      <c r="L206" s="41"/>
      <c r="M206" s="185"/>
      <c r="N206" s="186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116</v>
      </c>
      <c r="AU206" s="19" t="s">
        <v>78</v>
      </c>
    </row>
    <row r="207" spans="1:65" s="2" customFormat="1" ht="39">
      <c r="A207" s="36"/>
      <c r="B207" s="37"/>
      <c r="C207" s="38"/>
      <c r="D207" s="182" t="s">
        <v>129</v>
      </c>
      <c r="E207" s="38"/>
      <c r="F207" s="210" t="s">
        <v>305</v>
      </c>
      <c r="G207" s="38"/>
      <c r="H207" s="38"/>
      <c r="I207" s="184"/>
      <c r="J207" s="38"/>
      <c r="K207" s="38"/>
      <c r="L207" s="41"/>
      <c r="M207" s="185"/>
      <c r="N207" s="186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129</v>
      </c>
      <c r="AU207" s="19" t="s">
        <v>78</v>
      </c>
    </row>
    <row r="208" spans="1:65" s="14" customFormat="1" ht="11.25">
      <c r="B208" s="199"/>
      <c r="C208" s="200"/>
      <c r="D208" s="182" t="s">
        <v>120</v>
      </c>
      <c r="E208" s="201" t="s">
        <v>19</v>
      </c>
      <c r="F208" s="202" t="s">
        <v>306</v>
      </c>
      <c r="G208" s="200"/>
      <c r="H208" s="203">
        <v>3.0459999999999998</v>
      </c>
      <c r="I208" s="204"/>
      <c r="J208" s="200"/>
      <c r="K208" s="200"/>
      <c r="L208" s="205"/>
      <c r="M208" s="206"/>
      <c r="N208" s="207"/>
      <c r="O208" s="207"/>
      <c r="P208" s="207"/>
      <c r="Q208" s="207"/>
      <c r="R208" s="207"/>
      <c r="S208" s="207"/>
      <c r="T208" s="208"/>
      <c r="AT208" s="209" t="s">
        <v>120</v>
      </c>
      <c r="AU208" s="209" t="s">
        <v>78</v>
      </c>
      <c r="AV208" s="14" t="s">
        <v>80</v>
      </c>
      <c r="AW208" s="14" t="s">
        <v>32</v>
      </c>
      <c r="AX208" s="14" t="s">
        <v>78</v>
      </c>
      <c r="AY208" s="209" t="s">
        <v>108</v>
      </c>
    </row>
    <row r="209" spans="1:65" s="13" customFormat="1" ht="11.25">
      <c r="B209" s="189"/>
      <c r="C209" s="190"/>
      <c r="D209" s="182" t="s">
        <v>120</v>
      </c>
      <c r="E209" s="191" t="s">
        <v>19</v>
      </c>
      <c r="F209" s="192" t="s">
        <v>307</v>
      </c>
      <c r="G209" s="190"/>
      <c r="H209" s="191" t="s">
        <v>19</v>
      </c>
      <c r="I209" s="193"/>
      <c r="J209" s="190"/>
      <c r="K209" s="190"/>
      <c r="L209" s="194"/>
      <c r="M209" s="195"/>
      <c r="N209" s="196"/>
      <c r="O209" s="196"/>
      <c r="P209" s="196"/>
      <c r="Q209" s="196"/>
      <c r="R209" s="196"/>
      <c r="S209" s="196"/>
      <c r="T209" s="197"/>
      <c r="AT209" s="198" t="s">
        <v>120</v>
      </c>
      <c r="AU209" s="198" t="s">
        <v>78</v>
      </c>
      <c r="AV209" s="13" t="s">
        <v>78</v>
      </c>
      <c r="AW209" s="13" t="s">
        <v>32</v>
      </c>
      <c r="AX209" s="13" t="s">
        <v>71</v>
      </c>
      <c r="AY209" s="198" t="s">
        <v>108</v>
      </c>
    </row>
    <row r="210" spans="1:65" s="12" customFormat="1" ht="22.9" customHeight="1">
      <c r="B210" s="155"/>
      <c r="C210" s="156"/>
      <c r="D210" s="157" t="s">
        <v>70</v>
      </c>
      <c r="E210" s="222" t="s">
        <v>78</v>
      </c>
      <c r="F210" s="222" t="s">
        <v>308</v>
      </c>
      <c r="G210" s="156"/>
      <c r="H210" s="156"/>
      <c r="I210" s="159"/>
      <c r="J210" s="223">
        <f>BK210</f>
        <v>0</v>
      </c>
      <c r="K210" s="156"/>
      <c r="L210" s="161"/>
      <c r="M210" s="162"/>
      <c r="N210" s="163"/>
      <c r="O210" s="163"/>
      <c r="P210" s="164">
        <f>SUM(P211:P234)</f>
        <v>0</v>
      </c>
      <c r="Q210" s="163"/>
      <c r="R210" s="164">
        <f>SUM(R211:R234)</f>
        <v>0.44579000000000002</v>
      </c>
      <c r="S210" s="163"/>
      <c r="T210" s="165">
        <f>SUM(T211:T234)</f>
        <v>0</v>
      </c>
      <c r="AR210" s="166" t="s">
        <v>78</v>
      </c>
      <c r="AT210" s="167" t="s">
        <v>70</v>
      </c>
      <c r="AU210" s="167" t="s">
        <v>78</v>
      </c>
      <c r="AY210" s="166" t="s">
        <v>108</v>
      </c>
      <c r="BK210" s="168">
        <f>SUM(BK211:BK234)</f>
        <v>0</v>
      </c>
    </row>
    <row r="211" spans="1:65" s="2" customFormat="1" ht="14.45" customHeight="1">
      <c r="A211" s="36"/>
      <c r="B211" s="37"/>
      <c r="C211" s="169" t="s">
        <v>309</v>
      </c>
      <c r="D211" s="169" t="s">
        <v>109</v>
      </c>
      <c r="E211" s="170" t="s">
        <v>310</v>
      </c>
      <c r="F211" s="171" t="s">
        <v>311</v>
      </c>
      <c r="G211" s="172" t="s">
        <v>200</v>
      </c>
      <c r="H211" s="173">
        <v>61</v>
      </c>
      <c r="I211" s="174"/>
      <c r="J211" s="175">
        <f>ROUND(I211*H211,2)</f>
        <v>0</v>
      </c>
      <c r="K211" s="171" t="s">
        <v>113</v>
      </c>
      <c r="L211" s="41"/>
      <c r="M211" s="176" t="s">
        <v>19</v>
      </c>
      <c r="N211" s="177" t="s">
        <v>42</v>
      </c>
      <c r="O211" s="66"/>
      <c r="P211" s="178">
        <f>O211*H211</f>
        <v>0</v>
      </c>
      <c r="Q211" s="178">
        <v>7.1900000000000002E-3</v>
      </c>
      <c r="R211" s="178">
        <f>Q211*H211</f>
        <v>0.43859000000000004</v>
      </c>
      <c r="S211" s="178">
        <v>0</v>
      </c>
      <c r="T211" s="179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0" t="s">
        <v>114</v>
      </c>
      <c r="AT211" s="180" t="s">
        <v>109</v>
      </c>
      <c r="AU211" s="180" t="s">
        <v>80</v>
      </c>
      <c r="AY211" s="19" t="s">
        <v>108</v>
      </c>
      <c r="BE211" s="181">
        <f>IF(N211="základní",J211,0)</f>
        <v>0</v>
      </c>
      <c r="BF211" s="181">
        <f>IF(N211="snížená",J211,0)</f>
        <v>0</v>
      </c>
      <c r="BG211" s="181">
        <f>IF(N211="zákl. přenesená",J211,0)</f>
        <v>0</v>
      </c>
      <c r="BH211" s="181">
        <f>IF(N211="sníž. přenesená",J211,0)</f>
        <v>0</v>
      </c>
      <c r="BI211" s="181">
        <f>IF(N211="nulová",J211,0)</f>
        <v>0</v>
      </c>
      <c r="BJ211" s="19" t="s">
        <v>78</v>
      </c>
      <c r="BK211" s="181">
        <f>ROUND(I211*H211,2)</f>
        <v>0</v>
      </c>
      <c r="BL211" s="19" t="s">
        <v>114</v>
      </c>
      <c r="BM211" s="180" t="s">
        <v>312</v>
      </c>
    </row>
    <row r="212" spans="1:65" s="2" customFormat="1" ht="11.25">
      <c r="A212" s="36"/>
      <c r="B212" s="37"/>
      <c r="C212" s="38"/>
      <c r="D212" s="182" t="s">
        <v>116</v>
      </c>
      <c r="E212" s="38"/>
      <c r="F212" s="183" t="s">
        <v>313</v>
      </c>
      <c r="G212" s="38"/>
      <c r="H212" s="38"/>
      <c r="I212" s="184"/>
      <c r="J212" s="38"/>
      <c r="K212" s="38"/>
      <c r="L212" s="41"/>
      <c r="M212" s="185"/>
      <c r="N212" s="186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116</v>
      </c>
      <c r="AU212" s="19" t="s">
        <v>80</v>
      </c>
    </row>
    <row r="213" spans="1:65" s="2" customFormat="1" ht="11.25">
      <c r="A213" s="36"/>
      <c r="B213" s="37"/>
      <c r="C213" s="38"/>
      <c r="D213" s="187" t="s">
        <v>118</v>
      </c>
      <c r="E213" s="38"/>
      <c r="F213" s="188" t="s">
        <v>314</v>
      </c>
      <c r="G213" s="38"/>
      <c r="H213" s="38"/>
      <c r="I213" s="184"/>
      <c r="J213" s="38"/>
      <c r="K213" s="38"/>
      <c r="L213" s="41"/>
      <c r="M213" s="185"/>
      <c r="N213" s="186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118</v>
      </c>
      <c r="AU213" s="19" t="s">
        <v>80</v>
      </c>
    </row>
    <row r="214" spans="1:65" s="2" customFormat="1" ht="19.5">
      <c r="A214" s="36"/>
      <c r="B214" s="37"/>
      <c r="C214" s="38"/>
      <c r="D214" s="182" t="s">
        <v>129</v>
      </c>
      <c r="E214" s="38"/>
      <c r="F214" s="210" t="s">
        <v>315</v>
      </c>
      <c r="G214" s="38"/>
      <c r="H214" s="38"/>
      <c r="I214" s="184"/>
      <c r="J214" s="38"/>
      <c r="K214" s="38"/>
      <c r="L214" s="41"/>
      <c r="M214" s="185"/>
      <c r="N214" s="186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129</v>
      </c>
      <c r="AU214" s="19" t="s">
        <v>80</v>
      </c>
    </row>
    <row r="215" spans="1:65" s="14" customFormat="1" ht="11.25">
      <c r="B215" s="199"/>
      <c r="C215" s="200"/>
      <c r="D215" s="182" t="s">
        <v>120</v>
      </c>
      <c r="E215" s="201" t="s">
        <v>19</v>
      </c>
      <c r="F215" s="202" t="s">
        <v>316</v>
      </c>
      <c r="G215" s="200"/>
      <c r="H215" s="203">
        <v>61</v>
      </c>
      <c r="I215" s="204"/>
      <c r="J215" s="200"/>
      <c r="K215" s="200"/>
      <c r="L215" s="205"/>
      <c r="M215" s="206"/>
      <c r="N215" s="207"/>
      <c r="O215" s="207"/>
      <c r="P215" s="207"/>
      <c r="Q215" s="207"/>
      <c r="R215" s="207"/>
      <c r="S215" s="207"/>
      <c r="T215" s="208"/>
      <c r="AT215" s="209" t="s">
        <v>120</v>
      </c>
      <c r="AU215" s="209" t="s">
        <v>80</v>
      </c>
      <c r="AV215" s="14" t="s">
        <v>80</v>
      </c>
      <c r="AW215" s="14" t="s">
        <v>32</v>
      </c>
      <c r="AX215" s="14" t="s">
        <v>71</v>
      </c>
      <c r="AY215" s="209" t="s">
        <v>108</v>
      </c>
    </row>
    <row r="216" spans="1:65" s="15" customFormat="1" ht="11.25">
      <c r="B216" s="211"/>
      <c r="C216" s="212"/>
      <c r="D216" s="182" t="s">
        <v>120</v>
      </c>
      <c r="E216" s="213" t="s">
        <v>19</v>
      </c>
      <c r="F216" s="214" t="s">
        <v>228</v>
      </c>
      <c r="G216" s="212"/>
      <c r="H216" s="215">
        <v>61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120</v>
      </c>
      <c r="AU216" s="221" t="s">
        <v>80</v>
      </c>
      <c r="AV216" s="15" t="s">
        <v>114</v>
      </c>
      <c r="AW216" s="15" t="s">
        <v>32</v>
      </c>
      <c r="AX216" s="15" t="s">
        <v>78</v>
      </c>
      <c r="AY216" s="221" t="s">
        <v>108</v>
      </c>
    </row>
    <row r="217" spans="1:65" s="2" customFormat="1" ht="19.899999999999999" customHeight="1">
      <c r="A217" s="36"/>
      <c r="B217" s="37"/>
      <c r="C217" s="169" t="s">
        <v>317</v>
      </c>
      <c r="D217" s="169" t="s">
        <v>109</v>
      </c>
      <c r="E217" s="170" t="s">
        <v>318</v>
      </c>
      <c r="F217" s="171" t="s">
        <v>319</v>
      </c>
      <c r="G217" s="172" t="s">
        <v>125</v>
      </c>
      <c r="H217" s="173">
        <v>1.5</v>
      </c>
      <c r="I217" s="174"/>
      <c r="J217" s="175">
        <f>ROUND(I217*H217,2)</f>
        <v>0</v>
      </c>
      <c r="K217" s="171" t="s">
        <v>113</v>
      </c>
      <c r="L217" s="41"/>
      <c r="M217" s="176" t="s">
        <v>19</v>
      </c>
      <c r="N217" s="177" t="s">
        <v>42</v>
      </c>
      <c r="O217" s="66"/>
      <c r="P217" s="178">
        <f>O217*H217</f>
        <v>0</v>
      </c>
      <c r="Q217" s="178">
        <v>0</v>
      </c>
      <c r="R217" s="178">
        <f>Q217*H217</f>
        <v>0</v>
      </c>
      <c r="S217" s="178">
        <v>0</v>
      </c>
      <c r="T217" s="179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0" t="s">
        <v>114</v>
      </c>
      <c r="AT217" s="180" t="s">
        <v>109</v>
      </c>
      <c r="AU217" s="180" t="s">
        <v>80</v>
      </c>
      <c r="AY217" s="19" t="s">
        <v>108</v>
      </c>
      <c r="BE217" s="181">
        <f>IF(N217="základní",J217,0)</f>
        <v>0</v>
      </c>
      <c r="BF217" s="181">
        <f>IF(N217="snížená",J217,0)</f>
        <v>0</v>
      </c>
      <c r="BG217" s="181">
        <f>IF(N217="zákl. přenesená",J217,0)</f>
        <v>0</v>
      </c>
      <c r="BH217" s="181">
        <f>IF(N217="sníž. přenesená",J217,0)</f>
        <v>0</v>
      </c>
      <c r="BI217" s="181">
        <f>IF(N217="nulová",J217,0)</f>
        <v>0</v>
      </c>
      <c r="BJ217" s="19" t="s">
        <v>78</v>
      </c>
      <c r="BK217" s="181">
        <f>ROUND(I217*H217,2)</f>
        <v>0</v>
      </c>
      <c r="BL217" s="19" t="s">
        <v>114</v>
      </c>
      <c r="BM217" s="180" t="s">
        <v>320</v>
      </c>
    </row>
    <row r="218" spans="1:65" s="2" customFormat="1" ht="19.5">
      <c r="A218" s="36"/>
      <c r="B218" s="37"/>
      <c r="C218" s="38"/>
      <c r="D218" s="182" t="s">
        <v>116</v>
      </c>
      <c r="E218" s="38"/>
      <c r="F218" s="183" t="s">
        <v>321</v>
      </c>
      <c r="G218" s="38"/>
      <c r="H218" s="38"/>
      <c r="I218" s="184"/>
      <c r="J218" s="38"/>
      <c r="K218" s="38"/>
      <c r="L218" s="41"/>
      <c r="M218" s="185"/>
      <c r="N218" s="186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116</v>
      </c>
      <c r="AU218" s="19" t="s">
        <v>80</v>
      </c>
    </row>
    <row r="219" spans="1:65" s="2" customFormat="1" ht="11.25">
      <c r="A219" s="36"/>
      <c r="B219" s="37"/>
      <c r="C219" s="38"/>
      <c r="D219" s="187" t="s">
        <v>118</v>
      </c>
      <c r="E219" s="38"/>
      <c r="F219" s="188" t="s">
        <v>322</v>
      </c>
      <c r="G219" s="38"/>
      <c r="H219" s="38"/>
      <c r="I219" s="184"/>
      <c r="J219" s="38"/>
      <c r="K219" s="38"/>
      <c r="L219" s="41"/>
      <c r="M219" s="185"/>
      <c r="N219" s="186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118</v>
      </c>
      <c r="AU219" s="19" t="s">
        <v>80</v>
      </c>
    </row>
    <row r="220" spans="1:65" s="2" customFormat="1" ht="19.5">
      <c r="A220" s="36"/>
      <c r="B220" s="37"/>
      <c r="C220" s="38"/>
      <c r="D220" s="182" t="s">
        <v>129</v>
      </c>
      <c r="E220" s="38"/>
      <c r="F220" s="210" t="s">
        <v>315</v>
      </c>
      <c r="G220" s="38"/>
      <c r="H220" s="38"/>
      <c r="I220" s="184"/>
      <c r="J220" s="38"/>
      <c r="K220" s="38"/>
      <c r="L220" s="41"/>
      <c r="M220" s="185"/>
      <c r="N220" s="186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129</v>
      </c>
      <c r="AU220" s="19" t="s">
        <v>80</v>
      </c>
    </row>
    <row r="221" spans="1:65" s="14" customFormat="1" ht="11.25">
      <c r="B221" s="199"/>
      <c r="C221" s="200"/>
      <c r="D221" s="182" t="s">
        <v>120</v>
      </c>
      <c r="E221" s="201" t="s">
        <v>19</v>
      </c>
      <c r="F221" s="202" t="s">
        <v>323</v>
      </c>
      <c r="G221" s="200"/>
      <c r="H221" s="203">
        <v>1.5</v>
      </c>
      <c r="I221" s="204"/>
      <c r="J221" s="200"/>
      <c r="K221" s="200"/>
      <c r="L221" s="205"/>
      <c r="M221" s="206"/>
      <c r="N221" s="207"/>
      <c r="O221" s="207"/>
      <c r="P221" s="207"/>
      <c r="Q221" s="207"/>
      <c r="R221" s="207"/>
      <c r="S221" s="207"/>
      <c r="T221" s="208"/>
      <c r="AT221" s="209" t="s">
        <v>120</v>
      </c>
      <c r="AU221" s="209" t="s">
        <v>80</v>
      </c>
      <c r="AV221" s="14" t="s">
        <v>80</v>
      </c>
      <c r="AW221" s="14" t="s">
        <v>32</v>
      </c>
      <c r="AX221" s="14" t="s">
        <v>71</v>
      </c>
      <c r="AY221" s="209" t="s">
        <v>108</v>
      </c>
    </row>
    <row r="222" spans="1:65" s="15" customFormat="1" ht="11.25">
      <c r="B222" s="211"/>
      <c r="C222" s="212"/>
      <c r="D222" s="182" t="s">
        <v>120</v>
      </c>
      <c r="E222" s="213" t="s">
        <v>19</v>
      </c>
      <c r="F222" s="214" t="s">
        <v>228</v>
      </c>
      <c r="G222" s="212"/>
      <c r="H222" s="215">
        <v>1.5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120</v>
      </c>
      <c r="AU222" s="221" t="s">
        <v>80</v>
      </c>
      <c r="AV222" s="15" t="s">
        <v>114</v>
      </c>
      <c r="AW222" s="15" t="s">
        <v>32</v>
      </c>
      <c r="AX222" s="15" t="s">
        <v>78</v>
      </c>
      <c r="AY222" s="221" t="s">
        <v>108</v>
      </c>
    </row>
    <row r="223" spans="1:65" s="2" customFormat="1" ht="14.45" customHeight="1">
      <c r="A223" s="36"/>
      <c r="B223" s="37"/>
      <c r="C223" s="169" t="s">
        <v>324</v>
      </c>
      <c r="D223" s="169" t="s">
        <v>109</v>
      </c>
      <c r="E223" s="170" t="s">
        <v>325</v>
      </c>
      <c r="F223" s="171" t="s">
        <v>326</v>
      </c>
      <c r="G223" s="172" t="s">
        <v>112</v>
      </c>
      <c r="H223" s="173">
        <v>360</v>
      </c>
      <c r="I223" s="174"/>
      <c r="J223" s="175">
        <f>ROUND(I223*H223,2)</f>
        <v>0</v>
      </c>
      <c r="K223" s="171" t="s">
        <v>113</v>
      </c>
      <c r="L223" s="41"/>
      <c r="M223" s="176" t="s">
        <v>19</v>
      </c>
      <c r="N223" s="177" t="s">
        <v>42</v>
      </c>
      <c r="O223" s="66"/>
      <c r="P223" s="178">
        <f>O223*H223</f>
        <v>0</v>
      </c>
      <c r="Q223" s="178">
        <v>0</v>
      </c>
      <c r="R223" s="178">
        <f>Q223*H223</f>
        <v>0</v>
      </c>
      <c r="S223" s="178">
        <v>0</v>
      </c>
      <c r="T223" s="179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0" t="s">
        <v>114</v>
      </c>
      <c r="AT223" s="180" t="s">
        <v>109</v>
      </c>
      <c r="AU223" s="180" t="s">
        <v>80</v>
      </c>
      <c r="AY223" s="19" t="s">
        <v>108</v>
      </c>
      <c r="BE223" s="181">
        <f>IF(N223="základní",J223,0)</f>
        <v>0</v>
      </c>
      <c r="BF223" s="181">
        <f>IF(N223="snížená",J223,0)</f>
        <v>0</v>
      </c>
      <c r="BG223" s="181">
        <f>IF(N223="zákl. přenesená",J223,0)</f>
        <v>0</v>
      </c>
      <c r="BH223" s="181">
        <f>IF(N223="sníž. přenesená",J223,0)</f>
        <v>0</v>
      </c>
      <c r="BI223" s="181">
        <f>IF(N223="nulová",J223,0)</f>
        <v>0</v>
      </c>
      <c r="BJ223" s="19" t="s">
        <v>78</v>
      </c>
      <c r="BK223" s="181">
        <f>ROUND(I223*H223,2)</f>
        <v>0</v>
      </c>
      <c r="BL223" s="19" t="s">
        <v>114</v>
      </c>
      <c r="BM223" s="180" t="s">
        <v>327</v>
      </c>
    </row>
    <row r="224" spans="1:65" s="2" customFormat="1" ht="11.25">
      <c r="A224" s="36"/>
      <c r="B224" s="37"/>
      <c r="C224" s="38"/>
      <c r="D224" s="182" t="s">
        <v>116</v>
      </c>
      <c r="E224" s="38"/>
      <c r="F224" s="183" t="s">
        <v>328</v>
      </c>
      <c r="G224" s="38"/>
      <c r="H224" s="38"/>
      <c r="I224" s="184"/>
      <c r="J224" s="38"/>
      <c r="K224" s="38"/>
      <c r="L224" s="41"/>
      <c r="M224" s="185"/>
      <c r="N224" s="186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116</v>
      </c>
      <c r="AU224" s="19" t="s">
        <v>80</v>
      </c>
    </row>
    <row r="225" spans="1:65" s="2" customFormat="1" ht="11.25">
      <c r="A225" s="36"/>
      <c r="B225" s="37"/>
      <c r="C225" s="38"/>
      <c r="D225" s="187" t="s">
        <v>118</v>
      </c>
      <c r="E225" s="38"/>
      <c r="F225" s="188" t="s">
        <v>329</v>
      </c>
      <c r="G225" s="38"/>
      <c r="H225" s="38"/>
      <c r="I225" s="184"/>
      <c r="J225" s="38"/>
      <c r="K225" s="38"/>
      <c r="L225" s="41"/>
      <c r="M225" s="185"/>
      <c r="N225" s="186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118</v>
      </c>
      <c r="AU225" s="19" t="s">
        <v>80</v>
      </c>
    </row>
    <row r="226" spans="1:65" s="2" customFormat="1" ht="19.5">
      <c r="A226" s="36"/>
      <c r="B226" s="37"/>
      <c r="C226" s="38"/>
      <c r="D226" s="182" t="s">
        <v>129</v>
      </c>
      <c r="E226" s="38"/>
      <c r="F226" s="210" t="s">
        <v>330</v>
      </c>
      <c r="G226" s="38"/>
      <c r="H226" s="38"/>
      <c r="I226" s="184"/>
      <c r="J226" s="38"/>
      <c r="K226" s="38"/>
      <c r="L226" s="41"/>
      <c r="M226" s="185"/>
      <c r="N226" s="186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129</v>
      </c>
      <c r="AU226" s="19" t="s">
        <v>80</v>
      </c>
    </row>
    <row r="227" spans="1:65" s="14" customFormat="1" ht="11.25">
      <c r="B227" s="199"/>
      <c r="C227" s="200"/>
      <c r="D227" s="182" t="s">
        <v>120</v>
      </c>
      <c r="E227" s="201" t="s">
        <v>19</v>
      </c>
      <c r="F227" s="202" t="s">
        <v>331</v>
      </c>
      <c r="G227" s="200"/>
      <c r="H227" s="203">
        <v>360</v>
      </c>
      <c r="I227" s="204"/>
      <c r="J227" s="200"/>
      <c r="K227" s="200"/>
      <c r="L227" s="205"/>
      <c r="M227" s="206"/>
      <c r="N227" s="207"/>
      <c r="O227" s="207"/>
      <c r="P227" s="207"/>
      <c r="Q227" s="207"/>
      <c r="R227" s="207"/>
      <c r="S227" s="207"/>
      <c r="T227" s="208"/>
      <c r="AT227" s="209" t="s">
        <v>120</v>
      </c>
      <c r="AU227" s="209" t="s">
        <v>80</v>
      </c>
      <c r="AV227" s="14" t="s">
        <v>80</v>
      </c>
      <c r="AW227" s="14" t="s">
        <v>32</v>
      </c>
      <c r="AX227" s="14" t="s">
        <v>78</v>
      </c>
      <c r="AY227" s="209" t="s">
        <v>108</v>
      </c>
    </row>
    <row r="228" spans="1:65" s="13" customFormat="1" ht="11.25">
      <c r="B228" s="189"/>
      <c r="C228" s="190"/>
      <c r="D228" s="182" t="s">
        <v>120</v>
      </c>
      <c r="E228" s="191" t="s">
        <v>19</v>
      </c>
      <c r="F228" s="192" t="s">
        <v>332</v>
      </c>
      <c r="G228" s="190"/>
      <c r="H228" s="191" t="s">
        <v>19</v>
      </c>
      <c r="I228" s="193"/>
      <c r="J228" s="190"/>
      <c r="K228" s="190"/>
      <c r="L228" s="194"/>
      <c r="M228" s="195"/>
      <c r="N228" s="196"/>
      <c r="O228" s="196"/>
      <c r="P228" s="196"/>
      <c r="Q228" s="196"/>
      <c r="R228" s="196"/>
      <c r="S228" s="196"/>
      <c r="T228" s="197"/>
      <c r="AT228" s="198" t="s">
        <v>120</v>
      </c>
      <c r="AU228" s="198" t="s">
        <v>80</v>
      </c>
      <c r="AV228" s="13" t="s">
        <v>78</v>
      </c>
      <c r="AW228" s="13" t="s">
        <v>32</v>
      </c>
      <c r="AX228" s="13" t="s">
        <v>71</v>
      </c>
      <c r="AY228" s="198" t="s">
        <v>108</v>
      </c>
    </row>
    <row r="229" spans="1:65" s="2" customFormat="1" ht="14.45" customHeight="1">
      <c r="A229" s="36"/>
      <c r="B229" s="37"/>
      <c r="C229" s="224" t="s">
        <v>333</v>
      </c>
      <c r="D229" s="224" t="s">
        <v>334</v>
      </c>
      <c r="E229" s="225" t="s">
        <v>335</v>
      </c>
      <c r="F229" s="226" t="s">
        <v>336</v>
      </c>
      <c r="G229" s="227" t="s">
        <v>337</v>
      </c>
      <c r="H229" s="228">
        <v>7.2</v>
      </c>
      <c r="I229" s="229"/>
      <c r="J229" s="230">
        <f>ROUND(I229*H229,2)</f>
        <v>0</v>
      </c>
      <c r="K229" s="226" t="s">
        <v>19</v>
      </c>
      <c r="L229" s="231"/>
      <c r="M229" s="232" t="s">
        <v>19</v>
      </c>
      <c r="N229" s="233" t="s">
        <v>42</v>
      </c>
      <c r="O229" s="66"/>
      <c r="P229" s="178">
        <f>O229*H229</f>
        <v>0</v>
      </c>
      <c r="Q229" s="178">
        <v>1E-3</v>
      </c>
      <c r="R229" s="178">
        <f>Q229*H229</f>
        <v>7.2000000000000007E-3</v>
      </c>
      <c r="S229" s="178">
        <v>0</v>
      </c>
      <c r="T229" s="179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0" t="s">
        <v>172</v>
      </c>
      <c r="AT229" s="180" t="s">
        <v>334</v>
      </c>
      <c r="AU229" s="180" t="s">
        <v>80</v>
      </c>
      <c r="AY229" s="19" t="s">
        <v>108</v>
      </c>
      <c r="BE229" s="181">
        <f>IF(N229="základní",J229,0)</f>
        <v>0</v>
      </c>
      <c r="BF229" s="181">
        <f>IF(N229="snížená",J229,0)</f>
        <v>0</v>
      </c>
      <c r="BG229" s="181">
        <f>IF(N229="zákl. přenesená",J229,0)</f>
        <v>0</v>
      </c>
      <c r="BH229" s="181">
        <f>IF(N229="sníž. přenesená",J229,0)</f>
        <v>0</v>
      </c>
      <c r="BI229" s="181">
        <f>IF(N229="nulová",J229,0)</f>
        <v>0</v>
      </c>
      <c r="BJ229" s="19" t="s">
        <v>78</v>
      </c>
      <c r="BK229" s="181">
        <f>ROUND(I229*H229,2)</f>
        <v>0</v>
      </c>
      <c r="BL229" s="19" t="s">
        <v>114</v>
      </c>
      <c r="BM229" s="180" t="s">
        <v>338</v>
      </c>
    </row>
    <row r="230" spans="1:65" s="2" customFormat="1" ht="11.25">
      <c r="A230" s="36"/>
      <c r="B230" s="37"/>
      <c r="C230" s="38"/>
      <c r="D230" s="182" t="s">
        <v>116</v>
      </c>
      <c r="E230" s="38"/>
      <c r="F230" s="183" t="s">
        <v>336</v>
      </c>
      <c r="G230" s="38"/>
      <c r="H230" s="38"/>
      <c r="I230" s="184"/>
      <c r="J230" s="38"/>
      <c r="K230" s="38"/>
      <c r="L230" s="41"/>
      <c r="M230" s="185"/>
      <c r="N230" s="186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116</v>
      </c>
      <c r="AU230" s="19" t="s">
        <v>80</v>
      </c>
    </row>
    <row r="231" spans="1:65" s="14" customFormat="1" ht="11.25">
      <c r="B231" s="199"/>
      <c r="C231" s="200"/>
      <c r="D231" s="182" t="s">
        <v>120</v>
      </c>
      <c r="E231" s="201" t="s">
        <v>19</v>
      </c>
      <c r="F231" s="202" t="s">
        <v>339</v>
      </c>
      <c r="G231" s="200"/>
      <c r="H231" s="203">
        <v>7.2</v>
      </c>
      <c r="I231" s="204"/>
      <c r="J231" s="200"/>
      <c r="K231" s="200"/>
      <c r="L231" s="205"/>
      <c r="M231" s="206"/>
      <c r="N231" s="207"/>
      <c r="O231" s="207"/>
      <c r="P231" s="207"/>
      <c r="Q231" s="207"/>
      <c r="R231" s="207"/>
      <c r="S231" s="207"/>
      <c r="T231" s="208"/>
      <c r="AT231" s="209" t="s">
        <v>120</v>
      </c>
      <c r="AU231" s="209" t="s">
        <v>80</v>
      </c>
      <c r="AV231" s="14" t="s">
        <v>80</v>
      </c>
      <c r="AW231" s="14" t="s">
        <v>32</v>
      </c>
      <c r="AX231" s="14" t="s">
        <v>78</v>
      </c>
      <c r="AY231" s="209" t="s">
        <v>108</v>
      </c>
    </row>
    <row r="232" spans="1:65" s="2" customFormat="1" ht="22.15" customHeight="1">
      <c r="A232" s="36"/>
      <c r="B232" s="37"/>
      <c r="C232" s="169" t="s">
        <v>340</v>
      </c>
      <c r="D232" s="169" t="s">
        <v>109</v>
      </c>
      <c r="E232" s="170" t="s">
        <v>341</v>
      </c>
      <c r="F232" s="171" t="s">
        <v>342</v>
      </c>
      <c r="G232" s="172" t="s">
        <v>343</v>
      </c>
      <c r="H232" s="173">
        <v>2</v>
      </c>
      <c r="I232" s="174"/>
      <c r="J232" s="175">
        <f>ROUND(I232*H232,2)</f>
        <v>0</v>
      </c>
      <c r="K232" s="171" t="s">
        <v>19</v>
      </c>
      <c r="L232" s="41"/>
      <c r="M232" s="176" t="s">
        <v>19</v>
      </c>
      <c r="N232" s="177" t="s">
        <v>42</v>
      </c>
      <c r="O232" s="66"/>
      <c r="P232" s="178">
        <f>O232*H232</f>
        <v>0</v>
      </c>
      <c r="Q232" s="178">
        <v>0</v>
      </c>
      <c r="R232" s="178">
        <f>Q232*H232</f>
        <v>0</v>
      </c>
      <c r="S232" s="178">
        <v>0</v>
      </c>
      <c r="T232" s="179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0" t="s">
        <v>114</v>
      </c>
      <c r="AT232" s="180" t="s">
        <v>109</v>
      </c>
      <c r="AU232" s="180" t="s">
        <v>80</v>
      </c>
      <c r="AY232" s="19" t="s">
        <v>108</v>
      </c>
      <c r="BE232" s="181">
        <f>IF(N232="základní",J232,0)</f>
        <v>0</v>
      </c>
      <c r="BF232" s="181">
        <f>IF(N232="snížená",J232,0)</f>
        <v>0</v>
      </c>
      <c r="BG232" s="181">
        <f>IF(N232="zákl. přenesená",J232,0)</f>
        <v>0</v>
      </c>
      <c r="BH232" s="181">
        <f>IF(N232="sníž. přenesená",J232,0)</f>
        <v>0</v>
      </c>
      <c r="BI232" s="181">
        <f>IF(N232="nulová",J232,0)</f>
        <v>0</v>
      </c>
      <c r="BJ232" s="19" t="s">
        <v>78</v>
      </c>
      <c r="BK232" s="181">
        <f>ROUND(I232*H232,2)</f>
        <v>0</v>
      </c>
      <c r="BL232" s="19" t="s">
        <v>114</v>
      </c>
      <c r="BM232" s="180" t="s">
        <v>344</v>
      </c>
    </row>
    <row r="233" spans="1:65" s="2" customFormat="1" ht="11.25">
      <c r="A233" s="36"/>
      <c r="B233" s="37"/>
      <c r="C233" s="38"/>
      <c r="D233" s="182" t="s">
        <v>116</v>
      </c>
      <c r="E233" s="38"/>
      <c r="F233" s="183" t="s">
        <v>342</v>
      </c>
      <c r="G233" s="38"/>
      <c r="H233" s="38"/>
      <c r="I233" s="184"/>
      <c r="J233" s="38"/>
      <c r="K233" s="38"/>
      <c r="L233" s="41"/>
      <c r="M233" s="185"/>
      <c r="N233" s="186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116</v>
      </c>
      <c r="AU233" s="19" t="s">
        <v>80</v>
      </c>
    </row>
    <row r="234" spans="1:65" s="2" customFormat="1" ht="29.25">
      <c r="A234" s="36"/>
      <c r="B234" s="37"/>
      <c r="C234" s="38"/>
      <c r="D234" s="182" t="s">
        <v>129</v>
      </c>
      <c r="E234" s="38"/>
      <c r="F234" s="210" t="s">
        <v>345</v>
      </c>
      <c r="G234" s="38"/>
      <c r="H234" s="38"/>
      <c r="I234" s="184"/>
      <c r="J234" s="38"/>
      <c r="K234" s="38"/>
      <c r="L234" s="41"/>
      <c r="M234" s="185"/>
      <c r="N234" s="186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129</v>
      </c>
      <c r="AU234" s="19" t="s">
        <v>80</v>
      </c>
    </row>
    <row r="235" spans="1:65" s="12" customFormat="1" ht="22.9" customHeight="1">
      <c r="B235" s="155"/>
      <c r="C235" s="156"/>
      <c r="D235" s="157" t="s">
        <v>70</v>
      </c>
      <c r="E235" s="222" t="s">
        <v>172</v>
      </c>
      <c r="F235" s="222" t="s">
        <v>346</v>
      </c>
      <c r="G235" s="156"/>
      <c r="H235" s="156"/>
      <c r="I235" s="159"/>
      <c r="J235" s="223">
        <f>BK235</f>
        <v>0</v>
      </c>
      <c r="K235" s="156"/>
      <c r="L235" s="161"/>
      <c r="M235" s="162"/>
      <c r="N235" s="163"/>
      <c r="O235" s="163"/>
      <c r="P235" s="164">
        <f>SUM(P236:P248)</f>
        <v>0</v>
      </c>
      <c r="Q235" s="163"/>
      <c r="R235" s="164">
        <f>SUM(R236:R248)</f>
        <v>3.6494999999999997</v>
      </c>
      <c r="S235" s="163"/>
      <c r="T235" s="165">
        <f>SUM(T236:T248)</f>
        <v>0</v>
      </c>
      <c r="AR235" s="166" t="s">
        <v>78</v>
      </c>
      <c r="AT235" s="167" t="s">
        <v>70</v>
      </c>
      <c r="AU235" s="167" t="s">
        <v>78</v>
      </c>
      <c r="AY235" s="166" t="s">
        <v>108</v>
      </c>
      <c r="BK235" s="168">
        <f>SUM(BK236:BK248)</f>
        <v>0</v>
      </c>
    </row>
    <row r="236" spans="1:65" s="2" customFormat="1" ht="14.45" customHeight="1">
      <c r="A236" s="36"/>
      <c r="B236" s="37"/>
      <c r="C236" s="169" t="s">
        <v>347</v>
      </c>
      <c r="D236" s="169" t="s">
        <v>109</v>
      </c>
      <c r="E236" s="170" t="s">
        <v>348</v>
      </c>
      <c r="F236" s="171" t="s">
        <v>349</v>
      </c>
      <c r="G236" s="172" t="s">
        <v>200</v>
      </c>
      <c r="H236" s="173">
        <v>60</v>
      </c>
      <c r="I236" s="174"/>
      <c r="J236" s="175">
        <f>ROUND(I236*H236,2)</f>
        <v>0</v>
      </c>
      <c r="K236" s="171" t="s">
        <v>113</v>
      </c>
      <c r="L236" s="41"/>
      <c r="M236" s="176" t="s">
        <v>19</v>
      </c>
      <c r="N236" s="177" t="s">
        <v>42</v>
      </c>
      <c r="O236" s="66"/>
      <c r="P236" s="178">
        <f>O236*H236</f>
        <v>0</v>
      </c>
      <c r="Q236" s="178">
        <v>0</v>
      </c>
      <c r="R236" s="178">
        <f>Q236*H236</f>
        <v>0</v>
      </c>
      <c r="S236" s="178">
        <v>0</v>
      </c>
      <c r="T236" s="179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0" t="s">
        <v>114</v>
      </c>
      <c r="AT236" s="180" t="s">
        <v>109</v>
      </c>
      <c r="AU236" s="180" t="s">
        <v>80</v>
      </c>
      <c r="AY236" s="19" t="s">
        <v>108</v>
      </c>
      <c r="BE236" s="181">
        <f>IF(N236="základní",J236,0)</f>
        <v>0</v>
      </c>
      <c r="BF236" s="181">
        <f>IF(N236="snížená",J236,0)</f>
        <v>0</v>
      </c>
      <c r="BG236" s="181">
        <f>IF(N236="zákl. přenesená",J236,0)</f>
        <v>0</v>
      </c>
      <c r="BH236" s="181">
        <f>IF(N236="sníž. přenesená",J236,0)</f>
        <v>0</v>
      </c>
      <c r="BI236" s="181">
        <f>IF(N236="nulová",J236,0)</f>
        <v>0</v>
      </c>
      <c r="BJ236" s="19" t="s">
        <v>78</v>
      </c>
      <c r="BK236" s="181">
        <f>ROUND(I236*H236,2)</f>
        <v>0</v>
      </c>
      <c r="BL236" s="19" t="s">
        <v>114</v>
      </c>
      <c r="BM236" s="180" t="s">
        <v>350</v>
      </c>
    </row>
    <row r="237" spans="1:65" s="2" customFormat="1" ht="11.25">
      <c r="A237" s="36"/>
      <c r="B237" s="37"/>
      <c r="C237" s="38"/>
      <c r="D237" s="182" t="s">
        <v>116</v>
      </c>
      <c r="E237" s="38"/>
      <c r="F237" s="183" t="s">
        <v>351</v>
      </c>
      <c r="G237" s="38"/>
      <c r="H237" s="38"/>
      <c r="I237" s="184"/>
      <c r="J237" s="38"/>
      <c r="K237" s="38"/>
      <c r="L237" s="41"/>
      <c r="M237" s="185"/>
      <c r="N237" s="186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116</v>
      </c>
      <c r="AU237" s="19" t="s">
        <v>80</v>
      </c>
    </row>
    <row r="238" spans="1:65" s="2" customFormat="1" ht="11.25">
      <c r="A238" s="36"/>
      <c r="B238" s="37"/>
      <c r="C238" s="38"/>
      <c r="D238" s="187" t="s">
        <v>118</v>
      </c>
      <c r="E238" s="38"/>
      <c r="F238" s="188" t="s">
        <v>352</v>
      </c>
      <c r="G238" s="38"/>
      <c r="H238" s="38"/>
      <c r="I238" s="184"/>
      <c r="J238" s="38"/>
      <c r="K238" s="38"/>
      <c r="L238" s="41"/>
      <c r="M238" s="185"/>
      <c r="N238" s="186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118</v>
      </c>
      <c r="AU238" s="19" t="s">
        <v>80</v>
      </c>
    </row>
    <row r="239" spans="1:65" s="2" customFormat="1" ht="19.5">
      <c r="A239" s="36"/>
      <c r="B239" s="37"/>
      <c r="C239" s="38"/>
      <c r="D239" s="182" t="s">
        <v>129</v>
      </c>
      <c r="E239" s="38"/>
      <c r="F239" s="210" t="s">
        <v>353</v>
      </c>
      <c r="G239" s="38"/>
      <c r="H239" s="38"/>
      <c r="I239" s="184"/>
      <c r="J239" s="38"/>
      <c r="K239" s="38"/>
      <c r="L239" s="41"/>
      <c r="M239" s="185"/>
      <c r="N239" s="186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129</v>
      </c>
      <c r="AU239" s="19" t="s">
        <v>80</v>
      </c>
    </row>
    <row r="240" spans="1:65" s="14" customFormat="1" ht="11.25">
      <c r="B240" s="199"/>
      <c r="C240" s="200"/>
      <c r="D240" s="182" t="s">
        <v>120</v>
      </c>
      <c r="E240" s="201" t="s">
        <v>19</v>
      </c>
      <c r="F240" s="202" t="s">
        <v>205</v>
      </c>
      <c r="G240" s="200"/>
      <c r="H240" s="203">
        <v>60</v>
      </c>
      <c r="I240" s="204"/>
      <c r="J240" s="200"/>
      <c r="K240" s="200"/>
      <c r="L240" s="205"/>
      <c r="M240" s="206"/>
      <c r="N240" s="207"/>
      <c r="O240" s="207"/>
      <c r="P240" s="207"/>
      <c r="Q240" s="207"/>
      <c r="R240" s="207"/>
      <c r="S240" s="207"/>
      <c r="T240" s="208"/>
      <c r="AT240" s="209" t="s">
        <v>120</v>
      </c>
      <c r="AU240" s="209" t="s">
        <v>80</v>
      </c>
      <c r="AV240" s="14" t="s">
        <v>80</v>
      </c>
      <c r="AW240" s="14" t="s">
        <v>32</v>
      </c>
      <c r="AX240" s="14" t="s">
        <v>78</v>
      </c>
      <c r="AY240" s="209" t="s">
        <v>108</v>
      </c>
    </row>
    <row r="241" spans="1:65" s="2" customFormat="1" ht="14.45" customHeight="1">
      <c r="A241" s="36"/>
      <c r="B241" s="37"/>
      <c r="C241" s="224" t="s">
        <v>354</v>
      </c>
      <c r="D241" s="224" t="s">
        <v>334</v>
      </c>
      <c r="E241" s="225" t="s">
        <v>355</v>
      </c>
      <c r="F241" s="226" t="s">
        <v>356</v>
      </c>
      <c r="G241" s="227" t="s">
        <v>200</v>
      </c>
      <c r="H241" s="228">
        <v>12</v>
      </c>
      <c r="I241" s="229"/>
      <c r="J241" s="230">
        <f>ROUND(I241*H241,2)</f>
        <v>0</v>
      </c>
      <c r="K241" s="226" t="s">
        <v>19</v>
      </c>
      <c r="L241" s="231"/>
      <c r="M241" s="232" t="s">
        <v>19</v>
      </c>
      <c r="N241" s="233" t="s">
        <v>42</v>
      </c>
      <c r="O241" s="66"/>
      <c r="P241" s="178">
        <f>O241*H241</f>
        <v>0</v>
      </c>
      <c r="Q241" s="178">
        <v>0.30399999999999999</v>
      </c>
      <c r="R241" s="178">
        <f>Q241*H241</f>
        <v>3.6479999999999997</v>
      </c>
      <c r="S241" s="178">
        <v>0</v>
      </c>
      <c r="T241" s="179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0" t="s">
        <v>172</v>
      </c>
      <c r="AT241" s="180" t="s">
        <v>334</v>
      </c>
      <c r="AU241" s="180" t="s">
        <v>80</v>
      </c>
      <c r="AY241" s="19" t="s">
        <v>108</v>
      </c>
      <c r="BE241" s="181">
        <f>IF(N241="základní",J241,0)</f>
        <v>0</v>
      </c>
      <c r="BF241" s="181">
        <f>IF(N241="snížená",J241,0)</f>
        <v>0</v>
      </c>
      <c r="BG241" s="181">
        <f>IF(N241="zákl. přenesená",J241,0)</f>
        <v>0</v>
      </c>
      <c r="BH241" s="181">
        <f>IF(N241="sníž. přenesená",J241,0)</f>
        <v>0</v>
      </c>
      <c r="BI241" s="181">
        <f>IF(N241="nulová",J241,0)</f>
        <v>0</v>
      </c>
      <c r="BJ241" s="19" t="s">
        <v>78</v>
      </c>
      <c r="BK241" s="181">
        <f>ROUND(I241*H241,2)</f>
        <v>0</v>
      </c>
      <c r="BL241" s="19" t="s">
        <v>114</v>
      </c>
      <c r="BM241" s="180" t="s">
        <v>357</v>
      </c>
    </row>
    <row r="242" spans="1:65" s="2" customFormat="1" ht="11.25">
      <c r="A242" s="36"/>
      <c r="B242" s="37"/>
      <c r="C242" s="38"/>
      <c r="D242" s="182" t="s">
        <v>116</v>
      </c>
      <c r="E242" s="38"/>
      <c r="F242" s="183" t="s">
        <v>356</v>
      </c>
      <c r="G242" s="38"/>
      <c r="H242" s="38"/>
      <c r="I242" s="184"/>
      <c r="J242" s="38"/>
      <c r="K242" s="38"/>
      <c r="L242" s="41"/>
      <c r="M242" s="185"/>
      <c r="N242" s="186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116</v>
      </c>
      <c r="AU242" s="19" t="s">
        <v>80</v>
      </c>
    </row>
    <row r="243" spans="1:65" s="2" customFormat="1" ht="14.45" customHeight="1">
      <c r="A243" s="36"/>
      <c r="B243" s="37"/>
      <c r="C243" s="169" t="s">
        <v>358</v>
      </c>
      <c r="D243" s="169" t="s">
        <v>109</v>
      </c>
      <c r="E243" s="170" t="s">
        <v>359</v>
      </c>
      <c r="F243" s="171" t="s">
        <v>360</v>
      </c>
      <c r="G243" s="172" t="s">
        <v>200</v>
      </c>
      <c r="H243" s="173">
        <v>2</v>
      </c>
      <c r="I243" s="174"/>
      <c r="J243" s="175">
        <f>ROUND(I243*H243,2)</f>
        <v>0</v>
      </c>
      <c r="K243" s="171" t="s">
        <v>113</v>
      </c>
      <c r="L243" s="41"/>
      <c r="M243" s="176" t="s">
        <v>19</v>
      </c>
      <c r="N243" s="177" t="s">
        <v>42</v>
      </c>
      <c r="O243" s="66"/>
      <c r="P243" s="178">
        <f>O243*H243</f>
        <v>0</v>
      </c>
      <c r="Q243" s="178">
        <v>0</v>
      </c>
      <c r="R243" s="178">
        <f>Q243*H243</f>
        <v>0</v>
      </c>
      <c r="S243" s="178">
        <v>0</v>
      </c>
      <c r="T243" s="179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0" t="s">
        <v>114</v>
      </c>
      <c r="AT243" s="180" t="s">
        <v>109</v>
      </c>
      <c r="AU243" s="180" t="s">
        <v>80</v>
      </c>
      <c r="AY243" s="19" t="s">
        <v>108</v>
      </c>
      <c r="BE243" s="181">
        <f>IF(N243="základní",J243,0)</f>
        <v>0</v>
      </c>
      <c r="BF243" s="181">
        <f>IF(N243="snížená",J243,0)</f>
        <v>0</v>
      </c>
      <c r="BG243" s="181">
        <f>IF(N243="zákl. přenesená",J243,0)</f>
        <v>0</v>
      </c>
      <c r="BH243" s="181">
        <f>IF(N243="sníž. přenesená",J243,0)</f>
        <v>0</v>
      </c>
      <c r="BI243" s="181">
        <f>IF(N243="nulová",J243,0)</f>
        <v>0</v>
      </c>
      <c r="BJ243" s="19" t="s">
        <v>78</v>
      </c>
      <c r="BK243" s="181">
        <f>ROUND(I243*H243,2)</f>
        <v>0</v>
      </c>
      <c r="BL243" s="19" t="s">
        <v>114</v>
      </c>
      <c r="BM243" s="180" t="s">
        <v>361</v>
      </c>
    </row>
    <row r="244" spans="1:65" s="2" customFormat="1" ht="11.25">
      <c r="A244" s="36"/>
      <c r="B244" s="37"/>
      <c r="C244" s="38"/>
      <c r="D244" s="182" t="s">
        <v>116</v>
      </c>
      <c r="E244" s="38"/>
      <c r="F244" s="183" t="s">
        <v>362</v>
      </c>
      <c r="G244" s="38"/>
      <c r="H244" s="38"/>
      <c r="I244" s="184"/>
      <c r="J244" s="38"/>
      <c r="K244" s="38"/>
      <c r="L244" s="41"/>
      <c r="M244" s="185"/>
      <c r="N244" s="186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116</v>
      </c>
      <c r="AU244" s="19" t="s">
        <v>80</v>
      </c>
    </row>
    <row r="245" spans="1:65" s="2" customFormat="1" ht="11.25">
      <c r="A245" s="36"/>
      <c r="B245" s="37"/>
      <c r="C245" s="38"/>
      <c r="D245" s="187" t="s">
        <v>118</v>
      </c>
      <c r="E245" s="38"/>
      <c r="F245" s="188" t="s">
        <v>363</v>
      </c>
      <c r="G245" s="38"/>
      <c r="H245" s="38"/>
      <c r="I245" s="184"/>
      <c r="J245" s="38"/>
      <c r="K245" s="38"/>
      <c r="L245" s="41"/>
      <c r="M245" s="185"/>
      <c r="N245" s="186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118</v>
      </c>
      <c r="AU245" s="19" t="s">
        <v>80</v>
      </c>
    </row>
    <row r="246" spans="1:65" s="2" customFormat="1" ht="19.5">
      <c r="A246" s="36"/>
      <c r="B246" s="37"/>
      <c r="C246" s="38"/>
      <c r="D246" s="182" t="s">
        <v>129</v>
      </c>
      <c r="E246" s="38"/>
      <c r="F246" s="210" t="s">
        <v>364</v>
      </c>
      <c r="G246" s="38"/>
      <c r="H246" s="38"/>
      <c r="I246" s="184"/>
      <c r="J246" s="38"/>
      <c r="K246" s="38"/>
      <c r="L246" s="41"/>
      <c r="M246" s="185"/>
      <c r="N246" s="186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129</v>
      </c>
      <c r="AU246" s="19" t="s">
        <v>80</v>
      </c>
    </row>
    <row r="247" spans="1:65" s="2" customFormat="1" ht="14.45" customHeight="1">
      <c r="A247" s="36"/>
      <c r="B247" s="37"/>
      <c r="C247" s="224" t="s">
        <v>365</v>
      </c>
      <c r="D247" s="224" t="s">
        <v>334</v>
      </c>
      <c r="E247" s="225" t="s">
        <v>366</v>
      </c>
      <c r="F247" s="226" t="s">
        <v>367</v>
      </c>
      <c r="G247" s="227" t="s">
        <v>200</v>
      </c>
      <c r="H247" s="228">
        <v>2</v>
      </c>
      <c r="I247" s="229"/>
      <c r="J247" s="230">
        <f>ROUND(I247*H247,2)</f>
        <v>0</v>
      </c>
      <c r="K247" s="226" t="s">
        <v>113</v>
      </c>
      <c r="L247" s="231"/>
      <c r="M247" s="232" t="s">
        <v>19</v>
      </c>
      <c r="N247" s="233" t="s">
        <v>42</v>
      </c>
      <c r="O247" s="66"/>
      <c r="P247" s="178">
        <f>O247*H247</f>
        <v>0</v>
      </c>
      <c r="Q247" s="178">
        <v>7.5000000000000002E-4</v>
      </c>
      <c r="R247" s="178">
        <f>Q247*H247</f>
        <v>1.5E-3</v>
      </c>
      <c r="S247" s="178">
        <v>0</v>
      </c>
      <c r="T247" s="179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0" t="s">
        <v>172</v>
      </c>
      <c r="AT247" s="180" t="s">
        <v>334</v>
      </c>
      <c r="AU247" s="180" t="s">
        <v>80</v>
      </c>
      <c r="AY247" s="19" t="s">
        <v>108</v>
      </c>
      <c r="BE247" s="181">
        <f>IF(N247="základní",J247,0)</f>
        <v>0</v>
      </c>
      <c r="BF247" s="181">
        <f>IF(N247="snížená",J247,0)</f>
        <v>0</v>
      </c>
      <c r="BG247" s="181">
        <f>IF(N247="zákl. přenesená",J247,0)</f>
        <v>0</v>
      </c>
      <c r="BH247" s="181">
        <f>IF(N247="sníž. přenesená",J247,0)</f>
        <v>0</v>
      </c>
      <c r="BI247" s="181">
        <f>IF(N247="nulová",J247,0)</f>
        <v>0</v>
      </c>
      <c r="BJ247" s="19" t="s">
        <v>78</v>
      </c>
      <c r="BK247" s="181">
        <f>ROUND(I247*H247,2)</f>
        <v>0</v>
      </c>
      <c r="BL247" s="19" t="s">
        <v>114</v>
      </c>
      <c r="BM247" s="180" t="s">
        <v>368</v>
      </c>
    </row>
    <row r="248" spans="1:65" s="2" customFormat="1" ht="11.25">
      <c r="A248" s="36"/>
      <c r="B248" s="37"/>
      <c r="C248" s="38"/>
      <c r="D248" s="182" t="s">
        <v>116</v>
      </c>
      <c r="E248" s="38"/>
      <c r="F248" s="183" t="s">
        <v>367</v>
      </c>
      <c r="G248" s="38"/>
      <c r="H248" s="38"/>
      <c r="I248" s="184"/>
      <c r="J248" s="38"/>
      <c r="K248" s="38"/>
      <c r="L248" s="41"/>
      <c r="M248" s="185"/>
      <c r="N248" s="186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116</v>
      </c>
      <c r="AU248" s="19" t="s">
        <v>80</v>
      </c>
    </row>
    <row r="249" spans="1:65" s="12" customFormat="1" ht="25.9" customHeight="1">
      <c r="B249" s="155"/>
      <c r="C249" s="156"/>
      <c r="D249" s="157" t="s">
        <v>70</v>
      </c>
      <c r="E249" s="158" t="s">
        <v>369</v>
      </c>
      <c r="F249" s="158" t="s">
        <v>370</v>
      </c>
      <c r="G249" s="156"/>
      <c r="H249" s="156"/>
      <c r="I249" s="159"/>
      <c r="J249" s="160">
        <f>BK249</f>
        <v>0</v>
      </c>
      <c r="K249" s="156"/>
      <c r="L249" s="161"/>
      <c r="M249" s="162"/>
      <c r="N249" s="163"/>
      <c r="O249" s="163"/>
      <c r="P249" s="164">
        <f>P250</f>
        <v>0</v>
      </c>
      <c r="Q249" s="163"/>
      <c r="R249" s="164">
        <f>R250</f>
        <v>0</v>
      </c>
      <c r="S249" s="163"/>
      <c r="T249" s="165">
        <f>T250</f>
        <v>0</v>
      </c>
      <c r="AR249" s="166" t="s">
        <v>114</v>
      </c>
      <c r="AT249" s="167" t="s">
        <v>70</v>
      </c>
      <c r="AU249" s="167" t="s">
        <v>71</v>
      </c>
      <c r="AY249" s="166" t="s">
        <v>108</v>
      </c>
      <c r="BK249" s="168">
        <f>BK250</f>
        <v>0</v>
      </c>
    </row>
    <row r="250" spans="1:65" s="12" customFormat="1" ht="22.9" customHeight="1">
      <c r="B250" s="155"/>
      <c r="C250" s="156"/>
      <c r="D250" s="157" t="s">
        <v>70</v>
      </c>
      <c r="E250" s="222" t="s">
        <v>371</v>
      </c>
      <c r="F250" s="222" t="s">
        <v>372</v>
      </c>
      <c r="G250" s="156"/>
      <c r="H250" s="156"/>
      <c r="I250" s="159"/>
      <c r="J250" s="223">
        <f>BK250</f>
        <v>0</v>
      </c>
      <c r="K250" s="156"/>
      <c r="L250" s="161"/>
      <c r="M250" s="162"/>
      <c r="N250" s="163"/>
      <c r="O250" s="163"/>
      <c r="P250" s="164">
        <f>SUM(P251:P253)</f>
        <v>0</v>
      </c>
      <c r="Q250" s="163"/>
      <c r="R250" s="164">
        <f>SUM(R251:R253)</f>
        <v>0</v>
      </c>
      <c r="S250" s="163"/>
      <c r="T250" s="165">
        <f>SUM(T251:T253)</f>
        <v>0</v>
      </c>
      <c r="AR250" s="166" t="s">
        <v>114</v>
      </c>
      <c r="AT250" s="167" t="s">
        <v>70</v>
      </c>
      <c r="AU250" s="167" t="s">
        <v>78</v>
      </c>
      <c r="AY250" s="166" t="s">
        <v>108</v>
      </c>
      <c r="BK250" s="168">
        <f>SUM(BK251:BK253)</f>
        <v>0</v>
      </c>
    </row>
    <row r="251" spans="1:65" s="2" customFormat="1" ht="14.45" customHeight="1">
      <c r="A251" s="36"/>
      <c r="B251" s="37"/>
      <c r="C251" s="169" t="s">
        <v>373</v>
      </c>
      <c r="D251" s="169" t="s">
        <v>109</v>
      </c>
      <c r="E251" s="170" t="s">
        <v>374</v>
      </c>
      <c r="F251" s="171" t="s">
        <v>375</v>
      </c>
      <c r="G251" s="172" t="s">
        <v>302</v>
      </c>
      <c r="H251" s="173">
        <v>12.085000000000001</v>
      </c>
      <c r="I251" s="174"/>
      <c r="J251" s="175">
        <f>ROUND(I251*H251,2)</f>
        <v>0</v>
      </c>
      <c r="K251" s="171" t="s">
        <v>113</v>
      </c>
      <c r="L251" s="41"/>
      <c r="M251" s="176" t="s">
        <v>19</v>
      </c>
      <c r="N251" s="177" t="s">
        <v>42</v>
      </c>
      <c r="O251" s="66"/>
      <c r="P251" s="178">
        <f>O251*H251</f>
        <v>0</v>
      </c>
      <c r="Q251" s="178">
        <v>0</v>
      </c>
      <c r="R251" s="178">
        <f>Q251*H251</f>
        <v>0</v>
      </c>
      <c r="S251" s="178">
        <v>0</v>
      </c>
      <c r="T251" s="179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0" t="s">
        <v>376</v>
      </c>
      <c r="AT251" s="180" t="s">
        <v>109</v>
      </c>
      <c r="AU251" s="180" t="s">
        <v>80</v>
      </c>
      <c r="AY251" s="19" t="s">
        <v>108</v>
      </c>
      <c r="BE251" s="181">
        <f>IF(N251="základní",J251,0)</f>
        <v>0</v>
      </c>
      <c r="BF251" s="181">
        <f>IF(N251="snížená",J251,0)</f>
        <v>0</v>
      </c>
      <c r="BG251" s="181">
        <f>IF(N251="zákl. přenesená",J251,0)</f>
        <v>0</v>
      </c>
      <c r="BH251" s="181">
        <f>IF(N251="sníž. přenesená",J251,0)</f>
        <v>0</v>
      </c>
      <c r="BI251" s="181">
        <f>IF(N251="nulová",J251,0)</f>
        <v>0</v>
      </c>
      <c r="BJ251" s="19" t="s">
        <v>78</v>
      </c>
      <c r="BK251" s="181">
        <f>ROUND(I251*H251,2)</f>
        <v>0</v>
      </c>
      <c r="BL251" s="19" t="s">
        <v>376</v>
      </c>
      <c r="BM251" s="180" t="s">
        <v>377</v>
      </c>
    </row>
    <row r="252" spans="1:65" s="2" customFormat="1" ht="11.25">
      <c r="A252" s="36"/>
      <c r="B252" s="37"/>
      <c r="C252" s="38"/>
      <c r="D252" s="182" t="s">
        <v>116</v>
      </c>
      <c r="E252" s="38"/>
      <c r="F252" s="183" t="s">
        <v>378</v>
      </c>
      <c r="G252" s="38"/>
      <c r="H252" s="38"/>
      <c r="I252" s="184"/>
      <c r="J252" s="38"/>
      <c r="K252" s="38"/>
      <c r="L252" s="41"/>
      <c r="M252" s="185"/>
      <c r="N252" s="186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116</v>
      </c>
      <c r="AU252" s="19" t="s">
        <v>80</v>
      </c>
    </row>
    <row r="253" spans="1:65" s="2" customFormat="1" ht="11.25">
      <c r="A253" s="36"/>
      <c r="B253" s="37"/>
      <c r="C253" s="38"/>
      <c r="D253" s="187" t="s">
        <v>118</v>
      </c>
      <c r="E253" s="38"/>
      <c r="F253" s="188" t="s">
        <v>379</v>
      </c>
      <c r="G253" s="38"/>
      <c r="H253" s="38"/>
      <c r="I253" s="184"/>
      <c r="J253" s="38"/>
      <c r="K253" s="38"/>
      <c r="L253" s="41"/>
      <c r="M253" s="234"/>
      <c r="N253" s="235"/>
      <c r="O253" s="236"/>
      <c r="P253" s="236"/>
      <c r="Q253" s="236"/>
      <c r="R253" s="236"/>
      <c r="S253" s="236"/>
      <c r="T253" s="23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118</v>
      </c>
      <c r="AU253" s="19" t="s">
        <v>80</v>
      </c>
    </row>
    <row r="254" spans="1:65" s="2" customFormat="1" ht="6.95" customHeight="1">
      <c r="A254" s="36"/>
      <c r="B254" s="49"/>
      <c r="C254" s="50"/>
      <c r="D254" s="50"/>
      <c r="E254" s="50"/>
      <c r="F254" s="50"/>
      <c r="G254" s="50"/>
      <c r="H254" s="50"/>
      <c r="I254" s="50"/>
      <c r="J254" s="50"/>
      <c r="K254" s="50"/>
      <c r="L254" s="41"/>
      <c r="M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</row>
  </sheetData>
  <sheetProtection algorithmName="SHA-512" hashValue="h4Xk3O8cAyWG5PREfa8d3TUii1X4aqPNkT5c7migwm/qAEz4AVcpXMo5b//f0BcAXAu7Ec2e8EEDALGTvacOTw==" saltValue="gqkf0O5oz8sgG/2ydbayOh0rzorUhcUUzcZQ7jJQAbHH4MzehlYyxoIpAndD5KG8PlG3yx8pXMDt1Cp2qKBzbQ==" spinCount="100000" sheet="1" objects="1" scenarios="1" formatColumns="0" formatRows="0" autoFilter="0"/>
  <autoFilter ref="C83:K253" xr:uid="{00000000-0009-0000-0000-000001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  <hyperlink ref="F93" r:id="rId2" xr:uid="{00000000-0004-0000-0100-000001000000}"/>
    <hyperlink ref="F99" r:id="rId3" xr:uid="{00000000-0004-0000-0100-000002000000}"/>
    <hyperlink ref="F104" r:id="rId4" xr:uid="{00000000-0004-0000-0100-000003000000}"/>
    <hyperlink ref="F108" r:id="rId5" xr:uid="{00000000-0004-0000-0100-000004000000}"/>
    <hyperlink ref="F113" r:id="rId6" xr:uid="{00000000-0004-0000-0100-000005000000}"/>
    <hyperlink ref="F119" r:id="rId7" xr:uid="{00000000-0004-0000-0100-000006000000}"/>
    <hyperlink ref="F125" r:id="rId8" xr:uid="{00000000-0004-0000-0100-000007000000}"/>
    <hyperlink ref="F131" r:id="rId9" xr:uid="{00000000-0004-0000-0100-000008000000}"/>
    <hyperlink ref="F137" r:id="rId10" xr:uid="{00000000-0004-0000-0100-000009000000}"/>
    <hyperlink ref="F141" r:id="rId11" xr:uid="{00000000-0004-0000-0100-00000A000000}"/>
    <hyperlink ref="F146" r:id="rId12" xr:uid="{00000000-0004-0000-0100-00000B000000}"/>
    <hyperlink ref="F151" r:id="rId13" xr:uid="{00000000-0004-0000-0100-00000C000000}"/>
    <hyperlink ref="F155" r:id="rId14" xr:uid="{00000000-0004-0000-0100-00000D000000}"/>
    <hyperlink ref="F161" r:id="rId15" xr:uid="{00000000-0004-0000-0100-00000E000000}"/>
    <hyperlink ref="F166" r:id="rId16" xr:uid="{00000000-0004-0000-0100-00000F000000}"/>
    <hyperlink ref="F170" r:id="rId17" xr:uid="{00000000-0004-0000-0100-000010000000}"/>
    <hyperlink ref="F175" r:id="rId18" xr:uid="{00000000-0004-0000-0100-000011000000}"/>
    <hyperlink ref="F181" r:id="rId19" xr:uid="{00000000-0004-0000-0100-000012000000}"/>
    <hyperlink ref="F185" r:id="rId20" xr:uid="{00000000-0004-0000-0100-000013000000}"/>
    <hyperlink ref="F188" r:id="rId21" xr:uid="{00000000-0004-0000-0100-000014000000}"/>
    <hyperlink ref="F194" r:id="rId22" xr:uid="{00000000-0004-0000-0100-000015000000}"/>
    <hyperlink ref="F213" r:id="rId23" xr:uid="{00000000-0004-0000-0100-000016000000}"/>
    <hyperlink ref="F219" r:id="rId24" xr:uid="{00000000-0004-0000-0100-000017000000}"/>
    <hyperlink ref="F225" r:id="rId25" xr:uid="{00000000-0004-0000-0100-000018000000}"/>
    <hyperlink ref="F238" r:id="rId26" xr:uid="{00000000-0004-0000-0100-000019000000}"/>
    <hyperlink ref="F245" r:id="rId27" xr:uid="{00000000-0004-0000-0100-00001A000000}"/>
    <hyperlink ref="F253" r:id="rId28" xr:uid="{00000000-0004-0000-0100-00001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38" customWidth="1"/>
    <col min="2" max="2" width="1.6640625" style="238" customWidth="1"/>
    <col min="3" max="4" width="5" style="238" customWidth="1"/>
    <col min="5" max="5" width="11.6640625" style="238" customWidth="1"/>
    <col min="6" max="6" width="9.1640625" style="238" customWidth="1"/>
    <col min="7" max="7" width="5" style="238" customWidth="1"/>
    <col min="8" max="8" width="77.83203125" style="238" customWidth="1"/>
    <col min="9" max="10" width="20" style="238" customWidth="1"/>
    <col min="11" max="11" width="1.6640625" style="238" customWidth="1"/>
  </cols>
  <sheetData>
    <row r="1" spans="2:11" s="1" customFormat="1" ht="37.5" customHeight="1"/>
    <row r="2" spans="2:11" s="1" customFormat="1" ht="7.5" customHeight="1">
      <c r="B2" s="239"/>
      <c r="C2" s="240"/>
      <c r="D2" s="240"/>
      <c r="E2" s="240"/>
      <c r="F2" s="240"/>
      <c r="G2" s="240"/>
      <c r="H2" s="240"/>
      <c r="I2" s="240"/>
      <c r="J2" s="240"/>
      <c r="K2" s="241"/>
    </row>
    <row r="3" spans="2:11" s="16" customFormat="1" ht="45" customHeight="1">
      <c r="B3" s="242"/>
      <c r="C3" s="377" t="s">
        <v>380</v>
      </c>
      <c r="D3" s="377"/>
      <c r="E3" s="377"/>
      <c r="F3" s="377"/>
      <c r="G3" s="377"/>
      <c r="H3" s="377"/>
      <c r="I3" s="377"/>
      <c r="J3" s="377"/>
      <c r="K3" s="243"/>
    </row>
    <row r="4" spans="2:11" s="1" customFormat="1" ht="25.5" customHeight="1">
      <c r="B4" s="244"/>
      <c r="C4" s="376" t="s">
        <v>381</v>
      </c>
      <c r="D4" s="376"/>
      <c r="E4" s="376"/>
      <c r="F4" s="376"/>
      <c r="G4" s="376"/>
      <c r="H4" s="376"/>
      <c r="I4" s="376"/>
      <c r="J4" s="376"/>
      <c r="K4" s="245"/>
    </row>
    <row r="5" spans="2:11" s="1" customFormat="1" ht="5.25" customHeight="1">
      <c r="B5" s="244"/>
      <c r="C5" s="246"/>
      <c r="D5" s="246"/>
      <c r="E5" s="246"/>
      <c r="F5" s="246"/>
      <c r="G5" s="246"/>
      <c r="H5" s="246"/>
      <c r="I5" s="246"/>
      <c r="J5" s="246"/>
      <c r="K5" s="245"/>
    </row>
    <row r="6" spans="2:11" s="1" customFormat="1" ht="15" customHeight="1">
      <c r="B6" s="244"/>
      <c r="C6" s="375" t="s">
        <v>382</v>
      </c>
      <c r="D6" s="375"/>
      <c r="E6" s="375"/>
      <c r="F6" s="375"/>
      <c r="G6" s="375"/>
      <c r="H6" s="375"/>
      <c r="I6" s="375"/>
      <c r="J6" s="375"/>
      <c r="K6" s="245"/>
    </row>
    <row r="7" spans="2:11" s="1" customFormat="1" ht="15" customHeight="1">
      <c r="B7" s="248"/>
      <c r="C7" s="375" t="s">
        <v>383</v>
      </c>
      <c r="D7" s="375"/>
      <c r="E7" s="375"/>
      <c r="F7" s="375"/>
      <c r="G7" s="375"/>
      <c r="H7" s="375"/>
      <c r="I7" s="375"/>
      <c r="J7" s="375"/>
      <c r="K7" s="245"/>
    </row>
    <row r="8" spans="2:11" s="1" customFormat="1" ht="12.75" customHeight="1">
      <c r="B8" s="248"/>
      <c r="C8" s="247"/>
      <c r="D8" s="247"/>
      <c r="E8" s="247"/>
      <c r="F8" s="247"/>
      <c r="G8" s="247"/>
      <c r="H8" s="247"/>
      <c r="I8" s="247"/>
      <c r="J8" s="247"/>
      <c r="K8" s="245"/>
    </row>
    <row r="9" spans="2:11" s="1" customFormat="1" ht="15" customHeight="1">
      <c r="B9" s="248"/>
      <c r="C9" s="375" t="s">
        <v>384</v>
      </c>
      <c r="D9" s="375"/>
      <c r="E9" s="375"/>
      <c r="F9" s="375"/>
      <c r="G9" s="375"/>
      <c r="H9" s="375"/>
      <c r="I9" s="375"/>
      <c r="J9" s="375"/>
      <c r="K9" s="245"/>
    </row>
    <row r="10" spans="2:11" s="1" customFormat="1" ht="15" customHeight="1">
      <c r="B10" s="248"/>
      <c r="C10" s="247"/>
      <c r="D10" s="375" t="s">
        <v>385</v>
      </c>
      <c r="E10" s="375"/>
      <c r="F10" s="375"/>
      <c r="G10" s="375"/>
      <c r="H10" s="375"/>
      <c r="I10" s="375"/>
      <c r="J10" s="375"/>
      <c r="K10" s="245"/>
    </row>
    <row r="11" spans="2:11" s="1" customFormat="1" ht="15" customHeight="1">
      <c r="B11" s="248"/>
      <c r="C11" s="249"/>
      <c r="D11" s="375" t="s">
        <v>386</v>
      </c>
      <c r="E11" s="375"/>
      <c r="F11" s="375"/>
      <c r="G11" s="375"/>
      <c r="H11" s="375"/>
      <c r="I11" s="375"/>
      <c r="J11" s="375"/>
      <c r="K11" s="245"/>
    </row>
    <row r="12" spans="2:11" s="1" customFormat="1" ht="15" customHeight="1">
      <c r="B12" s="248"/>
      <c r="C12" s="249"/>
      <c r="D12" s="247"/>
      <c r="E12" s="247"/>
      <c r="F12" s="247"/>
      <c r="G12" s="247"/>
      <c r="H12" s="247"/>
      <c r="I12" s="247"/>
      <c r="J12" s="247"/>
      <c r="K12" s="245"/>
    </row>
    <row r="13" spans="2:11" s="1" customFormat="1" ht="15" customHeight="1">
      <c r="B13" s="248"/>
      <c r="C13" s="249"/>
      <c r="D13" s="250" t="s">
        <v>387</v>
      </c>
      <c r="E13" s="247"/>
      <c r="F13" s="247"/>
      <c r="G13" s="247"/>
      <c r="H13" s="247"/>
      <c r="I13" s="247"/>
      <c r="J13" s="247"/>
      <c r="K13" s="245"/>
    </row>
    <row r="14" spans="2:11" s="1" customFormat="1" ht="12.75" customHeight="1">
      <c r="B14" s="248"/>
      <c r="C14" s="249"/>
      <c r="D14" s="249"/>
      <c r="E14" s="249"/>
      <c r="F14" s="249"/>
      <c r="G14" s="249"/>
      <c r="H14" s="249"/>
      <c r="I14" s="249"/>
      <c r="J14" s="249"/>
      <c r="K14" s="245"/>
    </row>
    <row r="15" spans="2:11" s="1" customFormat="1" ht="15" customHeight="1">
      <c r="B15" s="248"/>
      <c r="C15" s="249"/>
      <c r="D15" s="375" t="s">
        <v>388</v>
      </c>
      <c r="E15" s="375"/>
      <c r="F15" s="375"/>
      <c r="G15" s="375"/>
      <c r="H15" s="375"/>
      <c r="I15" s="375"/>
      <c r="J15" s="375"/>
      <c r="K15" s="245"/>
    </row>
    <row r="16" spans="2:11" s="1" customFormat="1" ht="15" customHeight="1">
      <c r="B16" s="248"/>
      <c r="C16" s="249"/>
      <c r="D16" s="375" t="s">
        <v>389</v>
      </c>
      <c r="E16" s="375"/>
      <c r="F16" s="375"/>
      <c r="G16" s="375"/>
      <c r="H16" s="375"/>
      <c r="I16" s="375"/>
      <c r="J16" s="375"/>
      <c r="K16" s="245"/>
    </row>
    <row r="17" spans="2:11" s="1" customFormat="1" ht="15" customHeight="1">
      <c r="B17" s="248"/>
      <c r="C17" s="249"/>
      <c r="D17" s="375" t="s">
        <v>390</v>
      </c>
      <c r="E17" s="375"/>
      <c r="F17" s="375"/>
      <c r="G17" s="375"/>
      <c r="H17" s="375"/>
      <c r="I17" s="375"/>
      <c r="J17" s="375"/>
      <c r="K17" s="245"/>
    </row>
    <row r="18" spans="2:11" s="1" customFormat="1" ht="15" customHeight="1">
      <c r="B18" s="248"/>
      <c r="C18" s="249"/>
      <c r="D18" s="249"/>
      <c r="E18" s="251" t="s">
        <v>77</v>
      </c>
      <c r="F18" s="375" t="s">
        <v>391</v>
      </c>
      <c r="G18" s="375"/>
      <c r="H18" s="375"/>
      <c r="I18" s="375"/>
      <c r="J18" s="375"/>
      <c r="K18" s="245"/>
    </row>
    <row r="19" spans="2:11" s="1" customFormat="1" ht="15" customHeight="1">
      <c r="B19" s="248"/>
      <c r="C19" s="249"/>
      <c r="D19" s="249"/>
      <c r="E19" s="251" t="s">
        <v>392</v>
      </c>
      <c r="F19" s="375" t="s">
        <v>393</v>
      </c>
      <c r="G19" s="375"/>
      <c r="H19" s="375"/>
      <c r="I19" s="375"/>
      <c r="J19" s="375"/>
      <c r="K19" s="245"/>
    </row>
    <row r="20" spans="2:11" s="1" customFormat="1" ht="15" customHeight="1">
      <c r="B20" s="248"/>
      <c r="C20" s="249"/>
      <c r="D20" s="249"/>
      <c r="E20" s="251" t="s">
        <v>394</v>
      </c>
      <c r="F20" s="375" t="s">
        <v>395</v>
      </c>
      <c r="G20" s="375"/>
      <c r="H20" s="375"/>
      <c r="I20" s="375"/>
      <c r="J20" s="375"/>
      <c r="K20" s="245"/>
    </row>
    <row r="21" spans="2:11" s="1" customFormat="1" ht="15" customHeight="1">
      <c r="B21" s="248"/>
      <c r="C21" s="249"/>
      <c r="D21" s="249"/>
      <c r="E21" s="251" t="s">
        <v>396</v>
      </c>
      <c r="F21" s="375" t="s">
        <v>397</v>
      </c>
      <c r="G21" s="375"/>
      <c r="H21" s="375"/>
      <c r="I21" s="375"/>
      <c r="J21" s="375"/>
      <c r="K21" s="245"/>
    </row>
    <row r="22" spans="2:11" s="1" customFormat="1" ht="15" customHeight="1">
      <c r="B22" s="248"/>
      <c r="C22" s="249"/>
      <c r="D22" s="249"/>
      <c r="E22" s="251" t="s">
        <v>398</v>
      </c>
      <c r="F22" s="375" t="s">
        <v>399</v>
      </c>
      <c r="G22" s="375"/>
      <c r="H22" s="375"/>
      <c r="I22" s="375"/>
      <c r="J22" s="375"/>
      <c r="K22" s="245"/>
    </row>
    <row r="23" spans="2:11" s="1" customFormat="1" ht="15" customHeight="1">
      <c r="B23" s="248"/>
      <c r="C23" s="249"/>
      <c r="D23" s="249"/>
      <c r="E23" s="251" t="s">
        <v>400</v>
      </c>
      <c r="F23" s="375" t="s">
        <v>401</v>
      </c>
      <c r="G23" s="375"/>
      <c r="H23" s="375"/>
      <c r="I23" s="375"/>
      <c r="J23" s="375"/>
      <c r="K23" s="245"/>
    </row>
    <row r="24" spans="2:11" s="1" customFormat="1" ht="12.75" customHeight="1">
      <c r="B24" s="248"/>
      <c r="C24" s="249"/>
      <c r="D24" s="249"/>
      <c r="E24" s="249"/>
      <c r="F24" s="249"/>
      <c r="G24" s="249"/>
      <c r="H24" s="249"/>
      <c r="I24" s="249"/>
      <c r="J24" s="249"/>
      <c r="K24" s="245"/>
    </row>
    <row r="25" spans="2:11" s="1" customFormat="1" ht="15" customHeight="1">
      <c r="B25" s="248"/>
      <c r="C25" s="375" t="s">
        <v>402</v>
      </c>
      <c r="D25" s="375"/>
      <c r="E25" s="375"/>
      <c r="F25" s="375"/>
      <c r="G25" s="375"/>
      <c r="H25" s="375"/>
      <c r="I25" s="375"/>
      <c r="J25" s="375"/>
      <c r="K25" s="245"/>
    </row>
    <row r="26" spans="2:11" s="1" customFormat="1" ht="15" customHeight="1">
      <c r="B26" s="248"/>
      <c r="C26" s="375" t="s">
        <v>403</v>
      </c>
      <c r="D26" s="375"/>
      <c r="E26" s="375"/>
      <c r="F26" s="375"/>
      <c r="G26" s="375"/>
      <c r="H26" s="375"/>
      <c r="I26" s="375"/>
      <c r="J26" s="375"/>
      <c r="K26" s="245"/>
    </row>
    <row r="27" spans="2:11" s="1" customFormat="1" ht="15" customHeight="1">
      <c r="B27" s="248"/>
      <c r="C27" s="247"/>
      <c r="D27" s="375" t="s">
        <v>404</v>
      </c>
      <c r="E27" s="375"/>
      <c r="F27" s="375"/>
      <c r="G27" s="375"/>
      <c r="H27" s="375"/>
      <c r="I27" s="375"/>
      <c r="J27" s="375"/>
      <c r="K27" s="245"/>
    </row>
    <row r="28" spans="2:11" s="1" customFormat="1" ht="15" customHeight="1">
      <c r="B28" s="248"/>
      <c r="C28" s="249"/>
      <c r="D28" s="375" t="s">
        <v>405</v>
      </c>
      <c r="E28" s="375"/>
      <c r="F28" s="375"/>
      <c r="G28" s="375"/>
      <c r="H28" s="375"/>
      <c r="I28" s="375"/>
      <c r="J28" s="375"/>
      <c r="K28" s="245"/>
    </row>
    <row r="29" spans="2:11" s="1" customFormat="1" ht="12.75" customHeight="1">
      <c r="B29" s="248"/>
      <c r="C29" s="249"/>
      <c r="D29" s="249"/>
      <c r="E29" s="249"/>
      <c r="F29" s="249"/>
      <c r="G29" s="249"/>
      <c r="H29" s="249"/>
      <c r="I29" s="249"/>
      <c r="J29" s="249"/>
      <c r="K29" s="245"/>
    </row>
    <row r="30" spans="2:11" s="1" customFormat="1" ht="15" customHeight="1">
      <c r="B30" s="248"/>
      <c r="C30" s="249"/>
      <c r="D30" s="375" t="s">
        <v>406</v>
      </c>
      <c r="E30" s="375"/>
      <c r="F30" s="375"/>
      <c r="G30" s="375"/>
      <c r="H30" s="375"/>
      <c r="I30" s="375"/>
      <c r="J30" s="375"/>
      <c r="K30" s="245"/>
    </row>
    <row r="31" spans="2:11" s="1" customFormat="1" ht="15" customHeight="1">
      <c r="B31" s="248"/>
      <c r="C31" s="249"/>
      <c r="D31" s="375" t="s">
        <v>407</v>
      </c>
      <c r="E31" s="375"/>
      <c r="F31" s="375"/>
      <c r="G31" s="375"/>
      <c r="H31" s="375"/>
      <c r="I31" s="375"/>
      <c r="J31" s="375"/>
      <c r="K31" s="245"/>
    </row>
    <row r="32" spans="2:11" s="1" customFormat="1" ht="12.75" customHeight="1">
      <c r="B32" s="248"/>
      <c r="C32" s="249"/>
      <c r="D32" s="249"/>
      <c r="E32" s="249"/>
      <c r="F32" s="249"/>
      <c r="G32" s="249"/>
      <c r="H32" s="249"/>
      <c r="I32" s="249"/>
      <c r="J32" s="249"/>
      <c r="K32" s="245"/>
    </row>
    <row r="33" spans="2:11" s="1" customFormat="1" ht="15" customHeight="1">
      <c r="B33" s="248"/>
      <c r="C33" s="249"/>
      <c r="D33" s="375" t="s">
        <v>408</v>
      </c>
      <c r="E33" s="375"/>
      <c r="F33" s="375"/>
      <c r="G33" s="375"/>
      <c r="H33" s="375"/>
      <c r="I33" s="375"/>
      <c r="J33" s="375"/>
      <c r="K33" s="245"/>
    </row>
    <row r="34" spans="2:11" s="1" customFormat="1" ht="15" customHeight="1">
      <c r="B34" s="248"/>
      <c r="C34" s="249"/>
      <c r="D34" s="375" t="s">
        <v>409</v>
      </c>
      <c r="E34" s="375"/>
      <c r="F34" s="375"/>
      <c r="G34" s="375"/>
      <c r="H34" s="375"/>
      <c r="I34" s="375"/>
      <c r="J34" s="375"/>
      <c r="K34" s="245"/>
    </row>
    <row r="35" spans="2:11" s="1" customFormat="1" ht="15" customHeight="1">
      <c r="B35" s="248"/>
      <c r="C35" s="249"/>
      <c r="D35" s="375" t="s">
        <v>410</v>
      </c>
      <c r="E35" s="375"/>
      <c r="F35" s="375"/>
      <c r="G35" s="375"/>
      <c r="H35" s="375"/>
      <c r="I35" s="375"/>
      <c r="J35" s="375"/>
      <c r="K35" s="245"/>
    </row>
    <row r="36" spans="2:11" s="1" customFormat="1" ht="15" customHeight="1">
      <c r="B36" s="248"/>
      <c r="C36" s="249"/>
      <c r="D36" s="247"/>
      <c r="E36" s="250" t="s">
        <v>94</v>
      </c>
      <c r="F36" s="247"/>
      <c r="G36" s="375" t="s">
        <v>411</v>
      </c>
      <c r="H36" s="375"/>
      <c r="I36" s="375"/>
      <c r="J36" s="375"/>
      <c r="K36" s="245"/>
    </row>
    <row r="37" spans="2:11" s="1" customFormat="1" ht="30.75" customHeight="1">
      <c r="B37" s="248"/>
      <c r="C37" s="249"/>
      <c r="D37" s="247"/>
      <c r="E37" s="250" t="s">
        <v>412</v>
      </c>
      <c r="F37" s="247"/>
      <c r="G37" s="375" t="s">
        <v>413</v>
      </c>
      <c r="H37" s="375"/>
      <c r="I37" s="375"/>
      <c r="J37" s="375"/>
      <c r="K37" s="245"/>
    </row>
    <row r="38" spans="2:11" s="1" customFormat="1" ht="15" customHeight="1">
      <c r="B38" s="248"/>
      <c r="C38" s="249"/>
      <c r="D38" s="247"/>
      <c r="E38" s="250" t="s">
        <v>52</v>
      </c>
      <c r="F38" s="247"/>
      <c r="G38" s="375" t="s">
        <v>414</v>
      </c>
      <c r="H38" s="375"/>
      <c r="I38" s="375"/>
      <c r="J38" s="375"/>
      <c r="K38" s="245"/>
    </row>
    <row r="39" spans="2:11" s="1" customFormat="1" ht="15" customHeight="1">
      <c r="B39" s="248"/>
      <c r="C39" s="249"/>
      <c r="D39" s="247"/>
      <c r="E39" s="250" t="s">
        <v>53</v>
      </c>
      <c r="F39" s="247"/>
      <c r="G39" s="375" t="s">
        <v>415</v>
      </c>
      <c r="H39" s="375"/>
      <c r="I39" s="375"/>
      <c r="J39" s="375"/>
      <c r="K39" s="245"/>
    </row>
    <row r="40" spans="2:11" s="1" customFormat="1" ht="15" customHeight="1">
      <c r="B40" s="248"/>
      <c r="C40" s="249"/>
      <c r="D40" s="247"/>
      <c r="E40" s="250" t="s">
        <v>95</v>
      </c>
      <c r="F40" s="247"/>
      <c r="G40" s="375" t="s">
        <v>416</v>
      </c>
      <c r="H40" s="375"/>
      <c r="I40" s="375"/>
      <c r="J40" s="375"/>
      <c r="K40" s="245"/>
    </row>
    <row r="41" spans="2:11" s="1" customFormat="1" ht="15" customHeight="1">
      <c r="B41" s="248"/>
      <c r="C41" s="249"/>
      <c r="D41" s="247"/>
      <c r="E41" s="250" t="s">
        <v>96</v>
      </c>
      <c r="F41" s="247"/>
      <c r="G41" s="375" t="s">
        <v>417</v>
      </c>
      <c r="H41" s="375"/>
      <c r="I41" s="375"/>
      <c r="J41" s="375"/>
      <c r="K41" s="245"/>
    </row>
    <row r="42" spans="2:11" s="1" customFormat="1" ht="15" customHeight="1">
      <c r="B42" s="248"/>
      <c r="C42" s="249"/>
      <c r="D42" s="247"/>
      <c r="E42" s="250" t="s">
        <v>418</v>
      </c>
      <c r="F42" s="247"/>
      <c r="G42" s="375" t="s">
        <v>419</v>
      </c>
      <c r="H42" s="375"/>
      <c r="I42" s="375"/>
      <c r="J42" s="375"/>
      <c r="K42" s="245"/>
    </row>
    <row r="43" spans="2:11" s="1" customFormat="1" ht="15" customHeight="1">
      <c r="B43" s="248"/>
      <c r="C43" s="249"/>
      <c r="D43" s="247"/>
      <c r="E43" s="250"/>
      <c r="F43" s="247"/>
      <c r="G43" s="375" t="s">
        <v>420</v>
      </c>
      <c r="H43" s="375"/>
      <c r="I43" s="375"/>
      <c r="J43" s="375"/>
      <c r="K43" s="245"/>
    </row>
    <row r="44" spans="2:11" s="1" customFormat="1" ht="15" customHeight="1">
      <c r="B44" s="248"/>
      <c r="C44" s="249"/>
      <c r="D44" s="247"/>
      <c r="E44" s="250" t="s">
        <v>421</v>
      </c>
      <c r="F44" s="247"/>
      <c r="G44" s="375" t="s">
        <v>422</v>
      </c>
      <c r="H44" s="375"/>
      <c r="I44" s="375"/>
      <c r="J44" s="375"/>
      <c r="K44" s="245"/>
    </row>
    <row r="45" spans="2:11" s="1" customFormat="1" ht="15" customHeight="1">
      <c r="B45" s="248"/>
      <c r="C45" s="249"/>
      <c r="D45" s="247"/>
      <c r="E45" s="250" t="s">
        <v>98</v>
      </c>
      <c r="F45" s="247"/>
      <c r="G45" s="375" t="s">
        <v>423</v>
      </c>
      <c r="H45" s="375"/>
      <c r="I45" s="375"/>
      <c r="J45" s="375"/>
      <c r="K45" s="245"/>
    </row>
    <row r="46" spans="2:11" s="1" customFormat="1" ht="12.75" customHeight="1">
      <c r="B46" s="248"/>
      <c r="C46" s="249"/>
      <c r="D46" s="247"/>
      <c r="E46" s="247"/>
      <c r="F46" s="247"/>
      <c r="G46" s="247"/>
      <c r="H46" s="247"/>
      <c r="I46" s="247"/>
      <c r="J46" s="247"/>
      <c r="K46" s="245"/>
    </row>
    <row r="47" spans="2:11" s="1" customFormat="1" ht="15" customHeight="1">
      <c r="B47" s="248"/>
      <c r="C47" s="249"/>
      <c r="D47" s="375" t="s">
        <v>424</v>
      </c>
      <c r="E47" s="375"/>
      <c r="F47" s="375"/>
      <c r="G47" s="375"/>
      <c r="H47" s="375"/>
      <c r="I47" s="375"/>
      <c r="J47" s="375"/>
      <c r="K47" s="245"/>
    </row>
    <row r="48" spans="2:11" s="1" customFormat="1" ht="15" customHeight="1">
      <c r="B48" s="248"/>
      <c r="C48" s="249"/>
      <c r="D48" s="249"/>
      <c r="E48" s="375" t="s">
        <v>425</v>
      </c>
      <c r="F48" s="375"/>
      <c r="G48" s="375"/>
      <c r="H48" s="375"/>
      <c r="I48" s="375"/>
      <c r="J48" s="375"/>
      <c r="K48" s="245"/>
    </row>
    <row r="49" spans="2:11" s="1" customFormat="1" ht="15" customHeight="1">
      <c r="B49" s="248"/>
      <c r="C49" s="249"/>
      <c r="D49" s="249"/>
      <c r="E49" s="375" t="s">
        <v>426</v>
      </c>
      <c r="F49" s="375"/>
      <c r="G49" s="375"/>
      <c r="H49" s="375"/>
      <c r="I49" s="375"/>
      <c r="J49" s="375"/>
      <c r="K49" s="245"/>
    </row>
    <row r="50" spans="2:11" s="1" customFormat="1" ht="15" customHeight="1">
      <c r="B50" s="248"/>
      <c r="C50" s="249"/>
      <c r="D50" s="249"/>
      <c r="E50" s="375" t="s">
        <v>427</v>
      </c>
      <c r="F50" s="375"/>
      <c r="G50" s="375"/>
      <c r="H50" s="375"/>
      <c r="I50" s="375"/>
      <c r="J50" s="375"/>
      <c r="K50" s="245"/>
    </row>
    <row r="51" spans="2:11" s="1" customFormat="1" ht="15" customHeight="1">
      <c r="B51" s="248"/>
      <c r="C51" s="249"/>
      <c r="D51" s="375" t="s">
        <v>428</v>
      </c>
      <c r="E51" s="375"/>
      <c r="F51" s="375"/>
      <c r="G51" s="375"/>
      <c r="H51" s="375"/>
      <c r="I51" s="375"/>
      <c r="J51" s="375"/>
      <c r="K51" s="245"/>
    </row>
    <row r="52" spans="2:11" s="1" customFormat="1" ht="25.5" customHeight="1">
      <c r="B52" s="244"/>
      <c r="C52" s="376" t="s">
        <v>429</v>
      </c>
      <c r="D52" s="376"/>
      <c r="E52" s="376"/>
      <c r="F52" s="376"/>
      <c r="G52" s="376"/>
      <c r="H52" s="376"/>
      <c r="I52" s="376"/>
      <c r="J52" s="376"/>
      <c r="K52" s="245"/>
    </row>
    <row r="53" spans="2:11" s="1" customFormat="1" ht="5.25" customHeight="1">
      <c r="B53" s="244"/>
      <c r="C53" s="246"/>
      <c r="D53" s="246"/>
      <c r="E53" s="246"/>
      <c r="F53" s="246"/>
      <c r="G53" s="246"/>
      <c r="H53" s="246"/>
      <c r="I53" s="246"/>
      <c r="J53" s="246"/>
      <c r="K53" s="245"/>
    </row>
    <row r="54" spans="2:11" s="1" customFormat="1" ht="15" customHeight="1">
      <c r="B54" s="244"/>
      <c r="C54" s="375" t="s">
        <v>430</v>
      </c>
      <c r="D54" s="375"/>
      <c r="E54" s="375"/>
      <c r="F54" s="375"/>
      <c r="G54" s="375"/>
      <c r="H54" s="375"/>
      <c r="I54" s="375"/>
      <c r="J54" s="375"/>
      <c r="K54" s="245"/>
    </row>
    <row r="55" spans="2:11" s="1" customFormat="1" ht="15" customHeight="1">
      <c r="B55" s="244"/>
      <c r="C55" s="375" t="s">
        <v>431</v>
      </c>
      <c r="D55" s="375"/>
      <c r="E55" s="375"/>
      <c r="F55" s="375"/>
      <c r="G55" s="375"/>
      <c r="H55" s="375"/>
      <c r="I55" s="375"/>
      <c r="J55" s="375"/>
      <c r="K55" s="245"/>
    </row>
    <row r="56" spans="2:11" s="1" customFormat="1" ht="12.75" customHeight="1">
      <c r="B56" s="244"/>
      <c r="C56" s="247"/>
      <c r="D56" s="247"/>
      <c r="E56" s="247"/>
      <c r="F56" s="247"/>
      <c r="G56" s="247"/>
      <c r="H56" s="247"/>
      <c r="I56" s="247"/>
      <c r="J56" s="247"/>
      <c r="K56" s="245"/>
    </row>
    <row r="57" spans="2:11" s="1" customFormat="1" ht="15" customHeight="1">
      <c r="B57" s="244"/>
      <c r="C57" s="375" t="s">
        <v>432</v>
      </c>
      <c r="D57" s="375"/>
      <c r="E57" s="375"/>
      <c r="F57" s="375"/>
      <c r="G57" s="375"/>
      <c r="H57" s="375"/>
      <c r="I57" s="375"/>
      <c r="J57" s="375"/>
      <c r="K57" s="245"/>
    </row>
    <row r="58" spans="2:11" s="1" customFormat="1" ht="15" customHeight="1">
      <c r="B58" s="244"/>
      <c r="C58" s="249"/>
      <c r="D58" s="375" t="s">
        <v>433</v>
      </c>
      <c r="E58" s="375"/>
      <c r="F58" s="375"/>
      <c r="G58" s="375"/>
      <c r="H58" s="375"/>
      <c r="I58" s="375"/>
      <c r="J58" s="375"/>
      <c r="K58" s="245"/>
    </row>
    <row r="59" spans="2:11" s="1" customFormat="1" ht="15" customHeight="1">
      <c r="B59" s="244"/>
      <c r="C59" s="249"/>
      <c r="D59" s="375" t="s">
        <v>434</v>
      </c>
      <c r="E59" s="375"/>
      <c r="F59" s="375"/>
      <c r="G59" s="375"/>
      <c r="H59" s="375"/>
      <c r="I59" s="375"/>
      <c r="J59" s="375"/>
      <c r="K59" s="245"/>
    </row>
    <row r="60" spans="2:11" s="1" customFormat="1" ht="15" customHeight="1">
      <c r="B60" s="244"/>
      <c r="C60" s="249"/>
      <c r="D60" s="375" t="s">
        <v>435</v>
      </c>
      <c r="E60" s="375"/>
      <c r="F60" s="375"/>
      <c r="G60" s="375"/>
      <c r="H60" s="375"/>
      <c r="I60" s="375"/>
      <c r="J60" s="375"/>
      <c r="K60" s="245"/>
    </row>
    <row r="61" spans="2:11" s="1" customFormat="1" ht="15" customHeight="1">
      <c r="B61" s="244"/>
      <c r="C61" s="249"/>
      <c r="D61" s="375" t="s">
        <v>436</v>
      </c>
      <c r="E61" s="375"/>
      <c r="F61" s="375"/>
      <c r="G61" s="375"/>
      <c r="H61" s="375"/>
      <c r="I61" s="375"/>
      <c r="J61" s="375"/>
      <c r="K61" s="245"/>
    </row>
    <row r="62" spans="2:11" s="1" customFormat="1" ht="15" customHeight="1">
      <c r="B62" s="244"/>
      <c r="C62" s="249"/>
      <c r="D62" s="378" t="s">
        <v>437</v>
      </c>
      <c r="E62" s="378"/>
      <c r="F62" s="378"/>
      <c r="G62" s="378"/>
      <c r="H62" s="378"/>
      <c r="I62" s="378"/>
      <c r="J62" s="378"/>
      <c r="K62" s="245"/>
    </row>
    <row r="63" spans="2:11" s="1" customFormat="1" ht="15" customHeight="1">
      <c r="B63" s="244"/>
      <c r="C63" s="249"/>
      <c r="D63" s="375" t="s">
        <v>438</v>
      </c>
      <c r="E63" s="375"/>
      <c r="F63" s="375"/>
      <c r="G63" s="375"/>
      <c r="H63" s="375"/>
      <c r="I63" s="375"/>
      <c r="J63" s="375"/>
      <c r="K63" s="245"/>
    </row>
    <row r="64" spans="2:11" s="1" customFormat="1" ht="12.75" customHeight="1">
      <c r="B64" s="244"/>
      <c r="C64" s="249"/>
      <c r="D64" s="249"/>
      <c r="E64" s="252"/>
      <c r="F64" s="249"/>
      <c r="G64" s="249"/>
      <c r="H64" s="249"/>
      <c r="I64" s="249"/>
      <c r="J64" s="249"/>
      <c r="K64" s="245"/>
    </row>
    <row r="65" spans="2:11" s="1" customFormat="1" ht="15" customHeight="1">
      <c r="B65" s="244"/>
      <c r="C65" s="249"/>
      <c r="D65" s="375" t="s">
        <v>439</v>
      </c>
      <c r="E65" s="375"/>
      <c r="F65" s="375"/>
      <c r="G65" s="375"/>
      <c r="H65" s="375"/>
      <c r="I65" s="375"/>
      <c r="J65" s="375"/>
      <c r="K65" s="245"/>
    </row>
    <row r="66" spans="2:11" s="1" customFormat="1" ht="15" customHeight="1">
      <c r="B66" s="244"/>
      <c r="C66" s="249"/>
      <c r="D66" s="378" t="s">
        <v>440</v>
      </c>
      <c r="E66" s="378"/>
      <c r="F66" s="378"/>
      <c r="G66" s="378"/>
      <c r="H66" s="378"/>
      <c r="I66" s="378"/>
      <c r="J66" s="378"/>
      <c r="K66" s="245"/>
    </row>
    <row r="67" spans="2:11" s="1" customFormat="1" ht="15" customHeight="1">
      <c r="B67" s="244"/>
      <c r="C67" s="249"/>
      <c r="D67" s="375" t="s">
        <v>441</v>
      </c>
      <c r="E67" s="375"/>
      <c r="F67" s="375"/>
      <c r="G67" s="375"/>
      <c r="H67" s="375"/>
      <c r="I67" s="375"/>
      <c r="J67" s="375"/>
      <c r="K67" s="245"/>
    </row>
    <row r="68" spans="2:11" s="1" customFormat="1" ht="15" customHeight="1">
      <c r="B68" s="244"/>
      <c r="C68" s="249"/>
      <c r="D68" s="375" t="s">
        <v>442</v>
      </c>
      <c r="E68" s="375"/>
      <c r="F68" s="375"/>
      <c r="G68" s="375"/>
      <c r="H68" s="375"/>
      <c r="I68" s="375"/>
      <c r="J68" s="375"/>
      <c r="K68" s="245"/>
    </row>
    <row r="69" spans="2:11" s="1" customFormat="1" ht="15" customHeight="1">
      <c r="B69" s="244"/>
      <c r="C69" s="249"/>
      <c r="D69" s="375" t="s">
        <v>443</v>
      </c>
      <c r="E69" s="375"/>
      <c r="F69" s="375"/>
      <c r="G69" s="375"/>
      <c r="H69" s="375"/>
      <c r="I69" s="375"/>
      <c r="J69" s="375"/>
      <c r="K69" s="245"/>
    </row>
    <row r="70" spans="2:11" s="1" customFormat="1" ht="15" customHeight="1">
      <c r="B70" s="244"/>
      <c r="C70" s="249"/>
      <c r="D70" s="375" t="s">
        <v>444</v>
      </c>
      <c r="E70" s="375"/>
      <c r="F70" s="375"/>
      <c r="G70" s="375"/>
      <c r="H70" s="375"/>
      <c r="I70" s="375"/>
      <c r="J70" s="375"/>
      <c r="K70" s="245"/>
    </row>
    <row r="71" spans="2:11" s="1" customFormat="1" ht="12.75" customHeight="1">
      <c r="B71" s="253"/>
      <c r="C71" s="254"/>
      <c r="D71" s="254"/>
      <c r="E71" s="254"/>
      <c r="F71" s="254"/>
      <c r="G71" s="254"/>
      <c r="H71" s="254"/>
      <c r="I71" s="254"/>
      <c r="J71" s="254"/>
      <c r="K71" s="255"/>
    </row>
    <row r="72" spans="2:11" s="1" customFormat="1" ht="18.75" customHeight="1">
      <c r="B72" s="256"/>
      <c r="C72" s="256"/>
      <c r="D72" s="256"/>
      <c r="E72" s="256"/>
      <c r="F72" s="256"/>
      <c r="G72" s="256"/>
      <c r="H72" s="256"/>
      <c r="I72" s="256"/>
      <c r="J72" s="256"/>
      <c r="K72" s="257"/>
    </row>
    <row r="73" spans="2:11" s="1" customFormat="1" ht="18.75" customHeight="1">
      <c r="B73" s="257"/>
      <c r="C73" s="257"/>
      <c r="D73" s="257"/>
      <c r="E73" s="257"/>
      <c r="F73" s="257"/>
      <c r="G73" s="257"/>
      <c r="H73" s="257"/>
      <c r="I73" s="257"/>
      <c r="J73" s="257"/>
      <c r="K73" s="257"/>
    </row>
    <row r="74" spans="2:11" s="1" customFormat="1" ht="7.5" customHeight="1">
      <c r="B74" s="258"/>
      <c r="C74" s="259"/>
      <c r="D74" s="259"/>
      <c r="E74" s="259"/>
      <c r="F74" s="259"/>
      <c r="G74" s="259"/>
      <c r="H74" s="259"/>
      <c r="I74" s="259"/>
      <c r="J74" s="259"/>
      <c r="K74" s="260"/>
    </row>
    <row r="75" spans="2:11" s="1" customFormat="1" ht="45" customHeight="1">
      <c r="B75" s="261"/>
      <c r="C75" s="379" t="s">
        <v>445</v>
      </c>
      <c r="D75" s="379"/>
      <c r="E75" s="379"/>
      <c r="F75" s="379"/>
      <c r="G75" s="379"/>
      <c r="H75" s="379"/>
      <c r="I75" s="379"/>
      <c r="J75" s="379"/>
      <c r="K75" s="262"/>
    </row>
    <row r="76" spans="2:11" s="1" customFormat="1" ht="17.25" customHeight="1">
      <c r="B76" s="261"/>
      <c r="C76" s="263" t="s">
        <v>446</v>
      </c>
      <c r="D76" s="263"/>
      <c r="E76" s="263"/>
      <c r="F76" s="263" t="s">
        <v>447</v>
      </c>
      <c r="G76" s="264"/>
      <c r="H76" s="263" t="s">
        <v>53</v>
      </c>
      <c r="I76" s="263" t="s">
        <v>56</v>
      </c>
      <c r="J76" s="263" t="s">
        <v>448</v>
      </c>
      <c r="K76" s="262"/>
    </row>
    <row r="77" spans="2:11" s="1" customFormat="1" ht="17.25" customHeight="1">
      <c r="B77" s="261"/>
      <c r="C77" s="265" t="s">
        <v>449</v>
      </c>
      <c r="D77" s="265"/>
      <c r="E77" s="265"/>
      <c r="F77" s="266" t="s">
        <v>450</v>
      </c>
      <c r="G77" s="267"/>
      <c r="H77" s="265"/>
      <c r="I77" s="265"/>
      <c r="J77" s="265" t="s">
        <v>451</v>
      </c>
      <c r="K77" s="262"/>
    </row>
    <row r="78" spans="2:11" s="1" customFormat="1" ht="5.25" customHeight="1">
      <c r="B78" s="261"/>
      <c r="C78" s="268"/>
      <c r="D78" s="268"/>
      <c r="E78" s="268"/>
      <c r="F78" s="268"/>
      <c r="G78" s="269"/>
      <c r="H78" s="268"/>
      <c r="I78" s="268"/>
      <c r="J78" s="268"/>
      <c r="K78" s="262"/>
    </row>
    <row r="79" spans="2:11" s="1" customFormat="1" ht="15" customHeight="1">
      <c r="B79" s="261"/>
      <c r="C79" s="250" t="s">
        <v>52</v>
      </c>
      <c r="D79" s="270"/>
      <c r="E79" s="270"/>
      <c r="F79" s="271" t="s">
        <v>452</v>
      </c>
      <c r="G79" s="272"/>
      <c r="H79" s="250" t="s">
        <v>453</v>
      </c>
      <c r="I79" s="250" t="s">
        <v>454</v>
      </c>
      <c r="J79" s="250">
        <v>20</v>
      </c>
      <c r="K79" s="262"/>
    </row>
    <row r="80" spans="2:11" s="1" customFormat="1" ht="15" customHeight="1">
      <c r="B80" s="261"/>
      <c r="C80" s="250" t="s">
        <v>455</v>
      </c>
      <c r="D80" s="250"/>
      <c r="E80" s="250"/>
      <c r="F80" s="271" t="s">
        <v>452</v>
      </c>
      <c r="G80" s="272"/>
      <c r="H80" s="250" t="s">
        <v>456</v>
      </c>
      <c r="I80" s="250" t="s">
        <v>454</v>
      </c>
      <c r="J80" s="250">
        <v>120</v>
      </c>
      <c r="K80" s="262"/>
    </row>
    <row r="81" spans="2:11" s="1" customFormat="1" ht="15" customHeight="1">
      <c r="B81" s="273"/>
      <c r="C81" s="250" t="s">
        <v>457</v>
      </c>
      <c r="D81" s="250"/>
      <c r="E81" s="250"/>
      <c r="F81" s="271" t="s">
        <v>458</v>
      </c>
      <c r="G81" s="272"/>
      <c r="H81" s="250" t="s">
        <v>459</v>
      </c>
      <c r="I81" s="250" t="s">
        <v>454</v>
      </c>
      <c r="J81" s="250">
        <v>50</v>
      </c>
      <c r="K81" s="262"/>
    </row>
    <row r="82" spans="2:11" s="1" customFormat="1" ht="15" customHeight="1">
      <c r="B82" s="273"/>
      <c r="C82" s="250" t="s">
        <v>460</v>
      </c>
      <c r="D82" s="250"/>
      <c r="E82" s="250"/>
      <c r="F82" s="271" t="s">
        <v>452</v>
      </c>
      <c r="G82" s="272"/>
      <c r="H82" s="250" t="s">
        <v>461</v>
      </c>
      <c r="I82" s="250" t="s">
        <v>462</v>
      </c>
      <c r="J82" s="250"/>
      <c r="K82" s="262"/>
    </row>
    <row r="83" spans="2:11" s="1" customFormat="1" ht="15" customHeight="1">
      <c r="B83" s="273"/>
      <c r="C83" s="274" t="s">
        <v>463</v>
      </c>
      <c r="D83" s="274"/>
      <c r="E83" s="274"/>
      <c r="F83" s="275" t="s">
        <v>458</v>
      </c>
      <c r="G83" s="274"/>
      <c r="H83" s="274" t="s">
        <v>464</v>
      </c>
      <c r="I83" s="274" t="s">
        <v>454</v>
      </c>
      <c r="J83" s="274">
        <v>15</v>
      </c>
      <c r="K83" s="262"/>
    </row>
    <row r="84" spans="2:11" s="1" customFormat="1" ht="15" customHeight="1">
      <c r="B84" s="273"/>
      <c r="C84" s="274" t="s">
        <v>465</v>
      </c>
      <c r="D84" s="274"/>
      <c r="E84" s="274"/>
      <c r="F84" s="275" t="s">
        <v>458</v>
      </c>
      <c r="G84" s="274"/>
      <c r="H84" s="274" t="s">
        <v>466</v>
      </c>
      <c r="I84" s="274" t="s">
        <v>454</v>
      </c>
      <c r="J84" s="274">
        <v>15</v>
      </c>
      <c r="K84" s="262"/>
    </row>
    <row r="85" spans="2:11" s="1" customFormat="1" ht="15" customHeight="1">
      <c r="B85" s="273"/>
      <c r="C85" s="274" t="s">
        <v>467</v>
      </c>
      <c r="D85" s="274"/>
      <c r="E85" s="274"/>
      <c r="F85" s="275" t="s">
        <v>458</v>
      </c>
      <c r="G85" s="274"/>
      <c r="H85" s="274" t="s">
        <v>468</v>
      </c>
      <c r="I85" s="274" t="s">
        <v>454</v>
      </c>
      <c r="J85" s="274">
        <v>20</v>
      </c>
      <c r="K85" s="262"/>
    </row>
    <row r="86" spans="2:11" s="1" customFormat="1" ht="15" customHeight="1">
      <c r="B86" s="273"/>
      <c r="C86" s="274" t="s">
        <v>469</v>
      </c>
      <c r="D86" s="274"/>
      <c r="E86" s="274"/>
      <c r="F86" s="275" t="s">
        <v>458</v>
      </c>
      <c r="G86" s="274"/>
      <c r="H86" s="274" t="s">
        <v>470</v>
      </c>
      <c r="I86" s="274" t="s">
        <v>454</v>
      </c>
      <c r="J86" s="274">
        <v>20</v>
      </c>
      <c r="K86" s="262"/>
    </row>
    <row r="87" spans="2:11" s="1" customFormat="1" ht="15" customHeight="1">
      <c r="B87" s="273"/>
      <c r="C87" s="250" t="s">
        <v>471</v>
      </c>
      <c r="D87" s="250"/>
      <c r="E87" s="250"/>
      <c r="F87" s="271" t="s">
        <v>458</v>
      </c>
      <c r="G87" s="272"/>
      <c r="H87" s="250" t="s">
        <v>472</v>
      </c>
      <c r="I87" s="250" t="s">
        <v>454</v>
      </c>
      <c r="J87" s="250">
        <v>50</v>
      </c>
      <c r="K87" s="262"/>
    </row>
    <row r="88" spans="2:11" s="1" customFormat="1" ht="15" customHeight="1">
      <c r="B88" s="273"/>
      <c r="C88" s="250" t="s">
        <v>473</v>
      </c>
      <c r="D88" s="250"/>
      <c r="E88" s="250"/>
      <c r="F88" s="271" t="s">
        <v>458</v>
      </c>
      <c r="G88" s="272"/>
      <c r="H88" s="250" t="s">
        <v>474</v>
      </c>
      <c r="I88" s="250" t="s">
        <v>454</v>
      </c>
      <c r="J88" s="250">
        <v>20</v>
      </c>
      <c r="K88" s="262"/>
    </row>
    <row r="89" spans="2:11" s="1" customFormat="1" ht="15" customHeight="1">
      <c r="B89" s="273"/>
      <c r="C89" s="250" t="s">
        <v>475</v>
      </c>
      <c r="D89" s="250"/>
      <c r="E89" s="250"/>
      <c r="F89" s="271" t="s">
        <v>458</v>
      </c>
      <c r="G89" s="272"/>
      <c r="H89" s="250" t="s">
        <v>476</v>
      </c>
      <c r="I89" s="250" t="s">
        <v>454</v>
      </c>
      <c r="J89" s="250">
        <v>20</v>
      </c>
      <c r="K89" s="262"/>
    </row>
    <row r="90" spans="2:11" s="1" customFormat="1" ht="15" customHeight="1">
      <c r="B90" s="273"/>
      <c r="C90" s="250" t="s">
        <v>477</v>
      </c>
      <c r="D90" s="250"/>
      <c r="E90" s="250"/>
      <c r="F90" s="271" t="s">
        <v>458</v>
      </c>
      <c r="G90" s="272"/>
      <c r="H90" s="250" t="s">
        <v>478</v>
      </c>
      <c r="I90" s="250" t="s">
        <v>454</v>
      </c>
      <c r="J90" s="250">
        <v>50</v>
      </c>
      <c r="K90" s="262"/>
    </row>
    <row r="91" spans="2:11" s="1" customFormat="1" ht="15" customHeight="1">
      <c r="B91" s="273"/>
      <c r="C91" s="250" t="s">
        <v>479</v>
      </c>
      <c r="D91" s="250"/>
      <c r="E91" s="250"/>
      <c r="F91" s="271" t="s">
        <v>458</v>
      </c>
      <c r="G91" s="272"/>
      <c r="H91" s="250" t="s">
        <v>479</v>
      </c>
      <c r="I91" s="250" t="s">
        <v>454</v>
      </c>
      <c r="J91" s="250">
        <v>50</v>
      </c>
      <c r="K91" s="262"/>
    </row>
    <row r="92" spans="2:11" s="1" customFormat="1" ht="15" customHeight="1">
      <c r="B92" s="273"/>
      <c r="C92" s="250" t="s">
        <v>480</v>
      </c>
      <c r="D92" s="250"/>
      <c r="E92" s="250"/>
      <c r="F92" s="271" t="s">
        <v>458</v>
      </c>
      <c r="G92" s="272"/>
      <c r="H92" s="250" t="s">
        <v>481</v>
      </c>
      <c r="I92" s="250" t="s">
        <v>454</v>
      </c>
      <c r="J92" s="250">
        <v>255</v>
      </c>
      <c r="K92" s="262"/>
    </row>
    <row r="93" spans="2:11" s="1" customFormat="1" ht="15" customHeight="1">
      <c r="B93" s="273"/>
      <c r="C93" s="250" t="s">
        <v>482</v>
      </c>
      <c r="D93" s="250"/>
      <c r="E93" s="250"/>
      <c r="F93" s="271" t="s">
        <v>452</v>
      </c>
      <c r="G93" s="272"/>
      <c r="H93" s="250" t="s">
        <v>483</v>
      </c>
      <c r="I93" s="250" t="s">
        <v>484</v>
      </c>
      <c r="J93" s="250"/>
      <c r="K93" s="262"/>
    </row>
    <row r="94" spans="2:11" s="1" customFormat="1" ht="15" customHeight="1">
      <c r="B94" s="273"/>
      <c r="C94" s="250" t="s">
        <v>485</v>
      </c>
      <c r="D94" s="250"/>
      <c r="E94" s="250"/>
      <c r="F94" s="271" t="s">
        <v>452</v>
      </c>
      <c r="G94" s="272"/>
      <c r="H94" s="250" t="s">
        <v>486</v>
      </c>
      <c r="I94" s="250" t="s">
        <v>487</v>
      </c>
      <c r="J94" s="250"/>
      <c r="K94" s="262"/>
    </row>
    <row r="95" spans="2:11" s="1" customFormat="1" ht="15" customHeight="1">
      <c r="B95" s="273"/>
      <c r="C95" s="250" t="s">
        <v>488</v>
      </c>
      <c r="D95" s="250"/>
      <c r="E95" s="250"/>
      <c r="F95" s="271" t="s">
        <v>452</v>
      </c>
      <c r="G95" s="272"/>
      <c r="H95" s="250" t="s">
        <v>488</v>
      </c>
      <c r="I95" s="250" t="s">
        <v>487</v>
      </c>
      <c r="J95" s="250"/>
      <c r="K95" s="262"/>
    </row>
    <row r="96" spans="2:11" s="1" customFormat="1" ht="15" customHeight="1">
      <c r="B96" s="273"/>
      <c r="C96" s="250" t="s">
        <v>37</v>
      </c>
      <c r="D96" s="250"/>
      <c r="E96" s="250"/>
      <c r="F96" s="271" t="s">
        <v>452</v>
      </c>
      <c r="G96" s="272"/>
      <c r="H96" s="250" t="s">
        <v>489</v>
      </c>
      <c r="I96" s="250" t="s">
        <v>487</v>
      </c>
      <c r="J96" s="250"/>
      <c r="K96" s="262"/>
    </row>
    <row r="97" spans="2:11" s="1" customFormat="1" ht="15" customHeight="1">
      <c r="B97" s="273"/>
      <c r="C97" s="250" t="s">
        <v>47</v>
      </c>
      <c r="D97" s="250"/>
      <c r="E97" s="250"/>
      <c r="F97" s="271" t="s">
        <v>452</v>
      </c>
      <c r="G97" s="272"/>
      <c r="H97" s="250" t="s">
        <v>490</v>
      </c>
      <c r="I97" s="250" t="s">
        <v>487</v>
      </c>
      <c r="J97" s="250"/>
      <c r="K97" s="262"/>
    </row>
    <row r="98" spans="2:11" s="1" customFormat="1" ht="15" customHeight="1">
      <c r="B98" s="276"/>
      <c r="C98" s="277"/>
      <c r="D98" s="277"/>
      <c r="E98" s="277"/>
      <c r="F98" s="277"/>
      <c r="G98" s="277"/>
      <c r="H98" s="277"/>
      <c r="I98" s="277"/>
      <c r="J98" s="277"/>
      <c r="K98" s="278"/>
    </row>
    <row r="99" spans="2:11" s="1" customFormat="1" ht="18.75" customHeight="1">
      <c r="B99" s="279"/>
      <c r="C99" s="280"/>
      <c r="D99" s="280"/>
      <c r="E99" s="280"/>
      <c r="F99" s="280"/>
      <c r="G99" s="280"/>
      <c r="H99" s="280"/>
      <c r="I99" s="280"/>
      <c r="J99" s="280"/>
      <c r="K99" s="279"/>
    </row>
    <row r="100" spans="2:11" s="1" customFormat="1" ht="18.75" customHeight="1">
      <c r="B100" s="257"/>
      <c r="C100" s="257"/>
      <c r="D100" s="257"/>
      <c r="E100" s="257"/>
      <c r="F100" s="257"/>
      <c r="G100" s="257"/>
      <c r="H100" s="257"/>
      <c r="I100" s="257"/>
      <c r="J100" s="257"/>
      <c r="K100" s="257"/>
    </row>
    <row r="101" spans="2:11" s="1" customFormat="1" ht="7.5" customHeight="1">
      <c r="B101" s="258"/>
      <c r="C101" s="259"/>
      <c r="D101" s="259"/>
      <c r="E101" s="259"/>
      <c r="F101" s="259"/>
      <c r="G101" s="259"/>
      <c r="H101" s="259"/>
      <c r="I101" s="259"/>
      <c r="J101" s="259"/>
      <c r="K101" s="260"/>
    </row>
    <row r="102" spans="2:11" s="1" customFormat="1" ht="45" customHeight="1">
      <c r="B102" s="261"/>
      <c r="C102" s="379" t="s">
        <v>491</v>
      </c>
      <c r="D102" s="379"/>
      <c r="E102" s="379"/>
      <c r="F102" s="379"/>
      <c r="G102" s="379"/>
      <c r="H102" s="379"/>
      <c r="I102" s="379"/>
      <c r="J102" s="379"/>
      <c r="K102" s="262"/>
    </row>
    <row r="103" spans="2:11" s="1" customFormat="1" ht="17.25" customHeight="1">
      <c r="B103" s="261"/>
      <c r="C103" s="263" t="s">
        <v>446</v>
      </c>
      <c r="D103" s="263"/>
      <c r="E103" s="263"/>
      <c r="F103" s="263" t="s">
        <v>447</v>
      </c>
      <c r="G103" s="264"/>
      <c r="H103" s="263" t="s">
        <v>53</v>
      </c>
      <c r="I103" s="263" t="s">
        <v>56</v>
      </c>
      <c r="J103" s="263" t="s">
        <v>448</v>
      </c>
      <c r="K103" s="262"/>
    </row>
    <row r="104" spans="2:11" s="1" customFormat="1" ht="17.25" customHeight="1">
      <c r="B104" s="261"/>
      <c r="C104" s="265" t="s">
        <v>449</v>
      </c>
      <c r="D104" s="265"/>
      <c r="E104" s="265"/>
      <c r="F104" s="266" t="s">
        <v>450</v>
      </c>
      <c r="G104" s="267"/>
      <c r="H104" s="265"/>
      <c r="I104" s="265"/>
      <c r="J104" s="265" t="s">
        <v>451</v>
      </c>
      <c r="K104" s="262"/>
    </row>
    <row r="105" spans="2:11" s="1" customFormat="1" ht="5.25" customHeight="1">
      <c r="B105" s="261"/>
      <c r="C105" s="263"/>
      <c r="D105" s="263"/>
      <c r="E105" s="263"/>
      <c r="F105" s="263"/>
      <c r="G105" s="281"/>
      <c r="H105" s="263"/>
      <c r="I105" s="263"/>
      <c r="J105" s="263"/>
      <c r="K105" s="262"/>
    </row>
    <row r="106" spans="2:11" s="1" customFormat="1" ht="15" customHeight="1">
      <c r="B106" s="261"/>
      <c r="C106" s="250" t="s">
        <v>52</v>
      </c>
      <c r="D106" s="270"/>
      <c r="E106" s="270"/>
      <c r="F106" s="271" t="s">
        <v>452</v>
      </c>
      <c r="G106" s="250"/>
      <c r="H106" s="250" t="s">
        <v>492</v>
      </c>
      <c r="I106" s="250" t="s">
        <v>454</v>
      </c>
      <c r="J106" s="250">
        <v>20</v>
      </c>
      <c r="K106" s="262"/>
    </row>
    <row r="107" spans="2:11" s="1" customFormat="1" ht="15" customHeight="1">
      <c r="B107" s="261"/>
      <c r="C107" s="250" t="s">
        <v>455</v>
      </c>
      <c r="D107" s="250"/>
      <c r="E107" s="250"/>
      <c r="F107" s="271" t="s">
        <v>452</v>
      </c>
      <c r="G107" s="250"/>
      <c r="H107" s="250" t="s">
        <v>492</v>
      </c>
      <c r="I107" s="250" t="s">
        <v>454</v>
      </c>
      <c r="J107" s="250">
        <v>120</v>
      </c>
      <c r="K107" s="262"/>
    </row>
    <row r="108" spans="2:11" s="1" customFormat="1" ht="15" customHeight="1">
      <c r="B108" s="273"/>
      <c r="C108" s="250" t="s">
        <v>457</v>
      </c>
      <c r="D108" s="250"/>
      <c r="E108" s="250"/>
      <c r="F108" s="271" t="s">
        <v>458</v>
      </c>
      <c r="G108" s="250"/>
      <c r="H108" s="250" t="s">
        <v>492</v>
      </c>
      <c r="I108" s="250" t="s">
        <v>454</v>
      </c>
      <c r="J108" s="250">
        <v>50</v>
      </c>
      <c r="K108" s="262"/>
    </row>
    <row r="109" spans="2:11" s="1" customFormat="1" ht="15" customHeight="1">
      <c r="B109" s="273"/>
      <c r="C109" s="250" t="s">
        <v>460</v>
      </c>
      <c r="D109" s="250"/>
      <c r="E109" s="250"/>
      <c r="F109" s="271" t="s">
        <v>452</v>
      </c>
      <c r="G109" s="250"/>
      <c r="H109" s="250" t="s">
        <v>492</v>
      </c>
      <c r="I109" s="250" t="s">
        <v>462</v>
      </c>
      <c r="J109" s="250"/>
      <c r="K109" s="262"/>
    </row>
    <row r="110" spans="2:11" s="1" customFormat="1" ht="15" customHeight="1">
      <c r="B110" s="273"/>
      <c r="C110" s="250" t="s">
        <v>471</v>
      </c>
      <c r="D110" s="250"/>
      <c r="E110" s="250"/>
      <c r="F110" s="271" t="s">
        <v>458</v>
      </c>
      <c r="G110" s="250"/>
      <c r="H110" s="250" t="s">
        <v>492</v>
      </c>
      <c r="I110" s="250" t="s">
        <v>454</v>
      </c>
      <c r="J110" s="250">
        <v>50</v>
      </c>
      <c r="K110" s="262"/>
    </row>
    <row r="111" spans="2:11" s="1" customFormat="1" ht="15" customHeight="1">
      <c r="B111" s="273"/>
      <c r="C111" s="250" t="s">
        <v>479</v>
      </c>
      <c r="D111" s="250"/>
      <c r="E111" s="250"/>
      <c r="F111" s="271" t="s">
        <v>458</v>
      </c>
      <c r="G111" s="250"/>
      <c r="H111" s="250" t="s">
        <v>492</v>
      </c>
      <c r="I111" s="250" t="s">
        <v>454</v>
      </c>
      <c r="J111" s="250">
        <v>50</v>
      </c>
      <c r="K111" s="262"/>
    </row>
    <row r="112" spans="2:11" s="1" customFormat="1" ht="15" customHeight="1">
      <c r="B112" s="273"/>
      <c r="C112" s="250" t="s">
        <v>477</v>
      </c>
      <c r="D112" s="250"/>
      <c r="E112" s="250"/>
      <c r="F112" s="271" t="s">
        <v>458</v>
      </c>
      <c r="G112" s="250"/>
      <c r="H112" s="250" t="s">
        <v>492</v>
      </c>
      <c r="I112" s="250" t="s">
        <v>454</v>
      </c>
      <c r="J112" s="250">
        <v>50</v>
      </c>
      <c r="K112" s="262"/>
    </row>
    <row r="113" spans="2:11" s="1" customFormat="1" ht="15" customHeight="1">
      <c r="B113" s="273"/>
      <c r="C113" s="250" t="s">
        <v>52</v>
      </c>
      <c r="D113" s="250"/>
      <c r="E113" s="250"/>
      <c r="F113" s="271" t="s">
        <v>452</v>
      </c>
      <c r="G113" s="250"/>
      <c r="H113" s="250" t="s">
        <v>493</v>
      </c>
      <c r="I113" s="250" t="s">
        <v>454</v>
      </c>
      <c r="J113" s="250">
        <v>20</v>
      </c>
      <c r="K113" s="262"/>
    </row>
    <row r="114" spans="2:11" s="1" customFormat="1" ht="15" customHeight="1">
      <c r="B114" s="273"/>
      <c r="C114" s="250" t="s">
        <v>494</v>
      </c>
      <c r="D114" s="250"/>
      <c r="E114" s="250"/>
      <c r="F114" s="271" t="s">
        <v>452</v>
      </c>
      <c r="G114" s="250"/>
      <c r="H114" s="250" t="s">
        <v>495</v>
      </c>
      <c r="I114" s="250" t="s">
        <v>454</v>
      </c>
      <c r="J114" s="250">
        <v>120</v>
      </c>
      <c r="K114" s="262"/>
    </row>
    <row r="115" spans="2:11" s="1" customFormat="1" ht="15" customHeight="1">
      <c r="B115" s="273"/>
      <c r="C115" s="250" t="s">
        <v>37</v>
      </c>
      <c r="D115" s="250"/>
      <c r="E115" s="250"/>
      <c r="F115" s="271" t="s">
        <v>452</v>
      </c>
      <c r="G115" s="250"/>
      <c r="H115" s="250" t="s">
        <v>496</v>
      </c>
      <c r="I115" s="250" t="s">
        <v>487</v>
      </c>
      <c r="J115" s="250"/>
      <c r="K115" s="262"/>
    </row>
    <row r="116" spans="2:11" s="1" customFormat="1" ht="15" customHeight="1">
      <c r="B116" s="273"/>
      <c r="C116" s="250" t="s">
        <v>47</v>
      </c>
      <c r="D116" s="250"/>
      <c r="E116" s="250"/>
      <c r="F116" s="271" t="s">
        <v>452</v>
      </c>
      <c r="G116" s="250"/>
      <c r="H116" s="250" t="s">
        <v>497</v>
      </c>
      <c r="I116" s="250" t="s">
        <v>487</v>
      </c>
      <c r="J116" s="250"/>
      <c r="K116" s="262"/>
    </row>
    <row r="117" spans="2:11" s="1" customFormat="1" ht="15" customHeight="1">
      <c r="B117" s="273"/>
      <c r="C117" s="250" t="s">
        <v>56</v>
      </c>
      <c r="D117" s="250"/>
      <c r="E117" s="250"/>
      <c r="F117" s="271" t="s">
        <v>452</v>
      </c>
      <c r="G117" s="250"/>
      <c r="H117" s="250" t="s">
        <v>498</v>
      </c>
      <c r="I117" s="250" t="s">
        <v>499</v>
      </c>
      <c r="J117" s="250"/>
      <c r="K117" s="262"/>
    </row>
    <row r="118" spans="2:11" s="1" customFormat="1" ht="15" customHeight="1">
      <c r="B118" s="276"/>
      <c r="C118" s="282"/>
      <c r="D118" s="282"/>
      <c r="E118" s="282"/>
      <c r="F118" s="282"/>
      <c r="G118" s="282"/>
      <c r="H118" s="282"/>
      <c r="I118" s="282"/>
      <c r="J118" s="282"/>
      <c r="K118" s="278"/>
    </row>
    <row r="119" spans="2:11" s="1" customFormat="1" ht="18.75" customHeight="1">
      <c r="B119" s="283"/>
      <c r="C119" s="284"/>
      <c r="D119" s="284"/>
      <c r="E119" s="284"/>
      <c r="F119" s="285"/>
      <c r="G119" s="284"/>
      <c r="H119" s="284"/>
      <c r="I119" s="284"/>
      <c r="J119" s="284"/>
      <c r="K119" s="283"/>
    </row>
    <row r="120" spans="2:11" s="1" customFormat="1" ht="18.75" customHeight="1"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</row>
    <row r="121" spans="2:11" s="1" customFormat="1" ht="7.5" customHeight="1">
      <c r="B121" s="286"/>
      <c r="C121" s="287"/>
      <c r="D121" s="287"/>
      <c r="E121" s="287"/>
      <c r="F121" s="287"/>
      <c r="G121" s="287"/>
      <c r="H121" s="287"/>
      <c r="I121" s="287"/>
      <c r="J121" s="287"/>
      <c r="K121" s="288"/>
    </row>
    <row r="122" spans="2:11" s="1" customFormat="1" ht="45" customHeight="1">
      <c r="B122" s="289"/>
      <c r="C122" s="377" t="s">
        <v>500</v>
      </c>
      <c r="D122" s="377"/>
      <c r="E122" s="377"/>
      <c r="F122" s="377"/>
      <c r="G122" s="377"/>
      <c r="H122" s="377"/>
      <c r="I122" s="377"/>
      <c r="J122" s="377"/>
      <c r="K122" s="290"/>
    </row>
    <row r="123" spans="2:11" s="1" customFormat="1" ht="17.25" customHeight="1">
      <c r="B123" s="291"/>
      <c r="C123" s="263" t="s">
        <v>446</v>
      </c>
      <c r="D123" s="263"/>
      <c r="E123" s="263"/>
      <c r="F123" s="263" t="s">
        <v>447</v>
      </c>
      <c r="G123" s="264"/>
      <c r="H123" s="263" t="s">
        <v>53</v>
      </c>
      <c r="I123" s="263" t="s">
        <v>56</v>
      </c>
      <c r="J123" s="263" t="s">
        <v>448</v>
      </c>
      <c r="K123" s="292"/>
    </row>
    <row r="124" spans="2:11" s="1" customFormat="1" ht="17.25" customHeight="1">
      <c r="B124" s="291"/>
      <c r="C124" s="265" t="s">
        <v>449</v>
      </c>
      <c r="D124" s="265"/>
      <c r="E124" s="265"/>
      <c r="F124" s="266" t="s">
        <v>450</v>
      </c>
      <c r="G124" s="267"/>
      <c r="H124" s="265"/>
      <c r="I124" s="265"/>
      <c r="J124" s="265" t="s">
        <v>451</v>
      </c>
      <c r="K124" s="292"/>
    </row>
    <row r="125" spans="2:11" s="1" customFormat="1" ht="5.25" customHeight="1">
      <c r="B125" s="293"/>
      <c r="C125" s="268"/>
      <c r="D125" s="268"/>
      <c r="E125" s="268"/>
      <c r="F125" s="268"/>
      <c r="G125" s="294"/>
      <c r="H125" s="268"/>
      <c r="I125" s="268"/>
      <c r="J125" s="268"/>
      <c r="K125" s="295"/>
    </row>
    <row r="126" spans="2:11" s="1" customFormat="1" ht="15" customHeight="1">
      <c r="B126" s="293"/>
      <c r="C126" s="250" t="s">
        <v>455</v>
      </c>
      <c r="D126" s="270"/>
      <c r="E126" s="270"/>
      <c r="F126" s="271" t="s">
        <v>452</v>
      </c>
      <c r="G126" s="250"/>
      <c r="H126" s="250" t="s">
        <v>492</v>
      </c>
      <c r="I126" s="250" t="s">
        <v>454</v>
      </c>
      <c r="J126" s="250">
        <v>120</v>
      </c>
      <c r="K126" s="296"/>
    </row>
    <row r="127" spans="2:11" s="1" customFormat="1" ht="15" customHeight="1">
      <c r="B127" s="293"/>
      <c r="C127" s="250" t="s">
        <v>501</v>
      </c>
      <c r="D127" s="250"/>
      <c r="E127" s="250"/>
      <c r="F127" s="271" t="s">
        <v>452</v>
      </c>
      <c r="G127" s="250"/>
      <c r="H127" s="250" t="s">
        <v>502</v>
      </c>
      <c r="I127" s="250" t="s">
        <v>454</v>
      </c>
      <c r="J127" s="250" t="s">
        <v>503</v>
      </c>
      <c r="K127" s="296"/>
    </row>
    <row r="128" spans="2:11" s="1" customFormat="1" ht="15" customHeight="1">
      <c r="B128" s="293"/>
      <c r="C128" s="250" t="s">
        <v>400</v>
      </c>
      <c r="D128" s="250"/>
      <c r="E128" s="250"/>
      <c r="F128" s="271" t="s">
        <v>452</v>
      </c>
      <c r="G128" s="250"/>
      <c r="H128" s="250" t="s">
        <v>504</v>
      </c>
      <c r="I128" s="250" t="s">
        <v>454</v>
      </c>
      <c r="J128" s="250" t="s">
        <v>503</v>
      </c>
      <c r="K128" s="296"/>
    </row>
    <row r="129" spans="2:11" s="1" customFormat="1" ht="15" customHeight="1">
      <c r="B129" s="293"/>
      <c r="C129" s="250" t="s">
        <v>463</v>
      </c>
      <c r="D129" s="250"/>
      <c r="E129" s="250"/>
      <c r="F129" s="271" t="s">
        <v>458</v>
      </c>
      <c r="G129" s="250"/>
      <c r="H129" s="250" t="s">
        <v>464</v>
      </c>
      <c r="I129" s="250" t="s">
        <v>454</v>
      </c>
      <c r="J129" s="250">
        <v>15</v>
      </c>
      <c r="K129" s="296"/>
    </row>
    <row r="130" spans="2:11" s="1" customFormat="1" ht="15" customHeight="1">
      <c r="B130" s="293"/>
      <c r="C130" s="274" t="s">
        <v>465</v>
      </c>
      <c r="D130" s="274"/>
      <c r="E130" s="274"/>
      <c r="F130" s="275" t="s">
        <v>458</v>
      </c>
      <c r="G130" s="274"/>
      <c r="H130" s="274" t="s">
        <v>466</v>
      </c>
      <c r="I130" s="274" t="s">
        <v>454</v>
      </c>
      <c r="J130" s="274">
        <v>15</v>
      </c>
      <c r="K130" s="296"/>
    </row>
    <row r="131" spans="2:11" s="1" customFormat="1" ht="15" customHeight="1">
      <c r="B131" s="293"/>
      <c r="C131" s="274" t="s">
        <v>467</v>
      </c>
      <c r="D131" s="274"/>
      <c r="E131" s="274"/>
      <c r="F131" s="275" t="s">
        <v>458</v>
      </c>
      <c r="G131" s="274"/>
      <c r="H131" s="274" t="s">
        <v>468</v>
      </c>
      <c r="I131" s="274" t="s">
        <v>454</v>
      </c>
      <c r="J131" s="274">
        <v>20</v>
      </c>
      <c r="K131" s="296"/>
    </row>
    <row r="132" spans="2:11" s="1" customFormat="1" ht="15" customHeight="1">
      <c r="B132" s="293"/>
      <c r="C132" s="274" t="s">
        <v>469</v>
      </c>
      <c r="D132" s="274"/>
      <c r="E132" s="274"/>
      <c r="F132" s="275" t="s">
        <v>458</v>
      </c>
      <c r="G132" s="274"/>
      <c r="H132" s="274" t="s">
        <v>470</v>
      </c>
      <c r="I132" s="274" t="s">
        <v>454</v>
      </c>
      <c r="J132" s="274">
        <v>20</v>
      </c>
      <c r="K132" s="296"/>
    </row>
    <row r="133" spans="2:11" s="1" customFormat="1" ht="15" customHeight="1">
      <c r="B133" s="293"/>
      <c r="C133" s="250" t="s">
        <v>457</v>
      </c>
      <c r="D133" s="250"/>
      <c r="E133" s="250"/>
      <c r="F133" s="271" t="s">
        <v>458</v>
      </c>
      <c r="G133" s="250"/>
      <c r="H133" s="250" t="s">
        <v>492</v>
      </c>
      <c r="I133" s="250" t="s">
        <v>454</v>
      </c>
      <c r="J133" s="250">
        <v>50</v>
      </c>
      <c r="K133" s="296"/>
    </row>
    <row r="134" spans="2:11" s="1" customFormat="1" ht="15" customHeight="1">
      <c r="B134" s="293"/>
      <c r="C134" s="250" t="s">
        <v>471</v>
      </c>
      <c r="D134" s="250"/>
      <c r="E134" s="250"/>
      <c r="F134" s="271" t="s">
        <v>458</v>
      </c>
      <c r="G134" s="250"/>
      <c r="H134" s="250" t="s">
        <v>492</v>
      </c>
      <c r="I134" s="250" t="s">
        <v>454</v>
      </c>
      <c r="J134" s="250">
        <v>50</v>
      </c>
      <c r="K134" s="296"/>
    </row>
    <row r="135" spans="2:11" s="1" customFormat="1" ht="15" customHeight="1">
      <c r="B135" s="293"/>
      <c r="C135" s="250" t="s">
        <v>477</v>
      </c>
      <c r="D135" s="250"/>
      <c r="E135" s="250"/>
      <c r="F135" s="271" t="s">
        <v>458</v>
      </c>
      <c r="G135" s="250"/>
      <c r="H135" s="250" t="s">
        <v>492</v>
      </c>
      <c r="I135" s="250" t="s">
        <v>454</v>
      </c>
      <c r="J135" s="250">
        <v>50</v>
      </c>
      <c r="K135" s="296"/>
    </row>
    <row r="136" spans="2:11" s="1" customFormat="1" ht="15" customHeight="1">
      <c r="B136" s="293"/>
      <c r="C136" s="250" t="s">
        <v>479</v>
      </c>
      <c r="D136" s="250"/>
      <c r="E136" s="250"/>
      <c r="F136" s="271" t="s">
        <v>458</v>
      </c>
      <c r="G136" s="250"/>
      <c r="H136" s="250" t="s">
        <v>492</v>
      </c>
      <c r="I136" s="250" t="s">
        <v>454</v>
      </c>
      <c r="J136" s="250">
        <v>50</v>
      </c>
      <c r="K136" s="296"/>
    </row>
    <row r="137" spans="2:11" s="1" customFormat="1" ht="15" customHeight="1">
      <c r="B137" s="293"/>
      <c r="C137" s="250" t="s">
        <v>480</v>
      </c>
      <c r="D137" s="250"/>
      <c r="E137" s="250"/>
      <c r="F137" s="271" t="s">
        <v>458</v>
      </c>
      <c r="G137" s="250"/>
      <c r="H137" s="250" t="s">
        <v>505</v>
      </c>
      <c r="I137" s="250" t="s">
        <v>454</v>
      </c>
      <c r="J137" s="250">
        <v>255</v>
      </c>
      <c r="K137" s="296"/>
    </row>
    <row r="138" spans="2:11" s="1" customFormat="1" ht="15" customHeight="1">
      <c r="B138" s="293"/>
      <c r="C138" s="250" t="s">
        <v>482</v>
      </c>
      <c r="D138" s="250"/>
      <c r="E138" s="250"/>
      <c r="F138" s="271" t="s">
        <v>452</v>
      </c>
      <c r="G138" s="250"/>
      <c r="H138" s="250" t="s">
        <v>506</v>
      </c>
      <c r="I138" s="250" t="s">
        <v>484</v>
      </c>
      <c r="J138" s="250"/>
      <c r="K138" s="296"/>
    </row>
    <row r="139" spans="2:11" s="1" customFormat="1" ht="15" customHeight="1">
      <c r="B139" s="293"/>
      <c r="C139" s="250" t="s">
        <v>485</v>
      </c>
      <c r="D139" s="250"/>
      <c r="E139" s="250"/>
      <c r="F139" s="271" t="s">
        <v>452</v>
      </c>
      <c r="G139" s="250"/>
      <c r="H139" s="250" t="s">
        <v>507</v>
      </c>
      <c r="I139" s="250" t="s">
        <v>487</v>
      </c>
      <c r="J139" s="250"/>
      <c r="K139" s="296"/>
    </row>
    <row r="140" spans="2:11" s="1" customFormat="1" ht="15" customHeight="1">
      <c r="B140" s="293"/>
      <c r="C140" s="250" t="s">
        <v>488</v>
      </c>
      <c r="D140" s="250"/>
      <c r="E140" s="250"/>
      <c r="F140" s="271" t="s">
        <v>452</v>
      </c>
      <c r="G140" s="250"/>
      <c r="H140" s="250" t="s">
        <v>488</v>
      </c>
      <c r="I140" s="250" t="s">
        <v>487</v>
      </c>
      <c r="J140" s="250"/>
      <c r="K140" s="296"/>
    </row>
    <row r="141" spans="2:11" s="1" customFormat="1" ht="15" customHeight="1">
      <c r="B141" s="293"/>
      <c r="C141" s="250" t="s">
        <v>37</v>
      </c>
      <c r="D141" s="250"/>
      <c r="E141" s="250"/>
      <c r="F141" s="271" t="s">
        <v>452</v>
      </c>
      <c r="G141" s="250"/>
      <c r="H141" s="250" t="s">
        <v>508</v>
      </c>
      <c r="I141" s="250" t="s">
        <v>487</v>
      </c>
      <c r="J141" s="250"/>
      <c r="K141" s="296"/>
    </row>
    <row r="142" spans="2:11" s="1" customFormat="1" ht="15" customHeight="1">
      <c r="B142" s="293"/>
      <c r="C142" s="250" t="s">
        <v>509</v>
      </c>
      <c r="D142" s="250"/>
      <c r="E142" s="250"/>
      <c r="F142" s="271" t="s">
        <v>452</v>
      </c>
      <c r="G142" s="250"/>
      <c r="H142" s="250" t="s">
        <v>510</v>
      </c>
      <c r="I142" s="250" t="s">
        <v>487</v>
      </c>
      <c r="J142" s="250"/>
      <c r="K142" s="296"/>
    </row>
    <row r="143" spans="2:11" s="1" customFormat="1" ht="15" customHeight="1">
      <c r="B143" s="297"/>
      <c r="C143" s="298"/>
      <c r="D143" s="298"/>
      <c r="E143" s="298"/>
      <c r="F143" s="298"/>
      <c r="G143" s="298"/>
      <c r="H143" s="298"/>
      <c r="I143" s="298"/>
      <c r="J143" s="298"/>
      <c r="K143" s="299"/>
    </row>
    <row r="144" spans="2:11" s="1" customFormat="1" ht="18.75" customHeight="1">
      <c r="B144" s="284"/>
      <c r="C144" s="284"/>
      <c r="D144" s="284"/>
      <c r="E144" s="284"/>
      <c r="F144" s="285"/>
      <c r="G144" s="284"/>
      <c r="H144" s="284"/>
      <c r="I144" s="284"/>
      <c r="J144" s="284"/>
      <c r="K144" s="284"/>
    </row>
    <row r="145" spans="2:11" s="1" customFormat="1" ht="18.75" customHeight="1">
      <c r="B145" s="257"/>
      <c r="C145" s="257"/>
      <c r="D145" s="257"/>
      <c r="E145" s="257"/>
      <c r="F145" s="257"/>
      <c r="G145" s="257"/>
      <c r="H145" s="257"/>
      <c r="I145" s="257"/>
      <c r="J145" s="257"/>
      <c r="K145" s="257"/>
    </row>
    <row r="146" spans="2:11" s="1" customFormat="1" ht="7.5" customHeight="1">
      <c r="B146" s="258"/>
      <c r="C146" s="259"/>
      <c r="D146" s="259"/>
      <c r="E146" s="259"/>
      <c r="F146" s="259"/>
      <c r="G146" s="259"/>
      <c r="H146" s="259"/>
      <c r="I146" s="259"/>
      <c r="J146" s="259"/>
      <c r="K146" s="260"/>
    </row>
    <row r="147" spans="2:11" s="1" customFormat="1" ht="45" customHeight="1">
      <c r="B147" s="261"/>
      <c r="C147" s="379" t="s">
        <v>511</v>
      </c>
      <c r="D147" s="379"/>
      <c r="E147" s="379"/>
      <c r="F147" s="379"/>
      <c r="G147" s="379"/>
      <c r="H147" s="379"/>
      <c r="I147" s="379"/>
      <c r="J147" s="379"/>
      <c r="K147" s="262"/>
    </row>
    <row r="148" spans="2:11" s="1" customFormat="1" ht="17.25" customHeight="1">
      <c r="B148" s="261"/>
      <c r="C148" s="263" t="s">
        <v>446</v>
      </c>
      <c r="D148" s="263"/>
      <c r="E148" s="263"/>
      <c r="F148" s="263" t="s">
        <v>447</v>
      </c>
      <c r="G148" s="264"/>
      <c r="H148" s="263" t="s">
        <v>53</v>
      </c>
      <c r="I148" s="263" t="s">
        <v>56</v>
      </c>
      <c r="J148" s="263" t="s">
        <v>448</v>
      </c>
      <c r="K148" s="262"/>
    </row>
    <row r="149" spans="2:11" s="1" customFormat="1" ht="17.25" customHeight="1">
      <c r="B149" s="261"/>
      <c r="C149" s="265" t="s">
        <v>449</v>
      </c>
      <c r="D149" s="265"/>
      <c r="E149" s="265"/>
      <c r="F149" s="266" t="s">
        <v>450</v>
      </c>
      <c r="G149" s="267"/>
      <c r="H149" s="265"/>
      <c r="I149" s="265"/>
      <c r="J149" s="265" t="s">
        <v>451</v>
      </c>
      <c r="K149" s="262"/>
    </row>
    <row r="150" spans="2:11" s="1" customFormat="1" ht="5.25" customHeight="1">
      <c r="B150" s="273"/>
      <c r="C150" s="268"/>
      <c r="D150" s="268"/>
      <c r="E150" s="268"/>
      <c r="F150" s="268"/>
      <c r="G150" s="269"/>
      <c r="H150" s="268"/>
      <c r="I150" s="268"/>
      <c r="J150" s="268"/>
      <c r="K150" s="296"/>
    </row>
    <row r="151" spans="2:11" s="1" customFormat="1" ht="15" customHeight="1">
      <c r="B151" s="273"/>
      <c r="C151" s="300" t="s">
        <v>455</v>
      </c>
      <c r="D151" s="250"/>
      <c r="E151" s="250"/>
      <c r="F151" s="301" t="s">
        <v>452</v>
      </c>
      <c r="G151" s="250"/>
      <c r="H151" s="300" t="s">
        <v>492</v>
      </c>
      <c r="I151" s="300" t="s">
        <v>454</v>
      </c>
      <c r="J151" s="300">
        <v>120</v>
      </c>
      <c r="K151" s="296"/>
    </row>
    <row r="152" spans="2:11" s="1" customFormat="1" ht="15" customHeight="1">
      <c r="B152" s="273"/>
      <c r="C152" s="300" t="s">
        <v>501</v>
      </c>
      <c r="D152" s="250"/>
      <c r="E152" s="250"/>
      <c r="F152" s="301" t="s">
        <v>452</v>
      </c>
      <c r="G152" s="250"/>
      <c r="H152" s="300" t="s">
        <v>512</v>
      </c>
      <c r="I152" s="300" t="s">
        <v>454</v>
      </c>
      <c r="J152" s="300" t="s">
        <v>503</v>
      </c>
      <c r="K152" s="296"/>
    </row>
    <row r="153" spans="2:11" s="1" customFormat="1" ht="15" customHeight="1">
      <c r="B153" s="273"/>
      <c r="C153" s="300" t="s">
        <v>400</v>
      </c>
      <c r="D153" s="250"/>
      <c r="E153" s="250"/>
      <c r="F153" s="301" t="s">
        <v>452</v>
      </c>
      <c r="G153" s="250"/>
      <c r="H153" s="300" t="s">
        <v>513</v>
      </c>
      <c r="I153" s="300" t="s">
        <v>454</v>
      </c>
      <c r="J153" s="300" t="s">
        <v>503</v>
      </c>
      <c r="K153" s="296"/>
    </row>
    <row r="154" spans="2:11" s="1" customFormat="1" ht="15" customHeight="1">
      <c r="B154" s="273"/>
      <c r="C154" s="300" t="s">
        <v>457</v>
      </c>
      <c r="D154" s="250"/>
      <c r="E154" s="250"/>
      <c r="F154" s="301" t="s">
        <v>458</v>
      </c>
      <c r="G154" s="250"/>
      <c r="H154" s="300" t="s">
        <v>492</v>
      </c>
      <c r="I154" s="300" t="s">
        <v>454</v>
      </c>
      <c r="J154" s="300">
        <v>50</v>
      </c>
      <c r="K154" s="296"/>
    </row>
    <row r="155" spans="2:11" s="1" customFormat="1" ht="15" customHeight="1">
      <c r="B155" s="273"/>
      <c r="C155" s="300" t="s">
        <v>460</v>
      </c>
      <c r="D155" s="250"/>
      <c r="E155" s="250"/>
      <c r="F155" s="301" t="s">
        <v>452</v>
      </c>
      <c r="G155" s="250"/>
      <c r="H155" s="300" t="s">
        <v>492</v>
      </c>
      <c r="I155" s="300" t="s">
        <v>462</v>
      </c>
      <c r="J155" s="300"/>
      <c r="K155" s="296"/>
    </row>
    <row r="156" spans="2:11" s="1" customFormat="1" ht="15" customHeight="1">
      <c r="B156" s="273"/>
      <c r="C156" s="300" t="s">
        <v>471</v>
      </c>
      <c r="D156" s="250"/>
      <c r="E156" s="250"/>
      <c r="F156" s="301" t="s">
        <v>458</v>
      </c>
      <c r="G156" s="250"/>
      <c r="H156" s="300" t="s">
        <v>492</v>
      </c>
      <c r="I156" s="300" t="s">
        <v>454</v>
      </c>
      <c r="J156" s="300">
        <v>50</v>
      </c>
      <c r="K156" s="296"/>
    </row>
    <row r="157" spans="2:11" s="1" customFormat="1" ht="15" customHeight="1">
      <c r="B157" s="273"/>
      <c r="C157" s="300" t="s">
        <v>479</v>
      </c>
      <c r="D157" s="250"/>
      <c r="E157" s="250"/>
      <c r="F157" s="301" t="s">
        <v>458</v>
      </c>
      <c r="G157" s="250"/>
      <c r="H157" s="300" t="s">
        <v>492</v>
      </c>
      <c r="I157" s="300" t="s">
        <v>454</v>
      </c>
      <c r="J157" s="300">
        <v>50</v>
      </c>
      <c r="K157" s="296"/>
    </row>
    <row r="158" spans="2:11" s="1" customFormat="1" ht="15" customHeight="1">
      <c r="B158" s="273"/>
      <c r="C158" s="300" t="s">
        <v>477</v>
      </c>
      <c r="D158" s="250"/>
      <c r="E158" s="250"/>
      <c r="F158" s="301" t="s">
        <v>458</v>
      </c>
      <c r="G158" s="250"/>
      <c r="H158" s="300" t="s">
        <v>492</v>
      </c>
      <c r="I158" s="300" t="s">
        <v>454</v>
      </c>
      <c r="J158" s="300">
        <v>50</v>
      </c>
      <c r="K158" s="296"/>
    </row>
    <row r="159" spans="2:11" s="1" customFormat="1" ht="15" customHeight="1">
      <c r="B159" s="273"/>
      <c r="C159" s="300" t="s">
        <v>85</v>
      </c>
      <c r="D159" s="250"/>
      <c r="E159" s="250"/>
      <c r="F159" s="301" t="s">
        <v>452</v>
      </c>
      <c r="G159" s="250"/>
      <c r="H159" s="300" t="s">
        <v>514</v>
      </c>
      <c r="I159" s="300" t="s">
        <v>454</v>
      </c>
      <c r="J159" s="300" t="s">
        <v>515</v>
      </c>
      <c r="K159" s="296"/>
    </row>
    <row r="160" spans="2:11" s="1" customFormat="1" ht="15" customHeight="1">
      <c r="B160" s="273"/>
      <c r="C160" s="300" t="s">
        <v>516</v>
      </c>
      <c r="D160" s="250"/>
      <c r="E160" s="250"/>
      <c r="F160" s="301" t="s">
        <v>452</v>
      </c>
      <c r="G160" s="250"/>
      <c r="H160" s="300" t="s">
        <v>517</v>
      </c>
      <c r="I160" s="300" t="s">
        <v>487</v>
      </c>
      <c r="J160" s="300"/>
      <c r="K160" s="296"/>
    </row>
    <row r="161" spans="2:11" s="1" customFormat="1" ht="15" customHeight="1">
      <c r="B161" s="302"/>
      <c r="C161" s="282"/>
      <c r="D161" s="282"/>
      <c r="E161" s="282"/>
      <c r="F161" s="282"/>
      <c r="G161" s="282"/>
      <c r="H161" s="282"/>
      <c r="I161" s="282"/>
      <c r="J161" s="282"/>
      <c r="K161" s="303"/>
    </row>
    <row r="162" spans="2:11" s="1" customFormat="1" ht="18.75" customHeight="1">
      <c r="B162" s="284"/>
      <c r="C162" s="294"/>
      <c r="D162" s="294"/>
      <c r="E162" s="294"/>
      <c r="F162" s="304"/>
      <c r="G162" s="294"/>
      <c r="H162" s="294"/>
      <c r="I162" s="294"/>
      <c r="J162" s="294"/>
      <c r="K162" s="284"/>
    </row>
    <row r="163" spans="2:11" s="1" customFormat="1" ht="18.75" customHeight="1">
      <c r="B163" s="257"/>
      <c r="C163" s="257"/>
      <c r="D163" s="257"/>
      <c r="E163" s="257"/>
      <c r="F163" s="257"/>
      <c r="G163" s="257"/>
      <c r="H163" s="257"/>
      <c r="I163" s="257"/>
      <c r="J163" s="257"/>
      <c r="K163" s="257"/>
    </row>
    <row r="164" spans="2:11" s="1" customFormat="1" ht="7.5" customHeight="1">
      <c r="B164" s="239"/>
      <c r="C164" s="240"/>
      <c r="D164" s="240"/>
      <c r="E164" s="240"/>
      <c r="F164" s="240"/>
      <c r="G164" s="240"/>
      <c r="H164" s="240"/>
      <c r="I164" s="240"/>
      <c r="J164" s="240"/>
      <c r="K164" s="241"/>
    </row>
    <row r="165" spans="2:11" s="1" customFormat="1" ht="45" customHeight="1">
      <c r="B165" s="242"/>
      <c r="C165" s="377" t="s">
        <v>518</v>
      </c>
      <c r="D165" s="377"/>
      <c r="E165" s="377"/>
      <c r="F165" s="377"/>
      <c r="G165" s="377"/>
      <c r="H165" s="377"/>
      <c r="I165" s="377"/>
      <c r="J165" s="377"/>
      <c r="K165" s="243"/>
    </row>
    <row r="166" spans="2:11" s="1" customFormat="1" ht="17.25" customHeight="1">
      <c r="B166" s="242"/>
      <c r="C166" s="263" t="s">
        <v>446</v>
      </c>
      <c r="D166" s="263"/>
      <c r="E166" s="263"/>
      <c r="F166" s="263" t="s">
        <v>447</v>
      </c>
      <c r="G166" s="305"/>
      <c r="H166" s="306" t="s">
        <v>53</v>
      </c>
      <c r="I166" s="306" t="s">
        <v>56</v>
      </c>
      <c r="J166" s="263" t="s">
        <v>448</v>
      </c>
      <c r="K166" s="243"/>
    </row>
    <row r="167" spans="2:11" s="1" customFormat="1" ht="17.25" customHeight="1">
      <c r="B167" s="244"/>
      <c r="C167" s="265" t="s">
        <v>449</v>
      </c>
      <c r="D167" s="265"/>
      <c r="E167" s="265"/>
      <c r="F167" s="266" t="s">
        <v>450</v>
      </c>
      <c r="G167" s="307"/>
      <c r="H167" s="308"/>
      <c r="I167" s="308"/>
      <c r="J167" s="265" t="s">
        <v>451</v>
      </c>
      <c r="K167" s="245"/>
    </row>
    <row r="168" spans="2:11" s="1" customFormat="1" ht="5.25" customHeight="1">
      <c r="B168" s="273"/>
      <c r="C168" s="268"/>
      <c r="D168" s="268"/>
      <c r="E168" s="268"/>
      <c r="F168" s="268"/>
      <c r="G168" s="269"/>
      <c r="H168" s="268"/>
      <c r="I168" s="268"/>
      <c r="J168" s="268"/>
      <c r="K168" s="296"/>
    </row>
    <row r="169" spans="2:11" s="1" customFormat="1" ht="15" customHeight="1">
      <c r="B169" s="273"/>
      <c r="C169" s="250" t="s">
        <v>455</v>
      </c>
      <c r="D169" s="250"/>
      <c r="E169" s="250"/>
      <c r="F169" s="271" t="s">
        <v>452</v>
      </c>
      <c r="G169" s="250"/>
      <c r="H169" s="250" t="s">
        <v>492</v>
      </c>
      <c r="I169" s="250" t="s">
        <v>454</v>
      </c>
      <c r="J169" s="250">
        <v>120</v>
      </c>
      <c r="K169" s="296"/>
    </row>
    <row r="170" spans="2:11" s="1" customFormat="1" ht="15" customHeight="1">
      <c r="B170" s="273"/>
      <c r="C170" s="250" t="s">
        <v>501</v>
      </c>
      <c r="D170" s="250"/>
      <c r="E170" s="250"/>
      <c r="F170" s="271" t="s">
        <v>452</v>
      </c>
      <c r="G170" s="250"/>
      <c r="H170" s="250" t="s">
        <v>502</v>
      </c>
      <c r="I170" s="250" t="s">
        <v>454</v>
      </c>
      <c r="J170" s="250" t="s">
        <v>503</v>
      </c>
      <c r="K170" s="296"/>
    </row>
    <row r="171" spans="2:11" s="1" customFormat="1" ht="15" customHeight="1">
      <c r="B171" s="273"/>
      <c r="C171" s="250" t="s">
        <v>400</v>
      </c>
      <c r="D171" s="250"/>
      <c r="E171" s="250"/>
      <c r="F171" s="271" t="s">
        <v>452</v>
      </c>
      <c r="G171" s="250"/>
      <c r="H171" s="250" t="s">
        <v>519</v>
      </c>
      <c r="I171" s="250" t="s">
        <v>454</v>
      </c>
      <c r="J171" s="250" t="s">
        <v>503</v>
      </c>
      <c r="K171" s="296"/>
    </row>
    <row r="172" spans="2:11" s="1" customFormat="1" ht="15" customHeight="1">
      <c r="B172" s="273"/>
      <c r="C172" s="250" t="s">
        <v>457</v>
      </c>
      <c r="D172" s="250"/>
      <c r="E172" s="250"/>
      <c r="F172" s="271" t="s">
        <v>458</v>
      </c>
      <c r="G172" s="250"/>
      <c r="H172" s="250" t="s">
        <v>519</v>
      </c>
      <c r="I172" s="250" t="s">
        <v>454</v>
      </c>
      <c r="J172" s="250">
        <v>50</v>
      </c>
      <c r="K172" s="296"/>
    </row>
    <row r="173" spans="2:11" s="1" customFormat="1" ht="15" customHeight="1">
      <c r="B173" s="273"/>
      <c r="C173" s="250" t="s">
        <v>460</v>
      </c>
      <c r="D173" s="250"/>
      <c r="E173" s="250"/>
      <c r="F173" s="271" t="s">
        <v>452</v>
      </c>
      <c r="G173" s="250"/>
      <c r="H173" s="250" t="s">
        <v>519</v>
      </c>
      <c r="I173" s="250" t="s">
        <v>462</v>
      </c>
      <c r="J173" s="250"/>
      <c r="K173" s="296"/>
    </row>
    <row r="174" spans="2:11" s="1" customFormat="1" ht="15" customHeight="1">
      <c r="B174" s="273"/>
      <c r="C174" s="250" t="s">
        <v>471</v>
      </c>
      <c r="D174" s="250"/>
      <c r="E174" s="250"/>
      <c r="F174" s="271" t="s">
        <v>458</v>
      </c>
      <c r="G174" s="250"/>
      <c r="H174" s="250" t="s">
        <v>519</v>
      </c>
      <c r="I174" s="250" t="s">
        <v>454</v>
      </c>
      <c r="J174" s="250">
        <v>50</v>
      </c>
      <c r="K174" s="296"/>
    </row>
    <row r="175" spans="2:11" s="1" customFormat="1" ht="15" customHeight="1">
      <c r="B175" s="273"/>
      <c r="C175" s="250" t="s">
        <v>479</v>
      </c>
      <c r="D175" s="250"/>
      <c r="E175" s="250"/>
      <c r="F175" s="271" t="s">
        <v>458</v>
      </c>
      <c r="G175" s="250"/>
      <c r="H175" s="250" t="s">
        <v>519</v>
      </c>
      <c r="I175" s="250" t="s">
        <v>454</v>
      </c>
      <c r="J175" s="250">
        <v>50</v>
      </c>
      <c r="K175" s="296"/>
    </row>
    <row r="176" spans="2:11" s="1" customFormat="1" ht="15" customHeight="1">
      <c r="B176" s="273"/>
      <c r="C176" s="250" t="s">
        <v>477</v>
      </c>
      <c r="D176" s="250"/>
      <c r="E176" s="250"/>
      <c r="F176" s="271" t="s">
        <v>458</v>
      </c>
      <c r="G176" s="250"/>
      <c r="H176" s="250" t="s">
        <v>519</v>
      </c>
      <c r="I176" s="250" t="s">
        <v>454</v>
      </c>
      <c r="J176" s="250">
        <v>50</v>
      </c>
      <c r="K176" s="296"/>
    </row>
    <row r="177" spans="2:11" s="1" customFormat="1" ht="15" customHeight="1">
      <c r="B177" s="273"/>
      <c r="C177" s="250" t="s">
        <v>94</v>
      </c>
      <c r="D177" s="250"/>
      <c r="E177" s="250"/>
      <c r="F177" s="271" t="s">
        <v>452</v>
      </c>
      <c r="G177" s="250"/>
      <c r="H177" s="250" t="s">
        <v>520</v>
      </c>
      <c r="I177" s="250" t="s">
        <v>521</v>
      </c>
      <c r="J177" s="250"/>
      <c r="K177" s="296"/>
    </row>
    <row r="178" spans="2:11" s="1" customFormat="1" ht="15" customHeight="1">
      <c r="B178" s="273"/>
      <c r="C178" s="250" t="s">
        <v>56</v>
      </c>
      <c r="D178" s="250"/>
      <c r="E178" s="250"/>
      <c r="F178" s="271" t="s">
        <v>452</v>
      </c>
      <c r="G178" s="250"/>
      <c r="H178" s="250" t="s">
        <v>522</v>
      </c>
      <c r="I178" s="250" t="s">
        <v>523</v>
      </c>
      <c r="J178" s="250">
        <v>1</v>
      </c>
      <c r="K178" s="296"/>
    </row>
    <row r="179" spans="2:11" s="1" customFormat="1" ht="15" customHeight="1">
      <c r="B179" s="273"/>
      <c r="C179" s="250" t="s">
        <v>52</v>
      </c>
      <c r="D179" s="250"/>
      <c r="E179" s="250"/>
      <c r="F179" s="271" t="s">
        <v>452</v>
      </c>
      <c r="G179" s="250"/>
      <c r="H179" s="250" t="s">
        <v>524</v>
      </c>
      <c r="I179" s="250" t="s">
        <v>454</v>
      </c>
      <c r="J179" s="250">
        <v>20</v>
      </c>
      <c r="K179" s="296"/>
    </row>
    <row r="180" spans="2:11" s="1" customFormat="1" ht="15" customHeight="1">
      <c r="B180" s="273"/>
      <c r="C180" s="250" t="s">
        <v>53</v>
      </c>
      <c r="D180" s="250"/>
      <c r="E180" s="250"/>
      <c r="F180" s="271" t="s">
        <v>452</v>
      </c>
      <c r="G180" s="250"/>
      <c r="H180" s="250" t="s">
        <v>525</v>
      </c>
      <c r="I180" s="250" t="s">
        <v>454</v>
      </c>
      <c r="J180" s="250">
        <v>255</v>
      </c>
      <c r="K180" s="296"/>
    </row>
    <row r="181" spans="2:11" s="1" customFormat="1" ht="15" customHeight="1">
      <c r="B181" s="273"/>
      <c r="C181" s="250" t="s">
        <v>95</v>
      </c>
      <c r="D181" s="250"/>
      <c r="E181" s="250"/>
      <c r="F181" s="271" t="s">
        <v>452</v>
      </c>
      <c r="G181" s="250"/>
      <c r="H181" s="250" t="s">
        <v>416</v>
      </c>
      <c r="I181" s="250" t="s">
        <v>454</v>
      </c>
      <c r="J181" s="250">
        <v>10</v>
      </c>
      <c r="K181" s="296"/>
    </row>
    <row r="182" spans="2:11" s="1" customFormat="1" ht="15" customHeight="1">
      <c r="B182" s="273"/>
      <c r="C182" s="250" t="s">
        <v>96</v>
      </c>
      <c r="D182" s="250"/>
      <c r="E182" s="250"/>
      <c r="F182" s="271" t="s">
        <v>452</v>
      </c>
      <c r="G182" s="250"/>
      <c r="H182" s="250" t="s">
        <v>526</v>
      </c>
      <c r="I182" s="250" t="s">
        <v>487</v>
      </c>
      <c r="J182" s="250"/>
      <c r="K182" s="296"/>
    </row>
    <row r="183" spans="2:11" s="1" customFormat="1" ht="15" customHeight="1">
      <c r="B183" s="273"/>
      <c r="C183" s="250" t="s">
        <v>527</v>
      </c>
      <c r="D183" s="250"/>
      <c r="E183" s="250"/>
      <c r="F183" s="271" t="s">
        <v>452</v>
      </c>
      <c r="G183" s="250"/>
      <c r="H183" s="250" t="s">
        <v>528</v>
      </c>
      <c r="I183" s="250" t="s">
        <v>487</v>
      </c>
      <c r="J183" s="250"/>
      <c r="K183" s="296"/>
    </row>
    <row r="184" spans="2:11" s="1" customFormat="1" ht="15" customHeight="1">
      <c r="B184" s="273"/>
      <c r="C184" s="250" t="s">
        <v>516</v>
      </c>
      <c r="D184" s="250"/>
      <c r="E184" s="250"/>
      <c r="F184" s="271" t="s">
        <v>452</v>
      </c>
      <c r="G184" s="250"/>
      <c r="H184" s="250" t="s">
        <v>529</v>
      </c>
      <c r="I184" s="250" t="s">
        <v>487</v>
      </c>
      <c r="J184" s="250"/>
      <c r="K184" s="296"/>
    </row>
    <row r="185" spans="2:11" s="1" customFormat="1" ht="15" customHeight="1">
      <c r="B185" s="273"/>
      <c r="C185" s="250" t="s">
        <v>98</v>
      </c>
      <c r="D185" s="250"/>
      <c r="E185" s="250"/>
      <c r="F185" s="271" t="s">
        <v>458</v>
      </c>
      <c r="G185" s="250"/>
      <c r="H185" s="250" t="s">
        <v>530</v>
      </c>
      <c r="I185" s="250" t="s">
        <v>454</v>
      </c>
      <c r="J185" s="250">
        <v>50</v>
      </c>
      <c r="K185" s="296"/>
    </row>
    <row r="186" spans="2:11" s="1" customFormat="1" ht="15" customHeight="1">
      <c r="B186" s="273"/>
      <c r="C186" s="250" t="s">
        <v>531</v>
      </c>
      <c r="D186" s="250"/>
      <c r="E186" s="250"/>
      <c r="F186" s="271" t="s">
        <v>458</v>
      </c>
      <c r="G186" s="250"/>
      <c r="H186" s="250" t="s">
        <v>532</v>
      </c>
      <c r="I186" s="250" t="s">
        <v>533</v>
      </c>
      <c r="J186" s="250"/>
      <c r="K186" s="296"/>
    </row>
    <row r="187" spans="2:11" s="1" customFormat="1" ht="15" customHeight="1">
      <c r="B187" s="273"/>
      <c r="C187" s="250" t="s">
        <v>534</v>
      </c>
      <c r="D187" s="250"/>
      <c r="E187" s="250"/>
      <c r="F187" s="271" t="s">
        <v>458</v>
      </c>
      <c r="G187" s="250"/>
      <c r="H187" s="250" t="s">
        <v>535</v>
      </c>
      <c r="I187" s="250" t="s">
        <v>533</v>
      </c>
      <c r="J187" s="250"/>
      <c r="K187" s="296"/>
    </row>
    <row r="188" spans="2:11" s="1" customFormat="1" ht="15" customHeight="1">
      <c r="B188" s="273"/>
      <c r="C188" s="250" t="s">
        <v>536</v>
      </c>
      <c r="D188" s="250"/>
      <c r="E188" s="250"/>
      <c r="F188" s="271" t="s">
        <v>458</v>
      </c>
      <c r="G188" s="250"/>
      <c r="H188" s="250" t="s">
        <v>537</v>
      </c>
      <c r="I188" s="250" t="s">
        <v>533</v>
      </c>
      <c r="J188" s="250"/>
      <c r="K188" s="296"/>
    </row>
    <row r="189" spans="2:11" s="1" customFormat="1" ht="15" customHeight="1">
      <c r="B189" s="273"/>
      <c r="C189" s="309" t="s">
        <v>538</v>
      </c>
      <c r="D189" s="250"/>
      <c r="E189" s="250"/>
      <c r="F189" s="271" t="s">
        <v>458</v>
      </c>
      <c r="G189" s="250"/>
      <c r="H189" s="250" t="s">
        <v>539</v>
      </c>
      <c r="I189" s="250" t="s">
        <v>540</v>
      </c>
      <c r="J189" s="310" t="s">
        <v>541</v>
      </c>
      <c r="K189" s="296"/>
    </row>
    <row r="190" spans="2:11" s="17" customFormat="1" ht="15" customHeight="1">
      <c r="B190" s="311"/>
      <c r="C190" s="312" t="s">
        <v>542</v>
      </c>
      <c r="D190" s="313"/>
      <c r="E190" s="313"/>
      <c r="F190" s="314" t="s">
        <v>458</v>
      </c>
      <c r="G190" s="313"/>
      <c r="H190" s="313" t="s">
        <v>543</v>
      </c>
      <c r="I190" s="313" t="s">
        <v>540</v>
      </c>
      <c r="J190" s="315" t="s">
        <v>541</v>
      </c>
      <c r="K190" s="316"/>
    </row>
    <row r="191" spans="2:11" s="1" customFormat="1" ht="15" customHeight="1">
      <c r="B191" s="273"/>
      <c r="C191" s="309" t="s">
        <v>41</v>
      </c>
      <c r="D191" s="250"/>
      <c r="E191" s="250"/>
      <c r="F191" s="271" t="s">
        <v>452</v>
      </c>
      <c r="G191" s="250"/>
      <c r="H191" s="247" t="s">
        <v>544</v>
      </c>
      <c r="I191" s="250" t="s">
        <v>545</v>
      </c>
      <c r="J191" s="250"/>
      <c r="K191" s="296"/>
    </row>
    <row r="192" spans="2:11" s="1" customFormat="1" ht="15" customHeight="1">
      <c r="B192" s="273"/>
      <c r="C192" s="309" t="s">
        <v>546</v>
      </c>
      <c r="D192" s="250"/>
      <c r="E192" s="250"/>
      <c r="F192" s="271" t="s">
        <v>452</v>
      </c>
      <c r="G192" s="250"/>
      <c r="H192" s="250" t="s">
        <v>547</v>
      </c>
      <c r="I192" s="250" t="s">
        <v>487</v>
      </c>
      <c r="J192" s="250"/>
      <c r="K192" s="296"/>
    </row>
    <row r="193" spans="2:11" s="1" customFormat="1" ht="15" customHeight="1">
      <c r="B193" s="273"/>
      <c r="C193" s="309" t="s">
        <v>548</v>
      </c>
      <c r="D193" s="250"/>
      <c r="E193" s="250"/>
      <c r="F193" s="271" t="s">
        <v>452</v>
      </c>
      <c r="G193" s="250"/>
      <c r="H193" s="250" t="s">
        <v>549</v>
      </c>
      <c r="I193" s="250" t="s">
        <v>487</v>
      </c>
      <c r="J193" s="250"/>
      <c r="K193" s="296"/>
    </row>
    <row r="194" spans="2:11" s="1" customFormat="1" ht="15" customHeight="1">
      <c r="B194" s="273"/>
      <c r="C194" s="309" t="s">
        <v>550</v>
      </c>
      <c r="D194" s="250"/>
      <c r="E194" s="250"/>
      <c r="F194" s="271" t="s">
        <v>458</v>
      </c>
      <c r="G194" s="250"/>
      <c r="H194" s="250" t="s">
        <v>551</v>
      </c>
      <c r="I194" s="250" t="s">
        <v>487</v>
      </c>
      <c r="J194" s="250"/>
      <c r="K194" s="296"/>
    </row>
    <row r="195" spans="2:11" s="1" customFormat="1" ht="15" customHeight="1">
      <c r="B195" s="302"/>
      <c r="C195" s="317"/>
      <c r="D195" s="282"/>
      <c r="E195" s="282"/>
      <c r="F195" s="282"/>
      <c r="G195" s="282"/>
      <c r="H195" s="282"/>
      <c r="I195" s="282"/>
      <c r="J195" s="282"/>
      <c r="K195" s="303"/>
    </row>
    <row r="196" spans="2:11" s="1" customFormat="1" ht="18.75" customHeight="1">
      <c r="B196" s="284"/>
      <c r="C196" s="294"/>
      <c r="D196" s="294"/>
      <c r="E196" s="294"/>
      <c r="F196" s="304"/>
      <c r="G196" s="294"/>
      <c r="H196" s="294"/>
      <c r="I196" s="294"/>
      <c r="J196" s="294"/>
      <c r="K196" s="284"/>
    </row>
    <row r="197" spans="2:11" s="1" customFormat="1" ht="18.75" customHeight="1">
      <c r="B197" s="284"/>
      <c r="C197" s="294"/>
      <c r="D197" s="294"/>
      <c r="E197" s="294"/>
      <c r="F197" s="304"/>
      <c r="G197" s="294"/>
      <c r="H197" s="294"/>
      <c r="I197" s="294"/>
      <c r="J197" s="294"/>
      <c r="K197" s="284"/>
    </row>
    <row r="198" spans="2:11" s="1" customFormat="1" ht="18.75" customHeight="1">
      <c r="B198" s="257"/>
      <c r="C198" s="257"/>
      <c r="D198" s="257"/>
      <c r="E198" s="257"/>
      <c r="F198" s="257"/>
      <c r="G198" s="257"/>
      <c r="H198" s="257"/>
      <c r="I198" s="257"/>
      <c r="J198" s="257"/>
      <c r="K198" s="257"/>
    </row>
    <row r="199" spans="2:11" s="1" customFormat="1" ht="13.5">
      <c r="B199" s="239"/>
      <c r="C199" s="240"/>
      <c r="D199" s="240"/>
      <c r="E199" s="240"/>
      <c r="F199" s="240"/>
      <c r="G199" s="240"/>
      <c r="H199" s="240"/>
      <c r="I199" s="240"/>
      <c r="J199" s="240"/>
      <c r="K199" s="241"/>
    </row>
    <row r="200" spans="2:11" s="1" customFormat="1" ht="21">
      <c r="B200" s="242"/>
      <c r="C200" s="377" t="s">
        <v>552</v>
      </c>
      <c r="D200" s="377"/>
      <c r="E200" s="377"/>
      <c r="F200" s="377"/>
      <c r="G200" s="377"/>
      <c r="H200" s="377"/>
      <c r="I200" s="377"/>
      <c r="J200" s="377"/>
      <c r="K200" s="243"/>
    </row>
    <row r="201" spans="2:11" s="1" customFormat="1" ht="25.5" customHeight="1">
      <c r="B201" s="242"/>
      <c r="C201" s="318" t="s">
        <v>553</v>
      </c>
      <c r="D201" s="318"/>
      <c r="E201" s="318"/>
      <c r="F201" s="318" t="s">
        <v>554</v>
      </c>
      <c r="G201" s="319"/>
      <c r="H201" s="380" t="s">
        <v>555</v>
      </c>
      <c r="I201" s="380"/>
      <c r="J201" s="380"/>
      <c r="K201" s="243"/>
    </row>
    <row r="202" spans="2:11" s="1" customFormat="1" ht="5.25" customHeight="1">
      <c r="B202" s="273"/>
      <c r="C202" s="268"/>
      <c r="D202" s="268"/>
      <c r="E202" s="268"/>
      <c r="F202" s="268"/>
      <c r="G202" s="294"/>
      <c r="H202" s="268"/>
      <c r="I202" s="268"/>
      <c r="J202" s="268"/>
      <c r="K202" s="296"/>
    </row>
    <row r="203" spans="2:11" s="1" customFormat="1" ht="15" customHeight="1">
      <c r="B203" s="273"/>
      <c r="C203" s="250" t="s">
        <v>545</v>
      </c>
      <c r="D203" s="250"/>
      <c r="E203" s="250"/>
      <c r="F203" s="271" t="s">
        <v>42</v>
      </c>
      <c r="G203" s="250"/>
      <c r="H203" s="381" t="s">
        <v>556</v>
      </c>
      <c r="I203" s="381"/>
      <c r="J203" s="381"/>
      <c r="K203" s="296"/>
    </row>
    <row r="204" spans="2:11" s="1" customFormat="1" ht="15" customHeight="1">
      <c r="B204" s="273"/>
      <c r="C204" s="250"/>
      <c r="D204" s="250"/>
      <c r="E204" s="250"/>
      <c r="F204" s="271" t="s">
        <v>43</v>
      </c>
      <c r="G204" s="250"/>
      <c r="H204" s="381" t="s">
        <v>557</v>
      </c>
      <c r="I204" s="381"/>
      <c r="J204" s="381"/>
      <c r="K204" s="296"/>
    </row>
    <row r="205" spans="2:11" s="1" customFormat="1" ht="15" customHeight="1">
      <c r="B205" s="273"/>
      <c r="C205" s="250"/>
      <c r="D205" s="250"/>
      <c r="E205" s="250"/>
      <c r="F205" s="271" t="s">
        <v>46</v>
      </c>
      <c r="G205" s="250"/>
      <c r="H205" s="381" t="s">
        <v>558</v>
      </c>
      <c r="I205" s="381"/>
      <c r="J205" s="381"/>
      <c r="K205" s="296"/>
    </row>
    <row r="206" spans="2:11" s="1" customFormat="1" ht="15" customHeight="1">
      <c r="B206" s="273"/>
      <c r="C206" s="250"/>
      <c r="D206" s="250"/>
      <c r="E206" s="250"/>
      <c r="F206" s="271" t="s">
        <v>44</v>
      </c>
      <c r="G206" s="250"/>
      <c r="H206" s="381" t="s">
        <v>559</v>
      </c>
      <c r="I206" s="381"/>
      <c r="J206" s="381"/>
      <c r="K206" s="296"/>
    </row>
    <row r="207" spans="2:11" s="1" customFormat="1" ht="15" customHeight="1">
      <c r="B207" s="273"/>
      <c r="C207" s="250"/>
      <c r="D207" s="250"/>
      <c r="E207" s="250"/>
      <c r="F207" s="271" t="s">
        <v>45</v>
      </c>
      <c r="G207" s="250"/>
      <c r="H207" s="381" t="s">
        <v>560</v>
      </c>
      <c r="I207" s="381"/>
      <c r="J207" s="381"/>
      <c r="K207" s="296"/>
    </row>
    <row r="208" spans="2:11" s="1" customFormat="1" ht="15" customHeight="1">
      <c r="B208" s="273"/>
      <c r="C208" s="250"/>
      <c r="D208" s="250"/>
      <c r="E208" s="250"/>
      <c r="F208" s="271"/>
      <c r="G208" s="250"/>
      <c r="H208" s="250"/>
      <c r="I208" s="250"/>
      <c r="J208" s="250"/>
      <c r="K208" s="296"/>
    </row>
    <row r="209" spans="2:11" s="1" customFormat="1" ht="15" customHeight="1">
      <c r="B209" s="273"/>
      <c r="C209" s="250" t="s">
        <v>499</v>
      </c>
      <c r="D209" s="250"/>
      <c r="E209" s="250"/>
      <c r="F209" s="271" t="s">
        <v>77</v>
      </c>
      <c r="G209" s="250"/>
      <c r="H209" s="381" t="s">
        <v>561</v>
      </c>
      <c r="I209" s="381"/>
      <c r="J209" s="381"/>
      <c r="K209" s="296"/>
    </row>
    <row r="210" spans="2:11" s="1" customFormat="1" ht="15" customHeight="1">
      <c r="B210" s="273"/>
      <c r="C210" s="250"/>
      <c r="D210" s="250"/>
      <c r="E210" s="250"/>
      <c r="F210" s="271" t="s">
        <v>394</v>
      </c>
      <c r="G210" s="250"/>
      <c r="H210" s="381" t="s">
        <v>395</v>
      </c>
      <c r="I210" s="381"/>
      <c r="J210" s="381"/>
      <c r="K210" s="296"/>
    </row>
    <row r="211" spans="2:11" s="1" customFormat="1" ht="15" customHeight="1">
      <c r="B211" s="273"/>
      <c r="C211" s="250"/>
      <c r="D211" s="250"/>
      <c r="E211" s="250"/>
      <c r="F211" s="271" t="s">
        <v>392</v>
      </c>
      <c r="G211" s="250"/>
      <c r="H211" s="381" t="s">
        <v>562</v>
      </c>
      <c r="I211" s="381"/>
      <c r="J211" s="381"/>
      <c r="K211" s="296"/>
    </row>
    <row r="212" spans="2:11" s="1" customFormat="1" ht="15" customHeight="1">
      <c r="B212" s="320"/>
      <c r="C212" s="250"/>
      <c r="D212" s="250"/>
      <c r="E212" s="250"/>
      <c r="F212" s="271" t="s">
        <v>396</v>
      </c>
      <c r="G212" s="309"/>
      <c r="H212" s="382" t="s">
        <v>397</v>
      </c>
      <c r="I212" s="382"/>
      <c r="J212" s="382"/>
      <c r="K212" s="321"/>
    </row>
    <row r="213" spans="2:11" s="1" customFormat="1" ht="15" customHeight="1">
      <c r="B213" s="320"/>
      <c r="C213" s="250"/>
      <c r="D213" s="250"/>
      <c r="E213" s="250"/>
      <c r="F213" s="271" t="s">
        <v>398</v>
      </c>
      <c r="G213" s="309"/>
      <c r="H213" s="382" t="s">
        <v>563</v>
      </c>
      <c r="I213" s="382"/>
      <c r="J213" s="382"/>
      <c r="K213" s="321"/>
    </row>
    <row r="214" spans="2:11" s="1" customFormat="1" ht="15" customHeight="1">
      <c r="B214" s="320"/>
      <c r="C214" s="250"/>
      <c r="D214" s="250"/>
      <c r="E214" s="250"/>
      <c r="F214" s="271"/>
      <c r="G214" s="309"/>
      <c r="H214" s="300"/>
      <c r="I214" s="300"/>
      <c r="J214" s="300"/>
      <c r="K214" s="321"/>
    </row>
    <row r="215" spans="2:11" s="1" customFormat="1" ht="15" customHeight="1">
      <c r="B215" s="320"/>
      <c r="C215" s="250" t="s">
        <v>523</v>
      </c>
      <c r="D215" s="250"/>
      <c r="E215" s="250"/>
      <c r="F215" s="271">
        <v>1</v>
      </c>
      <c r="G215" s="309"/>
      <c r="H215" s="382" t="s">
        <v>564</v>
      </c>
      <c r="I215" s="382"/>
      <c r="J215" s="382"/>
      <c r="K215" s="321"/>
    </row>
    <row r="216" spans="2:11" s="1" customFormat="1" ht="15" customHeight="1">
      <c r="B216" s="320"/>
      <c r="C216" s="250"/>
      <c r="D216" s="250"/>
      <c r="E216" s="250"/>
      <c r="F216" s="271">
        <v>2</v>
      </c>
      <c r="G216" s="309"/>
      <c r="H216" s="382" t="s">
        <v>565</v>
      </c>
      <c r="I216" s="382"/>
      <c r="J216" s="382"/>
      <c r="K216" s="321"/>
    </row>
    <row r="217" spans="2:11" s="1" customFormat="1" ht="15" customHeight="1">
      <c r="B217" s="320"/>
      <c r="C217" s="250"/>
      <c r="D217" s="250"/>
      <c r="E217" s="250"/>
      <c r="F217" s="271">
        <v>3</v>
      </c>
      <c r="G217" s="309"/>
      <c r="H217" s="382" t="s">
        <v>566</v>
      </c>
      <c r="I217" s="382"/>
      <c r="J217" s="382"/>
      <c r="K217" s="321"/>
    </row>
    <row r="218" spans="2:11" s="1" customFormat="1" ht="15" customHeight="1">
      <c r="B218" s="320"/>
      <c r="C218" s="250"/>
      <c r="D218" s="250"/>
      <c r="E218" s="250"/>
      <c r="F218" s="271">
        <v>4</v>
      </c>
      <c r="G218" s="309"/>
      <c r="H218" s="382" t="s">
        <v>567</v>
      </c>
      <c r="I218" s="382"/>
      <c r="J218" s="382"/>
      <c r="K218" s="321"/>
    </row>
    <row r="219" spans="2:11" s="1" customFormat="1" ht="12.75" customHeight="1">
      <c r="B219" s="322"/>
      <c r="C219" s="323"/>
      <c r="D219" s="323"/>
      <c r="E219" s="323"/>
      <c r="F219" s="323"/>
      <c r="G219" s="323"/>
      <c r="H219" s="323"/>
      <c r="I219" s="323"/>
      <c r="J219" s="323"/>
      <c r="K219" s="324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02-2024 - SO.01 Údržba HO...</vt:lpstr>
      <vt:lpstr>Pokyny pro vyplnění</vt:lpstr>
      <vt:lpstr>'02-2024 - SO.01 Údržba HO...'!Názvy_tisku</vt:lpstr>
      <vt:lpstr>'Rekapitulace stavby'!Názvy_tisku</vt:lpstr>
      <vt:lpstr>'02-2024 - SO.01 Údržba HO...'!Oblast_tisku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Kahuda Karel Ing.</dc:creator>
  <cp:lastModifiedBy>Novotná Blanka</cp:lastModifiedBy>
  <dcterms:created xsi:type="dcterms:W3CDTF">2024-07-01T06:21:06Z</dcterms:created>
  <dcterms:modified xsi:type="dcterms:W3CDTF">2024-07-02T10:59:59Z</dcterms:modified>
</cp:coreProperties>
</file>