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P:\Zakázky\Zakázky 2024\ČB zakázky\34 Údržba HOZ Veselí A1\Výzva\"/>
    </mc:Choice>
  </mc:AlternateContent>
  <xr:revisionPtr revIDLastSave="0" documentId="13_ncr:1_{185D6CA8-5F9A-4D68-A92D-6A115ADFD7AD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kapitulace stavby" sheetId="1" r:id="rId1"/>
    <sheet name="2023-207_342-1 - SO1 Údrž..." sheetId="2" r:id="rId2"/>
    <sheet name="2023-207_342-2 - SO2 Údrž..." sheetId="3" r:id="rId3"/>
    <sheet name="2023-207_344-1 - SO3 Údrž..." sheetId="4" r:id="rId4"/>
    <sheet name="2023-207_344-2 - SO4 Údrž..." sheetId="5" r:id="rId5"/>
    <sheet name="Pokyny pro vyplnění" sheetId="6" r:id="rId6"/>
  </sheets>
  <definedNames>
    <definedName name="_xlnm._FilterDatabase" localSheetId="1" hidden="1">'2023-207_342-1 - SO1 Údrž...'!$C$82:$L$97</definedName>
    <definedName name="_xlnm._FilterDatabase" localSheetId="2" hidden="1">'2023-207_342-2 - SO2 Údrž...'!$C$82:$L$97</definedName>
    <definedName name="_xlnm._FilterDatabase" localSheetId="3" hidden="1">'2023-207_344-1 - SO3 Údrž...'!$C$82:$L$97</definedName>
    <definedName name="_xlnm._FilterDatabase" localSheetId="4" hidden="1">'2023-207_344-2 - SO4 Údrž...'!$C$82:$L$97</definedName>
    <definedName name="_xlnm.Print_Titles" localSheetId="1">'2023-207_342-1 - SO1 Údrž...'!$82:$82</definedName>
    <definedName name="_xlnm.Print_Titles" localSheetId="2">'2023-207_342-2 - SO2 Údrž...'!$82:$82</definedName>
    <definedName name="_xlnm.Print_Titles" localSheetId="3">'2023-207_344-1 - SO3 Údrž...'!$82:$82</definedName>
    <definedName name="_xlnm.Print_Titles" localSheetId="4">'2023-207_344-2 - SO4 Údrž...'!$82:$82</definedName>
    <definedName name="_xlnm.Print_Titles" localSheetId="0">'Rekapitulace stavby'!$52:$52</definedName>
    <definedName name="_xlnm.Print_Area" localSheetId="1">'2023-207_342-1 - SO1 Údrž...'!$C$4:$K$41,'2023-207_342-1 - SO1 Údrž...'!$C$47:$K$64,'2023-207_342-1 - SO1 Údrž...'!$C$70:$L$97</definedName>
    <definedName name="_xlnm.Print_Area" localSheetId="2">'2023-207_342-2 - SO2 Údrž...'!$C$4:$K$41,'2023-207_342-2 - SO2 Údrž...'!$C$47:$K$64,'2023-207_342-2 - SO2 Údrž...'!$C$70:$L$97</definedName>
    <definedName name="_xlnm.Print_Area" localSheetId="3">'2023-207_344-1 - SO3 Údrž...'!$C$4:$K$41,'2023-207_344-1 - SO3 Údrž...'!$C$47:$K$64,'2023-207_344-1 - SO3 Údrž...'!$C$70:$L$97</definedName>
    <definedName name="_xlnm.Print_Area" localSheetId="4">'2023-207_344-2 - SO4 Údrž...'!$C$4:$K$41,'2023-207_344-2 - SO4 Údrž...'!$C$47:$K$64,'2023-207_344-2 - SO4 Údrž...'!$C$70:$L$97</definedName>
    <definedName name="_xlnm.Print_Area" localSheetId="5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9" i="5" l="1"/>
  <c r="K38" i="5"/>
  <c r="BA58" i="1"/>
  <c r="K37" i="5"/>
  <c r="AZ58" i="1" s="1"/>
  <c r="BI94" i="5"/>
  <c r="BH94" i="5"/>
  <c r="BG94" i="5"/>
  <c r="BF94" i="5"/>
  <c r="X94" i="5"/>
  <c r="V94" i="5"/>
  <c r="T94" i="5"/>
  <c r="P94" i="5"/>
  <c r="BI90" i="5"/>
  <c r="BH90" i="5"/>
  <c r="BG90" i="5"/>
  <c r="BF90" i="5"/>
  <c r="X90" i="5"/>
  <c r="V90" i="5"/>
  <c r="T90" i="5"/>
  <c r="P90" i="5"/>
  <c r="BI86" i="5"/>
  <c r="BH86" i="5"/>
  <c r="BG86" i="5"/>
  <c r="BF86" i="5"/>
  <c r="X86" i="5"/>
  <c r="V86" i="5"/>
  <c r="T86" i="5"/>
  <c r="P86" i="5"/>
  <c r="J80" i="5"/>
  <c r="F79" i="5"/>
  <c r="F77" i="5"/>
  <c r="E75" i="5"/>
  <c r="J57" i="5"/>
  <c r="F56" i="5"/>
  <c r="F54" i="5"/>
  <c r="E52" i="5"/>
  <c r="J21" i="5"/>
  <c r="E21" i="5"/>
  <c r="J56" i="5" s="1"/>
  <c r="J20" i="5"/>
  <c r="J18" i="5"/>
  <c r="E18" i="5"/>
  <c r="F80" i="5"/>
  <c r="J17" i="5"/>
  <c r="J12" i="5"/>
  <c r="J77" i="5" s="1"/>
  <c r="E7" i="5"/>
  <c r="E50" i="5"/>
  <c r="K39" i="4"/>
  <c r="K38" i="4"/>
  <c r="BA57" i="1"/>
  <c r="K37" i="4"/>
  <c r="AZ57" i="1"/>
  <c r="BI94" i="4"/>
  <c r="BH94" i="4"/>
  <c r="BG94" i="4"/>
  <c r="BF94" i="4"/>
  <c r="X94" i="4"/>
  <c r="V94" i="4"/>
  <c r="T94" i="4"/>
  <c r="P94" i="4"/>
  <c r="BI90" i="4"/>
  <c r="BH90" i="4"/>
  <c r="BG90" i="4"/>
  <c r="BF90" i="4"/>
  <c r="X90" i="4"/>
  <c r="V90" i="4"/>
  <c r="T90" i="4"/>
  <c r="P90" i="4"/>
  <c r="BI86" i="4"/>
  <c r="BH86" i="4"/>
  <c r="BG86" i="4"/>
  <c r="BF86" i="4"/>
  <c r="X86" i="4"/>
  <c r="V86" i="4"/>
  <c r="T86" i="4"/>
  <c r="P86" i="4"/>
  <c r="J80" i="4"/>
  <c r="F79" i="4"/>
  <c r="F77" i="4"/>
  <c r="E75" i="4"/>
  <c r="J57" i="4"/>
  <c r="F56" i="4"/>
  <c r="F54" i="4"/>
  <c r="E52" i="4"/>
  <c r="J21" i="4"/>
  <c r="E21" i="4"/>
  <c r="J79" i="4"/>
  <c r="J20" i="4"/>
  <c r="J18" i="4"/>
  <c r="E18" i="4"/>
  <c r="F57" i="4" s="1"/>
  <c r="J17" i="4"/>
  <c r="J12" i="4"/>
  <c r="J54" i="4" s="1"/>
  <c r="E7" i="4"/>
  <c r="E50" i="4" s="1"/>
  <c r="K39" i="3"/>
  <c r="K38" i="3"/>
  <c r="BA56" i="1" s="1"/>
  <c r="K37" i="3"/>
  <c r="AZ56" i="1"/>
  <c r="BI94" i="3"/>
  <c r="BH94" i="3"/>
  <c r="BG94" i="3"/>
  <c r="BF94" i="3"/>
  <c r="X94" i="3"/>
  <c r="V94" i="3"/>
  <c r="T94" i="3"/>
  <c r="P94" i="3"/>
  <c r="BI90" i="3"/>
  <c r="BH90" i="3"/>
  <c r="BG90" i="3"/>
  <c r="BF90" i="3"/>
  <c r="X90" i="3"/>
  <c r="V90" i="3"/>
  <c r="T90" i="3"/>
  <c r="P90" i="3"/>
  <c r="BI86" i="3"/>
  <c r="BH86" i="3"/>
  <c r="BG86" i="3"/>
  <c r="BF86" i="3"/>
  <c r="X86" i="3"/>
  <c r="V86" i="3"/>
  <c r="T86" i="3"/>
  <c r="P86" i="3"/>
  <c r="J80" i="3"/>
  <c r="F79" i="3"/>
  <c r="F77" i="3"/>
  <c r="E75" i="3"/>
  <c r="J57" i="3"/>
  <c r="F56" i="3"/>
  <c r="F54" i="3"/>
  <c r="E52" i="3"/>
  <c r="J21" i="3"/>
  <c r="E21" i="3"/>
  <c r="J79" i="3" s="1"/>
  <c r="J20" i="3"/>
  <c r="J18" i="3"/>
  <c r="E18" i="3"/>
  <c r="F80" i="3" s="1"/>
  <c r="J17" i="3"/>
  <c r="J12" i="3"/>
  <c r="J54" i="3" s="1"/>
  <c r="E7" i="3"/>
  <c r="E73" i="3"/>
  <c r="K39" i="2"/>
  <c r="K38" i="2"/>
  <c r="BA55" i="1" s="1"/>
  <c r="K37" i="2"/>
  <c r="AZ55" i="1" s="1"/>
  <c r="BI94" i="2"/>
  <c r="BH94" i="2"/>
  <c r="BG94" i="2"/>
  <c r="BF94" i="2"/>
  <c r="X94" i="2"/>
  <c r="V94" i="2"/>
  <c r="T94" i="2"/>
  <c r="P94" i="2"/>
  <c r="BI90" i="2"/>
  <c r="BH90" i="2"/>
  <c r="BG90" i="2"/>
  <c r="BF90" i="2"/>
  <c r="X90" i="2"/>
  <c r="V90" i="2"/>
  <c r="T90" i="2"/>
  <c r="P90" i="2"/>
  <c r="BI86" i="2"/>
  <c r="BH86" i="2"/>
  <c r="BG86" i="2"/>
  <c r="F37" i="2" s="1"/>
  <c r="BF86" i="2"/>
  <c r="K36" i="2" s="1"/>
  <c r="X86" i="2"/>
  <c r="V86" i="2"/>
  <c r="T86" i="2"/>
  <c r="P86" i="2"/>
  <c r="J80" i="2"/>
  <c r="F79" i="2"/>
  <c r="F77" i="2"/>
  <c r="E75" i="2"/>
  <c r="J57" i="2"/>
  <c r="F56" i="2"/>
  <c r="F54" i="2"/>
  <c r="E52" i="2"/>
  <c r="J21" i="2"/>
  <c r="E21" i="2"/>
  <c r="J79" i="2"/>
  <c r="J20" i="2"/>
  <c r="J18" i="2"/>
  <c r="E18" i="2"/>
  <c r="F80" i="2"/>
  <c r="J17" i="2"/>
  <c r="J12" i="2"/>
  <c r="J77" i="2" s="1"/>
  <c r="E7" i="2"/>
  <c r="E73" i="2"/>
  <c r="L50" i="1"/>
  <c r="AM50" i="1"/>
  <c r="AM49" i="1"/>
  <c r="L49" i="1"/>
  <c r="AM47" i="1"/>
  <c r="L47" i="1"/>
  <c r="L45" i="1"/>
  <c r="L44" i="1"/>
  <c r="BK86" i="2"/>
  <c r="F36" i="4"/>
  <c r="Q94" i="5"/>
  <c r="BK90" i="5"/>
  <c r="K86" i="4"/>
  <c r="BE86" i="4" s="1"/>
  <c r="Q86" i="4"/>
  <c r="R94" i="2"/>
  <c r="F39" i="2"/>
  <c r="Q94" i="2"/>
  <c r="R94" i="4"/>
  <c r="R90" i="2"/>
  <c r="K90" i="3"/>
  <c r="BE90" i="3" s="1"/>
  <c r="K86" i="5"/>
  <c r="BE86" i="5"/>
  <c r="R86" i="3"/>
  <c r="Q86" i="5"/>
  <c r="BK86" i="4"/>
  <c r="Q90" i="4"/>
  <c r="Q90" i="3"/>
  <c r="K90" i="4"/>
  <c r="BE90" i="4"/>
  <c r="K94" i="4"/>
  <c r="BE94" i="4" s="1"/>
  <c r="R86" i="2"/>
  <c r="BK94" i="2"/>
  <c r="Q94" i="4"/>
  <c r="Q86" i="2"/>
  <c r="R90" i="4"/>
  <c r="AU54" i="1"/>
  <c r="R90" i="3"/>
  <c r="Q94" i="3"/>
  <c r="Q90" i="2"/>
  <c r="BK90" i="2"/>
  <c r="BK94" i="3"/>
  <c r="R86" i="5"/>
  <c r="BK86" i="3"/>
  <c r="R94" i="5"/>
  <c r="R90" i="5"/>
  <c r="R94" i="3"/>
  <c r="Q86" i="3"/>
  <c r="Q90" i="5"/>
  <c r="F38" i="2"/>
  <c r="R86" i="4"/>
  <c r="BK94" i="5"/>
  <c r="F36" i="2" l="1"/>
  <c r="X85" i="2"/>
  <c r="X84" i="2" s="1"/>
  <c r="X83" i="2" s="1"/>
  <c r="T85" i="2"/>
  <c r="T84" i="2"/>
  <c r="T83" i="2"/>
  <c r="AW55" i="1"/>
  <c r="T85" i="3"/>
  <c r="T84" i="3"/>
  <c r="T83" i="3"/>
  <c r="AW56" i="1"/>
  <c r="BK85" i="2"/>
  <c r="BK84" i="2"/>
  <c r="K84" i="2"/>
  <c r="K62" i="2"/>
  <c r="Q85" i="2"/>
  <c r="Q84" i="2"/>
  <c r="Q83" i="2"/>
  <c r="I61" i="2"/>
  <c r="K30" i="2" s="1"/>
  <c r="AS55" i="1" s="1"/>
  <c r="X85" i="3"/>
  <c r="X84" i="3"/>
  <c r="X83" i="3" s="1"/>
  <c r="T85" i="4"/>
  <c r="T84" i="4"/>
  <c r="T83" i="4"/>
  <c r="AW57" i="1" s="1"/>
  <c r="R85" i="2"/>
  <c r="R84" i="2"/>
  <c r="R83" i="2"/>
  <c r="J61" i="2" s="1"/>
  <c r="K31" i="2" s="1"/>
  <c r="AT55" i="1" s="1"/>
  <c r="Q85" i="3"/>
  <c r="Q84" i="3" s="1"/>
  <c r="Q83" i="3" s="1"/>
  <c r="I61" i="3" s="1"/>
  <c r="K30" i="3" s="1"/>
  <c r="AS56" i="1" s="1"/>
  <c r="Q85" i="4"/>
  <c r="Q84" i="4" s="1"/>
  <c r="I62" i="4" s="1"/>
  <c r="R85" i="4"/>
  <c r="R84" i="4"/>
  <c r="R83" i="4"/>
  <c r="J61" i="4"/>
  <c r="K31" i="4" s="1"/>
  <c r="AT57" i="1" s="1"/>
  <c r="V85" i="3"/>
  <c r="V84" i="3"/>
  <c r="V83" i="3" s="1"/>
  <c r="X85" i="4"/>
  <c r="X84" i="4"/>
  <c r="X83" i="4"/>
  <c r="V85" i="2"/>
  <c r="V84" i="2"/>
  <c r="V83" i="2" s="1"/>
  <c r="R85" i="3"/>
  <c r="R84" i="3" s="1"/>
  <c r="R83" i="3" s="1"/>
  <c r="J61" i="3" s="1"/>
  <c r="K31" i="3" s="1"/>
  <c r="AT56" i="1" s="1"/>
  <c r="V85" i="4"/>
  <c r="V84" i="4" s="1"/>
  <c r="V83" i="4" s="1"/>
  <c r="T85" i="5"/>
  <c r="T84" i="5"/>
  <c r="T83" i="5"/>
  <c r="AW58" i="1"/>
  <c r="V85" i="5"/>
  <c r="V84" i="5"/>
  <c r="V83" i="5" s="1"/>
  <c r="X85" i="5"/>
  <c r="X84" i="5" s="1"/>
  <c r="X83" i="5" s="1"/>
  <c r="Q85" i="5"/>
  <c r="Q84" i="5"/>
  <c r="Q83" i="5" s="1"/>
  <c r="I61" i="5" s="1"/>
  <c r="K30" i="5" s="1"/>
  <c r="AS58" i="1" s="1"/>
  <c r="R85" i="5"/>
  <c r="R84" i="5"/>
  <c r="J62" i="5"/>
  <c r="J62" i="4"/>
  <c r="J79" i="5"/>
  <c r="J54" i="5"/>
  <c r="E73" i="5"/>
  <c r="F57" i="5"/>
  <c r="E73" i="4"/>
  <c r="F80" i="4"/>
  <c r="J56" i="4"/>
  <c r="J77" i="4"/>
  <c r="BC57" i="1"/>
  <c r="K85" i="2"/>
  <c r="K63" i="2" s="1"/>
  <c r="F57" i="3"/>
  <c r="E50" i="3"/>
  <c r="J77" i="3"/>
  <c r="BK83" i="2"/>
  <c r="K83" i="2"/>
  <c r="K61" i="2" s="1"/>
  <c r="J56" i="3"/>
  <c r="E50" i="2"/>
  <c r="J54" i="2"/>
  <c r="F57" i="2"/>
  <c r="BE55" i="1"/>
  <c r="AY55" i="1"/>
  <c r="BC55" i="1"/>
  <c r="BD55" i="1"/>
  <c r="J56" i="2"/>
  <c r="BF55" i="1"/>
  <c r="F39" i="4"/>
  <c r="BF57" i="1" s="1"/>
  <c r="F38" i="5"/>
  <c r="BE58" i="1"/>
  <c r="F39" i="5"/>
  <c r="BF58" i="1" s="1"/>
  <c r="K36" i="5"/>
  <c r="AY58" i="1" s="1"/>
  <c r="K94" i="2"/>
  <c r="BE94" i="2" s="1"/>
  <c r="K36" i="4"/>
  <c r="AY57" i="1"/>
  <c r="K90" i="2"/>
  <c r="BE90" i="2" s="1"/>
  <c r="F37" i="3"/>
  <c r="BD56" i="1" s="1"/>
  <c r="BK86" i="5"/>
  <c r="K90" i="5"/>
  <c r="BE90" i="5"/>
  <c r="F38" i="4"/>
  <c r="BE57" i="1"/>
  <c r="K35" i="4"/>
  <c r="AX57" i="1"/>
  <c r="K36" i="3"/>
  <c r="AY56" i="1"/>
  <c r="BK90" i="3"/>
  <c r="BK85" i="3"/>
  <c r="K85" i="3"/>
  <c r="K63" i="3"/>
  <c r="K94" i="3"/>
  <c r="BE94" i="3"/>
  <c r="F35" i="4"/>
  <c r="BB57" i="1"/>
  <c r="K86" i="3"/>
  <c r="BE86" i="3"/>
  <c r="BK94" i="4"/>
  <c r="BK90" i="4"/>
  <c r="F38" i="3"/>
  <c r="BE56" i="1"/>
  <c r="F36" i="5"/>
  <c r="BC58" i="1"/>
  <c r="F39" i="3"/>
  <c r="BF56" i="1"/>
  <c r="F37" i="4"/>
  <c r="BD57" i="1"/>
  <c r="K94" i="5"/>
  <c r="BE94" i="5"/>
  <c r="F37" i="5"/>
  <c r="BD58" i="1"/>
  <c r="K86" i="2"/>
  <c r="BE86" i="2"/>
  <c r="F36" i="3"/>
  <c r="BC56" i="1"/>
  <c r="J62" i="3" l="1"/>
  <c r="BK85" i="5"/>
  <c r="K85" i="5" s="1"/>
  <c r="K63" i="5" s="1"/>
  <c r="I63" i="3"/>
  <c r="I62" i="5"/>
  <c r="J63" i="2"/>
  <c r="J62" i="2"/>
  <c r="J63" i="4"/>
  <c r="Q83" i="4"/>
  <c r="I61" i="4" s="1"/>
  <c r="K30" i="4" s="1"/>
  <c r="AS57" i="1" s="1"/>
  <c r="AS54" i="1" s="1"/>
  <c r="BK84" i="3"/>
  <c r="K84" i="3"/>
  <c r="K62" i="3"/>
  <c r="I63" i="4"/>
  <c r="I63" i="2"/>
  <c r="I62" i="3"/>
  <c r="I63" i="5"/>
  <c r="J63" i="5"/>
  <c r="R83" i="5"/>
  <c r="J61" i="5"/>
  <c r="K31" i="5"/>
  <c r="AT58" i="1" s="1"/>
  <c r="AT54" i="1" s="1"/>
  <c r="I62" i="2"/>
  <c r="J63" i="3"/>
  <c r="BK85" i="4"/>
  <c r="BK84" i="4" s="1"/>
  <c r="K84" i="4" s="1"/>
  <c r="K62" i="4" s="1"/>
  <c r="K35" i="2"/>
  <c r="AX55" i="1" s="1"/>
  <c r="AV55" i="1" s="1"/>
  <c r="F35" i="5"/>
  <c r="BB58" i="1"/>
  <c r="BE54" i="1"/>
  <c r="BA54" i="1"/>
  <c r="AW54" i="1"/>
  <c r="BD54" i="1"/>
  <c r="AZ54" i="1"/>
  <c r="K35" i="5"/>
  <c r="AX58" i="1"/>
  <c r="AV58" i="1"/>
  <c r="F35" i="3"/>
  <c r="BB56" i="1"/>
  <c r="BC54" i="1"/>
  <c r="AY54" i="1"/>
  <c r="AK30" i="1" s="1"/>
  <c r="BF54" i="1"/>
  <c r="W33" i="1"/>
  <c r="K32" i="2"/>
  <c r="AG55" i="1"/>
  <c r="AV57" i="1"/>
  <c r="K35" i="3"/>
  <c r="AX56" i="1"/>
  <c r="AV56" i="1"/>
  <c r="F35" i="2"/>
  <c r="BB55" i="1"/>
  <c r="BK83" i="3" l="1"/>
  <c r="K83" i="3" s="1"/>
  <c r="K61" i="3" s="1"/>
  <c r="BK84" i="5"/>
  <c r="K84" i="5"/>
  <c r="K62" i="5"/>
  <c r="K85" i="4"/>
  <c r="K63" i="4"/>
  <c r="BK83" i="4"/>
  <c r="K83" i="4" s="1"/>
  <c r="K61" i="4" s="1"/>
  <c r="AN55" i="1"/>
  <c r="K41" i="2"/>
  <c r="BB54" i="1"/>
  <c r="AX54" i="1"/>
  <c r="AK29" i="1"/>
  <c r="W30" i="1"/>
  <c r="W32" i="1"/>
  <c r="W31" i="1"/>
  <c r="BK83" i="5" l="1"/>
  <c r="K83" i="5"/>
  <c r="K61" i="5" s="1"/>
  <c r="K32" i="4"/>
  <c r="AG57" i="1"/>
  <c r="AV54" i="1"/>
  <c r="K32" i="3"/>
  <c r="AG56" i="1"/>
  <c r="W29" i="1"/>
  <c r="K41" i="3" l="1"/>
  <c r="K41" i="4"/>
  <c r="AN57" i="1"/>
  <c r="AN56" i="1"/>
  <c r="K32" i="5"/>
  <c r="AG58" i="1" s="1"/>
  <c r="K41" i="5" l="1"/>
  <c r="AN58" i="1"/>
  <c r="AG54" i="1"/>
  <c r="AK26" i="1"/>
  <c r="AN54" i="1" l="1"/>
  <c r="AK35" i="1"/>
</calcChain>
</file>

<file path=xl/sharedStrings.xml><?xml version="1.0" encoding="utf-8"?>
<sst xmlns="http://schemas.openxmlformats.org/spreadsheetml/2006/main" count="1494" uniqueCount="359">
  <si>
    <t>Export Komplet</t>
  </si>
  <si>
    <t>VZ</t>
  </si>
  <si>
    <t>2.0</t>
  </si>
  <si>
    <t>ZAMOK</t>
  </si>
  <si>
    <t>False</t>
  </si>
  <si>
    <t>True</t>
  </si>
  <si>
    <t>{0444a464-0bb4-46f7-8f21-98ffd6502c9d}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</si>
  <si>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</si>
  <si>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</si>
  <si>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</si>
  <si>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</si>
  <si>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</si>
  <si>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</si>
  <si>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</si>
  <si>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</si>
  <si>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2024-207_342,344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</si>
  <si>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</si>
  <si>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</si>
  <si>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Údržba HOZ Veselí</t>
  </si>
  <si>
    <t>KSO:</t>
  </si>
  <si>
    <t/>
  </si>
  <si>
    <t>CC-CZ:</t>
  </si>
  <si>
    <t>Místo:</t>
  </si>
  <si>
    <t>Veselí nad Lužnicí</t>
  </si>
  <si>
    <t>Datum:</t>
  </si>
  <si>
    <t>Zadavatel:</t>
  </si>
  <si>
    <t>IČ:</t>
  </si>
  <si>
    <t>SPÚ OVHS České Budějovice</t>
  </si>
  <si>
    <t>DIČ:</t>
  </si>
  <si>
    <t>Uchazeč:</t>
  </si>
  <si>
    <t>Vyplň údaj</t>
  </si>
  <si>
    <t>Projektant:</t>
  </si>
  <si>
    <t xml:space="preserve"> </t>
  </si>
  <si>
    <t>Zpracovatel:</t>
  </si>
  <si>
    <t>Bc. Karel Janeček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</si>
  <si>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</si>
  <si>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</si>
  <si>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</si>
  <si>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</si>
  <si>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</si>
  <si>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</si>
  <si>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</si>
  <si>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</si>
  <si>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</si>
  <si>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</si>
  <si>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</si>
  <si>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</si>
  <si>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</si>
  <si>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</si>
  <si>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</si>
  <si>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</si>
  <si>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</si>
  <si>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</si>
  <si>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</si>
  <si>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</si>
  <si>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</si>
  <si>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</si>
  <si>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</si>
  <si>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</si>
  <si>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</si>
  <si>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</si>
  <si>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</si>
  <si>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</si>
  <si>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</si>
  <si>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</si>
  <si>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</si>
  <si>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</si>
  <si>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</si>
  <si>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</si>
  <si>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</si>
  <si>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</si>
  <si>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</si>
  <si>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</si>
  <si>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</si>
  <si>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</si>
  <si>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</si>
  <si>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</si>
  <si>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</si>
  <si>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2023-207_342-1</t>
  </si>
  <si>
    <t>SO1 Údržba HOZ Veselí - L21 - sečení 07/2024</t>
  </si>
  <si>
    <t>STA</t>
  </si>
  <si>
    <t>1</t>
  </si>
  <si>
    <t>{75945852-b3d6-4434-aca9-27ed6f0b1057}</t>
  </si>
  <si>
    <t>2</t>
  </si>
  <si>
    <t>2023-207_342-2</t>
  </si>
  <si>
    <t>SO2 Údržba HOZ Veselí - L21 - sečení 11/2024</t>
  </si>
  <si>
    <t>{289658a0-7477-4b69-a2d8-05713283a556}</t>
  </si>
  <si>
    <t>2023-207_344-1</t>
  </si>
  <si>
    <t>SO3 Údržba HOZ Veselí - L21-2 - sečení 07/2024</t>
  </si>
  <si>
    <t>{af7dfb8f-7cfe-49bb-9c81-06bda9f95f15}</t>
  </si>
  <si>
    <t>2023-207_344-2</t>
  </si>
  <si>
    <t>SO4 Údržba HOZ Veselí - L21-2 - sečení 11/2024</t>
  </si>
  <si>
    <t>{b6b71f30-c985-42de-97c7-546de91d1e26}</t>
  </si>
  <si>
    <t>KRYCÍ LIST SOUPISU PRACÍ</t>
  </si>
  <si>
    <t>Objekt:</t>
  </si>
  <si>
    <t>2023-207_342-1 - SO1 Údržba HOZ Veselí - L21 - sečení 07/2024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</si>
  <si>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</si>
  <si>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</si>
  <si>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</si>
  <si>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</si>
  <si>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</si>
  <si>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</si>
  <si>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</si>
  <si>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-1</t>
  </si>
  <si>
    <t>HSV - Práce a dodávky HSV</t>
  </si>
  <si>
    <t xml:space="preserve">    1 - Zemní práce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</si>
  <si>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</si>
  <si>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</si>
  <si>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</si>
  <si>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</si>
  <si>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</si>
  <si>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</si>
  <si>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</si>
  <si>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</si>
  <si>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</si>
  <si>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</si>
  <si>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</si>
  <si>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</si>
  <si>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</si>
  <si>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</si>
  <si>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</si>
  <si>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</si>
  <si>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</si>
  <si>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</si>
  <si>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</si>
  <si>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</si>
  <si>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</si>
  <si>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</si>
  <si>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111103223</t>
  </si>
  <si>
    <t>Kosení ve vegetačním období vodního rostlinstva na břehu hustého</t>
  </si>
  <si>
    <t>ha</t>
  </si>
  <si>
    <t>CS ÚRS 2024 01</t>
  </si>
  <si>
    <t>4</t>
  </si>
  <si>
    <t>-370856483</t>
  </si>
  <si>
    <t>PP</t>
  </si>
  <si>
    <t>Kosení travin a vodních rostlin ve vegetačním období vodního rostlinstva na břehu hustého</t>
  </si>
  <si>
    <t>Online PSC</t>
  </si>
  <si>
    <t>https://podminky.urs.cz/item/CS_URS_2024_01/111103223</t>
  </si>
  <si>
    <t>VV</t>
  </si>
  <si>
    <t>53*7/10000</t>
  </si>
  <si>
    <t>185803107</t>
  </si>
  <si>
    <t>Shrabání pokoseného vodního rostlinstva z břehu i z vody s odvozem do 20 km</t>
  </si>
  <si>
    <t>-2838887</t>
  </si>
  <si>
    <t>Shrabání pokoseného porostu a organických naplavenin s odvozem do 20 km vodního rostlinstva z břehu i z vody</t>
  </si>
  <si>
    <t>https://podminky.urs.cz/item/CS_URS_2024_01/185803107</t>
  </si>
  <si>
    <t>0,037</t>
  </si>
  <si>
    <t>3</t>
  </si>
  <si>
    <t>R-033</t>
  </si>
  <si>
    <t xml:space="preserve">Ekologická likvidace vodního porostu - v souladu se zákonem  o odpadech č. 541/2020 Sb.v platném znění     </t>
  </si>
  <si>
    <t>-1869552864</t>
  </si>
  <si>
    <t xml:space="preserve">Ekologická likvidace vodního porostu - v souladu se zákonem o odpadech č. 541/2020 Sb.v platném znění </t>
  </si>
  <si>
    <t>P</t>
  </si>
  <si>
    <t xml:space="preserve">Poznámka k položce:_x000D_
porost bude zlikvidován např. uložením na skládce TKO, odvozem na bioplynovou stanici, uložením na polní hnojiště apod., položka neřeší vodorovné přemístění porostu_x000D_
</t>
  </si>
  <si>
    <t>2023-207_342-2 - SO2 Údržba HOZ Veselí - L21 - sečení 11/2024</t>
  </si>
  <si>
    <t>111103322</t>
  </si>
  <si>
    <t>Kosení po vegetačním období vodního rostlinstva na břehu středně hustého</t>
  </si>
  <si>
    <t>1219764701</t>
  </si>
  <si>
    <t>Kosení travin a vodních rostlin po vegetačním období vodního rostlinstva na břehu středně hustého</t>
  </si>
  <si>
    <t>https://podminky.urs.cz/item/CS_URS_2024_01/111103322</t>
  </si>
  <si>
    <t>-956127423</t>
  </si>
  <si>
    <t>-1918007606</t>
  </si>
  <si>
    <t>2023-207_344-1 - SO3 Údržba HOZ Veselí - L21-2 - sečení 07/2024</t>
  </si>
  <si>
    <t>1677034781</t>
  </si>
  <si>
    <t>64*7/10000</t>
  </si>
  <si>
    <t>-1526274403</t>
  </si>
  <si>
    <t>0,045</t>
  </si>
  <si>
    <t>1680402775</t>
  </si>
  <si>
    <t>2023-207_344-2 - SO4 Údržba HOZ Veselí - L21-2 - sečení 11/2024</t>
  </si>
  <si>
    <t>-1682368938</t>
  </si>
  <si>
    <t>-2025032203</t>
  </si>
  <si>
    <t>892046920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</si>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</sst>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5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19" fillId="4" borderId="9" xfId="0" applyFont="1" applyFill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3" fillId="0" borderId="15" xfId="0" applyNumberFormat="1" applyFont="1" applyBorder="1" applyAlignment="1" applyProtection="1">
      <alignment horizontal="right" vertical="center"/>
    </xf>
    <xf numFmtId="4" fontId="13" fillId="0" borderId="0" xfId="0" applyNumberFormat="1" applyFont="1" applyBorder="1" applyAlignment="1" applyProtection="1">
      <alignment horizontal="right"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15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4" fontId="29" fillId="0" borderId="13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166" fontId="29" fillId="0" borderId="14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4" fontId="8" fillId="0" borderId="0" xfId="0" applyNumberFormat="1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3" xfId="0" applyFont="1" applyBorder="1" applyAlignment="1" applyProtection="1">
      <alignment horizontal="center" vertical="center"/>
    </xf>
    <xf numFmtId="49" fontId="19" fillId="0" borderId="23" xfId="0" applyNumberFormat="1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</xf>
    <xf numFmtId="167" fontId="19" fillId="0" borderId="23" xfId="0" applyNumberFormat="1" applyFont="1" applyBorder="1" applyAlignment="1" applyProtection="1">
      <alignment vertical="center"/>
    </xf>
    <xf numFmtId="4" fontId="19" fillId="2" borderId="23" xfId="0" applyNumberFormat="1" applyFont="1" applyFill="1" applyBorder="1" applyAlignment="1" applyProtection="1">
      <alignment vertical="center"/>
      <protection locked="0"/>
    </xf>
    <xf numFmtId="4" fontId="19" fillId="0" borderId="23" xfId="0" applyNumberFormat="1" applyFont="1" applyBorder="1" applyAlignment="1" applyProtection="1">
      <alignment vertical="center"/>
    </xf>
    <xf numFmtId="0" fontId="20" fillId="2" borderId="15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6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9" fillId="0" borderId="1" xfId="0" applyFont="1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45" fillId="0" borderId="27" xfId="0" applyFont="1" applyBorder="1" applyAlignment="1" applyProtection="1">
      <alignment horizontal="left" vertical="center"/>
    </xf>
    <xf numFmtId="0" fontId="46" fillId="0" borderId="1" xfId="0" applyFont="1" applyBorder="1" applyAlignment="1" applyProtection="1">
      <alignment vertical="top"/>
    </xf>
    <xf numFmtId="0" fontId="46" fillId="0" borderId="1" xfId="0" applyFont="1" applyBorder="1" applyAlignment="1" applyProtection="1">
      <alignment horizontal="left" vertical="center"/>
    </xf>
    <xf numFmtId="0" fontId="46" fillId="0" borderId="1" xfId="0" applyFont="1" applyBorder="1" applyAlignment="1" applyProtection="1">
      <alignment horizontal="center" vertical="center"/>
    </xf>
    <xf numFmtId="49" fontId="46" fillId="0" borderId="1" xfId="0" applyNumberFormat="1" applyFont="1" applyBorder="1" applyAlignment="1" applyProtection="1">
      <alignment horizontal="left" vertical="center"/>
    </xf>
    <xf numFmtId="0" fontId="45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5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8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center" vertical="center"/>
    </xf>
    <xf numFmtId="0" fontId="24" fillId="0" borderId="0" xfId="0" applyFont="1" applyAlignment="1" applyProtection="1">
      <alignment horizontal="left" vertical="center" wrapText="1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5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6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9" fillId="0" borderId="1" xfId="0" applyFont="1" applyBorder="1" applyAlignment="1">
      <alignment horizontal="left" vertical="center" wrapText="1"/>
    </xf>
    <xf numFmtId="0" fontId="38" fillId="0" borderId="29" xfId="0" applyFont="1" applyBorder="1" applyAlignment="1">
      <alignment horizontal="left" wrapText="1"/>
    </xf>
    <xf numFmtId="0" fontId="37" fillId="0" borderId="1" xfId="0" applyFont="1" applyBorder="1" applyAlignment="1">
      <alignment horizontal="center" vertical="center" wrapText="1"/>
    </xf>
    <xf numFmtId="49" fontId="39" fillId="0" borderId="1" xfId="0" applyNumberFormat="1" applyFont="1" applyBorder="1" applyAlignment="1">
      <alignment horizontal="left" vertical="center" wrapText="1"/>
    </xf>
    <xf numFmtId="0" fontId="37" fillId="0" borderId="1" xfId="0" applyFont="1" applyBorder="1" applyAlignment="1">
      <alignment horizontal="center" vertical="center"/>
    </xf>
    <xf numFmtId="0" fontId="38" fillId="0" borderId="29" xfId="0" applyFont="1" applyBorder="1" applyAlignment="1">
      <alignment horizontal="left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podminky.urs.cz/item/CS_URS_2024_01/185803107" TargetMode="External"/><Relationship Id="rId1" Type="http://schemas.openxmlformats.org/officeDocument/2006/relationships/hyperlink" Target="https://podminky.urs.cz/item/CS_URS_2024_01/111103223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s://podminky.urs.cz/item/CS_URS_2024_01/185803107" TargetMode="External"/><Relationship Id="rId1" Type="http://schemas.openxmlformats.org/officeDocument/2006/relationships/hyperlink" Target="https://podminky.urs.cz/item/CS_URS_2024_01/111103322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https://podminky.urs.cz/item/CS_URS_2024_01/185803107" TargetMode="External"/><Relationship Id="rId1" Type="http://schemas.openxmlformats.org/officeDocument/2006/relationships/hyperlink" Target="https://podminky.urs.cz/item/CS_URS_2024_01/111103223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hyperlink" Target="https://podminky.urs.cz/item/CS_URS_2024_01/185803107" TargetMode="External"/><Relationship Id="rId1" Type="http://schemas.openxmlformats.org/officeDocument/2006/relationships/hyperlink" Target="https://podminky.urs.cz/item/CS_URS_2024_01/111103322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0"/>
  <sheetViews>
    <sheetView showGridLines="0" tabSelected="1" workbookViewId="0">
      <selection activeCell="AO23" sqref="AO23"/>
    </sheetView>
  </sheetViews>
  <sheetFormatPr defaultRowHeight="15"/>
  <cols>
    <col min="1" max="1" width="8.83203125" style="1" customWidth="1"/>
    <col min="2" max="2" width="1.6640625" style="1" customWidth="1"/>
    <col min="3" max="3" width="4.5" style="1" customWidth="1"/>
    <col min="4" max="33" width="2.83203125" style="1" customWidth="1"/>
    <col min="34" max="34" width="3.5" style="1" customWidth="1"/>
    <col min="35" max="35" width="42.33203125" style="1" customWidth="1"/>
    <col min="36" max="37" width="2.5" style="1" customWidth="1"/>
    <col min="38" max="38" width="8.83203125" style="1" customWidth="1"/>
    <col min="39" max="39" width="3.5" style="1" customWidth="1"/>
    <col min="40" max="40" width="14.33203125" style="1" customWidth="1"/>
    <col min="41" max="41" width="8" style="1" customWidth="1"/>
    <col min="42" max="42" width="4.5" style="1" customWidth="1"/>
    <col min="43" max="43" width="16.6640625" style="1" customWidth="1"/>
    <col min="44" max="44" width="14.5" style="1" customWidth="1"/>
    <col min="45" max="49" width="27.6640625" style="1" hidden="1" customWidth="1"/>
    <col min="50" max="51" width="23.1640625" style="1" hidden="1" customWidth="1"/>
    <col min="52" max="53" width="26.6640625" style="1" hidden="1" customWidth="1"/>
    <col min="54" max="54" width="23.1640625" style="1" hidden="1" customWidth="1"/>
    <col min="55" max="55" width="20.5" style="1" hidden="1" customWidth="1"/>
    <col min="56" max="56" width="26.6640625" style="1" hidden="1" customWidth="1"/>
    <col min="57" max="57" width="23.1640625" style="1" hidden="1" customWidth="1"/>
    <col min="58" max="58" width="20.5" style="1" hidden="1" customWidth="1"/>
    <col min="59" max="59" width="71.1640625" style="1" customWidth="1"/>
    <col min="71" max="91" width="9.16406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5</v>
      </c>
      <c r="BV1" s="16" t="s">
        <v>6</v>
      </c>
    </row>
    <row r="2" spans="1:74" s="1" customFormat="1" ht="36.950000000000003" customHeight="1">
      <c r="AR2" s="338"/>
      <c r="AS2" s="338"/>
      <c r="AT2" s="338"/>
      <c r="AU2" s="338"/>
      <c r="AV2" s="338"/>
      <c r="AW2" s="338"/>
      <c r="AX2" s="338"/>
      <c r="AY2" s="338"/>
      <c r="AZ2" s="338"/>
      <c r="BA2" s="338"/>
      <c r="BB2" s="338"/>
      <c r="BC2" s="338"/>
      <c r="BD2" s="338"/>
      <c r="BE2" s="338"/>
      <c r="BF2" s="338"/>
      <c r="BG2" s="338"/>
      <c r="BS2" s="17" t="s">
        <v>7</v>
      </c>
      <c r="BT2" s="17" t="s">
        <v>8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7</v>
      </c>
      <c r="BT3" s="17" t="s">
        <v>9</v>
      </c>
    </row>
    <row r="4" spans="1:74" s="1" customFormat="1" ht="24.95" customHeight="1">
      <c r="B4" s="21"/>
      <c r="C4" s="22"/>
      <c r="D4" s="23" t="s">
        <v>10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11</v>
      </c>
      <c r="BG4" s="25" t="s">
        <v>12</v>
      </c>
      <c r="BS4" s="17" t="s">
        <v>13</v>
      </c>
    </row>
    <row r="5" spans="1:74" s="1" customFormat="1" ht="12" customHeight="1">
      <c r="B5" s="21"/>
      <c r="C5" s="22"/>
      <c r="D5" s="26" t="s">
        <v>14</v>
      </c>
      <c r="E5" s="22"/>
      <c r="F5" s="22"/>
      <c r="G5" s="22"/>
      <c r="H5" s="22"/>
      <c r="I5" s="22"/>
      <c r="J5" s="22"/>
      <c r="K5" s="322" t="s">
        <v>15</v>
      </c>
      <c r="L5" s="323"/>
      <c r="M5" s="323"/>
      <c r="N5" s="323"/>
      <c r="O5" s="323"/>
      <c r="P5" s="323"/>
      <c r="Q5" s="323"/>
      <c r="R5" s="323"/>
      <c r="S5" s="323"/>
      <c r="T5" s="323"/>
      <c r="U5" s="323"/>
      <c r="V5" s="323"/>
      <c r="W5" s="323"/>
      <c r="X5" s="323"/>
      <c r="Y5" s="323"/>
      <c r="Z5" s="323"/>
      <c r="AA5" s="323"/>
      <c r="AB5" s="323"/>
      <c r="AC5" s="323"/>
      <c r="AD5" s="323"/>
      <c r="AE5" s="323"/>
      <c r="AF5" s="323"/>
      <c r="AG5" s="323"/>
      <c r="AH5" s="323"/>
      <c r="AI5" s="323"/>
      <c r="AJ5" s="323"/>
      <c r="AK5" s="323"/>
      <c r="AL5" s="323"/>
      <c r="AM5" s="323"/>
      <c r="AN5" s="323"/>
      <c r="AO5" s="323"/>
      <c r="AP5" s="22"/>
      <c r="AQ5" s="22"/>
      <c r="AR5" s="20"/>
      <c r="BG5" s="319" t="s">
        <v>16</v>
      </c>
      <c r="BS5" s="17" t="s">
        <v>7</v>
      </c>
    </row>
    <row r="6" spans="1:74" s="1" customFormat="1" ht="36.950000000000003" customHeight="1">
      <c r="B6" s="21"/>
      <c r="C6" s="22"/>
      <c r="D6" s="28" t="s">
        <v>17</v>
      </c>
      <c r="E6" s="22"/>
      <c r="F6" s="22"/>
      <c r="G6" s="22"/>
      <c r="H6" s="22"/>
      <c r="I6" s="22"/>
      <c r="J6" s="22"/>
      <c r="K6" s="324" t="s">
        <v>18</v>
      </c>
      <c r="L6" s="323"/>
      <c r="M6" s="323"/>
      <c r="N6" s="323"/>
      <c r="O6" s="323"/>
      <c r="P6" s="323"/>
      <c r="Q6" s="323"/>
      <c r="R6" s="323"/>
      <c r="S6" s="323"/>
      <c r="T6" s="323"/>
      <c r="U6" s="323"/>
      <c r="V6" s="323"/>
      <c r="W6" s="323"/>
      <c r="X6" s="323"/>
      <c r="Y6" s="323"/>
      <c r="Z6" s="323"/>
      <c r="AA6" s="323"/>
      <c r="AB6" s="323"/>
      <c r="AC6" s="323"/>
      <c r="AD6" s="323"/>
      <c r="AE6" s="323"/>
      <c r="AF6" s="323"/>
      <c r="AG6" s="323"/>
      <c r="AH6" s="323"/>
      <c r="AI6" s="323"/>
      <c r="AJ6" s="323"/>
      <c r="AK6" s="323"/>
      <c r="AL6" s="323"/>
      <c r="AM6" s="323"/>
      <c r="AN6" s="323"/>
      <c r="AO6" s="323"/>
      <c r="AP6" s="22"/>
      <c r="AQ6" s="22"/>
      <c r="AR6" s="20"/>
      <c r="BG6" s="320"/>
      <c r="BS6" s="17" t="s">
        <v>7</v>
      </c>
    </row>
    <row r="7" spans="1:74" s="1" customFormat="1" ht="12" customHeight="1">
      <c r="B7" s="21"/>
      <c r="C7" s="22"/>
      <c r="D7" s="29" t="s">
        <v>19</v>
      </c>
      <c r="E7" s="22"/>
      <c r="F7" s="22"/>
      <c r="G7" s="22"/>
      <c r="H7" s="22"/>
      <c r="I7" s="22"/>
      <c r="J7" s="22"/>
      <c r="K7" s="27" t="s">
        <v>20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21</v>
      </c>
      <c r="AL7" s="22"/>
      <c r="AM7" s="22"/>
      <c r="AN7" s="27" t="s">
        <v>20</v>
      </c>
      <c r="AO7" s="22"/>
      <c r="AP7" s="22"/>
      <c r="AQ7" s="22"/>
      <c r="AR7" s="20"/>
      <c r="BG7" s="320"/>
      <c r="BS7" s="17" t="s">
        <v>7</v>
      </c>
    </row>
    <row r="8" spans="1:74" s="1" customFormat="1" ht="12" customHeight="1">
      <c r="B8" s="21"/>
      <c r="C8" s="22"/>
      <c r="D8" s="29" t="s">
        <v>22</v>
      </c>
      <c r="E8" s="22"/>
      <c r="F8" s="22"/>
      <c r="G8" s="22"/>
      <c r="H8" s="22"/>
      <c r="I8" s="22"/>
      <c r="J8" s="22"/>
      <c r="K8" s="27" t="s">
        <v>23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24</v>
      </c>
      <c r="AL8" s="22"/>
      <c r="AM8" s="22"/>
      <c r="AN8" s="30" t="s">
        <v>30</v>
      </c>
      <c r="AO8" s="22"/>
      <c r="AP8" s="22"/>
      <c r="AQ8" s="22"/>
      <c r="AR8" s="20"/>
      <c r="BG8" s="320"/>
      <c r="BS8" s="17" t="s">
        <v>7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G9" s="320"/>
      <c r="BS9" s="17" t="s">
        <v>7</v>
      </c>
    </row>
    <row r="10" spans="1:74" s="1" customFormat="1" ht="12" customHeight="1">
      <c r="B10" s="21"/>
      <c r="C10" s="22"/>
      <c r="D10" s="29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26</v>
      </c>
      <c r="AL10" s="22"/>
      <c r="AM10" s="22"/>
      <c r="AN10" s="27" t="s">
        <v>20</v>
      </c>
      <c r="AO10" s="22"/>
      <c r="AP10" s="22"/>
      <c r="AQ10" s="22"/>
      <c r="AR10" s="20"/>
      <c r="BG10" s="320"/>
      <c r="BS10" s="17" t="s">
        <v>7</v>
      </c>
    </row>
    <row r="11" spans="1:74" s="1" customFormat="1" ht="18.399999999999999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28</v>
      </c>
      <c r="AL11" s="22"/>
      <c r="AM11" s="22"/>
      <c r="AN11" s="27" t="s">
        <v>20</v>
      </c>
      <c r="AO11" s="22"/>
      <c r="AP11" s="22"/>
      <c r="AQ11" s="22"/>
      <c r="AR11" s="20"/>
      <c r="BG11" s="320"/>
      <c r="BS11" s="17" t="s">
        <v>7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G12" s="320"/>
      <c r="BS12" s="17" t="s">
        <v>7</v>
      </c>
    </row>
    <row r="13" spans="1:74" s="1" customFormat="1" ht="12" customHeight="1">
      <c r="B13" s="21"/>
      <c r="C13" s="22"/>
      <c r="D13" s="29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26</v>
      </c>
      <c r="AL13" s="22"/>
      <c r="AM13" s="22"/>
      <c r="AN13" s="31" t="s">
        <v>30</v>
      </c>
      <c r="AO13" s="22"/>
      <c r="AP13" s="22"/>
      <c r="AQ13" s="22"/>
      <c r="AR13" s="20"/>
      <c r="BG13" s="320"/>
      <c r="BS13" s="17" t="s">
        <v>7</v>
      </c>
    </row>
    <row r="14" spans="1:74" ht="12.75">
      <c r="B14" s="21"/>
      <c r="C14" s="22"/>
      <c r="D14" s="22"/>
      <c r="E14" s="325" t="s">
        <v>30</v>
      </c>
      <c r="F14" s="326"/>
      <c r="G14" s="326"/>
      <c r="H14" s="326"/>
      <c r="I14" s="326"/>
      <c r="J14" s="326"/>
      <c r="K14" s="326"/>
      <c r="L14" s="326"/>
      <c r="M14" s="326"/>
      <c r="N14" s="326"/>
      <c r="O14" s="326"/>
      <c r="P14" s="326"/>
      <c r="Q14" s="326"/>
      <c r="R14" s="326"/>
      <c r="S14" s="326"/>
      <c r="T14" s="326"/>
      <c r="U14" s="326"/>
      <c r="V14" s="326"/>
      <c r="W14" s="326"/>
      <c r="X14" s="326"/>
      <c r="Y14" s="326"/>
      <c r="Z14" s="326"/>
      <c r="AA14" s="326"/>
      <c r="AB14" s="326"/>
      <c r="AC14" s="326"/>
      <c r="AD14" s="326"/>
      <c r="AE14" s="326"/>
      <c r="AF14" s="326"/>
      <c r="AG14" s="326"/>
      <c r="AH14" s="326"/>
      <c r="AI14" s="326"/>
      <c r="AJ14" s="326"/>
      <c r="AK14" s="29" t="s">
        <v>28</v>
      </c>
      <c r="AL14" s="22"/>
      <c r="AM14" s="22"/>
      <c r="AN14" s="31" t="s">
        <v>30</v>
      </c>
      <c r="AO14" s="22"/>
      <c r="AP14" s="22"/>
      <c r="AQ14" s="22"/>
      <c r="AR14" s="20"/>
      <c r="BG14" s="320"/>
      <c r="BS14" s="17" t="s">
        <v>7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G15" s="320"/>
      <c r="BS15" s="17" t="s">
        <v>4</v>
      </c>
    </row>
    <row r="16" spans="1:74" s="1" customFormat="1" ht="12" customHeight="1">
      <c r="B16" s="21"/>
      <c r="C16" s="22"/>
      <c r="D16" s="29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26</v>
      </c>
      <c r="AL16" s="22"/>
      <c r="AM16" s="22"/>
      <c r="AN16" s="27" t="s">
        <v>20</v>
      </c>
      <c r="AO16" s="22"/>
      <c r="AP16" s="22"/>
      <c r="AQ16" s="22"/>
      <c r="AR16" s="20"/>
      <c r="BG16" s="320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32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28</v>
      </c>
      <c r="AL17" s="22"/>
      <c r="AM17" s="22"/>
      <c r="AN17" s="27" t="s">
        <v>20</v>
      </c>
      <c r="AO17" s="22"/>
      <c r="AP17" s="22"/>
      <c r="AQ17" s="22"/>
      <c r="AR17" s="20"/>
      <c r="BG17" s="320"/>
      <c r="BS17" s="17" t="s">
        <v>5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G18" s="320"/>
      <c r="BS18" s="17" t="s">
        <v>7</v>
      </c>
    </row>
    <row r="19" spans="1:71" s="1" customFormat="1" ht="12" customHeight="1">
      <c r="B19" s="21"/>
      <c r="C19" s="22"/>
      <c r="D19" s="29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26</v>
      </c>
      <c r="AL19" s="22"/>
      <c r="AM19" s="22"/>
      <c r="AN19" s="27" t="s">
        <v>20</v>
      </c>
      <c r="AO19" s="22"/>
      <c r="AP19" s="22"/>
      <c r="AQ19" s="22"/>
      <c r="AR19" s="20"/>
      <c r="BG19" s="320"/>
      <c r="BS19" s="17" t="s">
        <v>7</v>
      </c>
    </row>
    <row r="20" spans="1:71" s="1" customFormat="1" ht="18.399999999999999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28</v>
      </c>
      <c r="AL20" s="22"/>
      <c r="AM20" s="22"/>
      <c r="AN20" s="27" t="s">
        <v>20</v>
      </c>
      <c r="AO20" s="22"/>
      <c r="AP20" s="22"/>
      <c r="AQ20" s="22"/>
      <c r="AR20" s="20"/>
      <c r="BG20" s="320"/>
      <c r="BS20" s="17" t="s">
        <v>5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G21" s="320"/>
    </row>
    <row r="22" spans="1:71" s="1" customFormat="1" ht="12" customHeight="1">
      <c r="B22" s="21"/>
      <c r="C22" s="22"/>
      <c r="D22" s="29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G22" s="320"/>
    </row>
    <row r="23" spans="1:71" s="1" customFormat="1" ht="48" customHeight="1">
      <c r="B23" s="21"/>
      <c r="C23" s="22"/>
      <c r="D23" s="22"/>
      <c r="E23" s="327" t="s">
        <v>36</v>
      </c>
      <c r="F23" s="327"/>
      <c r="G23" s="327"/>
      <c r="H23" s="327"/>
      <c r="I23" s="327"/>
      <c r="J23" s="327"/>
      <c r="K23" s="327"/>
      <c r="L23" s="327"/>
      <c r="M23" s="327"/>
      <c r="N23" s="327"/>
      <c r="O23" s="327"/>
      <c r="P23" s="327"/>
      <c r="Q23" s="327"/>
      <c r="R23" s="327"/>
      <c r="S23" s="327"/>
      <c r="T23" s="327"/>
      <c r="U23" s="327"/>
      <c r="V23" s="327"/>
      <c r="W23" s="327"/>
      <c r="X23" s="327"/>
      <c r="Y23" s="327"/>
      <c r="Z23" s="327"/>
      <c r="AA23" s="327"/>
      <c r="AB23" s="327"/>
      <c r="AC23" s="327"/>
      <c r="AD23" s="327"/>
      <c r="AE23" s="327"/>
      <c r="AF23" s="327"/>
      <c r="AG23" s="327"/>
      <c r="AH23" s="327"/>
      <c r="AI23" s="327"/>
      <c r="AJ23" s="327"/>
      <c r="AK23" s="327"/>
      <c r="AL23" s="327"/>
      <c r="AM23" s="327"/>
      <c r="AN23" s="327"/>
      <c r="AO23" s="22"/>
      <c r="AP23" s="22"/>
      <c r="AQ23" s="22"/>
      <c r="AR23" s="20"/>
      <c r="BG23" s="320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G24" s="320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G25" s="320"/>
    </row>
    <row r="26" spans="1:71" s="2" customFormat="1" ht="25.9" customHeight="1">
      <c r="A26" s="34"/>
      <c r="B26" s="35"/>
      <c r="C26" s="36"/>
      <c r="D26" s="37" t="s">
        <v>37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28">
        <f>ROUND(AG54,2)</f>
        <v>0</v>
      </c>
      <c r="AL26" s="329"/>
      <c r="AM26" s="329"/>
      <c r="AN26" s="329"/>
      <c r="AO26" s="329"/>
      <c r="AP26" s="36"/>
      <c r="AQ26" s="36"/>
      <c r="AR26" s="39"/>
      <c r="BG26" s="320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G27" s="320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30" t="s">
        <v>38</v>
      </c>
      <c r="M28" s="330"/>
      <c r="N28" s="330"/>
      <c r="O28" s="330"/>
      <c r="P28" s="330"/>
      <c r="Q28" s="36"/>
      <c r="R28" s="36"/>
      <c r="S28" s="36"/>
      <c r="T28" s="36"/>
      <c r="U28" s="36"/>
      <c r="V28" s="36"/>
      <c r="W28" s="330" t="s">
        <v>39</v>
      </c>
      <c r="X28" s="330"/>
      <c r="Y28" s="330"/>
      <c r="Z28" s="330"/>
      <c r="AA28" s="330"/>
      <c r="AB28" s="330"/>
      <c r="AC28" s="330"/>
      <c r="AD28" s="330"/>
      <c r="AE28" s="330"/>
      <c r="AF28" s="36"/>
      <c r="AG28" s="36"/>
      <c r="AH28" s="36"/>
      <c r="AI28" s="36"/>
      <c r="AJ28" s="36"/>
      <c r="AK28" s="330" t="s">
        <v>40</v>
      </c>
      <c r="AL28" s="330"/>
      <c r="AM28" s="330"/>
      <c r="AN28" s="330"/>
      <c r="AO28" s="330"/>
      <c r="AP28" s="36"/>
      <c r="AQ28" s="36"/>
      <c r="AR28" s="39"/>
      <c r="BG28" s="320"/>
    </row>
    <row r="29" spans="1:71" s="3" customFormat="1" ht="14.45" customHeight="1">
      <c r="B29" s="40"/>
      <c r="C29" s="41"/>
      <c r="D29" s="29" t="s">
        <v>41</v>
      </c>
      <c r="E29" s="41"/>
      <c r="F29" s="29" t="s">
        <v>42</v>
      </c>
      <c r="G29" s="41"/>
      <c r="H29" s="41"/>
      <c r="I29" s="41"/>
      <c r="J29" s="41"/>
      <c r="K29" s="41"/>
      <c r="L29" s="333">
        <v>0.21</v>
      </c>
      <c r="M29" s="332"/>
      <c r="N29" s="332"/>
      <c r="O29" s="332"/>
      <c r="P29" s="332"/>
      <c r="Q29" s="41"/>
      <c r="R29" s="41"/>
      <c r="S29" s="41"/>
      <c r="T29" s="41"/>
      <c r="U29" s="41"/>
      <c r="V29" s="41"/>
      <c r="W29" s="331">
        <f>ROUND(BB54, 2)</f>
        <v>0</v>
      </c>
      <c r="X29" s="332"/>
      <c r="Y29" s="332"/>
      <c r="Z29" s="332"/>
      <c r="AA29" s="332"/>
      <c r="AB29" s="332"/>
      <c r="AC29" s="332"/>
      <c r="AD29" s="332"/>
      <c r="AE29" s="332"/>
      <c r="AF29" s="41"/>
      <c r="AG29" s="41"/>
      <c r="AH29" s="41"/>
      <c r="AI29" s="41"/>
      <c r="AJ29" s="41"/>
      <c r="AK29" s="331">
        <f>ROUND(AX54, 2)</f>
        <v>0</v>
      </c>
      <c r="AL29" s="332"/>
      <c r="AM29" s="332"/>
      <c r="AN29" s="332"/>
      <c r="AO29" s="332"/>
      <c r="AP29" s="41"/>
      <c r="AQ29" s="41"/>
      <c r="AR29" s="42"/>
      <c r="BG29" s="321"/>
    </row>
    <row r="30" spans="1:71" s="3" customFormat="1" ht="14.45" customHeight="1">
      <c r="B30" s="40"/>
      <c r="C30" s="41"/>
      <c r="D30" s="41"/>
      <c r="E30" s="41"/>
      <c r="F30" s="29" t="s">
        <v>43</v>
      </c>
      <c r="G30" s="41"/>
      <c r="H30" s="41"/>
      <c r="I30" s="41"/>
      <c r="J30" s="41"/>
      <c r="K30" s="41"/>
      <c r="L30" s="333">
        <v>0.12</v>
      </c>
      <c r="M30" s="332"/>
      <c r="N30" s="332"/>
      <c r="O30" s="332"/>
      <c r="P30" s="332"/>
      <c r="Q30" s="41"/>
      <c r="R30" s="41"/>
      <c r="S30" s="41"/>
      <c r="T30" s="41"/>
      <c r="U30" s="41"/>
      <c r="V30" s="41"/>
      <c r="W30" s="331">
        <f>ROUND(BC54, 2)</f>
        <v>0</v>
      </c>
      <c r="X30" s="332"/>
      <c r="Y30" s="332"/>
      <c r="Z30" s="332"/>
      <c r="AA30" s="332"/>
      <c r="AB30" s="332"/>
      <c r="AC30" s="332"/>
      <c r="AD30" s="332"/>
      <c r="AE30" s="332"/>
      <c r="AF30" s="41"/>
      <c r="AG30" s="41"/>
      <c r="AH30" s="41"/>
      <c r="AI30" s="41"/>
      <c r="AJ30" s="41"/>
      <c r="AK30" s="331">
        <f>ROUND(AY54, 2)</f>
        <v>0</v>
      </c>
      <c r="AL30" s="332"/>
      <c r="AM30" s="332"/>
      <c r="AN30" s="332"/>
      <c r="AO30" s="332"/>
      <c r="AP30" s="41"/>
      <c r="AQ30" s="41"/>
      <c r="AR30" s="42"/>
      <c r="BG30" s="321"/>
    </row>
    <row r="31" spans="1:71" s="3" customFormat="1" ht="14.45" hidden="1" customHeight="1">
      <c r="B31" s="40"/>
      <c r="C31" s="41"/>
      <c r="D31" s="41"/>
      <c r="E31" s="41"/>
      <c r="F31" s="29" t="s">
        <v>44</v>
      </c>
      <c r="G31" s="41"/>
      <c r="H31" s="41"/>
      <c r="I31" s="41"/>
      <c r="J31" s="41"/>
      <c r="K31" s="41"/>
      <c r="L31" s="333">
        <v>0.21</v>
      </c>
      <c r="M31" s="332"/>
      <c r="N31" s="332"/>
      <c r="O31" s="332"/>
      <c r="P31" s="332"/>
      <c r="Q31" s="41"/>
      <c r="R31" s="41"/>
      <c r="S31" s="41"/>
      <c r="T31" s="41"/>
      <c r="U31" s="41"/>
      <c r="V31" s="41"/>
      <c r="W31" s="331">
        <f>ROUND(BD54, 2)</f>
        <v>0</v>
      </c>
      <c r="X31" s="332"/>
      <c r="Y31" s="332"/>
      <c r="Z31" s="332"/>
      <c r="AA31" s="332"/>
      <c r="AB31" s="332"/>
      <c r="AC31" s="332"/>
      <c r="AD31" s="332"/>
      <c r="AE31" s="332"/>
      <c r="AF31" s="41"/>
      <c r="AG31" s="41"/>
      <c r="AH31" s="41"/>
      <c r="AI31" s="41"/>
      <c r="AJ31" s="41"/>
      <c r="AK31" s="331">
        <v>0</v>
      </c>
      <c r="AL31" s="332"/>
      <c r="AM31" s="332"/>
      <c r="AN31" s="332"/>
      <c r="AO31" s="332"/>
      <c r="AP31" s="41"/>
      <c r="AQ31" s="41"/>
      <c r="AR31" s="42"/>
      <c r="BG31" s="321"/>
    </row>
    <row r="32" spans="1:71" s="3" customFormat="1" ht="14.45" hidden="1" customHeight="1">
      <c r="B32" s="40"/>
      <c r="C32" s="41"/>
      <c r="D32" s="41"/>
      <c r="E32" s="41"/>
      <c r="F32" s="29" t="s">
        <v>45</v>
      </c>
      <c r="G32" s="41"/>
      <c r="H32" s="41"/>
      <c r="I32" s="41"/>
      <c r="J32" s="41"/>
      <c r="K32" s="41"/>
      <c r="L32" s="333">
        <v>0.12</v>
      </c>
      <c r="M32" s="332"/>
      <c r="N32" s="332"/>
      <c r="O32" s="332"/>
      <c r="P32" s="332"/>
      <c r="Q32" s="41"/>
      <c r="R32" s="41"/>
      <c r="S32" s="41"/>
      <c r="T32" s="41"/>
      <c r="U32" s="41"/>
      <c r="V32" s="41"/>
      <c r="W32" s="331">
        <f>ROUND(BE54, 2)</f>
        <v>0</v>
      </c>
      <c r="X32" s="332"/>
      <c r="Y32" s="332"/>
      <c r="Z32" s="332"/>
      <c r="AA32" s="332"/>
      <c r="AB32" s="332"/>
      <c r="AC32" s="332"/>
      <c r="AD32" s="332"/>
      <c r="AE32" s="332"/>
      <c r="AF32" s="41"/>
      <c r="AG32" s="41"/>
      <c r="AH32" s="41"/>
      <c r="AI32" s="41"/>
      <c r="AJ32" s="41"/>
      <c r="AK32" s="331">
        <v>0</v>
      </c>
      <c r="AL32" s="332"/>
      <c r="AM32" s="332"/>
      <c r="AN32" s="332"/>
      <c r="AO32" s="332"/>
      <c r="AP32" s="41"/>
      <c r="AQ32" s="41"/>
      <c r="AR32" s="42"/>
      <c r="BG32" s="321"/>
    </row>
    <row r="33" spans="1:59" s="3" customFormat="1" ht="14.45" hidden="1" customHeight="1">
      <c r="B33" s="40"/>
      <c r="C33" s="41"/>
      <c r="D33" s="41"/>
      <c r="E33" s="41"/>
      <c r="F33" s="29" t="s">
        <v>46</v>
      </c>
      <c r="G33" s="41"/>
      <c r="H33" s="41"/>
      <c r="I33" s="41"/>
      <c r="J33" s="41"/>
      <c r="K33" s="41"/>
      <c r="L33" s="333">
        <v>0</v>
      </c>
      <c r="M33" s="332"/>
      <c r="N33" s="332"/>
      <c r="O33" s="332"/>
      <c r="P33" s="332"/>
      <c r="Q33" s="41"/>
      <c r="R33" s="41"/>
      <c r="S33" s="41"/>
      <c r="T33" s="41"/>
      <c r="U33" s="41"/>
      <c r="V33" s="41"/>
      <c r="W33" s="331">
        <f>ROUND(BF54, 2)</f>
        <v>0</v>
      </c>
      <c r="X33" s="332"/>
      <c r="Y33" s="332"/>
      <c r="Z33" s="332"/>
      <c r="AA33" s="332"/>
      <c r="AB33" s="332"/>
      <c r="AC33" s="332"/>
      <c r="AD33" s="332"/>
      <c r="AE33" s="332"/>
      <c r="AF33" s="41"/>
      <c r="AG33" s="41"/>
      <c r="AH33" s="41"/>
      <c r="AI33" s="41"/>
      <c r="AJ33" s="41"/>
      <c r="AK33" s="331">
        <v>0</v>
      </c>
      <c r="AL33" s="332"/>
      <c r="AM33" s="332"/>
      <c r="AN33" s="332"/>
      <c r="AO33" s="332"/>
      <c r="AP33" s="41"/>
      <c r="AQ33" s="41"/>
      <c r="AR33" s="42"/>
    </row>
    <row r="34" spans="1:59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G34" s="34"/>
    </row>
    <row r="35" spans="1:59" s="2" customFormat="1" ht="25.9" customHeight="1">
      <c r="A35" s="34"/>
      <c r="B35" s="35"/>
      <c r="C35" s="43"/>
      <c r="D35" s="44" t="s">
        <v>47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48</v>
      </c>
      <c r="U35" s="45"/>
      <c r="V35" s="45"/>
      <c r="W35" s="45"/>
      <c r="X35" s="337" t="s">
        <v>49</v>
      </c>
      <c r="Y35" s="335"/>
      <c r="Z35" s="335"/>
      <c r="AA35" s="335"/>
      <c r="AB35" s="335"/>
      <c r="AC35" s="45"/>
      <c r="AD35" s="45"/>
      <c r="AE35" s="45"/>
      <c r="AF35" s="45"/>
      <c r="AG35" s="45"/>
      <c r="AH35" s="45"/>
      <c r="AI35" s="45"/>
      <c r="AJ35" s="45"/>
      <c r="AK35" s="334">
        <f>SUM(AK26:AK33)</f>
        <v>0</v>
      </c>
      <c r="AL35" s="335"/>
      <c r="AM35" s="335"/>
      <c r="AN35" s="335"/>
      <c r="AO35" s="336"/>
      <c r="AP35" s="43"/>
      <c r="AQ35" s="43"/>
      <c r="AR35" s="39"/>
      <c r="BG35" s="34"/>
    </row>
    <row r="36" spans="1:59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G36" s="34"/>
    </row>
    <row r="37" spans="1:59" s="2" customFormat="1" ht="6.95" customHeight="1">
      <c r="A37" s="34"/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39"/>
      <c r="BG37" s="34"/>
    </row>
    <row r="41" spans="1:59" s="2" customFormat="1" ht="6.95" customHeight="1">
      <c r="A41" s="34"/>
      <c r="B41" s="49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39"/>
      <c r="BG41" s="34"/>
    </row>
    <row r="42" spans="1:59" s="2" customFormat="1" ht="24.95" customHeight="1">
      <c r="A42" s="34"/>
      <c r="B42" s="35"/>
      <c r="C42" s="23" t="s">
        <v>50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9"/>
      <c r="BG42" s="34"/>
    </row>
    <row r="43" spans="1:59" s="2" customFormat="1" ht="6.95" customHeight="1">
      <c r="A43" s="34"/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9"/>
      <c r="BG43" s="34"/>
    </row>
    <row r="44" spans="1:59" s="4" customFormat="1" ht="12" customHeight="1">
      <c r="B44" s="51"/>
      <c r="C44" s="29" t="s">
        <v>14</v>
      </c>
      <c r="D44" s="52"/>
      <c r="E44" s="52"/>
      <c r="F44" s="52"/>
      <c r="G44" s="52"/>
      <c r="H44" s="52"/>
      <c r="I44" s="52"/>
      <c r="J44" s="52"/>
      <c r="K44" s="52"/>
      <c r="L44" s="52" t="str">
        <f>K5</f>
        <v>2024-207_342,344</v>
      </c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3"/>
    </row>
    <row r="45" spans="1:59" s="5" customFormat="1" ht="36.950000000000003" customHeight="1">
      <c r="B45" s="54"/>
      <c r="C45" s="55" t="s">
        <v>17</v>
      </c>
      <c r="D45" s="56"/>
      <c r="E45" s="56"/>
      <c r="F45" s="56"/>
      <c r="G45" s="56"/>
      <c r="H45" s="56"/>
      <c r="I45" s="56"/>
      <c r="J45" s="56"/>
      <c r="K45" s="56"/>
      <c r="L45" s="299" t="str">
        <f>K6</f>
        <v>Údržba HOZ Veselí</v>
      </c>
      <c r="M45" s="300"/>
      <c r="N45" s="300"/>
      <c r="O45" s="300"/>
      <c r="P45" s="300"/>
      <c r="Q45" s="300"/>
      <c r="R45" s="300"/>
      <c r="S45" s="300"/>
      <c r="T45" s="300"/>
      <c r="U45" s="300"/>
      <c r="V45" s="300"/>
      <c r="W45" s="300"/>
      <c r="X45" s="300"/>
      <c r="Y45" s="300"/>
      <c r="Z45" s="300"/>
      <c r="AA45" s="300"/>
      <c r="AB45" s="300"/>
      <c r="AC45" s="300"/>
      <c r="AD45" s="300"/>
      <c r="AE45" s="300"/>
      <c r="AF45" s="300"/>
      <c r="AG45" s="300"/>
      <c r="AH45" s="300"/>
      <c r="AI45" s="300"/>
      <c r="AJ45" s="300"/>
      <c r="AK45" s="300"/>
      <c r="AL45" s="300"/>
      <c r="AM45" s="300"/>
      <c r="AN45" s="300"/>
      <c r="AO45" s="300"/>
      <c r="AP45" s="56"/>
      <c r="AQ45" s="56"/>
      <c r="AR45" s="57"/>
    </row>
    <row r="46" spans="1:59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9"/>
      <c r="BG46" s="34"/>
    </row>
    <row r="47" spans="1:59" s="2" customFormat="1" ht="12" customHeight="1">
      <c r="A47" s="34"/>
      <c r="B47" s="35"/>
      <c r="C47" s="29" t="s">
        <v>22</v>
      </c>
      <c r="D47" s="36"/>
      <c r="E47" s="36"/>
      <c r="F47" s="36"/>
      <c r="G47" s="36"/>
      <c r="H47" s="36"/>
      <c r="I47" s="36"/>
      <c r="J47" s="36"/>
      <c r="K47" s="36"/>
      <c r="L47" s="58" t="str">
        <f>IF(K8="","",K8)</f>
        <v>Veselí nad Lužnicí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29" t="s">
        <v>24</v>
      </c>
      <c r="AJ47" s="36"/>
      <c r="AK47" s="36"/>
      <c r="AL47" s="36"/>
      <c r="AM47" s="301" t="str">
        <f>IF(AN8= "","",AN8)</f>
        <v>Vyplň údaj</v>
      </c>
      <c r="AN47" s="301"/>
      <c r="AO47" s="36"/>
      <c r="AP47" s="36"/>
      <c r="AQ47" s="36"/>
      <c r="AR47" s="39"/>
      <c r="BG47" s="34"/>
    </row>
    <row r="48" spans="1:59" s="2" customFormat="1" ht="6.95" customHeight="1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9"/>
      <c r="BG48" s="34"/>
    </row>
    <row r="49" spans="1:91" s="2" customFormat="1" ht="15.6" customHeight="1">
      <c r="A49" s="34"/>
      <c r="B49" s="35"/>
      <c r="C49" s="29" t="s">
        <v>25</v>
      </c>
      <c r="D49" s="36"/>
      <c r="E49" s="36"/>
      <c r="F49" s="36"/>
      <c r="G49" s="36"/>
      <c r="H49" s="36"/>
      <c r="I49" s="36"/>
      <c r="J49" s="36"/>
      <c r="K49" s="36"/>
      <c r="L49" s="52" t="str">
        <f>IF(E11= "","",E11)</f>
        <v>SPÚ OVHS České Budějovice</v>
      </c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29" t="s">
        <v>31</v>
      </c>
      <c r="AJ49" s="36"/>
      <c r="AK49" s="36"/>
      <c r="AL49" s="36"/>
      <c r="AM49" s="302" t="str">
        <f>IF(E17="","",E17)</f>
        <v xml:space="preserve"> </v>
      </c>
      <c r="AN49" s="303"/>
      <c r="AO49" s="303"/>
      <c r="AP49" s="303"/>
      <c r="AQ49" s="36"/>
      <c r="AR49" s="39"/>
      <c r="AS49" s="304" t="s">
        <v>51</v>
      </c>
      <c r="AT49" s="305"/>
      <c r="AU49" s="60"/>
      <c r="AV49" s="60"/>
      <c r="AW49" s="60"/>
      <c r="AX49" s="60"/>
      <c r="AY49" s="60"/>
      <c r="AZ49" s="60"/>
      <c r="BA49" s="60"/>
      <c r="BB49" s="60"/>
      <c r="BC49" s="60"/>
      <c r="BD49" s="60"/>
      <c r="BE49" s="60"/>
      <c r="BF49" s="61"/>
      <c r="BG49" s="34"/>
    </row>
    <row r="50" spans="1:91" s="2" customFormat="1" ht="15.6" customHeight="1">
      <c r="A50" s="34"/>
      <c r="B50" s="35"/>
      <c r="C50" s="29" t="s">
        <v>29</v>
      </c>
      <c r="D50" s="36"/>
      <c r="E50" s="36"/>
      <c r="F50" s="36"/>
      <c r="G50" s="36"/>
      <c r="H50" s="36"/>
      <c r="I50" s="36"/>
      <c r="J50" s="36"/>
      <c r="K50" s="36"/>
      <c r="L50" s="52" t="str">
        <f>IF(E14= "Vyplň údaj","",E14)</f>
        <v/>
      </c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29" t="s">
        <v>33</v>
      </c>
      <c r="AJ50" s="36"/>
      <c r="AK50" s="36"/>
      <c r="AL50" s="36"/>
      <c r="AM50" s="302" t="str">
        <f>IF(E20="","",E20)</f>
        <v>Bc. Karel Janeček</v>
      </c>
      <c r="AN50" s="303"/>
      <c r="AO50" s="303"/>
      <c r="AP50" s="303"/>
      <c r="AQ50" s="36"/>
      <c r="AR50" s="39"/>
      <c r="AS50" s="306"/>
      <c r="AT50" s="307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3"/>
      <c r="BG50" s="34"/>
    </row>
    <row r="51" spans="1:91" s="2" customFormat="1" ht="10.9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9"/>
      <c r="AS51" s="308"/>
      <c r="AT51" s="309"/>
      <c r="AU51" s="64"/>
      <c r="AV51" s="64"/>
      <c r="AW51" s="64"/>
      <c r="AX51" s="64"/>
      <c r="AY51" s="64"/>
      <c r="AZ51" s="64"/>
      <c r="BA51" s="64"/>
      <c r="BB51" s="64"/>
      <c r="BC51" s="64"/>
      <c r="BD51" s="64"/>
      <c r="BE51" s="64"/>
      <c r="BF51" s="65"/>
      <c r="BG51" s="34"/>
    </row>
    <row r="52" spans="1:91" s="2" customFormat="1" ht="29.25" customHeight="1">
      <c r="A52" s="34"/>
      <c r="B52" s="35"/>
      <c r="C52" s="310" t="s">
        <v>52</v>
      </c>
      <c r="D52" s="311"/>
      <c r="E52" s="311"/>
      <c r="F52" s="311"/>
      <c r="G52" s="311"/>
      <c r="H52" s="66"/>
      <c r="I52" s="313" t="s">
        <v>53</v>
      </c>
      <c r="J52" s="311"/>
      <c r="K52" s="311"/>
      <c r="L52" s="311"/>
      <c r="M52" s="311"/>
      <c r="N52" s="311"/>
      <c r="O52" s="311"/>
      <c r="P52" s="311"/>
      <c r="Q52" s="311"/>
      <c r="R52" s="311"/>
      <c r="S52" s="311"/>
      <c r="T52" s="311"/>
      <c r="U52" s="311"/>
      <c r="V52" s="311"/>
      <c r="W52" s="311"/>
      <c r="X52" s="311"/>
      <c r="Y52" s="311"/>
      <c r="Z52" s="311"/>
      <c r="AA52" s="311"/>
      <c r="AB52" s="311"/>
      <c r="AC52" s="311"/>
      <c r="AD52" s="311"/>
      <c r="AE52" s="311"/>
      <c r="AF52" s="311"/>
      <c r="AG52" s="312" t="s">
        <v>54</v>
      </c>
      <c r="AH52" s="311"/>
      <c r="AI52" s="311"/>
      <c r="AJ52" s="311"/>
      <c r="AK52" s="311"/>
      <c r="AL52" s="311"/>
      <c r="AM52" s="311"/>
      <c r="AN52" s="313" t="s">
        <v>55</v>
      </c>
      <c r="AO52" s="311"/>
      <c r="AP52" s="311"/>
      <c r="AQ52" s="67" t="s">
        <v>56</v>
      </c>
      <c r="AR52" s="39"/>
      <c r="AS52" s="68" t="s">
        <v>57</v>
      </c>
      <c r="AT52" s="69" t="s">
        <v>58</v>
      </c>
      <c r="AU52" s="69" t="s">
        <v>59</v>
      </c>
      <c r="AV52" s="69" t="s">
        <v>60</v>
      </c>
      <c r="AW52" s="69" t="s">
        <v>61</v>
      </c>
      <c r="AX52" s="69" t="s">
        <v>62</v>
      </c>
      <c r="AY52" s="69" t="s">
        <v>63</v>
      </c>
      <c r="AZ52" s="69" t="s">
        <v>64</v>
      </c>
      <c r="BA52" s="69" t="s">
        <v>65</v>
      </c>
      <c r="BB52" s="69" t="s">
        <v>66</v>
      </c>
      <c r="BC52" s="69" t="s">
        <v>67</v>
      </c>
      <c r="BD52" s="69" t="s">
        <v>68</v>
      </c>
      <c r="BE52" s="69" t="s">
        <v>69</v>
      </c>
      <c r="BF52" s="70" t="s">
        <v>70</v>
      </c>
      <c r="BG52" s="34"/>
    </row>
    <row r="53" spans="1:91" s="2" customFormat="1" ht="10.9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9"/>
      <c r="AS53" s="71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3"/>
      <c r="BG53" s="34"/>
    </row>
    <row r="54" spans="1:91" s="6" customFormat="1" ht="32.450000000000003" customHeight="1">
      <c r="B54" s="74"/>
      <c r="C54" s="75" t="s">
        <v>71</v>
      </c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317">
        <f>ROUND(SUM(AG55:AG58),2)</f>
        <v>0</v>
      </c>
      <c r="AH54" s="317"/>
      <c r="AI54" s="317"/>
      <c r="AJ54" s="317"/>
      <c r="AK54" s="317"/>
      <c r="AL54" s="317"/>
      <c r="AM54" s="317"/>
      <c r="AN54" s="318">
        <f>SUM(AG54,AV54)</f>
        <v>0</v>
      </c>
      <c r="AO54" s="318"/>
      <c r="AP54" s="318"/>
      <c r="AQ54" s="78" t="s">
        <v>20</v>
      </c>
      <c r="AR54" s="79"/>
      <c r="AS54" s="80">
        <f>ROUND(SUM(AS55:AS58),2)</f>
        <v>0</v>
      </c>
      <c r="AT54" s="81">
        <f>ROUND(SUM(AT55:AT58),2)</f>
        <v>0</v>
      </c>
      <c r="AU54" s="82">
        <f>ROUND(SUM(AU55:AU58),2)</f>
        <v>0</v>
      </c>
      <c r="AV54" s="82">
        <f>ROUND(SUM(AX54:AY54),2)</f>
        <v>0</v>
      </c>
      <c r="AW54" s="83">
        <f>ROUND(SUM(AW55:AW58),5)</f>
        <v>0</v>
      </c>
      <c r="AX54" s="82">
        <f>ROUND(BB54*L29,2)</f>
        <v>0</v>
      </c>
      <c r="AY54" s="82">
        <f>ROUND(BC54*L30,2)</f>
        <v>0</v>
      </c>
      <c r="AZ54" s="82">
        <f>ROUND(BD54*L29,2)</f>
        <v>0</v>
      </c>
      <c r="BA54" s="82">
        <f>ROUND(BE54*L30,2)</f>
        <v>0</v>
      </c>
      <c r="BB54" s="82">
        <f>ROUND(SUM(BB55:BB58),2)</f>
        <v>0</v>
      </c>
      <c r="BC54" s="82">
        <f>ROUND(SUM(BC55:BC58),2)</f>
        <v>0</v>
      </c>
      <c r="BD54" s="82">
        <f>ROUND(SUM(BD55:BD58),2)</f>
        <v>0</v>
      </c>
      <c r="BE54" s="82">
        <f>ROUND(SUM(BE55:BE58),2)</f>
        <v>0</v>
      </c>
      <c r="BF54" s="84">
        <f>ROUND(SUM(BF55:BF58),2)</f>
        <v>0</v>
      </c>
      <c r="BS54" s="85" t="s">
        <v>72</v>
      </c>
      <c r="BT54" s="85" t="s">
        <v>73</v>
      </c>
      <c r="BU54" s="86" t="s">
        <v>74</v>
      </c>
      <c r="BV54" s="85" t="s">
        <v>75</v>
      </c>
      <c r="BW54" s="85" t="s">
        <v>6</v>
      </c>
      <c r="BX54" s="85" t="s">
        <v>76</v>
      </c>
      <c r="CL54" s="85" t="s">
        <v>20</v>
      </c>
    </row>
    <row r="55" spans="1:91" s="7" customFormat="1" ht="37.15" customHeight="1">
      <c r="A55" s="87" t="s">
        <v>77</v>
      </c>
      <c r="B55" s="88"/>
      <c r="C55" s="89"/>
      <c r="D55" s="314" t="s">
        <v>78</v>
      </c>
      <c r="E55" s="314"/>
      <c r="F55" s="314"/>
      <c r="G55" s="314"/>
      <c r="H55" s="314"/>
      <c r="I55" s="90"/>
      <c r="J55" s="314" t="s">
        <v>79</v>
      </c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5">
        <f>'2023-207_342-1 - SO1 Údrž...'!K32</f>
        <v>0</v>
      </c>
      <c r="AH55" s="316"/>
      <c r="AI55" s="316"/>
      <c r="AJ55" s="316"/>
      <c r="AK55" s="316"/>
      <c r="AL55" s="316"/>
      <c r="AM55" s="316"/>
      <c r="AN55" s="315">
        <f>SUM(AG55,AV55)</f>
        <v>0</v>
      </c>
      <c r="AO55" s="316"/>
      <c r="AP55" s="316"/>
      <c r="AQ55" s="91" t="s">
        <v>80</v>
      </c>
      <c r="AR55" s="92"/>
      <c r="AS55" s="93">
        <f>'2023-207_342-1 - SO1 Údrž...'!K30</f>
        <v>0</v>
      </c>
      <c r="AT55" s="94">
        <f>'2023-207_342-1 - SO1 Údrž...'!K31</f>
        <v>0</v>
      </c>
      <c r="AU55" s="94">
        <v>0</v>
      </c>
      <c r="AV55" s="94">
        <f>ROUND(SUM(AX55:AY55),2)</f>
        <v>0</v>
      </c>
      <c r="AW55" s="95">
        <f>'2023-207_342-1 - SO1 Údrž...'!T83</f>
        <v>0</v>
      </c>
      <c r="AX55" s="94">
        <f>'2023-207_342-1 - SO1 Údrž...'!K35</f>
        <v>0</v>
      </c>
      <c r="AY55" s="94">
        <f>'2023-207_342-1 - SO1 Údrž...'!K36</f>
        <v>0</v>
      </c>
      <c r="AZ55" s="94">
        <f>'2023-207_342-1 - SO1 Údrž...'!K37</f>
        <v>0</v>
      </c>
      <c r="BA55" s="94">
        <f>'2023-207_342-1 - SO1 Údrž...'!K38</f>
        <v>0</v>
      </c>
      <c r="BB55" s="94">
        <f>'2023-207_342-1 - SO1 Údrž...'!F35</f>
        <v>0</v>
      </c>
      <c r="BC55" s="94">
        <f>'2023-207_342-1 - SO1 Údrž...'!F36</f>
        <v>0</v>
      </c>
      <c r="BD55" s="94">
        <f>'2023-207_342-1 - SO1 Údrž...'!F37</f>
        <v>0</v>
      </c>
      <c r="BE55" s="94">
        <f>'2023-207_342-1 - SO1 Údrž...'!F38</f>
        <v>0</v>
      </c>
      <c r="BF55" s="96">
        <f>'2023-207_342-1 - SO1 Údrž...'!F39</f>
        <v>0</v>
      </c>
      <c r="BT55" s="97" t="s">
        <v>81</v>
      </c>
      <c r="BV55" s="97" t="s">
        <v>75</v>
      </c>
      <c r="BW55" s="97" t="s">
        <v>82</v>
      </c>
      <c r="BX55" s="97" t="s">
        <v>6</v>
      </c>
      <c r="CL55" s="97" t="s">
        <v>20</v>
      </c>
      <c r="CM55" s="97" t="s">
        <v>83</v>
      </c>
    </row>
    <row r="56" spans="1:91" s="7" customFormat="1" ht="37.15" customHeight="1">
      <c r="A56" s="87" t="s">
        <v>77</v>
      </c>
      <c r="B56" s="88"/>
      <c r="C56" s="89"/>
      <c r="D56" s="314" t="s">
        <v>84</v>
      </c>
      <c r="E56" s="314"/>
      <c r="F56" s="314"/>
      <c r="G56" s="314"/>
      <c r="H56" s="314"/>
      <c r="I56" s="90"/>
      <c r="J56" s="314" t="s">
        <v>85</v>
      </c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5">
        <f>'2023-207_342-2 - SO2 Údrž...'!K32</f>
        <v>0</v>
      </c>
      <c r="AH56" s="316"/>
      <c r="AI56" s="316"/>
      <c r="AJ56" s="316"/>
      <c r="AK56" s="316"/>
      <c r="AL56" s="316"/>
      <c r="AM56" s="316"/>
      <c r="AN56" s="315">
        <f>SUM(AG56,AV56)</f>
        <v>0</v>
      </c>
      <c r="AO56" s="316"/>
      <c r="AP56" s="316"/>
      <c r="AQ56" s="91" t="s">
        <v>80</v>
      </c>
      <c r="AR56" s="92"/>
      <c r="AS56" s="93">
        <f>'2023-207_342-2 - SO2 Údrž...'!K30</f>
        <v>0</v>
      </c>
      <c r="AT56" s="94">
        <f>'2023-207_342-2 - SO2 Údrž...'!K31</f>
        <v>0</v>
      </c>
      <c r="AU56" s="94">
        <v>0</v>
      </c>
      <c r="AV56" s="94">
        <f>ROUND(SUM(AX56:AY56),2)</f>
        <v>0</v>
      </c>
      <c r="AW56" s="95">
        <f>'2023-207_342-2 - SO2 Údrž...'!T83</f>
        <v>0</v>
      </c>
      <c r="AX56" s="94">
        <f>'2023-207_342-2 - SO2 Údrž...'!K35</f>
        <v>0</v>
      </c>
      <c r="AY56" s="94">
        <f>'2023-207_342-2 - SO2 Údrž...'!K36</f>
        <v>0</v>
      </c>
      <c r="AZ56" s="94">
        <f>'2023-207_342-2 - SO2 Údrž...'!K37</f>
        <v>0</v>
      </c>
      <c r="BA56" s="94">
        <f>'2023-207_342-2 - SO2 Údrž...'!K38</f>
        <v>0</v>
      </c>
      <c r="BB56" s="94">
        <f>'2023-207_342-2 - SO2 Údrž...'!F35</f>
        <v>0</v>
      </c>
      <c r="BC56" s="94">
        <f>'2023-207_342-2 - SO2 Údrž...'!F36</f>
        <v>0</v>
      </c>
      <c r="BD56" s="94">
        <f>'2023-207_342-2 - SO2 Údrž...'!F37</f>
        <v>0</v>
      </c>
      <c r="BE56" s="94">
        <f>'2023-207_342-2 - SO2 Údrž...'!F38</f>
        <v>0</v>
      </c>
      <c r="BF56" s="96">
        <f>'2023-207_342-2 - SO2 Údrž...'!F39</f>
        <v>0</v>
      </c>
      <c r="BT56" s="97" t="s">
        <v>81</v>
      </c>
      <c r="BV56" s="97" t="s">
        <v>75</v>
      </c>
      <c r="BW56" s="97" t="s">
        <v>86</v>
      </c>
      <c r="BX56" s="97" t="s">
        <v>6</v>
      </c>
      <c r="CL56" s="97" t="s">
        <v>20</v>
      </c>
      <c r="CM56" s="97" t="s">
        <v>83</v>
      </c>
    </row>
    <row r="57" spans="1:91" s="7" customFormat="1" ht="37.15" customHeight="1">
      <c r="A57" s="87" t="s">
        <v>77</v>
      </c>
      <c r="B57" s="88"/>
      <c r="C57" s="89"/>
      <c r="D57" s="314" t="s">
        <v>87</v>
      </c>
      <c r="E57" s="314"/>
      <c r="F57" s="314"/>
      <c r="G57" s="314"/>
      <c r="H57" s="314"/>
      <c r="I57" s="90"/>
      <c r="J57" s="314" t="s">
        <v>88</v>
      </c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5">
        <f>'2023-207_344-1 - SO3 Údrž...'!K32</f>
        <v>0</v>
      </c>
      <c r="AH57" s="316"/>
      <c r="AI57" s="316"/>
      <c r="AJ57" s="316"/>
      <c r="AK57" s="316"/>
      <c r="AL57" s="316"/>
      <c r="AM57" s="316"/>
      <c r="AN57" s="315">
        <f>SUM(AG57,AV57)</f>
        <v>0</v>
      </c>
      <c r="AO57" s="316"/>
      <c r="AP57" s="316"/>
      <c r="AQ57" s="91" t="s">
        <v>80</v>
      </c>
      <c r="AR57" s="92"/>
      <c r="AS57" s="93">
        <f>'2023-207_344-1 - SO3 Údrž...'!K30</f>
        <v>0</v>
      </c>
      <c r="AT57" s="94">
        <f>'2023-207_344-1 - SO3 Údrž...'!K31</f>
        <v>0</v>
      </c>
      <c r="AU57" s="94">
        <v>0</v>
      </c>
      <c r="AV57" s="94">
        <f>ROUND(SUM(AX57:AY57),2)</f>
        <v>0</v>
      </c>
      <c r="AW57" s="95">
        <f>'2023-207_344-1 - SO3 Údrž...'!T83</f>
        <v>0</v>
      </c>
      <c r="AX57" s="94">
        <f>'2023-207_344-1 - SO3 Údrž...'!K35</f>
        <v>0</v>
      </c>
      <c r="AY57" s="94">
        <f>'2023-207_344-1 - SO3 Údrž...'!K36</f>
        <v>0</v>
      </c>
      <c r="AZ57" s="94">
        <f>'2023-207_344-1 - SO3 Údrž...'!K37</f>
        <v>0</v>
      </c>
      <c r="BA57" s="94">
        <f>'2023-207_344-1 - SO3 Údrž...'!K38</f>
        <v>0</v>
      </c>
      <c r="BB57" s="94">
        <f>'2023-207_344-1 - SO3 Údrž...'!F35</f>
        <v>0</v>
      </c>
      <c r="BC57" s="94">
        <f>'2023-207_344-1 - SO3 Údrž...'!F36</f>
        <v>0</v>
      </c>
      <c r="BD57" s="94">
        <f>'2023-207_344-1 - SO3 Údrž...'!F37</f>
        <v>0</v>
      </c>
      <c r="BE57" s="94">
        <f>'2023-207_344-1 - SO3 Údrž...'!F38</f>
        <v>0</v>
      </c>
      <c r="BF57" s="96">
        <f>'2023-207_344-1 - SO3 Údrž...'!F39</f>
        <v>0</v>
      </c>
      <c r="BT57" s="97" t="s">
        <v>81</v>
      </c>
      <c r="BV57" s="97" t="s">
        <v>75</v>
      </c>
      <c r="BW57" s="97" t="s">
        <v>89</v>
      </c>
      <c r="BX57" s="97" t="s">
        <v>6</v>
      </c>
      <c r="CL57" s="97" t="s">
        <v>20</v>
      </c>
      <c r="CM57" s="97" t="s">
        <v>83</v>
      </c>
    </row>
    <row r="58" spans="1:91" s="7" customFormat="1" ht="37.15" customHeight="1">
      <c r="A58" s="87" t="s">
        <v>77</v>
      </c>
      <c r="B58" s="88"/>
      <c r="C58" s="89"/>
      <c r="D58" s="314" t="s">
        <v>90</v>
      </c>
      <c r="E58" s="314"/>
      <c r="F58" s="314"/>
      <c r="G58" s="314"/>
      <c r="H58" s="314"/>
      <c r="I58" s="90"/>
      <c r="J58" s="314" t="s">
        <v>91</v>
      </c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5">
        <f>'2023-207_344-2 - SO4 Údrž...'!K32</f>
        <v>0</v>
      </c>
      <c r="AH58" s="316"/>
      <c r="AI58" s="316"/>
      <c r="AJ58" s="316"/>
      <c r="AK58" s="316"/>
      <c r="AL58" s="316"/>
      <c r="AM58" s="316"/>
      <c r="AN58" s="315">
        <f>SUM(AG58,AV58)</f>
        <v>0</v>
      </c>
      <c r="AO58" s="316"/>
      <c r="AP58" s="316"/>
      <c r="AQ58" s="91" t="s">
        <v>80</v>
      </c>
      <c r="AR58" s="92"/>
      <c r="AS58" s="98">
        <f>'2023-207_344-2 - SO4 Údrž...'!K30</f>
        <v>0</v>
      </c>
      <c r="AT58" s="99">
        <f>'2023-207_344-2 - SO4 Údrž...'!K31</f>
        <v>0</v>
      </c>
      <c r="AU58" s="99">
        <v>0</v>
      </c>
      <c r="AV58" s="99">
        <f>ROUND(SUM(AX58:AY58),2)</f>
        <v>0</v>
      </c>
      <c r="AW58" s="100">
        <f>'2023-207_344-2 - SO4 Údrž...'!T83</f>
        <v>0</v>
      </c>
      <c r="AX58" s="99">
        <f>'2023-207_344-2 - SO4 Údrž...'!K35</f>
        <v>0</v>
      </c>
      <c r="AY58" s="99">
        <f>'2023-207_344-2 - SO4 Údrž...'!K36</f>
        <v>0</v>
      </c>
      <c r="AZ58" s="99">
        <f>'2023-207_344-2 - SO4 Údrž...'!K37</f>
        <v>0</v>
      </c>
      <c r="BA58" s="99">
        <f>'2023-207_344-2 - SO4 Údrž...'!K38</f>
        <v>0</v>
      </c>
      <c r="BB58" s="99">
        <f>'2023-207_344-2 - SO4 Údrž...'!F35</f>
        <v>0</v>
      </c>
      <c r="BC58" s="99">
        <f>'2023-207_344-2 - SO4 Údrž...'!F36</f>
        <v>0</v>
      </c>
      <c r="BD58" s="99">
        <f>'2023-207_344-2 - SO4 Údrž...'!F37</f>
        <v>0</v>
      </c>
      <c r="BE58" s="99">
        <f>'2023-207_344-2 - SO4 Údrž...'!F38</f>
        <v>0</v>
      </c>
      <c r="BF58" s="101">
        <f>'2023-207_344-2 - SO4 Údrž...'!F39</f>
        <v>0</v>
      </c>
      <c r="BT58" s="97" t="s">
        <v>81</v>
      </c>
      <c r="BV58" s="97" t="s">
        <v>75</v>
      </c>
      <c r="BW58" s="97" t="s">
        <v>92</v>
      </c>
      <c r="BX58" s="97" t="s">
        <v>6</v>
      </c>
      <c r="CL58" s="97" t="s">
        <v>20</v>
      </c>
      <c r="CM58" s="97" t="s">
        <v>83</v>
      </c>
    </row>
    <row r="59" spans="1:91" s="2" customFormat="1" ht="30" customHeight="1">
      <c r="A59" s="34"/>
      <c r="B59" s="35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9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</row>
    <row r="60" spans="1:91" s="2" customFormat="1" ht="6.95" customHeight="1">
      <c r="A60" s="34"/>
      <c r="B60" s="47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39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</row>
  </sheetData>
  <sheetProtection algorithmName="SHA-512" hashValue="24KeVDqVslqrkaUibJ3gpf8Q6QokuFmFdW4uQ2s35nzL2vF3+KUyDhnv2wQW9yw9/UZzEIUxnakskPQTGrDf8w==" saltValue="SjqhIKE4gk5VBgh+HXOpH45MZ4ZcOj715LhhFt+Adgxp/TAGNB6Yy5qi/5wQwQ2ZkMMP+VvMz8FmZNQbePXBjA==" spinCount="100000" sheet="1" objects="1" scenarios="1" formatColumns="0" formatRows="0"/>
  <mergeCells count="54">
    <mergeCell ref="AR2:BG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G5:BG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58:AP58"/>
    <mergeCell ref="AG58:AM58"/>
    <mergeCell ref="D58:H58"/>
    <mergeCell ref="J58:AF58"/>
    <mergeCell ref="AG54:AM54"/>
    <mergeCell ref="AN54:AP54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L45:AO45"/>
    <mergeCell ref="AM47:AN47"/>
    <mergeCell ref="AM49:AP49"/>
    <mergeCell ref="AS49:AT51"/>
    <mergeCell ref="AM50:AP50"/>
  </mergeCells>
  <hyperlinks>
    <hyperlink ref="A55" location="'2023-207_342-1 - SO1 Údrž...'!C2" display="/" xr:uid="{00000000-0004-0000-0000-000000000000}"/>
    <hyperlink ref="A56" location="'2023-207_342-2 - SO2 Údrž...'!C2" display="/" xr:uid="{00000000-0004-0000-0000-000001000000}"/>
    <hyperlink ref="A57" location="'2023-207_344-1 - SO3 Údrž...'!C2" display="/" xr:uid="{00000000-0004-0000-0000-000002000000}"/>
    <hyperlink ref="A58" location="'2023-207_344-2 - SO4 Údrž...'!C2" display="/" xr:uid="{00000000-0004-0000-0000-000003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98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6.5" style="1" customWidth="1"/>
    <col min="13" max="13" width="10" style="1" customWidth="1"/>
    <col min="14" max="14" width="11.5" style="1" hidden="1" customWidth="1"/>
    <col min="15" max="15" width="9.1640625" style="1" hidden="1"/>
    <col min="16" max="24" width="15.1640625" style="1" hidden="1" customWidth="1"/>
    <col min="25" max="25" width="13.1640625" style="1" hidden="1" customWidth="1"/>
    <col min="26" max="26" width="17.5" style="1" customWidth="1"/>
    <col min="27" max="27" width="13.1640625" style="1" customWidth="1"/>
    <col min="28" max="28" width="16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M2" s="338"/>
      <c r="N2" s="338"/>
      <c r="O2" s="338"/>
      <c r="P2" s="338"/>
      <c r="Q2" s="338"/>
      <c r="R2" s="338"/>
      <c r="S2" s="338"/>
      <c r="T2" s="338"/>
      <c r="U2" s="338"/>
      <c r="V2" s="338"/>
      <c r="W2" s="338"/>
      <c r="X2" s="338"/>
      <c r="Y2" s="338"/>
      <c r="Z2" s="338"/>
      <c r="AT2" s="17" t="s">
        <v>82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20"/>
      <c r="AT3" s="17" t="s">
        <v>83</v>
      </c>
    </row>
    <row r="4" spans="1:46" s="1" customFormat="1" ht="24.95" customHeight="1">
      <c r="B4" s="20"/>
      <c r="D4" s="104" t="s">
        <v>93</v>
      </c>
      <c r="M4" s="20"/>
      <c r="N4" s="105" t="s">
        <v>11</v>
      </c>
      <c r="AT4" s="17" t="s">
        <v>4</v>
      </c>
    </row>
    <row r="5" spans="1:46" s="1" customFormat="1" ht="6.95" customHeight="1">
      <c r="B5" s="20"/>
      <c r="M5" s="20"/>
    </row>
    <row r="6" spans="1:46" s="1" customFormat="1" ht="12" customHeight="1">
      <c r="B6" s="20"/>
      <c r="D6" s="106" t="s">
        <v>17</v>
      </c>
      <c r="M6" s="20"/>
    </row>
    <row r="7" spans="1:46" s="1" customFormat="1" ht="14.45" customHeight="1">
      <c r="B7" s="20"/>
      <c r="E7" s="339" t="str">
        <f>'Rekapitulace stavby'!K6</f>
        <v>Údržba HOZ Veselí</v>
      </c>
      <c r="F7" s="340"/>
      <c r="G7" s="340"/>
      <c r="H7" s="340"/>
      <c r="M7" s="20"/>
    </row>
    <row r="8" spans="1:46" s="2" customFormat="1" ht="12" customHeight="1">
      <c r="A8" s="34"/>
      <c r="B8" s="39"/>
      <c r="C8" s="34"/>
      <c r="D8" s="106" t="s">
        <v>94</v>
      </c>
      <c r="E8" s="34"/>
      <c r="F8" s="34"/>
      <c r="G8" s="34"/>
      <c r="H8" s="34"/>
      <c r="I8" s="34"/>
      <c r="J8" s="34"/>
      <c r="K8" s="34"/>
      <c r="L8" s="34"/>
      <c r="M8" s="107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5.6" customHeight="1">
      <c r="A9" s="34"/>
      <c r="B9" s="39"/>
      <c r="C9" s="34"/>
      <c r="D9" s="34"/>
      <c r="E9" s="341" t="s">
        <v>95</v>
      </c>
      <c r="F9" s="342"/>
      <c r="G9" s="342"/>
      <c r="H9" s="342"/>
      <c r="I9" s="34"/>
      <c r="J9" s="34"/>
      <c r="K9" s="34"/>
      <c r="L9" s="34"/>
      <c r="M9" s="107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107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6" t="s">
        <v>19</v>
      </c>
      <c r="E11" s="34"/>
      <c r="F11" s="108" t="s">
        <v>20</v>
      </c>
      <c r="G11" s="34"/>
      <c r="H11" s="34"/>
      <c r="I11" s="106" t="s">
        <v>21</v>
      </c>
      <c r="J11" s="108" t="s">
        <v>20</v>
      </c>
      <c r="K11" s="34"/>
      <c r="L11" s="34"/>
      <c r="M11" s="107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6" t="s">
        <v>22</v>
      </c>
      <c r="E12" s="34"/>
      <c r="F12" s="108" t="s">
        <v>23</v>
      </c>
      <c r="G12" s="34"/>
      <c r="H12" s="34"/>
      <c r="I12" s="106" t="s">
        <v>24</v>
      </c>
      <c r="J12" s="109" t="str">
        <f>'Rekapitulace stavby'!AN8</f>
        <v>Vyplň údaj</v>
      </c>
      <c r="K12" s="34"/>
      <c r="L12" s="34"/>
      <c r="M12" s="107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107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6" t="s">
        <v>25</v>
      </c>
      <c r="E14" s="34"/>
      <c r="F14" s="34"/>
      <c r="G14" s="34"/>
      <c r="H14" s="34"/>
      <c r="I14" s="106" t="s">
        <v>26</v>
      </c>
      <c r="J14" s="108" t="s">
        <v>20</v>
      </c>
      <c r="K14" s="34"/>
      <c r="L14" s="34"/>
      <c r="M14" s="107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8" t="s">
        <v>27</v>
      </c>
      <c r="F15" s="34"/>
      <c r="G15" s="34"/>
      <c r="H15" s="34"/>
      <c r="I15" s="106" t="s">
        <v>28</v>
      </c>
      <c r="J15" s="108" t="s">
        <v>20</v>
      </c>
      <c r="K15" s="34"/>
      <c r="L15" s="34"/>
      <c r="M15" s="107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107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6" t="s">
        <v>29</v>
      </c>
      <c r="E17" s="34"/>
      <c r="F17" s="34"/>
      <c r="G17" s="34"/>
      <c r="H17" s="34"/>
      <c r="I17" s="106" t="s">
        <v>26</v>
      </c>
      <c r="J17" s="30" t="str">
        <f>'Rekapitulace stavby'!AN13</f>
        <v>Vyplň údaj</v>
      </c>
      <c r="K17" s="34"/>
      <c r="L17" s="34"/>
      <c r="M17" s="107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43" t="str">
        <f>'Rekapitulace stavby'!E14</f>
        <v>Vyplň údaj</v>
      </c>
      <c r="F18" s="344"/>
      <c r="G18" s="344"/>
      <c r="H18" s="344"/>
      <c r="I18" s="106" t="s">
        <v>28</v>
      </c>
      <c r="J18" s="30" t="str">
        <f>'Rekapitulace stavby'!AN14</f>
        <v>Vyplň údaj</v>
      </c>
      <c r="K18" s="34"/>
      <c r="L18" s="34"/>
      <c r="M18" s="107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107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6" t="s">
        <v>31</v>
      </c>
      <c r="E20" s="34"/>
      <c r="F20" s="34"/>
      <c r="G20" s="34"/>
      <c r="H20" s="34"/>
      <c r="I20" s="106" t="s">
        <v>26</v>
      </c>
      <c r="J20" s="108" t="str">
        <f>IF('Rekapitulace stavby'!AN16="","",'Rekapitulace stavby'!AN16)</f>
        <v/>
      </c>
      <c r="K20" s="34"/>
      <c r="L20" s="34"/>
      <c r="M20" s="107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8" t="str">
        <f>IF('Rekapitulace stavby'!E17="","",'Rekapitulace stavby'!E17)</f>
        <v xml:space="preserve"> </v>
      </c>
      <c r="F21" s="34"/>
      <c r="G21" s="34"/>
      <c r="H21" s="34"/>
      <c r="I21" s="106" t="s">
        <v>28</v>
      </c>
      <c r="J21" s="108" t="str">
        <f>IF('Rekapitulace stavby'!AN17="","",'Rekapitulace stavby'!AN17)</f>
        <v/>
      </c>
      <c r="K21" s="34"/>
      <c r="L21" s="34"/>
      <c r="M21" s="107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107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6" t="s">
        <v>33</v>
      </c>
      <c r="E23" s="34"/>
      <c r="F23" s="34"/>
      <c r="G23" s="34"/>
      <c r="H23" s="34"/>
      <c r="I23" s="106" t="s">
        <v>26</v>
      </c>
      <c r="J23" s="108" t="s">
        <v>20</v>
      </c>
      <c r="K23" s="34"/>
      <c r="L23" s="34"/>
      <c r="M23" s="107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8" t="s">
        <v>34</v>
      </c>
      <c r="F24" s="34"/>
      <c r="G24" s="34"/>
      <c r="H24" s="34"/>
      <c r="I24" s="106" t="s">
        <v>28</v>
      </c>
      <c r="J24" s="108" t="s">
        <v>20</v>
      </c>
      <c r="K24" s="34"/>
      <c r="L24" s="34"/>
      <c r="M24" s="107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107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6" t="s">
        <v>35</v>
      </c>
      <c r="E26" s="34"/>
      <c r="F26" s="34"/>
      <c r="G26" s="34"/>
      <c r="H26" s="34"/>
      <c r="I26" s="34"/>
      <c r="J26" s="34"/>
      <c r="K26" s="34"/>
      <c r="L26" s="34"/>
      <c r="M26" s="107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4.45" customHeight="1">
      <c r="A27" s="110"/>
      <c r="B27" s="111"/>
      <c r="C27" s="110"/>
      <c r="D27" s="110"/>
      <c r="E27" s="345" t="s">
        <v>20</v>
      </c>
      <c r="F27" s="345"/>
      <c r="G27" s="345"/>
      <c r="H27" s="345"/>
      <c r="I27" s="110"/>
      <c r="J27" s="110"/>
      <c r="K27" s="110"/>
      <c r="L27" s="110"/>
      <c r="M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107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3"/>
      <c r="E29" s="113"/>
      <c r="F29" s="113"/>
      <c r="G29" s="113"/>
      <c r="H29" s="113"/>
      <c r="I29" s="113"/>
      <c r="J29" s="113"/>
      <c r="K29" s="113"/>
      <c r="L29" s="113"/>
      <c r="M29" s="107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2.75">
      <c r="A30" s="34"/>
      <c r="B30" s="39"/>
      <c r="C30" s="34"/>
      <c r="D30" s="34"/>
      <c r="E30" s="106" t="s">
        <v>96</v>
      </c>
      <c r="F30" s="34"/>
      <c r="G30" s="34"/>
      <c r="H30" s="34"/>
      <c r="I30" s="34"/>
      <c r="J30" s="34"/>
      <c r="K30" s="114">
        <f>I61</f>
        <v>0</v>
      </c>
      <c r="L30" s="34"/>
      <c r="M30" s="107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12.75">
      <c r="A31" s="34"/>
      <c r="B31" s="39"/>
      <c r="C31" s="34"/>
      <c r="D31" s="34"/>
      <c r="E31" s="106" t="s">
        <v>97</v>
      </c>
      <c r="F31" s="34"/>
      <c r="G31" s="34"/>
      <c r="H31" s="34"/>
      <c r="I31" s="34"/>
      <c r="J31" s="34"/>
      <c r="K31" s="114">
        <f>J61</f>
        <v>0</v>
      </c>
      <c r="L31" s="34"/>
      <c r="M31" s="107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15" t="s">
        <v>37</v>
      </c>
      <c r="E32" s="34"/>
      <c r="F32" s="34"/>
      <c r="G32" s="34"/>
      <c r="H32" s="34"/>
      <c r="I32" s="34"/>
      <c r="J32" s="34"/>
      <c r="K32" s="116">
        <f>ROUND(K83, 2)</f>
        <v>0</v>
      </c>
      <c r="L32" s="34"/>
      <c r="M32" s="107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13"/>
      <c r="E33" s="113"/>
      <c r="F33" s="113"/>
      <c r="G33" s="113"/>
      <c r="H33" s="113"/>
      <c r="I33" s="113"/>
      <c r="J33" s="113"/>
      <c r="K33" s="113"/>
      <c r="L33" s="113"/>
      <c r="M33" s="107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17" t="s">
        <v>39</v>
      </c>
      <c r="G34" s="34"/>
      <c r="H34" s="34"/>
      <c r="I34" s="117" t="s">
        <v>38</v>
      </c>
      <c r="J34" s="34"/>
      <c r="K34" s="117" t="s">
        <v>40</v>
      </c>
      <c r="L34" s="34"/>
      <c r="M34" s="107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18" t="s">
        <v>41</v>
      </c>
      <c r="E35" s="106" t="s">
        <v>42</v>
      </c>
      <c r="F35" s="114">
        <f>ROUND((SUM(BE83:BE97)),  2)</f>
        <v>0</v>
      </c>
      <c r="G35" s="34"/>
      <c r="H35" s="34"/>
      <c r="I35" s="119">
        <v>0.21</v>
      </c>
      <c r="J35" s="34"/>
      <c r="K35" s="114">
        <f>ROUND(((SUM(BE83:BE97))*I35),  2)</f>
        <v>0</v>
      </c>
      <c r="L35" s="34"/>
      <c r="M35" s="107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06" t="s">
        <v>43</v>
      </c>
      <c r="F36" s="114">
        <f>ROUND((SUM(BF83:BF97)),  2)</f>
        <v>0</v>
      </c>
      <c r="G36" s="34"/>
      <c r="H36" s="34"/>
      <c r="I36" s="119">
        <v>0.12</v>
      </c>
      <c r="J36" s="34"/>
      <c r="K36" s="114">
        <f>ROUND(((SUM(BF83:BF97))*I36),  2)</f>
        <v>0</v>
      </c>
      <c r="L36" s="34"/>
      <c r="M36" s="107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6" t="s">
        <v>44</v>
      </c>
      <c r="F37" s="114">
        <f>ROUND((SUM(BG83:BG97)),  2)</f>
        <v>0</v>
      </c>
      <c r="G37" s="34"/>
      <c r="H37" s="34"/>
      <c r="I37" s="119">
        <v>0.21</v>
      </c>
      <c r="J37" s="34"/>
      <c r="K37" s="114">
        <f>0</f>
        <v>0</v>
      </c>
      <c r="L37" s="34"/>
      <c r="M37" s="107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06" t="s">
        <v>45</v>
      </c>
      <c r="F38" s="114">
        <f>ROUND((SUM(BH83:BH97)),  2)</f>
        <v>0</v>
      </c>
      <c r="G38" s="34"/>
      <c r="H38" s="34"/>
      <c r="I38" s="119">
        <v>0.12</v>
      </c>
      <c r="J38" s="34"/>
      <c r="K38" s="114">
        <f>0</f>
        <v>0</v>
      </c>
      <c r="L38" s="34"/>
      <c r="M38" s="107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06" t="s">
        <v>46</v>
      </c>
      <c r="F39" s="114">
        <f>ROUND((SUM(BI83:BI97)),  2)</f>
        <v>0</v>
      </c>
      <c r="G39" s="34"/>
      <c r="H39" s="34"/>
      <c r="I39" s="119">
        <v>0</v>
      </c>
      <c r="J39" s="34"/>
      <c r="K39" s="114">
        <f>0</f>
        <v>0</v>
      </c>
      <c r="L39" s="34"/>
      <c r="M39" s="107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107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20"/>
      <c r="D41" s="121" t="s">
        <v>47</v>
      </c>
      <c r="E41" s="122"/>
      <c r="F41" s="122"/>
      <c r="G41" s="123" t="s">
        <v>48</v>
      </c>
      <c r="H41" s="124" t="s">
        <v>49</v>
      </c>
      <c r="I41" s="122"/>
      <c r="J41" s="122"/>
      <c r="K41" s="125">
        <f>SUM(K32:K39)</f>
        <v>0</v>
      </c>
      <c r="L41" s="126"/>
      <c r="M41" s="107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127"/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107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5" customHeight="1">
      <c r="A46" s="34"/>
      <c r="B46" s="129"/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07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5" customHeight="1">
      <c r="A47" s="34"/>
      <c r="B47" s="35"/>
      <c r="C47" s="23" t="s">
        <v>98</v>
      </c>
      <c r="D47" s="36"/>
      <c r="E47" s="36"/>
      <c r="F47" s="36"/>
      <c r="G47" s="36"/>
      <c r="H47" s="36"/>
      <c r="I47" s="36"/>
      <c r="J47" s="36"/>
      <c r="K47" s="36"/>
      <c r="L47" s="36"/>
      <c r="M47" s="107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5" customHeight="1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107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17</v>
      </c>
      <c r="D49" s="36"/>
      <c r="E49" s="36"/>
      <c r="F49" s="36"/>
      <c r="G49" s="36"/>
      <c r="H49" s="36"/>
      <c r="I49" s="36"/>
      <c r="J49" s="36"/>
      <c r="K49" s="36"/>
      <c r="L49" s="36"/>
      <c r="M49" s="107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4.45" customHeight="1">
      <c r="A50" s="34"/>
      <c r="B50" s="35"/>
      <c r="C50" s="36"/>
      <c r="D50" s="36"/>
      <c r="E50" s="346" t="str">
        <f>E7</f>
        <v>Údržba HOZ Veselí</v>
      </c>
      <c r="F50" s="347"/>
      <c r="G50" s="347"/>
      <c r="H50" s="347"/>
      <c r="I50" s="36"/>
      <c r="J50" s="36"/>
      <c r="K50" s="36"/>
      <c r="L50" s="36"/>
      <c r="M50" s="107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12" customHeight="1">
      <c r="A51" s="34"/>
      <c r="B51" s="35"/>
      <c r="C51" s="29" t="s">
        <v>94</v>
      </c>
      <c r="D51" s="36"/>
      <c r="E51" s="36"/>
      <c r="F51" s="36"/>
      <c r="G51" s="36"/>
      <c r="H51" s="36"/>
      <c r="I51" s="36"/>
      <c r="J51" s="36"/>
      <c r="K51" s="36"/>
      <c r="L51" s="36"/>
      <c r="M51" s="107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5.6" customHeight="1">
      <c r="A52" s="34"/>
      <c r="B52" s="35"/>
      <c r="C52" s="36"/>
      <c r="D52" s="36"/>
      <c r="E52" s="299" t="str">
        <f>E9</f>
        <v>2023-207_342-1 - SO1 Údržba HOZ Veselí - L21 - sečení 07/2024</v>
      </c>
      <c r="F52" s="348"/>
      <c r="G52" s="348"/>
      <c r="H52" s="348"/>
      <c r="I52" s="36"/>
      <c r="J52" s="36"/>
      <c r="K52" s="36"/>
      <c r="L52" s="36"/>
      <c r="M52" s="107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107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2" customHeight="1">
      <c r="A54" s="34"/>
      <c r="B54" s="35"/>
      <c r="C54" s="29" t="s">
        <v>22</v>
      </c>
      <c r="D54" s="36"/>
      <c r="E54" s="36"/>
      <c r="F54" s="27" t="str">
        <f>F12</f>
        <v>Veselí nad Lužnicí</v>
      </c>
      <c r="G54" s="36"/>
      <c r="H54" s="36"/>
      <c r="I54" s="29" t="s">
        <v>24</v>
      </c>
      <c r="J54" s="59" t="str">
        <f>IF(J12="","",J12)</f>
        <v>Vyplň údaj</v>
      </c>
      <c r="K54" s="36"/>
      <c r="L54" s="36"/>
      <c r="M54" s="107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5" customHeight="1">
      <c r="A55" s="34"/>
      <c r="B55" s="35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107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5.6" customHeight="1">
      <c r="A56" s="34"/>
      <c r="B56" s="35"/>
      <c r="C56" s="29" t="s">
        <v>25</v>
      </c>
      <c r="D56" s="36"/>
      <c r="E56" s="36"/>
      <c r="F56" s="27" t="str">
        <f>E15</f>
        <v>SPÚ OVHS České Budějovice</v>
      </c>
      <c r="G56" s="36"/>
      <c r="H56" s="36"/>
      <c r="I56" s="29" t="s">
        <v>31</v>
      </c>
      <c r="J56" s="32" t="str">
        <f>E21</f>
        <v xml:space="preserve"> </v>
      </c>
      <c r="K56" s="36"/>
      <c r="L56" s="36"/>
      <c r="M56" s="107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15.6" customHeight="1">
      <c r="A57" s="34"/>
      <c r="B57" s="35"/>
      <c r="C57" s="29" t="s">
        <v>29</v>
      </c>
      <c r="D57" s="36"/>
      <c r="E57" s="36"/>
      <c r="F57" s="27" t="str">
        <f>IF(E18="","",E18)</f>
        <v>Vyplň údaj</v>
      </c>
      <c r="G57" s="36"/>
      <c r="H57" s="36"/>
      <c r="I57" s="29" t="s">
        <v>33</v>
      </c>
      <c r="J57" s="32" t="str">
        <f>E24</f>
        <v>Bc. Karel Janeček</v>
      </c>
      <c r="K57" s="36"/>
      <c r="L57" s="36"/>
      <c r="M57" s="107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107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9.25" customHeight="1">
      <c r="A59" s="34"/>
      <c r="B59" s="35"/>
      <c r="C59" s="131" t="s">
        <v>99</v>
      </c>
      <c r="D59" s="132"/>
      <c r="E59" s="132"/>
      <c r="F59" s="132"/>
      <c r="G59" s="132"/>
      <c r="H59" s="132"/>
      <c r="I59" s="133" t="s">
        <v>100</v>
      </c>
      <c r="J59" s="133" t="s">
        <v>101</v>
      </c>
      <c r="K59" s="133" t="s">
        <v>102</v>
      </c>
      <c r="L59" s="132"/>
      <c r="M59" s="107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customHeight="1">
      <c r="A60" s="34"/>
      <c r="B60" s="35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107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2.9" customHeight="1">
      <c r="A61" s="34"/>
      <c r="B61" s="35"/>
      <c r="C61" s="134" t="s">
        <v>71</v>
      </c>
      <c r="D61" s="36"/>
      <c r="E61" s="36"/>
      <c r="F61" s="36"/>
      <c r="G61" s="36"/>
      <c r="H61" s="36"/>
      <c r="I61" s="77">
        <f t="shared" ref="I61:J63" si="0">Q83</f>
        <v>0</v>
      </c>
      <c r="J61" s="77">
        <f t="shared" si="0"/>
        <v>0</v>
      </c>
      <c r="K61" s="77">
        <f>K83</f>
        <v>0</v>
      </c>
      <c r="L61" s="36"/>
      <c r="M61" s="107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U61" s="17" t="s">
        <v>103</v>
      </c>
    </row>
    <row r="62" spans="1:47" s="9" customFormat="1" ht="24.95" customHeight="1">
      <c r="B62" s="135"/>
      <c r="C62" s="136"/>
      <c r="D62" s="137" t="s">
        <v>104</v>
      </c>
      <c r="E62" s="138"/>
      <c r="F62" s="138"/>
      <c r="G62" s="138"/>
      <c r="H62" s="138"/>
      <c r="I62" s="139">
        <f t="shared" si="0"/>
        <v>0</v>
      </c>
      <c r="J62" s="139">
        <f t="shared" si="0"/>
        <v>0</v>
      </c>
      <c r="K62" s="139">
        <f>K84</f>
        <v>0</v>
      </c>
      <c r="L62" s="136"/>
      <c r="M62" s="140"/>
    </row>
    <row r="63" spans="1:47" s="10" customFormat="1" ht="19.899999999999999" customHeight="1">
      <c r="B63" s="141"/>
      <c r="C63" s="142"/>
      <c r="D63" s="143" t="s">
        <v>105</v>
      </c>
      <c r="E63" s="144"/>
      <c r="F63" s="144"/>
      <c r="G63" s="144"/>
      <c r="H63" s="144"/>
      <c r="I63" s="145">
        <f t="shared" si="0"/>
        <v>0</v>
      </c>
      <c r="J63" s="145">
        <f t="shared" si="0"/>
        <v>0</v>
      </c>
      <c r="K63" s="145">
        <f>K85</f>
        <v>0</v>
      </c>
      <c r="L63" s="142"/>
      <c r="M63" s="146"/>
    </row>
    <row r="64" spans="1:47" s="2" customFormat="1" ht="21.75" customHeight="1">
      <c r="A64" s="34"/>
      <c r="B64" s="35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107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31" s="2" customFormat="1" ht="6.95" customHeight="1">
      <c r="A65" s="34"/>
      <c r="B65" s="47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107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9" spans="1:31" s="2" customFormat="1" ht="6.95" customHeight="1">
      <c r="A69" s="34"/>
      <c r="B69" s="49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107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24.95" customHeight="1">
      <c r="A70" s="34"/>
      <c r="B70" s="35"/>
      <c r="C70" s="23" t="s">
        <v>106</v>
      </c>
      <c r="D70" s="36"/>
      <c r="E70" s="36"/>
      <c r="F70" s="36"/>
      <c r="G70" s="36"/>
      <c r="H70" s="36"/>
      <c r="I70" s="36"/>
      <c r="J70" s="36"/>
      <c r="K70" s="36"/>
      <c r="L70" s="36"/>
      <c r="M70" s="107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6.95" customHeight="1">
      <c r="A71" s="34"/>
      <c r="B71" s="35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107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2" customHeight="1">
      <c r="A72" s="34"/>
      <c r="B72" s="35"/>
      <c r="C72" s="29" t="s">
        <v>17</v>
      </c>
      <c r="D72" s="36"/>
      <c r="E72" s="36"/>
      <c r="F72" s="36"/>
      <c r="G72" s="36"/>
      <c r="H72" s="36"/>
      <c r="I72" s="36"/>
      <c r="J72" s="36"/>
      <c r="K72" s="36"/>
      <c r="L72" s="36"/>
      <c r="M72" s="107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4.45" customHeight="1">
      <c r="A73" s="34"/>
      <c r="B73" s="35"/>
      <c r="C73" s="36"/>
      <c r="D73" s="36"/>
      <c r="E73" s="346" t="str">
        <f>E7</f>
        <v>Údržba HOZ Veselí</v>
      </c>
      <c r="F73" s="347"/>
      <c r="G73" s="347"/>
      <c r="H73" s="347"/>
      <c r="I73" s="36"/>
      <c r="J73" s="36"/>
      <c r="K73" s="36"/>
      <c r="L73" s="36"/>
      <c r="M73" s="107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2" customHeight="1">
      <c r="A74" s="34"/>
      <c r="B74" s="35"/>
      <c r="C74" s="29" t="s">
        <v>94</v>
      </c>
      <c r="D74" s="36"/>
      <c r="E74" s="36"/>
      <c r="F74" s="36"/>
      <c r="G74" s="36"/>
      <c r="H74" s="36"/>
      <c r="I74" s="36"/>
      <c r="J74" s="36"/>
      <c r="K74" s="36"/>
      <c r="L74" s="36"/>
      <c r="M74" s="107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5.6" customHeight="1">
      <c r="A75" s="34"/>
      <c r="B75" s="35"/>
      <c r="C75" s="36"/>
      <c r="D75" s="36"/>
      <c r="E75" s="299" t="str">
        <f>E9</f>
        <v>2023-207_342-1 - SO1 Údržba HOZ Veselí - L21 - sečení 07/2024</v>
      </c>
      <c r="F75" s="348"/>
      <c r="G75" s="348"/>
      <c r="H75" s="348"/>
      <c r="I75" s="36"/>
      <c r="J75" s="36"/>
      <c r="K75" s="36"/>
      <c r="L75" s="36"/>
      <c r="M75" s="107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107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2" customHeight="1">
      <c r="A77" s="34"/>
      <c r="B77" s="35"/>
      <c r="C77" s="29" t="s">
        <v>22</v>
      </c>
      <c r="D77" s="36"/>
      <c r="E77" s="36"/>
      <c r="F77" s="27" t="str">
        <f>F12</f>
        <v>Veselí nad Lužnicí</v>
      </c>
      <c r="G77" s="36"/>
      <c r="H77" s="36"/>
      <c r="I77" s="29" t="s">
        <v>24</v>
      </c>
      <c r="J77" s="59" t="str">
        <f>IF(J12="","",J12)</f>
        <v>Vyplň údaj</v>
      </c>
      <c r="K77" s="36"/>
      <c r="L77" s="36"/>
      <c r="M77" s="107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6.95" customHeight="1">
      <c r="A78" s="34"/>
      <c r="B78" s="35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107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5.6" customHeight="1">
      <c r="A79" s="34"/>
      <c r="B79" s="35"/>
      <c r="C79" s="29" t="s">
        <v>25</v>
      </c>
      <c r="D79" s="36"/>
      <c r="E79" s="36"/>
      <c r="F79" s="27" t="str">
        <f>E15</f>
        <v>SPÚ OVHS České Budějovice</v>
      </c>
      <c r="G79" s="36"/>
      <c r="H79" s="36"/>
      <c r="I79" s="29" t="s">
        <v>31</v>
      </c>
      <c r="J79" s="32" t="str">
        <f>E21</f>
        <v xml:space="preserve"> </v>
      </c>
      <c r="K79" s="36"/>
      <c r="L79" s="36"/>
      <c r="M79" s="107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5.6" customHeight="1">
      <c r="A80" s="34"/>
      <c r="B80" s="35"/>
      <c r="C80" s="29" t="s">
        <v>29</v>
      </c>
      <c r="D80" s="36"/>
      <c r="E80" s="36"/>
      <c r="F80" s="27" t="str">
        <f>IF(E18="","",E18)</f>
        <v>Vyplň údaj</v>
      </c>
      <c r="G80" s="36"/>
      <c r="H80" s="36"/>
      <c r="I80" s="29" t="s">
        <v>33</v>
      </c>
      <c r="J80" s="32" t="str">
        <f>E24</f>
        <v>Bc. Karel Janeček</v>
      </c>
      <c r="K80" s="36"/>
      <c r="L80" s="36"/>
      <c r="M80" s="107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0.35" customHeight="1">
      <c r="A81" s="34"/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107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11" customFormat="1" ht="29.25" customHeight="1">
      <c r="A82" s="147"/>
      <c r="B82" s="148"/>
      <c r="C82" s="149" t="s">
        <v>107</v>
      </c>
      <c r="D82" s="150" t="s">
        <v>56</v>
      </c>
      <c r="E82" s="150" t="s">
        <v>52</v>
      </c>
      <c r="F82" s="150" t="s">
        <v>53</v>
      </c>
      <c r="G82" s="150" t="s">
        <v>108</v>
      </c>
      <c r="H82" s="150" t="s">
        <v>109</v>
      </c>
      <c r="I82" s="150" t="s">
        <v>110</v>
      </c>
      <c r="J82" s="150" t="s">
        <v>111</v>
      </c>
      <c r="K82" s="150" t="s">
        <v>102</v>
      </c>
      <c r="L82" s="151" t="s">
        <v>112</v>
      </c>
      <c r="M82" s="152"/>
      <c r="N82" s="68" t="s">
        <v>20</v>
      </c>
      <c r="O82" s="69" t="s">
        <v>41</v>
      </c>
      <c r="P82" s="69" t="s">
        <v>113</v>
      </c>
      <c r="Q82" s="69" t="s">
        <v>114</v>
      </c>
      <c r="R82" s="69" t="s">
        <v>115</v>
      </c>
      <c r="S82" s="69" t="s">
        <v>116</v>
      </c>
      <c r="T82" s="69" t="s">
        <v>117</v>
      </c>
      <c r="U82" s="69" t="s">
        <v>118</v>
      </c>
      <c r="V82" s="69" t="s">
        <v>119</v>
      </c>
      <c r="W82" s="69" t="s">
        <v>120</v>
      </c>
      <c r="X82" s="70" t="s">
        <v>121</v>
      </c>
      <c r="Y82" s="147"/>
      <c r="Z82" s="147"/>
      <c r="AA82" s="147"/>
      <c r="AB82" s="147"/>
      <c r="AC82" s="147"/>
      <c r="AD82" s="147"/>
      <c r="AE82" s="147"/>
    </row>
    <row r="83" spans="1:65" s="2" customFormat="1" ht="22.9" customHeight="1">
      <c r="A83" s="34"/>
      <c r="B83" s="35"/>
      <c r="C83" s="75" t="s">
        <v>122</v>
      </c>
      <c r="D83" s="36"/>
      <c r="E83" s="36"/>
      <c r="F83" s="36"/>
      <c r="G83" s="36"/>
      <c r="H83" s="36"/>
      <c r="I83" s="36"/>
      <c r="J83" s="36"/>
      <c r="K83" s="153">
        <f>BK83</f>
        <v>0</v>
      </c>
      <c r="L83" s="36"/>
      <c r="M83" s="39"/>
      <c r="N83" s="71"/>
      <c r="O83" s="154"/>
      <c r="P83" s="72"/>
      <c r="Q83" s="155">
        <f>Q84</f>
        <v>0</v>
      </c>
      <c r="R83" s="155">
        <f>R84</f>
        <v>0</v>
      </c>
      <c r="S83" s="72"/>
      <c r="T83" s="156">
        <f>T84</f>
        <v>0</v>
      </c>
      <c r="U83" s="72"/>
      <c r="V83" s="156">
        <f>V84</f>
        <v>0</v>
      </c>
      <c r="W83" s="72"/>
      <c r="X83" s="157">
        <f>X84</f>
        <v>0</v>
      </c>
      <c r="Y83" s="34"/>
      <c r="Z83" s="34"/>
      <c r="AA83" s="34"/>
      <c r="AB83" s="34"/>
      <c r="AC83" s="34"/>
      <c r="AD83" s="34"/>
      <c r="AE83" s="34"/>
      <c r="AT83" s="17" t="s">
        <v>72</v>
      </c>
      <c r="AU83" s="17" t="s">
        <v>103</v>
      </c>
      <c r="BK83" s="158">
        <f>BK84</f>
        <v>0</v>
      </c>
    </row>
    <row r="84" spans="1:65" s="12" customFormat="1" ht="25.9" customHeight="1">
      <c r="B84" s="159"/>
      <c r="C84" s="160"/>
      <c r="D84" s="161" t="s">
        <v>72</v>
      </c>
      <c r="E84" s="162" t="s">
        <v>123</v>
      </c>
      <c r="F84" s="162" t="s">
        <v>124</v>
      </c>
      <c r="G84" s="160"/>
      <c r="H84" s="160"/>
      <c r="I84" s="163"/>
      <c r="J84" s="163"/>
      <c r="K84" s="164">
        <f>BK84</f>
        <v>0</v>
      </c>
      <c r="L84" s="160"/>
      <c r="M84" s="165"/>
      <c r="N84" s="166"/>
      <c r="O84" s="167"/>
      <c r="P84" s="167"/>
      <c r="Q84" s="168">
        <f>Q85</f>
        <v>0</v>
      </c>
      <c r="R84" s="168">
        <f>R85</f>
        <v>0</v>
      </c>
      <c r="S84" s="167"/>
      <c r="T84" s="169">
        <f>T85</f>
        <v>0</v>
      </c>
      <c r="U84" s="167"/>
      <c r="V84" s="169">
        <f>V85</f>
        <v>0</v>
      </c>
      <c r="W84" s="167"/>
      <c r="X84" s="170">
        <f>X85</f>
        <v>0</v>
      </c>
      <c r="AR84" s="171" t="s">
        <v>81</v>
      </c>
      <c r="AT84" s="172" t="s">
        <v>72</v>
      </c>
      <c r="AU84" s="172" t="s">
        <v>73</v>
      </c>
      <c r="AY84" s="171" t="s">
        <v>125</v>
      </c>
      <c r="BK84" s="173">
        <f>BK85</f>
        <v>0</v>
      </c>
    </row>
    <row r="85" spans="1:65" s="12" customFormat="1" ht="22.9" customHeight="1">
      <c r="B85" s="159"/>
      <c r="C85" s="160"/>
      <c r="D85" s="161" t="s">
        <v>72</v>
      </c>
      <c r="E85" s="174" t="s">
        <v>81</v>
      </c>
      <c r="F85" s="174" t="s">
        <v>126</v>
      </c>
      <c r="G85" s="160"/>
      <c r="H85" s="160"/>
      <c r="I85" s="163"/>
      <c r="J85" s="163"/>
      <c r="K85" s="175">
        <f>BK85</f>
        <v>0</v>
      </c>
      <c r="L85" s="160"/>
      <c r="M85" s="165"/>
      <c r="N85" s="166"/>
      <c r="O85" s="167"/>
      <c r="P85" s="167"/>
      <c r="Q85" s="168">
        <f>SUM(Q86:Q97)</f>
        <v>0</v>
      </c>
      <c r="R85" s="168">
        <f>SUM(R86:R97)</f>
        <v>0</v>
      </c>
      <c r="S85" s="167"/>
      <c r="T85" s="169">
        <f>SUM(T86:T97)</f>
        <v>0</v>
      </c>
      <c r="U85" s="167"/>
      <c r="V85" s="169">
        <f>SUM(V86:V97)</f>
        <v>0</v>
      </c>
      <c r="W85" s="167"/>
      <c r="X85" s="170">
        <f>SUM(X86:X97)</f>
        <v>0</v>
      </c>
      <c r="AR85" s="171" t="s">
        <v>81</v>
      </c>
      <c r="AT85" s="172" t="s">
        <v>72</v>
      </c>
      <c r="AU85" s="172" t="s">
        <v>81</v>
      </c>
      <c r="AY85" s="171" t="s">
        <v>125</v>
      </c>
      <c r="BK85" s="173">
        <f>SUM(BK86:BK97)</f>
        <v>0</v>
      </c>
    </row>
    <row r="86" spans="1:65" s="2" customFormat="1" ht="22.15" customHeight="1">
      <c r="A86" s="34"/>
      <c r="B86" s="35"/>
      <c r="C86" s="176" t="s">
        <v>81</v>
      </c>
      <c r="D86" s="176" t="s">
        <v>127</v>
      </c>
      <c r="E86" s="177" t="s">
        <v>128</v>
      </c>
      <c r="F86" s="178" t="s">
        <v>129</v>
      </c>
      <c r="G86" s="179" t="s">
        <v>130</v>
      </c>
      <c r="H86" s="180">
        <v>3.6999999999999998E-2</v>
      </c>
      <c r="I86" s="181"/>
      <c r="J86" s="181"/>
      <c r="K86" s="182">
        <f>ROUND(P86*H86,2)</f>
        <v>0</v>
      </c>
      <c r="L86" s="178" t="s">
        <v>131</v>
      </c>
      <c r="M86" s="39"/>
      <c r="N86" s="183" t="s">
        <v>20</v>
      </c>
      <c r="O86" s="184" t="s">
        <v>42</v>
      </c>
      <c r="P86" s="185">
        <f>I86+J86</f>
        <v>0</v>
      </c>
      <c r="Q86" s="185">
        <f>ROUND(I86*H86,2)</f>
        <v>0</v>
      </c>
      <c r="R86" s="185">
        <f>ROUND(J86*H86,2)</f>
        <v>0</v>
      </c>
      <c r="S86" s="64"/>
      <c r="T86" s="186">
        <f>S86*H86</f>
        <v>0</v>
      </c>
      <c r="U86" s="186">
        <v>0</v>
      </c>
      <c r="V86" s="186">
        <f>U86*H86</f>
        <v>0</v>
      </c>
      <c r="W86" s="186">
        <v>0</v>
      </c>
      <c r="X86" s="187">
        <f>W86*H86</f>
        <v>0</v>
      </c>
      <c r="Y86" s="34"/>
      <c r="Z86" s="34"/>
      <c r="AA86" s="34"/>
      <c r="AB86" s="34"/>
      <c r="AC86" s="34"/>
      <c r="AD86" s="34"/>
      <c r="AE86" s="34"/>
      <c r="AR86" s="188" t="s">
        <v>132</v>
      </c>
      <c r="AT86" s="188" t="s">
        <v>127</v>
      </c>
      <c r="AU86" s="188" t="s">
        <v>83</v>
      </c>
      <c r="AY86" s="17" t="s">
        <v>125</v>
      </c>
      <c r="BE86" s="189">
        <f>IF(O86="základní",K86,0)</f>
        <v>0</v>
      </c>
      <c r="BF86" s="189">
        <f>IF(O86="snížená",K86,0)</f>
        <v>0</v>
      </c>
      <c r="BG86" s="189">
        <f>IF(O86="zákl. přenesená",K86,0)</f>
        <v>0</v>
      </c>
      <c r="BH86" s="189">
        <f>IF(O86="sníž. přenesená",K86,0)</f>
        <v>0</v>
      </c>
      <c r="BI86" s="189">
        <f>IF(O86="nulová",K86,0)</f>
        <v>0</v>
      </c>
      <c r="BJ86" s="17" t="s">
        <v>81</v>
      </c>
      <c r="BK86" s="189">
        <f>ROUND(P86*H86,2)</f>
        <v>0</v>
      </c>
      <c r="BL86" s="17" t="s">
        <v>132</v>
      </c>
      <c r="BM86" s="188" t="s">
        <v>133</v>
      </c>
    </row>
    <row r="87" spans="1:65" s="2" customFormat="1" ht="11.25">
      <c r="A87" s="34"/>
      <c r="B87" s="35"/>
      <c r="C87" s="36"/>
      <c r="D87" s="190" t="s">
        <v>134</v>
      </c>
      <c r="E87" s="36"/>
      <c r="F87" s="191" t="s">
        <v>135</v>
      </c>
      <c r="G87" s="36"/>
      <c r="H87" s="36"/>
      <c r="I87" s="192"/>
      <c r="J87" s="192"/>
      <c r="K87" s="36"/>
      <c r="L87" s="36"/>
      <c r="M87" s="39"/>
      <c r="N87" s="193"/>
      <c r="O87" s="194"/>
      <c r="P87" s="64"/>
      <c r="Q87" s="64"/>
      <c r="R87" s="64"/>
      <c r="S87" s="64"/>
      <c r="T87" s="64"/>
      <c r="U87" s="64"/>
      <c r="V87" s="64"/>
      <c r="W87" s="64"/>
      <c r="X87" s="65"/>
      <c r="Y87" s="34"/>
      <c r="Z87" s="34"/>
      <c r="AA87" s="34"/>
      <c r="AB87" s="34"/>
      <c r="AC87" s="34"/>
      <c r="AD87" s="34"/>
      <c r="AE87" s="34"/>
      <c r="AT87" s="17" t="s">
        <v>134</v>
      </c>
      <c r="AU87" s="17" t="s">
        <v>83</v>
      </c>
    </row>
    <row r="88" spans="1:65" s="2" customFormat="1" ht="11.25">
      <c r="A88" s="34"/>
      <c r="B88" s="35"/>
      <c r="C88" s="36"/>
      <c r="D88" s="195" t="s">
        <v>136</v>
      </c>
      <c r="E88" s="36"/>
      <c r="F88" s="196" t="s">
        <v>137</v>
      </c>
      <c r="G88" s="36"/>
      <c r="H88" s="36"/>
      <c r="I88" s="192"/>
      <c r="J88" s="192"/>
      <c r="K88" s="36"/>
      <c r="L88" s="36"/>
      <c r="M88" s="39"/>
      <c r="N88" s="193"/>
      <c r="O88" s="194"/>
      <c r="P88" s="64"/>
      <c r="Q88" s="64"/>
      <c r="R88" s="64"/>
      <c r="S88" s="64"/>
      <c r="T88" s="64"/>
      <c r="U88" s="64"/>
      <c r="V88" s="64"/>
      <c r="W88" s="64"/>
      <c r="X88" s="65"/>
      <c r="Y88" s="34"/>
      <c r="Z88" s="34"/>
      <c r="AA88" s="34"/>
      <c r="AB88" s="34"/>
      <c r="AC88" s="34"/>
      <c r="AD88" s="34"/>
      <c r="AE88" s="34"/>
      <c r="AT88" s="17" t="s">
        <v>136</v>
      </c>
      <c r="AU88" s="17" t="s">
        <v>83</v>
      </c>
    </row>
    <row r="89" spans="1:65" s="13" customFormat="1" ht="11.25">
      <c r="B89" s="197"/>
      <c r="C89" s="198"/>
      <c r="D89" s="190" t="s">
        <v>138</v>
      </c>
      <c r="E89" s="199" t="s">
        <v>20</v>
      </c>
      <c r="F89" s="200" t="s">
        <v>139</v>
      </c>
      <c r="G89" s="198"/>
      <c r="H89" s="201">
        <v>3.6999999999999998E-2</v>
      </c>
      <c r="I89" s="202"/>
      <c r="J89" s="202"/>
      <c r="K89" s="198"/>
      <c r="L89" s="198"/>
      <c r="M89" s="203"/>
      <c r="N89" s="204"/>
      <c r="O89" s="205"/>
      <c r="P89" s="205"/>
      <c r="Q89" s="205"/>
      <c r="R89" s="205"/>
      <c r="S89" s="205"/>
      <c r="T89" s="205"/>
      <c r="U89" s="205"/>
      <c r="V89" s="205"/>
      <c r="W89" s="205"/>
      <c r="X89" s="206"/>
      <c r="AT89" s="207" t="s">
        <v>138</v>
      </c>
      <c r="AU89" s="207" t="s">
        <v>83</v>
      </c>
      <c r="AV89" s="13" t="s">
        <v>83</v>
      </c>
      <c r="AW89" s="13" t="s">
        <v>5</v>
      </c>
      <c r="AX89" s="13" t="s">
        <v>81</v>
      </c>
      <c r="AY89" s="207" t="s">
        <v>125</v>
      </c>
    </row>
    <row r="90" spans="1:65" s="2" customFormat="1" ht="22.15" customHeight="1">
      <c r="A90" s="34"/>
      <c r="B90" s="35"/>
      <c r="C90" s="176" t="s">
        <v>83</v>
      </c>
      <c r="D90" s="176" t="s">
        <v>127</v>
      </c>
      <c r="E90" s="177" t="s">
        <v>140</v>
      </c>
      <c r="F90" s="178" t="s">
        <v>141</v>
      </c>
      <c r="G90" s="179" t="s">
        <v>130</v>
      </c>
      <c r="H90" s="180">
        <v>3.6999999999999998E-2</v>
      </c>
      <c r="I90" s="181"/>
      <c r="J90" s="181"/>
      <c r="K90" s="182">
        <f>ROUND(P90*H90,2)</f>
        <v>0</v>
      </c>
      <c r="L90" s="178" t="s">
        <v>131</v>
      </c>
      <c r="M90" s="39"/>
      <c r="N90" s="183" t="s">
        <v>20</v>
      </c>
      <c r="O90" s="184" t="s">
        <v>42</v>
      </c>
      <c r="P90" s="185">
        <f>I90+J90</f>
        <v>0</v>
      </c>
      <c r="Q90" s="185">
        <f>ROUND(I90*H90,2)</f>
        <v>0</v>
      </c>
      <c r="R90" s="185">
        <f>ROUND(J90*H90,2)</f>
        <v>0</v>
      </c>
      <c r="S90" s="64"/>
      <c r="T90" s="186">
        <f>S90*H90</f>
        <v>0</v>
      </c>
      <c r="U90" s="186">
        <v>0</v>
      </c>
      <c r="V90" s="186">
        <f>U90*H90</f>
        <v>0</v>
      </c>
      <c r="W90" s="186">
        <v>0</v>
      </c>
      <c r="X90" s="187">
        <f>W90*H90</f>
        <v>0</v>
      </c>
      <c r="Y90" s="34"/>
      <c r="Z90" s="34"/>
      <c r="AA90" s="34"/>
      <c r="AB90" s="34"/>
      <c r="AC90" s="34"/>
      <c r="AD90" s="34"/>
      <c r="AE90" s="34"/>
      <c r="AR90" s="188" t="s">
        <v>132</v>
      </c>
      <c r="AT90" s="188" t="s">
        <v>127</v>
      </c>
      <c r="AU90" s="188" t="s">
        <v>83</v>
      </c>
      <c r="AY90" s="17" t="s">
        <v>125</v>
      </c>
      <c r="BE90" s="189">
        <f>IF(O90="základní",K90,0)</f>
        <v>0</v>
      </c>
      <c r="BF90" s="189">
        <f>IF(O90="snížená",K90,0)</f>
        <v>0</v>
      </c>
      <c r="BG90" s="189">
        <f>IF(O90="zákl. přenesená",K90,0)</f>
        <v>0</v>
      </c>
      <c r="BH90" s="189">
        <f>IF(O90="sníž. přenesená",K90,0)</f>
        <v>0</v>
      </c>
      <c r="BI90" s="189">
        <f>IF(O90="nulová",K90,0)</f>
        <v>0</v>
      </c>
      <c r="BJ90" s="17" t="s">
        <v>81</v>
      </c>
      <c r="BK90" s="189">
        <f>ROUND(P90*H90,2)</f>
        <v>0</v>
      </c>
      <c r="BL90" s="17" t="s">
        <v>132</v>
      </c>
      <c r="BM90" s="188" t="s">
        <v>142</v>
      </c>
    </row>
    <row r="91" spans="1:65" s="2" customFormat="1" ht="11.25">
      <c r="A91" s="34"/>
      <c r="B91" s="35"/>
      <c r="C91" s="36"/>
      <c r="D91" s="190" t="s">
        <v>134</v>
      </c>
      <c r="E91" s="36"/>
      <c r="F91" s="191" t="s">
        <v>143</v>
      </c>
      <c r="G91" s="36"/>
      <c r="H91" s="36"/>
      <c r="I91" s="192"/>
      <c r="J91" s="192"/>
      <c r="K91" s="36"/>
      <c r="L91" s="36"/>
      <c r="M91" s="39"/>
      <c r="N91" s="193"/>
      <c r="O91" s="194"/>
      <c r="P91" s="64"/>
      <c r="Q91" s="64"/>
      <c r="R91" s="64"/>
      <c r="S91" s="64"/>
      <c r="T91" s="64"/>
      <c r="U91" s="64"/>
      <c r="V91" s="64"/>
      <c r="W91" s="64"/>
      <c r="X91" s="65"/>
      <c r="Y91" s="34"/>
      <c r="Z91" s="34"/>
      <c r="AA91" s="34"/>
      <c r="AB91" s="34"/>
      <c r="AC91" s="34"/>
      <c r="AD91" s="34"/>
      <c r="AE91" s="34"/>
      <c r="AT91" s="17" t="s">
        <v>134</v>
      </c>
      <c r="AU91" s="17" t="s">
        <v>83</v>
      </c>
    </row>
    <row r="92" spans="1:65" s="2" customFormat="1" ht="11.25">
      <c r="A92" s="34"/>
      <c r="B92" s="35"/>
      <c r="C92" s="36"/>
      <c r="D92" s="195" t="s">
        <v>136</v>
      </c>
      <c r="E92" s="36"/>
      <c r="F92" s="196" t="s">
        <v>144</v>
      </c>
      <c r="G92" s="36"/>
      <c r="H92" s="36"/>
      <c r="I92" s="192"/>
      <c r="J92" s="192"/>
      <c r="K92" s="36"/>
      <c r="L92" s="36"/>
      <c r="M92" s="39"/>
      <c r="N92" s="193"/>
      <c r="O92" s="194"/>
      <c r="P92" s="64"/>
      <c r="Q92" s="64"/>
      <c r="R92" s="64"/>
      <c r="S92" s="64"/>
      <c r="T92" s="64"/>
      <c r="U92" s="64"/>
      <c r="V92" s="64"/>
      <c r="W92" s="64"/>
      <c r="X92" s="65"/>
      <c r="Y92" s="34"/>
      <c r="Z92" s="34"/>
      <c r="AA92" s="34"/>
      <c r="AB92" s="34"/>
      <c r="AC92" s="34"/>
      <c r="AD92" s="34"/>
      <c r="AE92" s="34"/>
      <c r="AT92" s="17" t="s">
        <v>136</v>
      </c>
      <c r="AU92" s="17" t="s">
        <v>83</v>
      </c>
    </row>
    <row r="93" spans="1:65" s="13" customFormat="1" ht="11.25">
      <c r="B93" s="197"/>
      <c r="C93" s="198"/>
      <c r="D93" s="190" t="s">
        <v>138</v>
      </c>
      <c r="E93" s="199" t="s">
        <v>20</v>
      </c>
      <c r="F93" s="200" t="s">
        <v>145</v>
      </c>
      <c r="G93" s="198"/>
      <c r="H93" s="201">
        <v>3.6999999999999998E-2</v>
      </c>
      <c r="I93" s="202"/>
      <c r="J93" s="202"/>
      <c r="K93" s="198"/>
      <c r="L93" s="198"/>
      <c r="M93" s="203"/>
      <c r="N93" s="204"/>
      <c r="O93" s="205"/>
      <c r="P93" s="205"/>
      <c r="Q93" s="205"/>
      <c r="R93" s="205"/>
      <c r="S93" s="205"/>
      <c r="T93" s="205"/>
      <c r="U93" s="205"/>
      <c r="V93" s="205"/>
      <c r="W93" s="205"/>
      <c r="X93" s="206"/>
      <c r="AT93" s="207" t="s">
        <v>138</v>
      </c>
      <c r="AU93" s="207" t="s">
        <v>83</v>
      </c>
      <c r="AV93" s="13" t="s">
        <v>83</v>
      </c>
      <c r="AW93" s="13" t="s">
        <v>5</v>
      </c>
      <c r="AX93" s="13" t="s">
        <v>81</v>
      </c>
      <c r="AY93" s="207" t="s">
        <v>125</v>
      </c>
    </row>
    <row r="94" spans="1:65" s="2" customFormat="1" ht="19.899999999999999" customHeight="1">
      <c r="A94" s="34"/>
      <c r="B94" s="35"/>
      <c r="C94" s="176" t="s">
        <v>146</v>
      </c>
      <c r="D94" s="176" t="s">
        <v>127</v>
      </c>
      <c r="E94" s="177" t="s">
        <v>147</v>
      </c>
      <c r="F94" s="178" t="s">
        <v>148</v>
      </c>
      <c r="G94" s="179" t="s">
        <v>130</v>
      </c>
      <c r="H94" s="180">
        <v>3.6999999999999998E-2</v>
      </c>
      <c r="I94" s="181"/>
      <c r="J94" s="181"/>
      <c r="K94" s="182">
        <f>ROUND(P94*H94,2)</f>
        <v>0</v>
      </c>
      <c r="L94" s="178" t="s">
        <v>20</v>
      </c>
      <c r="M94" s="39"/>
      <c r="N94" s="183" t="s">
        <v>20</v>
      </c>
      <c r="O94" s="184" t="s">
        <v>42</v>
      </c>
      <c r="P94" s="185">
        <f>I94+J94</f>
        <v>0</v>
      </c>
      <c r="Q94" s="185">
        <f>ROUND(I94*H94,2)</f>
        <v>0</v>
      </c>
      <c r="R94" s="185">
        <f>ROUND(J94*H94,2)</f>
        <v>0</v>
      </c>
      <c r="S94" s="64"/>
      <c r="T94" s="186">
        <f>S94*H94</f>
        <v>0</v>
      </c>
      <c r="U94" s="186">
        <v>0</v>
      </c>
      <c r="V94" s="186">
        <f>U94*H94</f>
        <v>0</v>
      </c>
      <c r="W94" s="186">
        <v>0</v>
      </c>
      <c r="X94" s="187">
        <f>W94*H94</f>
        <v>0</v>
      </c>
      <c r="Y94" s="34"/>
      <c r="Z94" s="34"/>
      <c r="AA94" s="34"/>
      <c r="AB94" s="34"/>
      <c r="AC94" s="34"/>
      <c r="AD94" s="34"/>
      <c r="AE94" s="34"/>
      <c r="AR94" s="188" t="s">
        <v>132</v>
      </c>
      <c r="AT94" s="188" t="s">
        <v>127</v>
      </c>
      <c r="AU94" s="188" t="s">
        <v>83</v>
      </c>
      <c r="AY94" s="17" t="s">
        <v>125</v>
      </c>
      <c r="BE94" s="189">
        <f>IF(O94="základní",K94,0)</f>
        <v>0</v>
      </c>
      <c r="BF94" s="189">
        <f>IF(O94="snížená",K94,0)</f>
        <v>0</v>
      </c>
      <c r="BG94" s="189">
        <f>IF(O94="zákl. přenesená",K94,0)</f>
        <v>0</v>
      </c>
      <c r="BH94" s="189">
        <f>IF(O94="sníž. přenesená",K94,0)</f>
        <v>0</v>
      </c>
      <c r="BI94" s="189">
        <f>IF(O94="nulová",K94,0)</f>
        <v>0</v>
      </c>
      <c r="BJ94" s="17" t="s">
        <v>81</v>
      </c>
      <c r="BK94" s="189">
        <f>ROUND(P94*H94,2)</f>
        <v>0</v>
      </c>
      <c r="BL94" s="17" t="s">
        <v>132</v>
      </c>
      <c r="BM94" s="188" t="s">
        <v>149</v>
      </c>
    </row>
    <row r="95" spans="1:65" s="2" customFormat="1" ht="11.25">
      <c r="A95" s="34"/>
      <c r="B95" s="35"/>
      <c r="C95" s="36"/>
      <c r="D95" s="190" t="s">
        <v>134</v>
      </c>
      <c r="E95" s="36"/>
      <c r="F95" s="191" t="s">
        <v>150</v>
      </c>
      <c r="G95" s="36"/>
      <c r="H95" s="36"/>
      <c r="I95" s="192"/>
      <c r="J95" s="192"/>
      <c r="K95" s="36"/>
      <c r="L95" s="36"/>
      <c r="M95" s="39"/>
      <c r="N95" s="193"/>
      <c r="O95" s="194"/>
      <c r="P95" s="64"/>
      <c r="Q95" s="64"/>
      <c r="R95" s="64"/>
      <c r="S95" s="64"/>
      <c r="T95" s="64"/>
      <c r="U95" s="64"/>
      <c r="V95" s="64"/>
      <c r="W95" s="64"/>
      <c r="X95" s="65"/>
      <c r="Y95" s="34"/>
      <c r="Z95" s="34"/>
      <c r="AA95" s="34"/>
      <c r="AB95" s="34"/>
      <c r="AC95" s="34"/>
      <c r="AD95" s="34"/>
      <c r="AE95" s="34"/>
      <c r="AT95" s="17" t="s">
        <v>134</v>
      </c>
      <c r="AU95" s="17" t="s">
        <v>83</v>
      </c>
    </row>
    <row r="96" spans="1:65" s="2" customFormat="1" ht="39">
      <c r="A96" s="34"/>
      <c r="B96" s="35"/>
      <c r="C96" s="36"/>
      <c r="D96" s="190" t="s">
        <v>151</v>
      </c>
      <c r="E96" s="36"/>
      <c r="F96" s="208" t="s">
        <v>152</v>
      </c>
      <c r="G96" s="36"/>
      <c r="H96" s="36"/>
      <c r="I96" s="192"/>
      <c r="J96" s="192"/>
      <c r="K96" s="36"/>
      <c r="L96" s="36"/>
      <c r="M96" s="39"/>
      <c r="N96" s="193"/>
      <c r="O96" s="194"/>
      <c r="P96" s="64"/>
      <c r="Q96" s="64"/>
      <c r="R96" s="64"/>
      <c r="S96" s="64"/>
      <c r="T96" s="64"/>
      <c r="U96" s="64"/>
      <c r="V96" s="64"/>
      <c r="W96" s="64"/>
      <c r="X96" s="65"/>
      <c r="Y96" s="34"/>
      <c r="Z96" s="34"/>
      <c r="AA96" s="34"/>
      <c r="AB96" s="34"/>
      <c r="AC96" s="34"/>
      <c r="AD96" s="34"/>
      <c r="AE96" s="34"/>
      <c r="AT96" s="17" t="s">
        <v>151</v>
      </c>
      <c r="AU96" s="17" t="s">
        <v>83</v>
      </c>
    </row>
    <row r="97" spans="1:51" s="13" customFormat="1" ht="11.25">
      <c r="B97" s="197"/>
      <c r="C97" s="198"/>
      <c r="D97" s="190" t="s">
        <v>138</v>
      </c>
      <c r="E97" s="199" t="s">
        <v>20</v>
      </c>
      <c r="F97" s="200" t="s">
        <v>145</v>
      </c>
      <c r="G97" s="198"/>
      <c r="H97" s="201">
        <v>3.6999999999999998E-2</v>
      </c>
      <c r="I97" s="202"/>
      <c r="J97" s="202"/>
      <c r="K97" s="198"/>
      <c r="L97" s="198"/>
      <c r="M97" s="203"/>
      <c r="N97" s="209"/>
      <c r="O97" s="210"/>
      <c r="P97" s="210"/>
      <c r="Q97" s="210"/>
      <c r="R97" s="210"/>
      <c r="S97" s="210"/>
      <c r="T97" s="210"/>
      <c r="U97" s="210"/>
      <c r="V97" s="210"/>
      <c r="W97" s="210"/>
      <c r="X97" s="211"/>
      <c r="AT97" s="207" t="s">
        <v>138</v>
      </c>
      <c r="AU97" s="207" t="s">
        <v>83</v>
      </c>
      <c r="AV97" s="13" t="s">
        <v>83</v>
      </c>
      <c r="AW97" s="13" t="s">
        <v>5</v>
      </c>
      <c r="AX97" s="13" t="s">
        <v>81</v>
      </c>
      <c r="AY97" s="207" t="s">
        <v>125</v>
      </c>
    </row>
    <row r="98" spans="1:51" s="2" customFormat="1" ht="6.95" customHeight="1">
      <c r="A98" s="34"/>
      <c r="B98" s="47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39"/>
      <c r="N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</sheetData>
  <sheetProtection algorithmName="SHA-512" hashValue="rrQiyz7lc5ZIV371cGTBI0HJZyJjRvsEfwkzerE2JiKcjQ+FKCFQkEsFjpL5TDgCsc4DslwSO69aP3D8gYfyOg==" saltValue="3qXgmEdlDrP6WBJnOMaoE3kVA1r+j2/dI52mXEUhkOGSWuyWNIh+FALXQfsdBl1tHxlyfQr8whoXWejoZVkCHA==" spinCount="100000" sheet="1" objects="1" scenarios="1" formatColumns="0" formatRows="0" autoFilter="0"/>
  <autoFilter ref="C82:L97" xr:uid="{00000000-0009-0000-0000-000001000000}"/>
  <mergeCells count="9">
    <mergeCell ref="E52:H52"/>
    <mergeCell ref="E73:H73"/>
    <mergeCell ref="E75:H75"/>
    <mergeCell ref="M2:Z2"/>
    <mergeCell ref="E7:H7"/>
    <mergeCell ref="E9:H9"/>
    <mergeCell ref="E18:H18"/>
    <mergeCell ref="E27:H27"/>
    <mergeCell ref="E50:H50"/>
  </mergeCells>
  <hyperlinks>
    <hyperlink ref="F88" r:id="rId1" xr:uid="{00000000-0004-0000-0100-000000000000}"/>
    <hyperlink ref="F92" r:id="rId2" xr:uid="{00000000-0004-0000-01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98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6.5" style="1" customWidth="1"/>
    <col min="13" max="13" width="10" style="1" customWidth="1"/>
    <col min="14" max="14" width="11.5" style="1" hidden="1" customWidth="1"/>
    <col min="15" max="15" width="9.1640625" style="1" hidden="1"/>
    <col min="16" max="24" width="15.1640625" style="1" hidden="1" customWidth="1"/>
    <col min="25" max="25" width="13.1640625" style="1" hidden="1" customWidth="1"/>
    <col min="26" max="26" width="17.5" style="1" customWidth="1"/>
    <col min="27" max="27" width="13.1640625" style="1" customWidth="1"/>
    <col min="28" max="28" width="16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M2" s="338"/>
      <c r="N2" s="338"/>
      <c r="O2" s="338"/>
      <c r="P2" s="338"/>
      <c r="Q2" s="338"/>
      <c r="R2" s="338"/>
      <c r="S2" s="338"/>
      <c r="T2" s="338"/>
      <c r="U2" s="338"/>
      <c r="V2" s="338"/>
      <c r="W2" s="338"/>
      <c r="X2" s="338"/>
      <c r="Y2" s="338"/>
      <c r="Z2" s="338"/>
      <c r="AT2" s="17" t="s">
        <v>86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20"/>
      <c r="AT3" s="17" t="s">
        <v>83</v>
      </c>
    </row>
    <row r="4" spans="1:46" s="1" customFormat="1" ht="24.95" customHeight="1">
      <c r="B4" s="20"/>
      <c r="D4" s="104" t="s">
        <v>93</v>
      </c>
      <c r="M4" s="20"/>
      <c r="N4" s="105" t="s">
        <v>11</v>
      </c>
      <c r="AT4" s="17" t="s">
        <v>4</v>
      </c>
    </row>
    <row r="5" spans="1:46" s="1" customFormat="1" ht="6.95" customHeight="1">
      <c r="B5" s="20"/>
      <c r="M5" s="20"/>
    </row>
    <row r="6" spans="1:46" s="1" customFormat="1" ht="12" customHeight="1">
      <c r="B6" s="20"/>
      <c r="D6" s="106" t="s">
        <v>17</v>
      </c>
      <c r="M6" s="20"/>
    </row>
    <row r="7" spans="1:46" s="1" customFormat="1" ht="14.45" customHeight="1">
      <c r="B7" s="20"/>
      <c r="E7" s="339" t="str">
        <f>'Rekapitulace stavby'!K6</f>
        <v>Údržba HOZ Veselí</v>
      </c>
      <c r="F7" s="340"/>
      <c r="G7" s="340"/>
      <c r="H7" s="340"/>
      <c r="M7" s="20"/>
    </row>
    <row r="8" spans="1:46" s="2" customFormat="1" ht="12" customHeight="1">
      <c r="A8" s="34"/>
      <c r="B8" s="39"/>
      <c r="C8" s="34"/>
      <c r="D8" s="106" t="s">
        <v>94</v>
      </c>
      <c r="E8" s="34"/>
      <c r="F8" s="34"/>
      <c r="G8" s="34"/>
      <c r="H8" s="34"/>
      <c r="I8" s="34"/>
      <c r="J8" s="34"/>
      <c r="K8" s="34"/>
      <c r="L8" s="34"/>
      <c r="M8" s="107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5.6" customHeight="1">
      <c r="A9" s="34"/>
      <c r="B9" s="39"/>
      <c r="C9" s="34"/>
      <c r="D9" s="34"/>
      <c r="E9" s="341" t="s">
        <v>153</v>
      </c>
      <c r="F9" s="342"/>
      <c r="G9" s="342"/>
      <c r="H9" s="342"/>
      <c r="I9" s="34"/>
      <c r="J9" s="34"/>
      <c r="K9" s="34"/>
      <c r="L9" s="34"/>
      <c r="M9" s="107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107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6" t="s">
        <v>19</v>
      </c>
      <c r="E11" s="34"/>
      <c r="F11" s="108" t="s">
        <v>20</v>
      </c>
      <c r="G11" s="34"/>
      <c r="H11" s="34"/>
      <c r="I11" s="106" t="s">
        <v>21</v>
      </c>
      <c r="J11" s="108" t="s">
        <v>20</v>
      </c>
      <c r="K11" s="34"/>
      <c r="L11" s="34"/>
      <c r="M11" s="107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6" t="s">
        <v>22</v>
      </c>
      <c r="E12" s="34"/>
      <c r="F12" s="108" t="s">
        <v>23</v>
      </c>
      <c r="G12" s="34"/>
      <c r="H12" s="34"/>
      <c r="I12" s="106" t="s">
        <v>24</v>
      </c>
      <c r="J12" s="109" t="str">
        <f>'Rekapitulace stavby'!AN8</f>
        <v>Vyplň údaj</v>
      </c>
      <c r="K12" s="34"/>
      <c r="L12" s="34"/>
      <c r="M12" s="107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107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6" t="s">
        <v>25</v>
      </c>
      <c r="E14" s="34"/>
      <c r="F14" s="34"/>
      <c r="G14" s="34"/>
      <c r="H14" s="34"/>
      <c r="I14" s="106" t="s">
        <v>26</v>
      </c>
      <c r="J14" s="108" t="s">
        <v>20</v>
      </c>
      <c r="K14" s="34"/>
      <c r="L14" s="34"/>
      <c r="M14" s="107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8" t="s">
        <v>27</v>
      </c>
      <c r="F15" s="34"/>
      <c r="G15" s="34"/>
      <c r="H15" s="34"/>
      <c r="I15" s="106" t="s">
        <v>28</v>
      </c>
      <c r="J15" s="108" t="s">
        <v>20</v>
      </c>
      <c r="K15" s="34"/>
      <c r="L15" s="34"/>
      <c r="M15" s="107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107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6" t="s">
        <v>29</v>
      </c>
      <c r="E17" s="34"/>
      <c r="F17" s="34"/>
      <c r="G17" s="34"/>
      <c r="H17" s="34"/>
      <c r="I17" s="106" t="s">
        <v>26</v>
      </c>
      <c r="J17" s="30" t="str">
        <f>'Rekapitulace stavby'!AN13</f>
        <v>Vyplň údaj</v>
      </c>
      <c r="K17" s="34"/>
      <c r="L17" s="34"/>
      <c r="M17" s="107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43" t="str">
        <f>'Rekapitulace stavby'!E14</f>
        <v>Vyplň údaj</v>
      </c>
      <c r="F18" s="344"/>
      <c r="G18" s="344"/>
      <c r="H18" s="344"/>
      <c r="I18" s="106" t="s">
        <v>28</v>
      </c>
      <c r="J18" s="30" t="str">
        <f>'Rekapitulace stavby'!AN14</f>
        <v>Vyplň údaj</v>
      </c>
      <c r="K18" s="34"/>
      <c r="L18" s="34"/>
      <c r="M18" s="107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107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6" t="s">
        <v>31</v>
      </c>
      <c r="E20" s="34"/>
      <c r="F20" s="34"/>
      <c r="G20" s="34"/>
      <c r="H20" s="34"/>
      <c r="I20" s="106" t="s">
        <v>26</v>
      </c>
      <c r="J20" s="108" t="str">
        <f>IF('Rekapitulace stavby'!AN16="","",'Rekapitulace stavby'!AN16)</f>
        <v/>
      </c>
      <c r="K20" s="34"/>
      <c r="L20" s="34"/>
      <c r="M20" s="107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8" t="str">
        <f>IF('Rekapitulace stavby'!E17="","",'Rekapitulace stavby'!E17)</f>
        <v xml:space="preserve"> </v>
      </c>
      <c r="F21" s="34"/>
      <c r="G21" s="34"/>
      <c r="H21" s="34"/>
      <c r="I21" s="106" t="s">
        <v>28</v>
      </c>
      <c r="J21" s="108" t="str">
        <f>IF('Rekapitulace stavby'!AN17="","",'Rekapitulace stavby'!AN17)</f>
        <v/>
      </c>
      <c r="K21" s="34"/>
      <c r="L21" s="34"/>
      <c r="M21" s="107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107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6" t="s">
        <v>33</v>
      </c>
      <c r="E23" s="34"/>
      <c r="F23" s="34"/>
      <c r="G23" s="34"/>
      <c r="H23" s="34"/>
      <c r="I23" s="106" t="s">
        <v>26</v>
      </c>
      <c r="J23" s="108" t="s">
        <v>20</v>
      </c>
      <c r="K23" s="34"/>
      <c r="L23" s="34"/>
      <c r="M23" s="107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8" t="s">
        <v>34</v>
      </c>
      <c r="F24" s="34"/>
      <c r="G24" s="34"/>
      <c r="H24" s="34"/>
      <c r="I24" s="106" t="s">
        <v>28</v>
      </c>
      <c r="J24" s="108" t="s">
        <v>20</v>
      </c>
      <c r="K24" s="34"/>
      <c r="L24" s="34"/>
      <c r="M24" s="107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107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6" t="s">
        <v>35</v>
      </c>
      <c r="E26" s="34"/>
      <c r="F26" s="34"/>
      <c r="G26" s="34"/>
      <c r="H26" s="34"/>
      <c r="I26" s="34"/>
      <c r="J26" s="34"/>
      <c r="K26" s="34"/>
      <c r="L26" s="34"/>
      <c r="M26" s="107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4.45" customHeight="1">
      <c r="A27" s="110"/>
      <c r="B27" s="111"/>
      <c r="C27" s="110"/>
      <c r="D27" s="110"/>
      <c r="E27" s="345" t="s">
        <v>20</v>
      </c>
      <c r="F27" s="345"/>
      <c r="G27" s="345"/>
      <c r="H27" s="345"/>
      <c r="I27" s="110"/>
      <c r="J27" s="110"/>
      <c r="K27" s="110"/>
      <c r="L27" s="110"/>
      <c r="M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107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3"/>
      <c r="E29" s="113"/>
      <c r="F29" s="113"/>
      <c r="G29" s="113"/>
      <c r="H29" s="113"/>
      <c r="I29" s="113"/>
      <c r="J29" s="113"/>
      <c r="K29" s="113"/>
      <c r="L29" s="113"/>
      <c r="M29" s="107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2.75">
      <c r="A30" s="34"/>
      <c r="B30" s="39"/>
      <c r="C30" s="34"/>
      <c r="D30" s="34"/>
      <c r="E30" s="106" t="s">
        <v>96</v>
      </c>
      <c r="F30" s="34"/>
      <c r="G30" s="34"/>
      <c r="H30" s="34"/>
      <c r="I30" s="34"/>
      <c r="J30" s="34"/>
      <c r="K30" s="114">
        <f>I61</f>
        <v>0</v>
      </c>
      <c r="L30" s="34"/>
      <c r="M30" s="107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12.75">
      <c r="A31" s="34"/>
      <c r="B31" s="39"/>
      <c r="C31" s="34"/>
      <c r="D31" s="34"/>
      <c r="E31" s="106" t="s">
        <v>97</v>
      </c>
      <c r="F31" s="34"/>
      <c r="G31" s="34"/>
      <c r="H31" s="34"/>
      <c r="I31" s="34"/>
      <c r="J31" s="34"/>
      <c r="K31" s="114">
        <f>J61</f>
        <v>0</v>
      </c>
      <c r="L31" s="34"/>
      <c r="M31" s="107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15" t="s">
        <v>37</v>
      </c>
      <c r="E32" s="34"/>
      <c r="F32" s="34"/>
      <c r="G32" s="34"/>
      <c r="H32" s="34"/>
      <c r="I32" s="34"/>
      <c r="J32" s="34"/>
      <c r="K32" s="116">
        <f>ROUND(K83, 2)</f>
        <v>0</v>
      </c>
      <c r="L32" s="34"/>
      <c r="M32" s="107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13"/>
      <c r="E33" s="113"/>
      <c r="F33" s="113"/>
      <c r="G33" s="113"/>
      <c r="H33" s="113"/>
      <c r="I33" s="113"/>
      <c r="J33" s="113"/>
      <c r="K33" s="113"/>
      <c r="L33" s="113"/>
      <c r="M33" s="107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17" t="s">
        <v>39</v>
      </c>
      <c r="G34" s="34"/>
      <c r="H34" s="34"/>
      <c r="I34" s="117" t="s">
        <v>38</v>
      </c>
      <c r="J34" s="34"/>
      <c r="K34" s="117" t="s">
        <v>40</v>
      </c>
      <c r="L34" s="34"/>
      <c r="M34" s="107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18" t="s">
        <v>41</v>
      </c>
      <c r="E35" s="106" t="s">
        <v>42</v>
      </c>
      <c r="F35" s="114">
        <f>ROUND((SUM(BE83:BE97)),  2)</f>
        <v>0</v>
      </c>
      <c r="G35" s="34"/>
      <c r="H35" s="34"/>
      <c r="I35" s="119">
        <v>0.21</v>
      </c>
      <c r="J35" s="34"/>
      <c r="K35" s="114">
        <f>ROUND(((SUM(BE83:BE97))*I35),  2)</f>
        <v>0</v>
      </c>
      <c r="L35" s="34"/>
      <c r="M35" s="107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06" t="s">
        <v>43</v>
      </c>
      <c r="F36" s="114">
        <f>ROUND((SUM(BF83:BF97)),  2)</f>
        <v>0</v>
      </c>
      <c r="G36" s="34"/>
      <c r="H36" s="34"/>
      <c r="I36" s="119">
        <v>0.12</v>
      </c>
      <c r="J36" s="34"/>
      <c r="K36" s="114">
        <f>ROUND(((SUM(BF83:BF97))*I36),  2)</f>
        <v>0</v>
      </c>
      <c r="L36" s="34"/>
      <c r="M36" s="107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6" t="s">
        <v>44</v>
      </c>
      <c r="F37" s="114">
        <f>ROUND((SUM(BG83:BG97)),  2)</f>
        <v>0</v>
      </c>
      <c r="G37" s="34"/>
      <c r="H37" s="34"/>
      <c r="I37" s="119">
        <v>0.21</v>
      </c>
      <c r="J37" s="34"/>
      <c r="K37" s="114">
        <f>0</f>
        <v>0</v>
      </c>
      <c r="L37" s="34"/>
      <c r="M37" s="107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06" t="s">
        <v>45</v>
      </c>
      <c r="F38" s="114">
        <f>ROUND((SUM(BH83:BH97)),  2)</f>
        <v>0</v>
      </c>
      <c r="G38" s="34"/>
      <c r="H38" s="34"/>
      <c r="I38" s="119">
        <v>0.12</v>
      </c>
      <c r="J38" s="34"/>
      <c r="K38" s="114">
        <f>0</f>
        <v>0</v>
      </c>
      <c r="L38" s="34"/>
      <c r="M38" s="107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06" t="s">
        <v>46</v>
      </c>
      <c r="F39" s="114">
        <f>ROUND((SUM(BI83:BI97)),  2)</f>
        <v>0</v>
      </c>
      <c r="G39" s="34"/>
      <c r="H39" s="34"/>
      <c r="I39" s="119">
        <v>0</v>
      </c>
      <c r="J39" s="34"/>
      <c r="K39" s="114">
        <f>0</f>
        <v>0</v>
      </c>
      <c r="L39" s="34"/>
      <c r="M39" s="107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107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20"/>
      <c r="D41" s="121" t="s">
        <v>47</v>
      </c>
      <c r="E41" s="122"/>
      <c r="F41" s="122"/>
      <c r="G41" s="123" t="s">
        <v>48</v>
      </c>
      <c r="H41" s="124" t="s">
        <v>49</v>
      </c>
      <c r="I41" s="122"/>
      <c r="J41" s="122"/>
      <c r="K41" s="125">
        <f>SUM(K32:K39)</f>
        <v>0</v>
      </c>
      <c r="L41" s="126"/>
      <c r="M41" s="107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127"/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107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5" customHeight="1">
      <c r="A46" s="34"/>
      <c r="B46" s="129"/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07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5" customHeight="1">
      <c r="A47" s="34"/>
      <c r="B47" s="35"/>
      <c r="C47" s="23" t="s">
        <v>98</v>
      </c>
      <c r="D47" s="36"/>
      <c r="E47" s="36"/>
      <c r="F47" s="36"/>
      <c r="G47" s="36"/>
      <c r="H47" s="36"/>
      <c r="I47" s="36"/>
      <c r="J47" s="36"/>
      <c r="K47" s="36"/>
      <c r="L47" s="36"/>
      <c r="M47" s="107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5" customHeight="1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107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17</v>
      </c>
      <c r="D49" s="36"/>
      <c r="E49" s="36"/>
      <c r="F49" s="36"/>
      <c r="G49" s="36"/>
      <c r="H49" s="36"/>
      <c r="I49" s="36"/>
      <c r="J49" s="36"/>
      <c r="K49" s="36"/>
      <c r="L49" s="36"/>
      <c r="M49" s="107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4.45" customHeight="1">
      <c r="A50" s="34"/>
      <c r="B50" s="35"/>
      <c r="C50" s="36"/>
      <c r="D50" s="36"/>
      <c r="E50" s="346" t="str">
        <f>E7</f>
        <v>Údržba HOZ Veselí</v>
      </c>
      <c r="F50" s="347"/>
      <c r="G50" s="347"/>
      <c r="H50" s="347"/>
      <c r="I50" s="36"/>
      <c r="J50" s="36"/>
      <c r="K50" s="36"/>
      <c r="L50" s="36"/>
      <c r="M50" s="107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12" customHeight="1">
      <c r="A51" s="34"/>
      <c r="B51" s="35"/>
      <c r="C51" s="29" t="s">
        <v>94</v>
      </c>
      <c r="D51" s="36"/>
      <c r="E51" s="36"/>
      <c r="F51" s="36"/>
      <c r="G51" s="36"/>
      <c r="H51" s="36"/>
      <c r="I51" s="36"/>
      <c r="J51" s="36"/>
      <c r="K51" s="36"/>
      <c r="L51" s="36"/>
      <c r="M51" s="107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5.6" customHeight="1">
      <c r="A52" s="34"/>
      <c r="B52" s="35"/>
      <c r="C52" s="36"/>
      <c r="D52" s="36"/>
      <c r="E52" s="299" t="str">
        <f>E9</f>
        <v>2023-207_342-2 - SO2 Údržba HOZ Veselí - L21 - sečení 11/2024</v>
      </c>
      <c r="F52" s="348"/>
      <c r="G52" s="348"/>
      <c r="H52" s="348"/>
      <c r="I52" s="36"/>
      <c r="J52" s="36"/>
      <c r="K52" s="36"/>
      <c r="L52" s="36"/>
      <c r="M52" s="107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107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2" customHeight="1">
      <c r="A54" s="34"/>
      <c r="B54" s="35"/>
      <c r="C54" s="29" t="s">
        <v>22</v>
      </c>
      <c r="D54" s="36"/>
      <c r="E54" s="36"/>
      <c r="F54" s="27" t="str">
        <f>F12</f>
        <v>Veselí nad Lužnicí</v>
      </c>
      <c r="G54" s="36"/>
      <c r="H54" s="36"/>
      <c r="I54" s="29" t="s">
        <v>24</v>
      </c>
      <c r="J54" s="59" t="str">
        <f>IF(J12="","",J12)</f>
        <v>Vyplň údaj</v>
      </c>
      <c r="K54" s="36"/>
      <c r="L54" s="36"/>
      <c r="M54" s="107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5" customHeight="1">
      <c r="A55" s="34"/>
      <c r="B55" s="35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107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5.6" customHeight="1">
      <c r="A56" s="34"/>
      <c r="B56" s="35"/>
      <c r="C56" s="29" t="s">
        <v>25</v>
      </c>
      <c r="D56" s="36"/>
      <c r="E56" s="36"/>
      <c r="F56" s="27" t="str">
        <f>E15</f>
        <v>SPÚ OVHS České Budějovice</v>
      </c>
      <c r="G56" s="36"/>
      <c r="H56" s="36"/>
      <c r="I56" s="29" t="s">
        <v>31</v>
      </c>
      <c r="J56" s="32" t="str">
        <f>E21</f>
        <v xml:space="preserve"> </v>
      </c>
      <c r="K56" s="36"/>
      <c r="L56" s="36"/>
      <c r="M56" s="107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15.6" customHeight="1">
      <c r="A57" s="34"/>
      <c r="B57" s="35"/>
      <c r="C57" s="29" t="s">
        <v>29</v>
      </c>
      <c r="D57" s="36"/>
      <c r="E57" s="36"/>
      <c r="F57" s="27" t="str">
        <f>IF(E18="","",E18)</f>
        <v>Vyplň údaj</v>
      </c>
      <c r="G57" s="36"/>
      <c r="H57" s="36"/>
      <c r="I57" s="29" t="s">
        <v>33</v>
      </c>
      <c r="J57" s="32" t="str">
        <f>E24</f>
        <v>Bc. Karel Janeček</v>
      </c>
      <c r="K57" s="36"/>
      <c r="L57" s="36"/>
      <c r="M57" s="107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107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9.25" customHeight="1">
      <c r="A59" s="34"/>
      <c r="B59" s="35"/>
      <c r="C59" s="131" t="s">
        <v>99</v>
      </c>
      <c r="D59" s="132"/>
      <c r="E59" s="132"/>
      <c r="F59" s="132"/>
      <c r="G59" s="132"/>
      <c r="H59" s="132"/>
      <c r="I59" s="133" t="s">
        <v>100</v>
      </c>
      <c r="J59" s="133" t="s">
        <v>101</v>
      </c>
      <c r="K59" s="133" t="s">
        <v>102</v>
      </c>
      <c r="L59" s="132"/>
      <c r="M59" s="107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customHeight="1">
      <c r="A60" s="34"/>
      <c r="B60" s="35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107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2.9" customHeight="1">
      <c r="A61" s="34"/>
      <c r="B61" s="35"/>
      <c r="C61" s="134" t="s">
        <v>71</v>
      </c>
      <c r="D61" s="36"/>
      <c r="E61" s="36"/>
      <c r="F61" s="36"/>
      <c r="G61" s="36"/>
      <c r="H61" s="36"/>
      <c r="I61" s="77">
        <f t="shared" ref="I61:J63" si="0">Q83</f>
        <v>0</v>
      </c>
      <c r="J61" s="77">
        <f t="shared" si="0"/>
        <v>0</v>
      </c>
      <c r="K61" s="77">
        <f>K83</f>
        <v>0</v>
      </c>
      <c r="L61" s="36"/>
      <c r="M61" s="107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U61" s="17" t="s">
        <v>103</v>
      </c>
    </row>
    <row r="62" spans="1:47" s="9" customFormat="1" ht="24.95" customHeight="1">
      <c r="B62" s="135"/>
      <c r="C62" s="136"/>
      <c r="D62" s="137" t="s">
        <v>104</v>
      </c>
      <c r="E62" s="138"/>
      <c r="F62" s="138"/>
      <c r="G62" s="138"/>
      <c r="H62" s="138"/>
      <c r="I62" s="139">
        <f t="shared" si="0"/>
        <v>0</v>
      </c>
      <c r="J62" s="139">
        <f t="shared" si="0"/>
        <v>0</v>
      </c>
      <c r="K62" s="139">
        <f>K84</f>
        <v>0</v>
      </c>
      <c r="L62" s="136"/>
      <c r="M62" s="140"/>
    </row>
    <row r="63" spans="1:47" s="10" customFormat="1" ht="19.899999999999999" customHeight="1">
      <c r="B63" s="141"/>
      <c r="C63" s="142"/>
      <c r="D63" s="143" t="s">
        <v>105</v>
      </c>
      <c r="E63" s="144"/>
      <c r="F63" s="144"/>
      <c r="G63" s="144"/>
      <c r="H63" s="144"/>
      <c r="I63" s="145">
        <f t="shared" si="0"/>
        <v>0</v>
      </c>
      <c r="J63" s="145">
        <f t="shared" si="0"/>
        <v>0</v>
      </c>
      <c r="K63" s="145">
        <f>K85</f>
        <v>0</v>
      </c>
      <c r="L63" s="142"/>
      <c r="M63" s="146"/>
    </row>
    <row r="64" spans="1:47" s="2" customFormat="1" ht="21.75" customHeight="1">
      <c r="A64" s="34"/>
      <c r="B64" s="35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107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31" s="2" customFormat="1" ht="6.95" customHeight="1">
      <c r="A65" s="34"/>
      <c r="B65" s="47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107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9" spans="1:31" s="2" customFormat="1" ht="6.95" customHeight="1">
      <c r="A69" s="34"/>
      <c r="B69" s="49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107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24.95" customHeight="1">
      <c r="A70" s="34"/>
      <c r="B70" s="35"/>
      <c r="C70" s="23" t="s">
        <v>106</v>
      </c>
      <c r="D70" s="36"/>
      <c r="E70" s="36"/>
      <c r="F70" s="36"/>
      <c r="G70" s="36"/>
      <c r="H70" s="36"/>
      <c r="I70" s="36"/>
      <c r="J70" s="36"/>
      <c r="K70" s="36"/>
      <c r="L70" s="36"/>
      <c r="M70" s="107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6.95" customHeight="1">
      <c r="A71" s="34"/>
      <c r="B71" s="35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107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2" customHeight="1">
      <c r="A72" s="34"/>
      <c r="B72" s="35"/>
      <c r="C72" s="29" t="s">
        <v>17</v>
      </c>
      <c r="D72" s="36"/>
      <c r="E72" s="36"/>
      <c r="F72" s="36"/>
      <c r="G72" s="36"/>
      <c r="H72" s="36"/>
      <c r="I72" s="36"/>
      <c r="J72" s="36"/>
      <c r="K72" s="36"/>
      <c r="L72" s="36"/>
      <c r="M72" s="107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4.45" customHeight="1">
      <c r="A73" s="34"/>
      <c r="B73" s="35"/>
      <c r="C73" s="36"/>
      <c r="D73" s="36"/>
      <c r="E73" s="346" t="str">
        <f>E7</f>
        <v>Údržba HOZ Veselí</v>
      </c>
      <c r="F73" s="347"/>
      <c r="G73" s="347"/>
      <c r="H73" s="347"/>
      <c r="I73" s="36"/>
      <c r="J73" s="36"/>
      <c r="K73" s="36"/>
      <c r="L73" s="36"/>
      <c r="M73" s="107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2" customHeight="1">
      <c r="A74" s="34"/>
      <c r="B74" s="35"/>
      <c r="C74" s="29" t="s">
        <v>94</v>
      </c>
      <c r="D74" s="36"/>
      <c r="E74" s="36"/>
      <c r="F74" s="36"/>
      <c r="G74" s="36"/>
      <c r="H74" s="36"/>
      <c r="I74" s="36"/>
      <c r="J74" s="36"/>
      <c r="K74" s="36"/>
      <c r="L74" s="36"/>
      <c r="M74" s="107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5.6" customHeight="1">
      <c r="A75" s="34"/>
      <c r="B75" s="35"/>
      <c r="C75" s="36"/>
      <c r="D75" s="36"/>
      <c r="E75" s="299" t="str">
        <f>E9</f>
        <v>2023-207_342-2 - SO2 Údržba HOZ Veselí - L21 - sečení 11/2024</v>
      </c>
      <c r="F75" s="348"/>
      <c r="G75" s="348"/>
      <c r="H75" s="348"/>
      <c r="I75" s="36"/>
      <c r="J75" s="36"/>
      <c r="K75" s="36"/>
      <c r="L75" s="36"/>
      <c r="M75" s="107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107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2" customHeight="1">
      <c r="A77" s="34"/>
      <c r="B77" s="35"/>
      <c r="C77" s="29" t="s">
        <v>22</v>
      </c>
      <c r="D77" s="36"/>
      <c r="E77" s="36"/>
      <c r="F77" s="27" t="str">
        <f>F12</f>
        <v>Veselí nad Lužnicí</v>
      </c>
      <c r="G77" s="36"/>
      <c r="H77" s="36"/>
      <c r="I77" s="29" t="s">
        <v>24</v>
      </c>
      <c r="J77" s="59" t="str">
        <f>IF(J12="","",J12)</f>
        <v>Vyplň údaj</v>
      </c>
      <c r="K77" s="36"/>
      <c r="L77" s="36"/>
      <c r="M77" s="107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6.95" customHeight="1">
      <c r="A78" s="34"/>
      <c r="B78" s="35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107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5.6" customHeight="1">
      <c r="A79" s="34"/>
      <c r="B79" s="35"/>
      <c r="C79" s="29" t="s">
        <v>25</v>
      </c>
      <c r="D79" s="36"/>
      <c r="E79" s="36"/>
      <c r="F79" s="27" t="str">
        <f>E15</f>
        <v>SPÚ OVHS České Budějovice</v>
      </c>
      <c r="G79" s="36"/>
      <c r="H79" s="36"/>
      <c r="I79" s="29" t="s">
        <v>31</v>
      </c>
      <c r="J79" s="32" t="str">
        <f>E21</f>
        <v xml:space="preserve"> </v>
      </c>
      <c r="K79" s="36"/>
      <c r="L79" s="36"/>
      <c r="M79" s="107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5.6" customHeight="1">
      <c r="A80" s="34"/>
      <c r="B80" s="35"/>
      <c r="C80" s="29" t="s">
        <v>29</v>
      </c>
      <c r="D80" s="36"/>
      <c r="E80" s="36"/>
      <c r="F80" s="27" t="str">
        <f>IF(E18="","",E18)</f>
        <v>Vyplň údaj</v>
      </c>
      <c r="G80" s="36"/>
      <c r="H80" s="36"/>
      <c r="I80" s="29" t="s">
        <v>33</v>
      </c>
      <c r="J80" s="32" t="str">
        <f>E24</f>
        <v>Bc. Karel Janeček</v>
      </c>
      <c r="K80" s="36"/>
      <c r="L80" s="36"/>
      <c r="M80" s="107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0.35" customHeight="1">
      <c r="A81" s="34"/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107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11" customFormat="1" ht="29.25" customHeight="1">
      <c r="A82" s="147"/>
      <c r="B82" s="148"/>
      <c r="C82" s="149" t="s">
        <v>107</v>
      </c>
      <c r="D82" s="150" t="s">
        <v>56</v>
      </c>
      <c r="E82" s="150" t="s">
        <v>52</v>
      </c>
      <c r="F82" s="150" t="s">
        <v>53</v>
      </c>
      <c r="G82" s="150" t="s">
        <v>108</v>
      </c>
      <c r="H82" s="150" t="s">
        <v>109</v>
      </c>
      <c r="I82" s="150" t="s">
        <v>110</v>
      </c>
      <c r="J82" s="150" t="s">
        <v>111</v>
      </c>
      <c r="K82" s="150" t="s">
        <v>102</v>
      </c>
      <c r="L82" s="151" t="s">
        <v>112</v>
      </c>
      <c r="M82" s="152"/>
      <c r="N82" s="68" t="s">
        <v>20</v>
      </c>
      <c r="O82" s="69" t="s">
        <v>41</v>
      </c>
      <c r="P82" s="69" t="s">
        <v>113</v>
      </c>
      <c r="Q82" s="69" t="s">
        <v>114</v>
      </c>
      <c r="R82" s="69" t="s">
        <v>115</v>
      </c>
      <c r="S82" s="69" t="s">
        <v>116</v>
      </c>
      <c r="T82" s="69" t="s">
        <v>117</v>
      </c>
      <c r="U82" s="69" t="s">
        <v>118</v>
      </c>
      <c r="V82" s="69" t="s">
        <v>119</v>
      </c>
      <c r="W82" s="69" t="s">
        <v>120</v>
      </c>
      <c r="X82" s="70" t="s">
        <v>121</v>
      </c>
      <c r="Y82" s="147"/>
      <c r="Z82" s="147"/>
      <c r="AA82" s="147"/>
      <c r="AB82" s="147"/>
      <c r="AC82" s="147"/>
      <c r="AD82" s="147"/>
      <c r="AE82" s="147"/>
    </row>
    <row r="83" spans="1:65" s="2" customFormat="1" ht="22.9" customHeight="1">
      <c r="A83" s="34"/>
      <c r="B83" s="35"/>
      <c r="C83" s="75" t="s">
        <v>122</v>
      </c>
      <c r="D83" s="36"/>
      <c r="E83" s="36"/>
      <c r="F83" s="36"/>
      <c r="G83" s="36"/>
      <c r="H83" s="36"/>
      <c r="I83" s="36"/>
      <c r="J83" s="36"/>
      <c r="K83" s="153">
        <f>BK83</f>
        <v>0</v>
      </c>
      <c r="L83" s="36"/>
      <c r="M83" s="39"/>
      <c r="N83" s="71"/>
      <c r="O83" s="154"/>
      <c r="P83" s="72"/>
      <c r="Q83" s="155">
        <f>Q84</f>
        <v>0</v>
      </c>
      <c r="R83" s="155">
        <f>R84</f>
        <v>0</v>
      </c>
      <c r="S83" s="72"/>
      <c r="T83" s="156">
        <f>T84</f>
        <v>0</v>
      </c>
      <c r="U83" s="72"/>
      <c r="V83" s="156">
        <f>V84</f>
        <v>0</v>
      </c>
      <c r="W83" s="72"/>
      <c r="X83" s="157">
        <f>X84</f>
        <v>0</v>
      </c>
      <c r="Y83" s="34"/>
      <c r="Z83" s="34"/>
      <c r="AA83" s="34"/>
      <c r="AB83" s="34"/>
      <c r="AC83" s="34"/>
      <c r="AD83" s="34"/>
      <c r="AE83" s="34"/>
      <c r="AT83" s="17" t="s">
        <v>72</v>
      </c>
      <c r="AU83" s="17" t="s">
        <v>103</v>
      </c>
      <c r="BK83" s="158">
        <f>BK84</f>
        <v>0</v>
      </c>
    </row>
    <row r="84" spans="1:65" s="12" customFormat="1" ht="25.9" customHeight="1">
      <c r="B84" s="159"/>
      <c r="C84" s="160"/>
      <c r="D84" s="161" t="s">
        <v>72</v>
      </c>
      <c r="E84" s="162" t="s">
        <v>123</v>
      </c>
      <c r="F84" s="162" t="s">
        <v>124</v>
      </c>
      <c r="G84" s="160"/>
      <c r="H84" s="160"/>
      <c r="I84" s="163"/>
      <c r="J84" s="163"/>
      <c r="K84" s="164">
        <f>BK84</f>
        <v>0</v>
      </c>
      <c r="L84" s="160"/>
      <c r="M84" s="165"/>
      <c r="N84" s="166"/>
      <c r="O84" s="167"/>
      <c r="P84" s="167"/>
      <c r="Q84" s="168">
        <f>Q85</f>
        <v>0</v>
      </c>
      <c r="R84" s="168">
        <f>R85</f>
        <v>0</v>
      </c>
      <c r="S84" s="167"/>
      <c r="T84" s="169">
        <f>T85</f>
        <v>0</v>
      </c>
      <c r="U84" s="167"/>
      <c r="V84" s="169">
        <f>V85</f>
        <v>0</v>
      </c>
      <c r="W84" s="167"/>
      <c r="X84" s="170">
        <f>X85</f>
        <v>0</v>
      </c>
      <c r="AR84" s="171" t="s">
        <v>81</v>
      </c>
      <c r="AT84" s="172" t="s">
        <v>72</v>
      </c>
      <c r="AU84" s="172" t="s">
        <v>73</v>
      </c>
      <c r="AY84" s="171" t="s">
        <v>125</v>
      </c>
      <c r="BK84" s="173">
        <f>BK85</f>
        <v>0</v>
      </c>
    </row>
    <row r="85" spans="1:65" s="12" customFormat="1" ht="22.9" customHeight="1">
      <c r="B85" s="159"/>
      <c r="C85" s="160"/>
      <c r="D85" s="161" t="s">
        <v>72</v>
      </c>
      <c r="E85" s="174" t="s">
        <v>81</v>
      </c>
      <c r="F85" s="174" t="s">
        <v>126</v>
      </c>
      <c r="G85" s="160"/>
      <c r="H85" s="160"/>
      <c r="I85" s="163"/>
      <c r="J85" s="163"/>
      <c r="K85" s="175">
        <f>BK85</f>
        <v>0</v>
      </c>
      <c r="L85" s="160"/>
      <c r="M85" s="165"/>
      <c r="N85" s="166"/>
      <c r="O85" s="167"/>
      <c r="P85" s="167"/>
      <c r="Q85" s="168">
        <f>SUM(Q86:Q97)</f>
        <v>0</v>
      </c>
      <c r="R85" s="168">
        <f>SUM(R86:R97)</f>
        <v>0</v>
      </c>
      <c r="S85" s="167"/>
      <c r="T85" s="169">
        <f>SUM(T86:T97)</f>
        <v>0</v>
      </c>
      <c r="U85" s="167"/>
      <c r="V85" s="169">
        <f>SUM(V86:V97)</f>
        <v>0</v>
      </c>
      <c r="W85" s="167"/>
      <c r="X85" s="170">
        <f>SUM(X86:X97)</f>
        <v>0</v>
      </c>
      <c r="AR85" s="171" t="s">
        <v>81</v>
      </c>
      <c r="AT85" s="172" t="s">
        <v>72</v>
      </c>
      <c r="AU85" s="172" t="s">
        <v>81</v>
      </c>
      <c r="AY85" s="171" t="s">
        <v>125</v>
      </c>
      <c r="BK85" s="173">
        <f>SUM(BK86:BK97)</f>
        <v>0</v>
      </c>
    </row>
    <row r="86" spans="1:65" s="2" customFormat="1" ht="22.15" customHeight="1">
      <c r="A86" s="34"/>
      <c r="B86" s="35"/>
      <c r="C86" s="176" t="s">
        <v>81</v>
      </c>
      <c r="D86" s="176" t="s">
        <v>127</v>
      </c>
      <c r="E86" s="177" t="s">
        <v>154</v>
      </c>
      <c r="F86" s="178" t="s">
        <v>155</v>
      </c>
      <c r="G86" s="179" t="s">
        <v>130</v>
      </c>
      <c r="H86" s="180">
        <v>3.6999999999999998E-2</v>
      </c>
      <c r="I86" s="181"/>
      <c r="J86" s="181"/>
      <c r="K86" s="182">
        <f>ROUND(P86*H86,2)</f>
        <v>0</v>
      </c>
      <c r="L86" s="178" t="s">
        <v>131</v>
      </c>
      <c r="M86" s="39"/>
      <c r="N86" s="183" t="s">
        <v>20</v>
      </c>
      <c r="O86" s="184" t="s">
        <v>42</v>
      </c>
      <c r="P86" s="185">
        <f>I86+J86</f>
        <v>0</v>
      </c>
      <c r="Q86" s="185">
        <f>ROUND(I86*H86,2)</f>
        <v>0</v>
      </c>
      <c r="R86" s="185">
        <f>ROUND(J86*H86,2)</f>
        <v>0</v>
      </c>
      <c r="S86" s="64"/>
      <c r="T86" s="186">
        <f>S86*H86</f>
        <v>0</v>
      </c>
      <c r="U86" s="186">
        <v>0</v>
      </c>
      <c r="V86" s="186">
        <f>U86*H86</f>
        <v>0</v>
      </c>
      <c r="W86" s="186">
        <v>0</v>
      </c>
      <c r="X86" s="187">
        <f>W86*H86</f>
        <v>0</v>
      </c>
      <c r="Y86" s="34"/>
      <c r="Z86" s="34"/>
      <c r="AA86" s="34"/>
      <c r="AB86" s="34"/>
      <c r="AC86" s="34"/>
      <c r="AD86" s="34"/>
      <c r="AE86" s="34"/>
      <c r="AR86" s="188" t="s">
        <v>132</v>
      </c>
      <c r="AT86" s="188" t="s">
        <v>127</v>
      </c>
      <c r="AU86" s="188" t="s">
        <v>83</v>
      </c>
      <c r="AY86" s="17" t="s">
        <v>125</v>
      </c>
      <c r="BE86" s="189">
        <f>IF(O86="základní",K86,0)</f>
        <v>0</v>
      </c>
      <c r="BF86" s="189">
        <f>IF(O86="snížená",K86,0)</f>
        <v>0</v>
      </c>
      <c r="BG86" s="189">
        <f>IF(O86="zákl. přenesená",K86,0)</f>
        <v>0</v>
      </c>
      <c r="BH86" s="189">
        <f>IF(O86="sníž. přenesená",K86,0)</f>
        <v>0</v>
      </c>
      <c r="BI86" s="189">
        <f>IF(O86="nulová",K86,0)</f>
        <v>0</v>
      </c>
      <c r="BJ86" s="17" t="s">
        <v>81</v>
      </c>
      <c r="BK86" s="189">
        <f>ROUND(P86*H86,2)</f>
        <v>0</v>
      </c>
      <c r="BL86" s="17" t="s">
        <v>132</v>
      </c>
      <c r="BM86" s="188" t="s">
        <v>156</v>
      </c>
    </row>
    <row r="87" spans="1:65" s="2" customFormat="1" ht="11.25">
      <c r="A87" s="34"/>
      <c r="B87" s="35"/>
      <c r="C87" s="36"/>
      <c r="D87" s="190" t="s">
        <v>134</v>
      </c>
      <c r="E87" s="36"/>
      <c r="F87" s="191" t="s">
        <v>157</v>
      </c>
      <c r="G87" s="36"/>
      <c r="H87" s="36"/>
      <c r="I87" s="192"/>
      <c r="J87" s="192"/>
      <c r="K87" s="36"/>
      <c r="L87" s="36"/>
      <c r="M87" s="39"/>
      <c r="N87" s="193"/>
      <c r="O87" s="194"/>
      <c r="P87" s="64"/>
      <c r="Q87" s="64"/>
      <c r="R87" s="64"/>
      <c r="S87" s="64"/>
      <c r="T87" s="64"/>
      <c r="U87" s="64"/>
      <c r="V87" s="64"/>
      <c r="W87" s="64"/>
      <c r="X87" s="65"/>
      <c r="Y87" s="34"/>
      <c r="Z87" s="34"/>
      <c r="AA87" s="34"/>
      <c r="AB87" s="34"/>
      <c r="AC87" s="34"/>
      <c r="AD87" s="34"/>
      <c r="AE87" s="34"/>
      <c r="AT87" s="17" t="s">
        <v>134</v>
      </c>
      <c r="AU87" s="17" t="s">
        <v>83</v>
      </c>
    </row>
    <row r="88" spans="1:65" s="2" customFormat="1" ht="11.25">
      <c r="A88" s="34"/>
      <c r="B88" s="35"/>
      <c r="C88" s="36"/>
      <c r="D88" s="195" t="s">
        <v>136</v>
      </c>
      <c r="E88" s="36"/>
      <c r="F88" s="196" t="s">
        <v>158</v>
      </c>
      <c r="G88" s="36"/>
      <c r="H88" s="36"/>
      <c r="I88" s="192"/>
      <c r="J88" s="192"/>
      <c r="K88" s="36"/>
      <c r="L88" s="36"/>
      <c r="M88" s="39"/>
      <c r="N88" s="193"/>
      <c r="O88" s="194"/>
      <c r="P88" s="64"/>
      <c r="Q88" s="64"/>
      <c r="R88" s="64"/>
      <c r="S88" s="64"/>
      <c r="T88" s="64"/>
      <c r="U88" s="64"/>
      <c r="V88" s="64"/>
      <c r="W88" s="64"/>
      <c r="X88" s="65"/>
      <c r="Y88" s="34"/>
      <c r="Z88" s="34"/>
      <c r="AA88" s="34"/>
      <c r="AB88" s="34"/>
      <c r="AC88" s="34"/>
      <c r="AD88" s="34"/>
      <c r="AE88" s="34"/>
      <c r="AT88" s="17" t="s">
        <v>136</v>
      </c>
      <c r="AU88" s="17" t="s">
        <v>83</v>
      </c>
    </row>
    <row r="89" spans="1:65" s="13" customFormat="1" ht="11.25">
      <c r="B89" s="197"/>
      <c r="C89" s="198"/>
      <c r="D89" s="190" t="s">
        <v>138</v>
      </c>
      <c r="E89" s="199" t="s">
        <v>20</v>
      </c>
      <c r="F89" s="200" t="s">
        <v>139</v>
      </c>
      <c r="G89" s="198"/>
      <c r="H89" s="201">
        <v>3.6999999999999998E-2</v>
      </c>
      <c r="I89" s="202"/>
      <c r="J89" s="202"/>
      <c r="K89" s="198"/>
      <c r="L89" s="198"/>
      <c r="M89" s="203"/>
      <c r="N89" s="204"/>
      <c r="O89" s="205"/>
      <c r="P89" s="205"/>
      <c r="Q89" s="205"/>
      <c r="R89" s="205"/>
      <c r="S89" s="205"/>
      <c r="T89" s="205"/>
      <c r="U89" s="205"/>
      <c r="V89" s="205"/>
      <c r="W89" s="205"/>
      <c r="X89" s="206"/>
      <c r="AT89" s="207" t="s">
        <v>138</v>
      </c>
      <c r="AU89" s="207" t="s">
        <v>83</v>
      </c>
      <c r="AV89" s="13" t="s">
        <v>83</v>
      </c>
      <c r="AW89" s="13" t="s">
        <v>5</v>
      </c>
      <c r="AX89" s="13" t="s">
        <v>81</v>
      </c>
      <c r="AY89" s="207" t="s">
        <v>125</v>
      </c>
    </row>
    <row r="90" spans="1:65" s="2" customFormat="1" ht="22.15" customHeight="1">
      <c r="A90" s="34"/>
      <c r="B90" s="35"/>
      <c r="C90" s="176" t="s">
        <v>83</v>
      </c>
      <c r="D90" s="176" t="s">
        <v>127</v>
      </c>
      <c r="E90" s="177" t="s">
        <v>140</v>
      </c>
      <c r="F90" s="178" t="s">
        <v>141</v>
      </c>
      <c r="G90" s="179" t="s">
        <v>130</v>
      </c>
      <c r="H90" s="180">
        <v>3.6999999999999998E-2</v>
      </c>
      <c r="I90" s="181"/>
      <c r="J90" s="181"/>
      <c r="K90" s="182">
        <f>ROUND(P90*H90,2)</f>
        <v>0</v>
      </c>
      <c r="L90" s="178" t="s">
        <v>131</v>
      </c>
      <c r="M90" s="39"/>
      <c r="N90" s="183" t="s">
        <v>20</v>
      </c>
      <c r="O90" s="184" t="s">
        <v>42</v>
      </c>
      <c r="P90" s="185">
        <f>I90+J90</f>
        <v>0</v>
      </c>
      <c r="Q90" s="185">
        <f>ROUND(I90*H90,2)</f>
        <v>0</v>
      </c>
      <c r="R90" s="185">
        <f>ROUND(J90*H90,2)</f>
        <v>0</v>
      </c>
      <c r="S90" s="64"/>
      <c r="T90" s="186">
        <f>S90*H90</f>
        <v>0</v>
      </c>
      <c r="U90" s="186">
        <v>0</v>
      </c>
      <c r="V90" s="186">
        <f>U90*H90</f>
        <v>0</v>
      </c>
      <c r="W90" s="186">
        <v>0</v>
      </c>
      <c r="X90" s="187">
        <f>W90*H90</f>
        <v>0</v>
      </c>
      <c r="Y90" s="34"/>
      <c r="Z90" s="34"/>
      <c r="AA90" s="34"/>
      <c r="AB90" s="34"/>
      <c r="AC90" s="34"/>
      <c r="AD90" s="34"/>
      <c r="AE90" s="34"/>
      <c r="AR90" s="188" t="s">
        <v>132</v>
      </c>
      <c r="AT90" s="188" t="s">
        <v>127</v>
      </c>
      <c r="AU90" s="188" t="s">
        <v>83</v>
      </c>
      <c r="AY90" s="17" t="s">
        <v>125</v>
      </c>
      <c r="BE90" s="189">
        <f>IF(O90="základní",K90,0)</f>
        <v>0</v>
      </c>
      <c r="BF90" s="189">
        <f>IF(O90="snížená",K90,0)</f>
        <v>0</v>
      </c>
      <c r="BG90" s="189">
        <f>IF(O90="zákl. přenesená",K90,0)</f>
        <v>0</v>
      </c>
      <c r="BH90" s="189">
        <f>IF(O90="sníž. přenesená",K90,0)</f>
        <v>0</v>
      </c>
      <c r="BI90" s="189">
        <f>IF(O90="nulová",K90,0)</f>
        <v>0</v>
      </c>
      <c r="BJ90" s="17" t="s">
        <v>81</v>
      </c>
      <c r="BK90" s="189">
        <f>ROUND(P90*H90,2)</f>
        <v>0</v>
      </c>
      <c r="BL90" s="17" t="s">
        <v>132</v>
      </c>
      <c r="BM90" s="188" t="s">
        <v>159</v>
      </c>
    </row>
    <row r="91" spans="1:65" s="2" customFormat="1" ht="11.25">
      <c r="A91" s="34"/>
      <c r="B91" s="35"/>
      <c r="C91" s="36"/>
      <c r="D91" s="190" t="s">
        <v>134</v>
      </c>
      <c r="E91" s="36"/>
      <c r="F91" s="191" t="s">
        <v>143</v>
      </c>
      <c r="G91" s="36"/>
      <c r="H91" s="36"/>
      <c r="I91" s="192"/>
      <c r="J91" s="192"/>
      <c r="K91" s="36"/>
      <c r="L91" s="36"/>
      <c r="M91" s="39"/>
      <c r="N91" s="193"/>
      <c r="O91" s="194"/>
      <c r="P91" s="64"/>
      <c r="Q91" s="64"/>
      <c r="R91" s="64"/>
      <c r="S91" s="64"/>
      <c r="T91" s="64"/>
      <c r="U91" s="64"/>
      <c r="V91" s="64"/>
      <c r="W91" s="64"/>
      <c r="X91" s="65"/>
      <c r="Y91" s="34"/>
      <c r="Z91" s="34"/>
      <c r="AA91" s="34"/>
      <c r="AB91" s="34"/>
      <c r="AC91" s="34"/>
      <c r="AD91" s="34"/>
      <c r="AE91" s="34"/>
      <c r="AT91" s="17" t="s">
        <v>134</v>
      </c>
      <c r="AU91" s="17" t="s">
        <v>83</v>
      </c>
    </row>
    <row r="92" spans="1:65" s="2" customFormat="1" ht="11.25">
      <c r="A92" s="34"/>
      <c r="B92" s="35"/>
      <c r="C92" s="36"/>
      <c r="D92" s="195" t="s">
        <v>136</v>
      </c>
      <c r="E92" s="36"/>
      <c r="F92" s="196" t="s">
        <v>144</v>
      </c>
      <c r="G92" s="36"/>
      <c r="H92" s="36"/>
      <c r="I92" s="192"/>
      <c r="J92" s="192"/>
      <c r="K92" s="36"/>
      <c r="L92" s="36"/>
      <c r="M92" s="39"/>
      <c r="N92" s="193"/>
      <c r="O92" s="194"/>
      <c r="P92" s="64"/>
      <c r="Q92" s="64"/>
      <c r="R92" s="64"/>
      <c r="S92" s="64"/>
      <c r="T92" s="64"/>
      <c r="U92" s="64"/>
      <c r="V92" s="64"/>
      <c r="W92" s="64"/>
      <c r="X92" s="65"/>
      <c r="Y92" s="34"/>
      <c r="Z92" s="34"/>
      <c r="AA92" s="34"/>
      <c r="AB92" s="34"/>
      <c r="AC92" s="34"/>
      <c r="AD92" s="34"/>
      <c r="AE92" s="34"/>
      <c r="AT92" s="17" t="s">
        <v>136</v>
      </c>
      <c r="AU92" s="17" t="s">
        <v>83</v>
      </c>
    </row>
    <row r="93" spans="1:65" s="13" customFormat="1" ht="11.25">
      <c r="B93" s="197"/>
      <c r="C93" s="198"/>
      <c r="D93" s="190" t="s">
        <v>138</v>
      </c>
      <c r="E93" s="199" t="s">
        <v>20</v>
      </c>
      <c r="F93" s="200" t="s">
        <v>145</v>
      </c>
      <c r="G93" s="198"/>
      <c r="H93" s="201">
        <v>3.6999999999999998E-2</v>
      </c>
      <c r="I93" s="202"/>
      <c r="J93" s="202"/>
      <c r="K93" s="198"/>
      <c r="L93" s="198"/>
      <c r="M93" s="203"/>
      <c r="N93" s="204"/>
      <c r="O93" s="205"/>
      <c r="P93" s="205"/>
      <c r="Q93" s="205"/>
      <c r="R93" s="205"/>
      <c r="S93" s="205"/>
      <c r="T93" s="205"/>
      <c r="U93" s="205"/>
      <c r="V93" s="205"/>
      <c r="W93" s="205"/>
      <c r="X93" s="206"/>
      <c r="AT93" s="207" t="s">
        <v>138</v>
      </c>
      <c r="AU93" s="207" t="s">
        <v>83</v>
      </c>
      <c r="AV93" s="13" t="s">
        <v>83</v>
      </c>
      <c r="AW93" s="13" t="s">
        <v>5</v>
      </c>
      <c r="AX93" s="13" t="s">
        <v>81</v>
      </c>
      <c r="AY93" s="207" t="s">
        <v>125</v>
      </c>
    </row>
    <row r="94" spans="1:65" s="2" customFormat="1" ht="19.899999999999999" customHeight="1">
      <c r="A94" s="34"/>
      <c r="B94" s="35"/>
      <c r="C94" s="176" t="s">
        <v>146</v>
      </c>
      <c r="D94" s="176" t="s">
        <v>127</v>
      </c>
      <c r="E94" s="177" t="s">
        <v>147</v>
      </c>
      <c r="F94" s="178" t="s">
        <v>148</v>
      </c>
      <c r="G94" s="179" t="s">
        <v>130</v>
      </c>
      <c r="H94" s="180">
        <v>3.6999999999999998E-2</v>
      </c>
      <c r="I94" s="181"/>
      <c r="J94" s="181"/>
      <c r="K94" s="182">
        <f>ROUND(P94*H94,2)</f>
        <v>0</v>
      </c>
      <c r="L94" s="178" t="s">
        <v>20</v>
      </c>
      <c r="M94" s="39"/>
      <c r="N94" s="183" t="s">
        <v>20</v>
      </c>
      <c r="O94" s="184" t="s">
        <v>42</v>
      </c>
      <c r="P94" s="185">
        <f>I94+J94</f>
        <v>0</v>
      </c>
      <c r="Q94" s="185">
        <f>ROUND(I94*H94,2)</f>
        <v>0</v>
      </c>
      <c r="R94" s="185">
        <f>ROUND(J94*H94,2)</f>
        <v>0</v>
      </c>
      <c r="S94" s="64"/>
      <c r="T94" s="186">
        <f>S94*H94</f>
        <v>0</v>
      </c>
      <c r="U94" s="186">
        <v>0</v>
      </c>
      <c r="V94" s="186">
        <f>U94*H94</f>
        <v>0</v>
      </c>
      <c r="W94" s="186">
        <v>0</v>
      </c>
      <c r="X94" s="187">
        <f>W94*H94</f>
        <v>0</v>
      </c>
      <c r="Y94" s="34"/>
      <c r="Z94" s="34"/>
      <c r="AA94" s="34"/>
      <c r="AB94" s="34"/>
      <c r="AC94" s="34"/>
      <c r="AD94" s="34"/>
      <c r="AE94" s="34"/>
      <c r="AR94" s="188" t="s">
        <v>132</v>
      </c>
      <c r="AT94" s="188" t="s">
        <v>127</v>
      </c>
      <c r="AU94" s="188" t="s">
        <v>83</v>
      </c>
      <c r="AY94" s="17" t="s">
        <v>125</v>
      </c>
      <c r="BE94" s="189">
        <f>IF(O94="základní",K94,0)</f>
        <v>0</v>
      </c>
      <c r="BF94" s="189">
        <f>IF(O94="snížená",K94,0)</f>
        <v>0</v>
      </c>
      <c r="BG94" s="189">
        <f>IF(O94="zákl. přenesená",K94,0)</f>
        <v>0</v>
      </c>
      <c r="BH94" s="189">
        <f>IF(O94="sníž. přenesená",K94,0)</f>
        <v>0</v>
      </c>
      <c r="BI94" s="189">
        <f>IF(O94="nulová",K94,0)</f>
        <v>0</v>
      </c>
      <c r="BJ94" s="17" t="s">
        <v>81</v>
      </c>
      <c r="BK94" s="189">
        <f>ROUND(P94*H94,2)</f>
        <v>0</v>
      </c>
      <c r="BL94" s="17" t="s">
        <v>132</v>
      </c>
      <c r="BM94" s="188" t="s">
        <v>160</v>
      </c>
    </row>
    <row r="95" spans="1:65" s="2" customFormat="1" ht="11.25">
      <c r="A95" s="34"/>
      <c r="B95" s="35"/>
      <c r="C95" s="36"/>
      <c r="D95" s="190" t="s">
        <v>134</v>
      </c>
      <c r="E95" s="36"/>
      <c r="F95" s="191" t="s">
        <v>150</v>
      </c>
      <c r="G95" s="36"/>
      <c r="H95" s="36"/>
      <c r="I95" s="192"/>
      <c r="J95" s="192"/>
      <c r="K95" s="36"/>
      <c r="L95" s="36"/>
      <c r="M95" s="39"/>
      <c r="N95" s="193"/>
      <c r="O95" s="194"/>
      <c r="P95" s="64"/>
      <c r="Q95" s="64"/>
      <c r="R95" s="64"/>
      <c r="S95" s="64"/>
      <c r="T95" s="64"/>
      <c r="U95" s="64"/>
      <c r="V95" s="64"/>
      <c r="W95" s="64"/>
      <c r="X95" s="65"/>
      <c r="Y95" s="34"/>
      <c r="Z95" s="34"/>
      <c r="AA95" s="34"/>
      <c r="AB95" s="34"/>
      <c r="AC95" s="34"/>
      <c r="AD95" s="34"/>
      <c r="AE95" s="34"/>
      <c r="AT95" s="17" t="s">
        <v>134</v>
      </c>
      <c r="AU95" s="17" t="s">
        <v>83</v>
      </c>
    </row>
    <row r="96" spans="1:65" s="2" customFormat="1" ht="39">
      <c r="A96" s="34"/>
      <c r="B96" s="35"/>
      <c r="C96" s="36"/>
      <c r="D96" s="190" t="s">
        <v>151</v>
      </c>
      <c r="E96" s="36"/>
      <c r="F96" s="208" t="s">
        <v>152</v>
      </c>
      <c r="G96" s="36"/>
      <c r="H96" s="36"/>
      <c r="I96" s="192"/>
      <c r="J96" s="192"/>
      <c r="K96" s="36"/>
      <c r="L96" s="36"/>
      <c r="M96" s="39"/>
      <c r="N96" s="193"/>
      <c r="O96" s="194"/>
      <c r="P96" s="64"/>
      <c r="Q96" s="64"/>
      <c r="R96" s="64"/>
      <c r="S96" s="64"/>
      <c r="T96" s="64"/>
      <c r="U96" s="64"/>
      <c r="V96" s="64"/>
      <c r="W96" s="64"/>
      <c r="X96" s="65"/>
      <c r="Y96" s="34"/>
      <c r="Z96" s="34"/>
      <c r="AA96" s="34"/>
      <c r="AB96" s="34"/>
      <c r="AC96" s="34"/>
      <c r="AD96" s="34"/>
      <c r="AE96" s="34"/>
      <c r="AT96" s="17" t="s">
        <v>151</v>
      </c>
      <c r="AU96" s="17" t="s">
        <v>83</v>
      </c>
    </row>
    <row r="97" spans="1:51" s="13" customFormat="1" ht="11.25">
      <c r="B97" s="197"/>
      <c r="C97" s="198"/>
      <c r="D97" s="190" t="s">
        <v>138</v>
      </c>
      <c r="E97" s="199" t="s">
        <v>20</v>
      </c>
      <c r="F97" s="200" t="s">
        <v>145</v>
      </c>
      <c r="G97" s="198"/>
      <c r="H97" s="201">
        <v>3.6999999999999998E-2</v>
      </c>
      <c r="I97" s="202"/>
      <c r="J97" s="202"/>
      <c r="K97" s="198"/>
      <c r="L97" s="198"/>
      <c r="M97" s="203"/>
      <c r="N97" s="209"/>
      <c r="O97" s="210"/>
      <c r="P97" s="210"/>
      <c r="Q97" s="210"/>
      <c r="R97" s="210"/>
      <c r="S97" s="210"/>
      <c r="T97" s="210"/>
      <c r="U97" s="210"/>
      <c r="V97" s="210"/>
      <c r="W97" s="210"/>
      <c r="X97" s="211"/>
      <c r="AT97" s="207" t="s">
        <v>138</v>
      </c>
      <c r="AU97" s="207" t="s">
        <v>83</v>
      </c>
      <c r="AV97" s="13" t="s">
        <v>83</v>
      </c>
      <c r="AW97" s="13" t="s">
        <v>5</v>
      </c>
      <c r="AX97" s="13" t="s">
        <v>81</v>
      </c>
      <c r="AY97" s="207" t="s">
        <v>125</v>
      </c>
    </row>
    <row r="98" spans="1:51" s="2" customFormat="1" ht="6.95" customHeight="1">
      <c r="A98" s="34"/>
      <c r="B98" s="47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39"/>
      <c r="N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</sheetData>
  <sheetProtection algorithmName="SHA-512" hashValue="AB7101+7kQKgn/exYXh5s+537sQO+nIFjBCGWQYEiXlrBu1ErSaKDweUU6RqjAx8UpN4wr/Gmz14EutrTGku7A==" saltValue="hsXsfxAfr9JVrxQf9PDIOCD6AUXueqYme0sQHdZx4zuc+BGa5/qQmkkfTgjAjSOvwPvwQVfUuvCj1t5JSbFnQg==" spinCount="100000" sheet="1" objects="1" scenarios="1" formatColumns="0" formatRows="0" autoFilter="0"/>
  <autoFilter ref="C82:L97" xr:uid="{00000000-0009-0000-0000-000002000000}"/>
  <mergeCells count="9">
    <mergeCell ref="E52:H52"/>
    <mergeCell ref="E73:H73"/>
    <mergeCell ref="E75:H75"/>
    <mergeCell ref="M2:Z2"/>
    <mergeCell ref="E7:H7"/>
    <mergeCell ref="E9:H9"/>
    <mergeCell ref="E18:H18"/>
    <mergeCell ref="E27:H27"/>
    <mergeCell ref="E50:H50"/>
  </mergeCells>
  <hyperlinks>
    <hyperlink ref="F88" r:id="rId1" xr:uid="{00000000-0004-0000-0200-000000000000}"/>
    <hyperlink ref="F92" r:id="rId2" xr:uid="{00000000-0004-0000-02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98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6.5" style="1" customWidth="1"/>
    <col min="13" max="13" width="10" style="1" customWidth="1"/>
    <col min="14" max="14" width="11.5" style="1" hidden="1" customWidth="1"/>
    <col min="15" max="15" width="9.1640625" style="1" hidden="1"/>
    <col min="16" max="24" width="15.1640625" style="1" hidden="1" customWidth="1"/>
    <col min="25" max="25" width="13.1640625" style="1" hidden="1" customWidth="1"/>
    <col min="26" max="26" width="17.5" style="1" customWidth="1"/>
    <col min="27" max="27" width="13.1640625" style="1" customWidth="1"/>
    <col min="28" max="28" width="16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M2" s="338"/>
      <c r="N2" s="338"/>
      <c r="O2" s="338"/>
      <c r="P2" s="338"/>
      <c r="Q2" s="338"/>
      <c r="R2" s="338"/>
      <c r="S2" s="338"/>
      <c r="T2" s="338"/>
      <c r="U2" s="338"/>
      <c r="V2" s="338"/>
      <c r="W2" s="338"/>
      <c r="X2" s="338"/>
      <c r="Y2" s="338"/>
      <c r="Z2" s="338"/>
      <c r="AT2" s="17" t="s">
        <v>89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20"/>
      <c r="AT3" s="17" t="s">
        <v>83</v>
      </c>
    </row>
    <row r="4" spans="1:46" s="1" customFormat="1" ht="24.95" customHeight="1">
      <c r="B4" s="20"/>
      <c r="D4" s="104" t="s">
        <v>93</v>
      </c>
      <c r="M4" s="20"/>
      <c r="N4" s="105" t="s">
        <v>11</v>
      </c>
      <c r="AT4" s="17" t="s">
        <v>4</v>
      </c>
    </row>
    <row r="5" spans="1:46" s="1" customFormat="1" ht="6.95" customHeight="1">
      <c r="B5" s="20"/>
      <c r="M5" s="20"/>
    </row>
    <row r="6" spans="1:46" s="1" customFormat="1" ht="12" customHeight="1">
      <c r="B6" s="20"/>
      <c r="D6" s="106" t="s">
        <v>17</v>
      </c>
      <c r="M6" s="20"/>
    </row>
    <row r="7" spans="1:46" s="1" customFormat="1" ht="14.45" customHeight="1">
      <c r="B7" s="20"/>
      <c r="E7" s="339" t="str">
        <f>'Rekapitulace stavby'!K6</f>
        <v>Údržba HOZ Veselí</v>
      </c>
      <c r="F7" s="340"/>
      <c r="G7" s="340"/>
      <c r="H7" s="340"/>
      <c r="M7" s="20"/>
    </row>
    <row r="8" spans="1:46" s="2" customFormat="1" ht="12" customHeight="1">
      <c r="A8" s="34"/>
      <c r="B8" s="39"/>
      <c r="C8" s="34"/>
      <c r="D8" s="106" t="s">
        <v>94</v>
      </c>
      <c r="E8" s="34"/>
      <c r="F8" s="34"/>
      <c r="G8" s="34"/>
      <c r="H8" s="34"/>
      <c r="I8" s="34"/>
      <c r="J8" s="34"/>
      <c r="K8" s="34"/>
      <c r="L8" s="34"/>
      <c r="M8" s="107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5.6" customHeight="1">
      <c r="A9" s="34"/>
      <c r="B9" s="39"/>
      <c r="C9" s="34"/>
      <c r="D9" s="34"/>
      <c r="E9" s="341" t="s">
        <v>161</v>
      </c>
      <c r="F9" s="342"/>
      <c r="G9" s="342"/>
      <c r="H9" s="342"/>
      <c r="I9" s="34"/>
      <c r="J9" s="34"/>
      <c r="K9" s="34"/>
      <c r="L9" s="34"/>
      <c r="M9" s="107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107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6" t="s">
        <v>19</v>
      </c>
      <c r="E11" s="34"/>
      <c r="F11" s="108" t="s">
        <v>20</v>
      </c>
      <c r="G11" s="34"/>
      <c r="H11" s="34"/>
      <c r="I11" s="106" t="s">
        <v>21</v>
      </c>
      <c r="J11" s="108" t="s">
        <v>20</v>
      </c>
      <c r="K11" s="34"/>
      <c r="L11" s="34"/>
      <c r="M11" s="107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6" t="s">
        <v>22</v>
      </c>
      <c r="E12" s="34"/>
      <c r="F12" s="108" t="s">
        <v>23</v>
      </c>
      <c r="G12" s="34"/>
      <c r="H12" s="34"/>
      <c r="I12" s="106" t="s">
        <v>24</v>
      </c>
      <c r="J12" s="109" t="str">
        <f>'Rekapitulace stavby'!AN8</f>
        <v>Vyplň údaj</v>
      </c>
      <c r="K12" s="34"/>
      <c r="L12" s="34"/>
      <c r="M12" s="107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107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6" t="s">
        <v>25</v>
      </c>
      <c r="E14" s="34"/>
      <c r="F14" s="34"/>
      <c r="G14" s="34"/>
      <c r="H14" s="34"/>
      <c r="I14" s="106" t="s">
        <v>26</v>
      </c>
      <c r="J14" s="108" t="s">
        <v>20</v>
      </c>
      <c r="K14" s="34"/>
      <c r="L14" s="34"/>
      <c r="M14" s="107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8" t="s">
        <v>27</v>
      </c>
      <c r="F15" s="34"/>
      <c r="G15" s="34"/>
      <c r="H15" s="34"/>
      <c r="I15" s="106" t="s">
        <v>28</v>
      </c>
      <c r="J15" s="108" t="s">
        <v>20</v>
      </c>
      <c r="K15" s="34"/>
      <c r="L15" s="34"/>
      <c r="M15" s="107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107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6" t="s">
        <v>29</v>
      </c>
      <c r="E17" s="34"/>
      <c r="F17" s="34"/>
      <c r="G17" s="34"/>
      <c r="H17" s="34"/>
      <c r="I17" s="106" t="s">
        <v>26</v>
      </c>
      <c r="J17" s="30" t="str">
        <f>'Rekapitulace stavby'!AN13</f>
        <v>Vyplň údaj</v>
      </c>
      <c r="K17" s="34"/>
      <c r="L17" s="34"/>
      <c r="M17" s="107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43" t="str">
        <f>'Rekapitulace stavby'!E14</f>
        <v>Vyplň údaj</v>
      </c>
      <c r="F18" s="344"/>
      <c r="G18" s="344"/>
      <c r="H18" s="344"/>
      <c r="I18" s="106" t="s">
        <v>28</v>
      </c>
      <c r="J18" s="30" t="str">
        <f>'Rekapitulace stavby'!AN14</f>
        <v>Vyplň údaj</v>
      </c>
      <c r="K18" s="34"/>
      <c r="L18" s="34"/>
      <c r="M18" s="107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107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6" t="s">
        <v>31</v>
      </c>
      <c r="E20" s="34"/>
      <c r="F20" s="34"/>
      <c r="G20" s="34"/>
      <c r="H20" s="34"/>
      <c r="I20" s="106" t="s">
        <v>26</v>
      </c>
      <c r="J20" s="108" t="str">
        <f>IF('Rekapitulace stavby'!AN16="","",'Rekapitulace stavby'!AN16)</f>
        <v/>
      </c>
      <c r="K20" s="34"/>
      <c r="L20" s="34"/>
      <c r="M20" s="107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8" t="str">
        <f>IF('Rekapitulace stavby'!E17="","",'Rekapitulace stavby'!E17)</f>
        <v xml:space="preserve"> </v>
      </c>
      <c r="F21" s="34"/>
      <c r="G21" s="34"/>
      <c r="H21" s="34"/>
      <c r="I21" s="106" t="s">
        <v>28</v>
      </c>
      <c r="J21" s="108" t="str">
        <f>IF('Rekapitulace stavby'!AN17="","",'Rekapitulace stavby'!AN17)</f>
        <v/>
      </c>
      <c r="K21" s="34"/>
      <c r="L21" s="34"/>
      <c r="M21" s="107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107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6" t="s">
        <v>33</v>
      </c>
      <c r="E23" s="34"/>
      <c r="F23" s="34"/>
      <c r="G23" s="34"/>
      <c r="H23" s="34"/>
      <c r="I23" s="106" t="s">
        <v>26</v>
      </c>
      <c r="J23" s="108" t="s">
        <v>20</v>
      </c>
      <c r="K23" s="34"/>
      <c r="L23" s="34"/>
      <c r="M23" s="107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8" t="s">
        <v>34</v>
      </c>
      <c r="F24" s="34"/>
      <c r="G24" s="34"/>
      <c r="H24" s="34"/>
      <c r="I24" s="106" t="s">
        <v>28</v>
      </c>
      <c r="J24" s="108" t="s">
        <v>20</v>
      </c>
      <c r="K24" s="34"/>
      <c r="L24" s="34"/>
      <c r="M24" s="107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107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6" t="s">
        <v>35</v>
      </c>
      <c r="E26" s="34"/>
      <c r="F26" s="34"/>
      <c r="G26" s="34"/>
      <c r="H26" s="34"/>
      <c r="I26" s="34"/>
      <c r="J26" s="34"/>
      <c r="K26" s="34"/>
      <c r="L26" s="34"/>
      <c r="M26" s="107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4.45" customHeight="1">
      <c r="A27" s="110"/>
      <c r="B27" s="111"/>
      <c r="C27" s="110"/>
      <c r="D27" s="110"/>
      <c r="E27" s="345" t="s">
        <v>20</v>
      </c>
      <c r="F27" s="345"/>
      <c r="G27" s="345"/>
      <c r="H27" s="345"/>
      <c r="I27" s="110"/>
      <c r="J27" s="110"/>
      <c r="K27" s="110"/>
      <c r="L27" s="110"/>
      <c r="M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107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3"/>
      <c r="E29" s="113"/>
      <c r="F29" s="113"/>
      <c r="G29" s="113"/>
      <c r="H29" s="113"/>
      <c r="I29" s="113"/>
      <c r="J29" s="113"/>
      <c r="K29" s="113"/>
      <c r="L29" s="113"/>
      <c r="M29" s="107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2.75">
      <c r="A30" s="34"/>
      <c r="B30" s="39"/>
      <c r="C30" s="34"/>
      <c r="D30" s="34"/>
      <c r="E30" s="106" t="s">
        <v>96</v>
      </c>
      <c r="F30" s="34"/>
      <c r="G30" s="34"/>
      <c r="H30" s="34"/>
      <c r="I30" s="34"/>
      <c r="J30" s="34"/>
      <c r="K30" s="114">
        <f>I61</f>
        <v>0</v>
      </c>
      <c r="L30" s="34"/>
      <c r="M30" s="107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12.75">
      <c r="A31" s="34"/>
      <c r="B31" s="39"/>
      <c r="C31" s="34"/>
      <c r="D31" s="34"/>
      <c r="E31" s="106" t="s">
        <v>97</v>
      </c>
      <c r="F31" s="34"/>
      <c r="G31" s="34"/>
      <c r="H31" s="34"/>
      <c r="I31" s="34"/>
      <c r="J31" s="34"/>
      <c r="K31" s="114">
        <f>J61</f>
        <v>0</v>
      </c>
      <c r="L31" s="34"/>
      <c r="M31" s="107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15" t="s">
        <v>37</v>
      </c>
      <c r="E32" s="34"/>
      <c r="F32" s="34"/>
      <c r="G32" s="34"/>
      <c r="H32" s="34"/>
      <c r="I32" s="34"/>
      <c r="J32" s="34"/>
      <c r="K32" s="116">
        <f>ROUND(K83, 2)</f>
        <v>0</v>
      </c>
      <c r="L32" s="34"/>
      <c r="M32" s="107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13"/>
      <c r="E33" s="113"/>
      <c r="F33" s="113"/>
      <c r="G33" s="113"/>
      <c r="H33" s="113"/>
      <c r="I33" s="113"/>
      <c r="J33" s="113"/>
      <c r="K33" s="113"/>
      <c r="L33" s="113"/>
      <c r="M33" s="107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17" t="s">
        <v>39</v>
      </c>
      <c r="G34" s="34"/>
      <c r="H34" s="34"/>
      <c r="I34" s="117" t="s">
        <v>38</v>
      </c>
      <c r="J34" s="34"/>
      <c r="K34" s="117" t="s">
        <v>40</v>
      </c>
      <c r="L34" s="34"/>
      <c r="M34" s="107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18" t="s">
        <v>41</v>
      </c>
      <c r="E35" s="106" t="s">
        <v>42</v>
      </c>
      <c r="F35" s="114">
        <f>ROUND((SUM(BE83:BE97)),  2)</f>
        <v>0</v>
      </c>
      <c r="G35" s="34"/>
      <c r="H35" s="34"/>
      <c r="I35" s="119">
        <v>0.21</v>
      </c>
      <c r="J35" s="34"/>
      <c r="K35" s="114">
        <f>ROUND(((SUM(BE83:BE97))*I35),  2)</f>
        <v>0</v>
      </c>
      <c r="L35" s="34"/>
      <c r="M35" s="107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06" t="s">
        <v>43</v>
      </c>
      <c r="F36" s="114">
        <f>ROUND((SUM(BF83:BF97)),  2)</f>
        <v>0</v>
      </c>
      <c r="G36" s="34"/>
      <c r="H36" s="34"/>
      <c r="I36" s="119">
        <v>0.12</v>
      </c>
      <c r="J36" s="34"/>
      <c r="K36" s="114">
        <f>ROUND(((SUM(BF83:BF97))*I36),  2)</f>
        <v>0</v>
      </c>
      <c r="L36" s="34"/>
      <c r="M36" s="107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6" t="s">
        <v>44</v>
      </c>
      <c r="F37" s="114">
        <f>ROUND((SUM(BG83:BG97)),  2)</f>
        <v>0</v>
      </c>
      <c r="G37" s="34"/>
      <c r="H37" s="34"/>
      <c r="I37" s="119">
        <v>0.21</v>
      </c>
      <c r="J37" s="34"/>
      <c r="K37" s="114">
        <f>0</f>
        <v>0</v>
      </c>
      <c r="L37" s="34"/>
      <c r="M37" s="107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06" t="s">
        <v>45</v>
      </c>
      <c r="F38" s="114">
        <f>ROUND((SUM(BH83:BH97)),  2)</f>
        <v>0</v>
      </c>
      <c r="G38" s="34"/>
      <c r="H38" s="34"/>
      <c r="I38" s="119">
        <v>0.12</v>
      </c>
      <c r="J38" s="34"/>
      <c r="K38" s="114">
        <f>0</f>
        <v>0</v>
      </c>
      <c r="L38" s="34"/>
      <c r="M38" s="107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06" t="s">
        <v>46</v>
      </c>
      <c r="F39" s="114">
        <f>ROUND((SUM(BI83:BI97)),  2)</f>
        <v>0</v>
      </c>
      <c r="G39" s="34"/>
      <c r="H39" s="34"/>
      <c r="I39" s="119">
        <v>0</v>
      </c>
      <c r="J39" s="34"/>
      <c r="K39" s="114">
        <f>0</f>
        <v>0</v>
      </c>
      <c r="L39" s="34"/>
      <c r="M39" s="107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107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20"/>
      <c r="D41" s="121" t="s">
        <v>47</v>
      </c>
      <c r="E41" s="122"/>
      <c r="F41" s="122"/>
      <c r="G41" s="123" t="s">
        <v>48</v>
      </c>
      <c r="H41" s="124" t="s">
        <v>49</v>
      </c>
      <c r="I41" s="122"/>
      <c r="J41" s="122"/>
      <c r="K41" s="125">
        <f>SUM(K32:K39)</f>
        <v>0</v>
      </c>
      <c r="L41" s="126"/>
      <c r="M41" s="107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127"/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107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5" customHeight="1">
      <c r="A46" s="34"/>
      <c r="B46" s="129"/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07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5" customHeight="1">
      <c r="A47" s="34"/>
      <c r="B47" s="35"/>
      <c r="C47" s="23" t="s">
        <v>98</v>
      </c>
      <c r="D47" s="36"/>
      <c r="E47" s="36"/>
      <c r="F47" s="36"/>
      <c r="G47" s="36"/>
      <c r="H47" s="36"/>
      <c r="I47" s="36"/>
      <c r="J47" s="36"/>
      <c r="K47" s="36"/>
      <c r="L47" s="36"/>
      <c r="M47" s="107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5" customHeight="1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107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17</v>
      </c>
      <c r="D49" s="36"/>
      <c r="E49" s="36"/>
      <c r="F49" s="36"/>
      <c r="G49" s="36"/>
      <c r="H49" s="36"/>
      <c r="I49" s="36"/>
      <c r="J49" s="36"/>
      <c r="K49" s="36"/>
      <c r="L49" s="36"/>
      <c r="M49" s="107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4.45" customHeight="1">
      <c r="A50" s="34"/>
      <c r="B50" s="35"/>
      <c r="C50" s="36"/>
      <c r="D50" s="36"/>
      <c r="E50" s="346" t="str">
        <f>E7</f>
        <v>Údržba HOZ Veselí</v>
      </c>
      <c r="F50" s="347"/>
      <c r="G50" s="347"/>
      <c r="H50" s="347"/>
      <c r="I50" s="36"/>
      <c r="J50" s="36"/>
      <c r="K50" s="36"/>
      <c r="L50" s="36"/>
      <c r="M50" s="107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12" customHeight="1">
      <c r="A51" s="34"/>
      <c r="B51" s="35"/>
      <c r="C51" s="29" t="s">
        <v>94</v>
      </c>
      <c r="D51" s="36"/>
      <c r="E51" s="36"/>
      <c r="F51" s="36"/>
      <c r="G51" s="36"/>
      <c r="H51" s="36"/>
      <c r="I51" s="36"/>
      <c r="J51" s="36"/>
      <c r="K51" s="36"/>
      <c r="L51" s="36"/>
      <c r="M51" s="107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5.6" customHeight="1">
      <c r="A52" s="34"/>
      <c r="B52" s="35"/>
      <c r="C52" s="36"/>
      <c r="D52" s="36"/>
      <c r="E52" s="299" t="str">
        <f>E9</f>
        <v>2023-207_344-1 - SO3 Údržba HOZ Veselí - L21-2 - sečení 07/2024</v>
      </c>
      <c r="F52" s="348"/>
      <c r="G52" s="348"/>
      <c r="H52" s="348"/>
      <c r="I52" s="36"/>
      <c r="J52" s="36"/>
      <c r="K52" s="36"/>
      <c r="L52" s="36"/>
      <c r="M52" s="107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107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2" customHeight="1">
      <c r="A54" s="34"/>
      <c r="B54" s="35"/>
      <c r="C54" s="29" t="s">
        <v>22</v>
      </c>
      <c r="D54" s="36"/>
      <c r="E54" s="36"/>
      <c r="F54" s="27" t="str">
        <f>F12</f>
        <v>Veselí nad Lužnicí</v>
      </c>
      <c r="G54" s="36"/>
      <c r="H54" s="36"/>
      <c r="I54" s="29" t="s">
        <v>24</v>
      </c>
      <c r="J54" s="59" t="str">
        <f>IF(J12="","",J12)</f>
        <v>Vyplň údaj</v>
      </c>
      <c r="K54" s="36"/>
      <c r="L54" s="36"/>
      <c r="M54" s="107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5" customHeight="1">
      <c r="A55" s="34"/>
      <c r="B55" s="35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107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5.6" customHeight="1">
      <c r="A56" s="34"/>
      <c r="B56" s="35"/>
      <c r="C56" s="29" t="s">
        <v>25</v>
      </c>
      <c r="D56" s="36"/>
      <c r="E56" s="36"/>
      <c r="F56" s="27" t="str">
        <f>E15</f>
        <v>SPÚ OVHS České Budějovice</v>
      </c>
      <c r="G56" s="36"/>
      <c r="H56" s="36"/>
      <c r="I56" s="29" t="s">
        <v>31</v>
      </c>
      <c r="J56" s="32" t="str">
        <f>E21</f>
        <v xml:space="preserve"> </v>
      </c>
      <c r="K56" s="36"/>
      <c r="L56" s="36"/>
      <c r="M56" s="107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15.6" customHeight="1">
      <c r="A57" s="34"/>
      <c r="B57" s="35"/>
      <c r="C57" s="29" t="s">
        <v>29</v>
      </c>
      <c r="D57" s="36"/>
      <c r="E57" s="36"/>
      <c r="F57" s="27" t="str">
        <f>IF(E18="","",E18)</f>
        <v>Vyplň údaj</v>
      </c>
      <c r="G57" s="36"/>
      <c r="H57" s="36"/>
      <c r="I57" s="29" t="s">
        <v>33</v>
      </c>
      <c r="J57" s="32" t="str">
        <f>E24</f>
        <v>Bc. Karel Janeček</v>
      </c>
      <c r="K57" s="36"/>
      <c r="L57" s="36"/>
      <c r="M57" s="107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107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9.25" customHeight="1">
      <c r="A59" s="34"/>
      <c r="B59" s="35"/>
      <c r="C59" s="131" t="s">
        <v>99</v>
      </c>
      <c r="D59" s="132"/>
      <c r="E59" s="132"/>
      <c r="F59" s="132"/>
      <c r="G59" s="132"/>
      <c r="H59" s="132"/>
      <c r="I59" s="133" t="s">
        <v>100</v>
      </c>
      <c r="J59" s="133" t="s">
        <v>101</v>
      </c>
      <c r="K59" s="133" t="s">
        <v>102</v>
      </c>
      <c r="L59" s="132"/>
      <c r="M59" s="107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customHeight="1">
      <c r="A60" s="34"/>
      <c r="B60" s="35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107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2.9" customHeight="1">
      <c r="A61" s="34"/>
      <c r="B61" s="35"/>
      <c r="C61" s="134" t="s">
        <v>71</v>
      </c>
      <c r="D61" s="36"/>
      <c r="E61" s="36"/>
      <c r="F61" s="36"/>
      <c r="G61" s="36"/>
      <c r="H61" s="36"/>
      <c r="I61" s="77">
        <f t="shared" ref="I61:J63" si="0">Q83</f>
        <v>0</v>
      </c>
      <c r="J61" s="77">
        <f t="shared" si="0"/>
        <v>0</v>
      </c>
      <c r="K61" s="77">
        <f>K83</f>
        <v>0</v>
      </c>
      <c r="L61" s="36"/>
      <c r="M61" s="107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U61" s="17" t="s">
        <v>103</v>
      </c>
    </row>
    <row r="62" spans="1:47" s="9" customFormat="1" ht="24.95" customHeight="1">
      <c r="B62" s="135"/>
      <c r="C62" s="136"/>
      <c r="D62" s="137" t="s">
        <v>104</v>
      </c>
      <c r="E62" s="138"/>
      <c r="F62" s="138"/>
      <c r="G62" s="138"/>
      <c r="H62" s="138"/>
      <c r="I62" s="139">
        <f t="shared" si="0"/>
        <v>0</v>
      </c>
      <c r="J62" s="139">
        <f t="shared" si="0"/>
        <v>0</v>
      </c>
      <c r="K62" s="139">
        <f>K84</f>
        <v>0</v>
      </c>
      <c r="L62" s="136"/>
      <c r="M62" s="140"/>
    </row>
    <row r="63" spans="1:47" s="10" customFormat="1" ht="19.899999999999999" customHeight="1">
      <c r="B63" s="141"/>
      <c r="C63" s="142"/>
      <c r="D63" s="143" t="s">
        <v>105</v>
      </c>
      <c r="E63" s="144"/>
      <c r="F63" s="144"/>
      <c r="G63" s="144"/>
      <c r="H63" s="144"/>
      <c r="I63" s="145">
        <f t="shared" si="0"/>
        <v>0</v>
      </c>
      <c r="J63" s="145">
        <f t="shared" si="0"/>
        <v>0</v>
      </c>
      <c r="K63" s="145">
        <f>K85</f>
        <v>0</v>
      </c>
      <c r="L63" s="142"/>
      <c r="M63" s="146"/>
    </row>
    <row r="64" spans="1:47" s="2" customFormat="1" ht="21.75" customHeight="1">
      <c r="A64" s="34"/>
      <c r="B64" s="35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107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31" s="2" customFormat="1" ht="6.95" customHeight="1">
      <c r="A65" s="34"/>
      <c r="B65" s="47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107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9" spans="1:31" s="2" customFormat="1" ht="6.95" customHeight="1">
      <c r="A69" s="34"/>
      <c r="B69" s="49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107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24.95" customHeight="1">
      <c r="A70" s="34"/>
      <c r="B70" s="35"/>
      <c r="C70" s="23" t="s">
        <v>106</v>
      </c>
      <c r="D70" s="36"/>
      <c r="E70" s="36"/>
      <c r="F70" s="36"/>
      <c r="G70" s="36"/>
      <c r="H70" s="36"/>
      <c r="I70" s="36"/>
      <c r="J70" s="36"/>
      <c r="K70" s="36"/>
      <c r="L70" s="36"/>
      <c r="M70" s="107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6.95" customHeight="1">
      <c r="A71" s="34"/>
      <c r="B71" s="35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107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2" customHeight="1">
      <c r="A72" s="34"/>
      <c r="B72" s="35"/>
      <c r="C72" s="29" t="s">
        <v>17</v>
      </c>
      <c r="D72" s="36"/>
      <c r="E72" s="36"/>
      <c r="F72" s="36"/>
      <c r="G72" s="36"/>
      <c r="H72" s="36"/>
      <c r="I72" s="36"/>
      <c r="J72" s="36"/>
      <c r="K72" s="36"/>
      <c r="L72" s="36"/>
      <c r="M72" s="107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4.45" customHeight="1">
      <c r="A73" s="34"/>
      <c r="B73" s="35"/>
      <c r="C73" s="36"/>
      <c r="D73" s="36"/>
      <c r="E73" s="346" t="str">
        <f>E7</f>
        <v>Údržba HOZ Veselí</v>
      </c>
      <c r="F73" s="347"/>
      <c r="G73" s="347"/>
      <c r="H73" s="347"/>
      <c r="I73" s="36"/>
      <c r="J73" s="36"/>
      <c r="K73" s="36"/>
      <c r="L73" s="36"/>
      <c r="M73" s="107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2" customHeight="1">
      <c r="A74" s="34"/>
      <c r="B74" s="35"/>
      <c r="C74" s="29" t="s">
        <v>94</v>
      </c>
      <c r="D74" s="36"/>
      <c r="E74" s="36"/>
      <c r="F74" s="36"/>
      <c r="G74" s="36"/>
      <c r="H74" s="36"/>
      <c r="I74" s="36"/>
      <c r="J74" s="36"/>
      <c r="K74" s="36"/>
      <c r="L74" s="36"/>
      <c r="M74" s="107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5.6" customHeight="1">
      <c r="A75" s="34"/>
      <c r="B75" s="35"/>
      <c r="C75" s="36"/>
      <c r="D75" s="36"/>
      <c r="E75" s="299" t="str">
        <f>E9</f>
        <v>2023-207_344-1 - SO3 Údržba HOZ Veselí - L21-2 - sečení 07/2024</v>
      </c>
      <c r="F75" s="348"/>
      <c r="G75" s="348"/>
      <c r="H75" s="348"/>
      <c r="I75" s="36"/>
      <c r="J75" s="36"/>
      <c r="K75" s="36"/>
      <c r="L75" s="36"/>
      <c r="M75" s="107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107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2" customHeight="1">
      <c r="A77" s="34"/>
      <c r="B77" s="35"/>
      <c r="C77" s="29" t="s">
        <v>22</v>
      </c>
      <c r="D77" s="36"/>
      <c r="E77" s="36"/>
      <c r="F77" s="27" t="str">
        <f>F12</f>
        <v>Veselí nad Lužnicí</v>
      </c>
      <c r="G77" s="36"/>
      <c r="H77" s="36"/>
      <c r="I77" s="29" t="s">
        <v>24</v>
      </c>
      <c r="J77" s="59" t="str">
        <f>IF(J12="","",J12)</f>
        <v>Vyplň údaj</v>
      </c>
      <c r="K77" s="36"/>
      <c r="L77" s="36"/>
      <c r="M77" s="107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6.95" customHeight="1">
      <c r="A78" s="34"/>
      <c r="B78" s="35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107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5.6" customHeight="1">
      <c r="A79" s="34"/>
      <c r="B79" s="35"/>
      <c r="C79" s="29" t="s">
        <v>25</v>
      </c>
      <c r="D79" s="36"/>
      <c r="E79" s="36"/>
      <c r="F79" s="27" t="str">
        <f>E15</f>
        <v>SPÚ OVHS České Budějovice</v>
      </c>
      <c r="G79" s="36"/>
      <c r="H79" s="36"/>
      <c r="I79" s="29" t="s">
        <v>31</v>
      </c>
      <c r="J79" s="32" t="str">
        <f>E21</f>
        <v xml:space="preserve"> </v>
      </c>
      <c r="K79" s="36"/>
      <c r="L79" s="36"/>
      <c r="M79" s="107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5.6" customHeight="1">
      <c r="A80" s="34"/>
      <c r="B80" s="35"/>
      <c r="C80" s="29" t="s">
        <v>29</v>
      </c>
      <c r="D80" s="36"/>
      <c r="E80" s="36"/>
      <c r="F80" s="27" t="str">
        <f>IF(E18="","",E18)</f>
        <v>Vyplň údaj</v>
      </c>
      <c r="G80" s="36"/>
      <c r="H80" s="36"/>
      <c r="I80" s="29" t="s">
        <v>33</v>
      </c>
      <c r="J80" s="32" t="str">
        <f>E24</f>
        <v>Bc. Karel Janeček</v>
      </c>
      <c r="K80" s="36"/>
      <c r="L80" s="36"/>
      <c r="M80" s="107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0.35" customHeight="1">
      <c r="A81" s="34"/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107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11" customFormat="1" ht="29.25" customHeight="1">
      <c r="A82" s="147"/>
      <c r="B82" s="148"/>
      <c r="C82" s="149" t="s">
        <v>107</v>
      </c>
      <c r="D82" s="150" t="s">
        <v>56</v>
      </c>
      <c r="E82" s="150" t="s">
        <v>52</v>
      </c>
      <c r="F82" s="150" t="s">
        <v>53</v>
      </c>
      <c r="G82" s="150" t="s">
        <v>108</v>
      </c>
      <c r="H82" s="150" t="s">
        <v>109</v>
      </c>
      <c r="I82" s="150" t="s">
        <v>110</v>
      </c>
      <c r="J82" s="150" t="s">
        <v>111</v>
      </c>
      <c r="K82" s="150" t="s">
        <v>102</v>
      </c>
      <c r="L82" s="151" t="s">
        <v>112</v>
      </c>
      <c r="M82" s="152"/>
      <c r="N82" s="68" t="s">
        <v>20</v>
      </c>
      <c r="O82" s="69" t="s">
        <v>41</v>
      </c>
      <c r="P82" s="69" t="s">
        <v>113</v>
      </c>
      <c r="Q82" s="69" t="s">
        <v>114</v>
      </c>
      <c r="R82" s="69" t="s">
        <v>115</v>
      </c>
      <c r="S82" s="69" t="s">
        <v>116</v>
      </c>
      <c r="T82" s="69" t="s">
        <v>117</v>
      </c>
      <c r="U82" s="69" t="s">
        <v>118</v>
      </c>
      <c r="V82" s="69" t="s">
        <v>119</v>
      </c>
      <c r="W82" s="69" t="s">
        <v>120</v>
      </c>
      <c r="X82" s="70" t="s">
        <v>121</v>
      </c>
      <c r="Y82" s="147"/>
      <c r="Z82" s="147"/>
      <c r="AA82" s="147"/>
      <c r="AB82" s="147"/>
      <c r="AC82" s="147"/>
      <c r="AD82" s="147"/>
      <c r="AE82" s="147"/>
    </row>
    <row r="83" spans="1:65" s="2" customFormat="1" ht="22.9" customHeight="1">
      <c r="A83" s="34"/>
      <c r="B83" s="35"/>
      <c r="C83" s="75" t="s">
        <v>122</v>
      </c>
      <c r="D83" s="36"/>
      <c r="E83" s="36"/>
      <c r="F83" s="36"/>
      <c r="G83" s="36"/>
      <c r="H83" s="36"/>
      <c r="I83" s="36"/>
      <c r="J83" s="36"/>
      <c r="K83" s="153">
        <f>BK83</f>
        <v>0</v>
      </c>
      <c r="L83" s="36"/>
      <c r="M83" s="39"/>
      <c r="N83" s="71"/>
      <c r="O83" s="154"/>
      <c r="P83" s="72"/>
      <c r="Q83" s="155">
        <f>Q84</f>
        <v>0</v>
      </c>
      <c r="R83" s="155">
        <f>R84</f>
        <v>0</v>
      </c>
      <c r="S83" s="72"/>
      <c r="T83" s="156">
        <f>T84</f>
        <v>0</v>
      </c>
      <c r="U83" s="72"/>
      <c r="V83" s="156">
        <f>V84</f>
        <v>0</v>
      </c>
      <c r="W83" s="72"/>
      <c r="X83" s="157">
        <f>X84</f>
        <v>0</v>
      </c>
      <c r="Y83" s="34"/>
      <c r="Z83" s="34"/>
      <c r="AA83" s="34"/>
      <c r="AB83" s="34"/>
      <c r="AC83" s="34"/>
      <c r="AD83" s="34"/>
      <c r="AE83" s="34"/>
      <c r="AT83" s="17" t="s">
        <v>72</v>
      </c>
      <c r="AU83" s="17" t="s">
        <v>103</v>
      </c>
      <c r="BK83" s="158">
        <f>BK84</f>
        <v>0</v>
      </c>
    </row>
    <row r="84" spans="1:65" s="12" customFormat="1" ht="25.9" customHeight="1">
      <c r="B84" s="159"/>
      <c r="C84" s="160"/>
      <c r="D84" s="161" t="s">
        <v>72</v>
      </c>
      <c r="E84" s="162" t="s">
        <v>123</v>
      </c>
      <c r="F84" s="162" t="s">
        <v>124</v>
      </c>
      <c r="G84" s="160"/>
      <c r="H84" s="160"/>
      <c r="I84" s="163"/>
      <c r="J84" s="163"/>
      <c r="K84" s="164">
        <f>BK84</f>
        <v>0</v>
      </c>
      <c r="L84" s="160"/>
      <c r="M84" s="165"/>
      <c r="N84" s="166"/>
      <c r="O84" s="167"/>
      <c r="P84" s="167"/>
      <c r="Q84" s="168">
        <f>Q85</f>
        <v>0</v>
      </c>
      <c r="R84" s="168">
        <f>R85</f>
        <v>0</v>
      </c>
      <c r="S84" s="167"/>
      <c r="T84" s="169">
        <f>T85</f>
        <v>0</v>
      </c>
      <c r="U84" s="167"/>
      <c r="V84" s="169">
        <f>V85</f>
        <v>0</v>
      </c>
      <c r="W84" s="167"/>
      <c r="X84" s="170">
        <f>X85</f>
        <v>0</v>
      </c>
      <c r="AR84" s="171" t="s">
        <v>81</v>
      </c>
      <c r="AT84" s="172" t="s">
        <v>72</v>
      </c>
      <c r="AU84" s="172" t="s">
        <v>73</v>
      </c>
      <c r="AY84" s="171" t="s">
        <v>125</v>
      </c>
      <c r="BK84" s="173">
        <f>BK85</f>
        <v>0</v>
      </c>
    </row>
    <row r="85" spans="1:65" s="12" customFormat="1" ht="22.9" customHeight="1">
      <c r="B85" s="159"/>
      <c r="C85" s="160"/>
      <c r="D85" s="161" t="s">
        <v>72</v>
      </c>
      <c r="E85" s="174" t="s">
        <v>81</v>
      </c>
      <c r="F85" s="174" t="s">
        <v>126</v>
      </c>
      <c r="G85" s="160"/>
      <c r="H85" s="160"/>
      <c r="I85" s="163"/>
      <c r="J85" s="163"/>
      <c r="K85" s="175">
        <f>BK85</f>
        <v>0</v>
      </c>
      <c r="L85" s="160"/>
      <c r="M85" s="165"/>
      <c r="N85" s="166"/>
      <c r="O85" s="167"/>
      <c r="P85" s="167"/>
      <c r="Q85" s="168">
        <f>SUM(Q86:Q97)</f>
        <v>0</v>
      </c>
      <c r="R85" s="168">
        <f>SUM(R86:R97)</f>
        <v>0</v>
      </c>
      <c r="S85" s="167"/>
      <c r="T85" s="169">
        <f>SUM(T86:T97)</f>
        <v>0</v>
      </c>
      <c r="U85" s="167"/>
      <c r="V85" s="169">
        <f>SUM(V86:V97)</f>
        <v>0</v>
      </c>
      <c r="W85" s="167"/>
      <c r="X85" s="170">
        <f>SUM(X86:X97)</f>
        <v>0</v>
      </c>
      <c r="AR85" s="171" t="s">
        <v>81</v>
      </c>
      <c r="AT85" s="172" t="s">
        <v>72</v>
      </c>
      <c r="AU85" s="172" t="s">
        <v>81</v>
      </c>
      <c r="AY85" s="171" t="s">
        <v>125</v>
      </c>
      <c r="BK85" s="173">
        <f>SUM(BK86:BK97)</f>
        <v>0</v>
      </c>
    </row>
    <row r="86" spans="1:65" s="2" customFormat="1" ht="22.15" customHeight="1">
      <c r="A86" s="34"/>
      <c r="B86" s="35"/>
      <c r="C86" s="176" t="s">
        <v>81</v>
      </c>
      <c r="D86" s="176" t="s">
        <v>127</v>
      </c>
      <c r="E86" s="177" t="s">
        <v>128</v>
      </c>
      <c r="F86" s="178" t="s">
        <v>129</v>
      </c>
      <c r="G86" s="179" t="s">
        <v>130</v>
      </c>
      <c r="H86" s="180">
        <v>4.4999999999999998E-2</v>
      </c>
      <c r="I86" s="181"/>
      <c r="J86" s="181"/>
      <c r="K86" s="182">
        <f>ROUND(P86*H86,2)</f>
        <v>0</v>
      </c>
      <c r="L86" s="178" t="s">
        <v>131</v>
      </c>
      <c r="M86" s="39"/>
      <c r="N86" s="183" t="s">
        <v>20</v>
      </c>
      <c r="O86" s="184" t="s">
        <v>42</v>
      </c>
      <c r="P86" s="185">
        <f>I86+J86</f>
        <v>0</v>
      </c>
      <c r="Q86" s="185">
        <f>ROUND(I86*H86,2)</f>
        <v>0</v>
      </c>
      <c r="R86" s="185">
        <f>ROUND(J86*H86,2)</f>
        <v>0</v>
      </c>
      <c r="S86" s="64"/>
      <c r="T86" s="186">
        <f>S86*H86</f>
        <v>0</v>
      </c>
      <c r="U86" s="186">
        <v>0</v>
      </c>
      <c r="V86" s="186">
        <f>U86*H86</f>
        <v>0</v>
      </c>
      <c r="W86" s="186">
        <v>0</v>
      </c>
      <c r="X86" s="187">
        <f>W86*H86</f>
        <v>0</v>
      </c>
      <c r="Y86" s="34"/>
      <c r="Z86" s="34"/>
      <c r="AA86" s="34"/>
      <c r="AB86" s="34"/>
      <c r="AC86" s="34"/>
      <c r="AD86" s="34"/>
      <c r="AE86" s="34"/>
      <c r="AR86" s="188" t="s">
        <v>132</v>
      </c>
      <c r="AT86" s="188" t="s">
        <v>127</v>
      </c>
      <c r="AU86" s="188" t="s">
        <v>83</v>
      </c>
      <c r="AY86" s="17" t="s">
        <v>125</v>
      </c>
      <c r="BE86" s="189">
        <f>IF(O86="základní",K86,0)</f>
        <v>0</v>
      </c>
      <c r="BF86" s="189">
        <f>IF(O86="snížená",K86,0)</f>
        <v>0</v>
      </c>
      <c r="BG86" s="189">
        <f>IF(O86="zákl. přenesená",K86,0)</f>
        <v>0</v>
      </c>
      <c r="BH86" s="189">
        <f>IF(O86="sníž. přenesená",K86,0)</f>
        <v>0</v>
      </c>
      <c r="BI86" s="189">
        <f>IF(O86="nulová",K86,0)</f>
        <v>0</v>
      </c>
      <c r="BJ86" s="17" t="s">
        <v>81</v>
      </c>
      <c r="BK86" s="189">
        <f>ROUND(P86*H86,2)</f>
        <v>0</v>
      </c>
      <c r="BL86" s="17" t="s">
        <v>132</v>
      </c>
      <c r="BM86" s="188" t="s">
        <v>162</v>
      </c>
    </row>
    <row r="87" spans="1:65" s="2" customFormat="1" ht="11.25">
      <c r="A87" s="34"/>
      <c r="B87" s="35"/>
      <c r="C87" s="36"/>
      <c r="D87" s="190" t="s">
        <v>134</v>
      </c>
      <c r="E87" s="36"/>
      <c r="F87" s="191" t="s">
        <v>135</v>
      </c>
      <c r="G87" s="36"/>
      <c r="H87" s="36"/>
      <c r="I87" s="192"/>
      <c r="J87" s="192"/>
      <c r="K87" s="36"/>
      <c r="L87" s="36"/>
      <c r="M87" s="39"/>
      <c r="N87" s="193"/>
      <c r="O87" s="194"/>
      <c r="P87" s="64"/>
      <c r="Q87" s="64"/>
      <c r="R87" s="64"/>
      <c r="S87" s="64"/>
      <c r="T87" s="64"/>
      <c r="U87" s="64"/>
      <c r="V87" s="64"/>
      <c r="W87" s="64"/>
      <c r="X87" s="65"/>
      <c r="Y87" s="34"/>
      <c r="Z87" s="34"/>
      <c r="AA87" s="34"/>
      <c r="AB87" s="34"/>
      <c r="AC87" s="34"/>
      <c r="AD87" s="34"/>
      <c r="AE87" s="34"/>
      <c r="AT87" s="17" t="s">
        <v>134</v>
      </c>
      <c r="AU87" s="17" t="s">
        <v>83</v>
      </c>
    </row>
    <row r="88" spans="1:65" s="2" customFormat="1" ht="11.25">
      <c r="A88" s="34"/>
      <c r="B88" s="35"/>
      <c r="C88" s="36"/>
      <c r="D88" s="195" t="s">
        <v>136</v>
      </c>
      <c r="E88" s="36"/>
      <c r="F88" s="196" t="s">
        <v>137</v>
      </c>
      <c r="G88" s="36"/>
      <c r="H88" s="36"/>
      <c r="I88" s="192"/>
      <c r="J88" s="192"/>
      <c r="K88" s="36"/>
      <c r="L88" s="36"/>
      <c r="M88" s="39"/>
      <c r="N88" s="193"/>
      <c r="O88" s="194"/>
      <c r="P88" s="64"/>
      <c r="Q88" s="64"/>
      <c r="R88" s="64"/>
      <c r="S88" s="64"/>
      <c r="T88" s="64"/>
      <c r="U88" s="64"/>
      <c r="V88" s="64"/>
      <c r="W88" s="64"/>
      <c r="X88" s="65"/>
      <c r="Y88" s="34"/>
      <c r="Z88" s="34"/>
      <c r="AA88" s="34"/>
      <c r="AB88" s="34"/>
      <c r="AC88" s="34"/>
      <c r="AD88" s="34"/>
      <c r="AE88" s="34"/>
      <c r="AT88" s="17" t="s">
        <v>136</v>
      </c>
      <c r="AU88" s="17" t="s">
        <v>83</v>
      </c>
    </row>
    <row r="89" spans="1:65" s="13" customFormat="1" ht="11.25">
      <c r="B89" s="197"/>
      <c r="C89" s="198"/>
      <c r="D89" s="190" t="s">
        <v>138</v>
      </c>
      <c r="E89" s="199" t="s">
        <v>20</v>
      </c>
      <c r="F89" s="200" t="s">
        <v>163</v>
      </c>
      <c r="G89" s="198"/>
      <c r="H89" s="201">
        <v>4.4999999999999998E-2</v>
      </c>
      <c r="I89" s="202"/>
      <c r="J89" s="202"/>
      <c r="K89" s="198"/>
      <c r="L89" s="198"/>
      <c r="M89" s="203"/>
      <c r="N89" s="204"/>
      <c r="O89" s="205"/>
      <c r="P89" s="205"/>
      <c r="Q89" s="205"/>
      <c r="R89" s="205"/>
      <c r="S89" s="205"/>
      <c r="T89" s="205"/>
      <c r="U89" s="205"/>
      <c r="V89" s="205"/>
      <c r="W89" s="205"/>
      <c r="X89" s="206"/>
      <c r="AT89" s="207" t="s">
        <v>138</v>
      </c>
      <c r="AU89" s="207" t="s">
        <v>83</v>
      </c>
      <c r="AV89" s="13" t="s">
        <v>83</v>
      </c>
      <c r="AW89" s="13" t="s">
        <v>5</v>
      </c>
      <c r="AX89" s="13" t="s">
        <v>81</v>
      </c>
      <c r="AY89" s="207" t="s">
        <v>125</v>
      </c>
    </row>
    <row r="90" spans="1:65" s="2" customFormat="1" ht="22.15" customHeight="1">
      <c r="A90" s="34"/>
      <c r="B90" s="35"/>
      <c r="C90" s="176" t="s">
        <v>83</v>
      </c>
      <c r="D90" s="176" t="s">
        <v>127</v>
      </c>
      <c r="E90" s="177" t="s">
        <v>140</v>
      </c>
      <c r="F90" s="178" t="s">
        <v>141</v>
      </c>
      <c r="G90" s="179" t="s">
        <v>130</v>
      </c>
      <c r="H90" s="180">
        <v>4.4999999999999998E-2</v>
      </c>
      <c r="I90" s="181"/>
      <c r="J90" s="181"/>
      <c r="K90" s="182">
        <f>ROUND(P90*H90,2)</f>
        <v>0</v>
      </c>
      <c r="L90" s="178" t="s">
        <v>131</v>
      </c>
      <c r="M90" s="39"/>
      <c r="N90" s="183" t="s">
        <v>20</v>
      </c>
      <c r="O90" s="184" t="s">
        <v>42</v>
      </c>
      <c r="P90" s="185">
        <f>I90+J90</f>
        <v>0</v>
      </c>
      <c r="Q90" s="185">
        <f>ROUND(I90*H90,2)</f>
        <v>0</v>
      </c>
      <c r="R90" s="185">
        <f>ROUND(J90*H90,2)</f>
        <v>0</v>
      </c>
      <c r="S90" s="64"/>
      <c r="T90" s="186">
        <f>S90*H90</f>
        <v>0</v>
      </c>
      <c r="U90" s="186">
        <v>0</v>
      </c>
      <c r="V90" s="186">
        <f>U90*H90</f>
        <v>0</v>
      </c>
      <c r="W90" s="186">
        <v>0</v>
      </c>
      <c r="X90" s="187">
        <f>W90*H90</f>
        <v>0</v>
      </c>
      <c r="Y90" s="34"/>
      <c r="Z90" s="34"/>
      <c r="AA90" s="34"/>
      <c r="AB90" s="34"/>
      <c r="AC90" s="34"/>
      <c r="AD90" s="34"/>
      <c r="AE90" s="34"/>
      <c r="AR90" s="188" t="s">
        <v>132</v>
      </c>
      <c r="AT90" s="188" t="s">
        <v>127</v>
      </c>
      <c r="AU90" s="188" t="s">
        <v>83</v>
      </c>
      <c r="AY90" s="17" t="s">
        <v>125</v>
      </c>
      <c r="BE90" s="189">
        <f>IF(O90="základní",K90,0)</f>
        <v>0</v>
      </c>
      <c r="BF90" s="189">
        <f>IF(O90="snížená",K90,0)</f>
        <v>0</v>
      </c>
      <c r="BG90" s="189">
        <f>IF(O90="zákl. přenesená",K90,0)</f>
        <v>0</v>
      </c>
      <c r="BH90" s="189">
        <f>IF(O90="sníž. přenesená",K90,0)</f>
        <v>0</v>
      </c>
      <c r="BI90" s="189">
        <f>IF(O90="nulová",K90,0)</f>
        <v>0</v>
      </c>
      <c r="BJ90" s="17" t="s">
        <v>81</v>
      </c>
      <c r="BK90" s="189">
        <f>ROUND(P90*H90,2)</f>
        <v>0</v>
      </c>
      <c r="BL90" s="17" t="s">
        <v>132</v>
      </c>
      <c r="BM90" s="188" t="s">
        <v>164</v>
      </c>
    </row>
    <row r="91" spans="1:65" s="2" customFormat="1" ht="11.25">
      <c r="A91" s="34"/>
      <c r="B91" s="35"/>
      <c r="C91" s="36"/>
      <c r="D91" s="190" t="s">
        <v>134</v>
      </c>
      <c r="E91" s="36"/>
      <c r="F91" s="191" t="s">
        <v>143</v>
      </c>
      <c r="G91" s="36"/>
      <c r="H91" s="36"/>
      <c r="I91" s="192"/>
      <c r="J91" s="192"/>
      <c r="K91" s="36"/>
      <c r="L91" s="36"/>
      <c r="M91" s="39"/>
      <c r="N91" s="193"/>
      <c r="O91" s="194"/>
      <c r="P91" s="64"/>
      <c r="Q91" s="64"/>
      <c r="R91" s="64"/>
      <c r="S91" s="64"/>
      <c r="T91" s="64"/>
      <c r="U91" s="64"/>
      <c r="V91" s="64"/>
      <c r="W91" s="64"/>
      <c r="X91" s="65"/>
      <c r="Y91" s="34"/>
      <c r="Z91" s="34"/>
      <c r="AA91" s="34"/>
      <c r="AB91" s="34"/>
      <c r="AC91" s="34"/>
      <c r="AD91" s="34"/>
      <c r="AE91" s="34"/>
      <c r="AT91" s="17" t="s">
        <v>134</v>
      </c>
      <c r="AU91" s="17" t="s">
        <v>83</v>
      </c>
    </row>
    <row r="92" spans="1:65" s="2" customFormat="1" ht="11.25">
      <c r="A92" s="34"/>
      <c r="B92" s="35"/>
      <c r="C92" s="36"/>
      <c r="D92" s="195" t="s">
        <v>136</v>
      </c>
      <c r="E92" s="36"/>
      <c r="F92" s="196" t="s">
        <v>144</v>
      </c>
      <c r="G92" s="36"/>
      <c r="H92" s="36"/>
      <c r="I92" s="192"/>
      <c r="J92" s="192"/>
      <c r="K92" s="36"/>
      <c r="L92" s="36"/>
      <c r="M92" s="39"/>
      <c r="N92" s="193"/>
      <c r="O92" s="194"/>
      <c r="P92" s="64"/>
      <c r="Q92" s="64"/>
      <c r="R92" s="64"/>
      <c r="S92" s="64"/>
      <c r="T92" s="64"/>
      <c r="U92" s="64"/>
      <c r="V92" s="64"/>
      <c r="W92" s="64"/>
      <c r="X92" s="65"/>
      <c r="Y92" s="34"/>
      <c r="Z92" s="34"/>
      <c r="AA92" s="34"/>
      <c r="AB92" s="34"/>
      <c r="AC92" s="34"/>
      <c r="AD92" s="34"/>
      <c r="AE92" s="34"/>
      <c r="AT92" s="17" t="s">
        <v>136</v>
      </c>
      <c r="AU92" s="17" t="s">
        <v>83</v>
      </c>
    </row>
    <row r="93" spans="1:65" s="13" customFormat="1" ht="11.25">
      <c r="B93" s="197"/>
      <c r="C93" s="198"/>
      <c r="D93" s="190" t="s">
        <v>138</v>
      </c>
      <c r="E93" s="199" t="s">
        <v>20</v>
      </c>
      <c r="F93" s="200" t="s">
        <v>165</v>
      </c>
      <c r="G93" s="198"/>
      <c r="H93" s="201">
        <v>4.4999999999999998E-2</v>
      </c>
      <c r="I93" s="202"/>
      <c r="J93" s="202"/>
      <c r="K93" s="198"/>
      <c r="L93" s="198"/>
      <c r="M93" s="203"/>
      <c r="N93" s="204"/>
      <c r="O93" s="205"/>
      <c r="P93" s="205"/>
      <c r="Q93" s="205"/>
      <c r="R93" s="205"/>
      <c r="S93" s="205"/>
      <c r="T93" s="205"/>
      <c r="U93" s="205"/>
      <c r="V93" s="205"/>
      <c r="W93" s="205"/>
      <c r="X93" s="206"/>
      <c r="AT93" s="207" t="s">
        <v>138</v>
      </c>
      <c r="AU93" s="207" t="s">
        <v>83</v>
      </c>
      <c r="AV93" s="13" t="s">
        <v>83</v>
      </c>
      <c r="AW93" s="13" t="s">
        <v>5</v>
      </c>
      <c r="AX93" s="13" t="s">
        <v>81</v>
      </c>
      <c r="AY93" s="207" t="s">
        <v>125</v>
      </c>
    </row>
    <row r="94" spans="1:65" s="2" customFormat="1" ht="19.899999999999999" customHeight="1">
      <c r="A94" s="34"/>
      <c r="B94" s="35"/>
      <c r="C94" s="176" t="s">
        <v>146</v>
      </c>
      <c r="D94" s="176" t="s">
        <v>127</v>
      </c>
      <c r="E94" s="177" t="s">
        <v>147</v>
      </c>
      <c r="F94" s="178" t="s">
        <v>148</v>
      </c>
      <c r="G94" s="179" t="s">
        <v>130</v>
      </c>
      <c r="H94" s="180">
        <v>4.4999999999999998E-2</v>
      </c>
      <c r="I94" s="181"/>
      <c r="J94" s="181"/>
      <c r="K94" s="182">
        <f>ROUND(P94*H94,2)</f>
        <v>0</v>
      </c>
      <c r="L94" s="178" t="s">
        <v>20</v>
      </c>
      <c r="M94" s="39"/>
      <c r="N94" s="183" t="s">
        <v>20</v>
      </c>
      <c r="O94" s="184" t="s">
        <v>42</v>
      </c>
      <c r="P94" s="185">
        <f>I94+J94</f>
        <v>0</v>
      </c>
      <c r="Q94" s="185">
        <f>ROUND(I94*H94,2)</f>
        <v>0</v>
      </c>
      <c r="R94" s="185">
        <f>ROUND(J94*H94,2)</f>
        <v>0</v>
      </c>
      <c r="S94" s="64"/>
      <c r="T94" s="186">
        <f>S94*H94</f>
        <v>0</v>
      </c>
      <c r="U94" s="186">
        <v>0</v>
      </c>
      <c r="V94" s="186">
        <f>U94*H94</f>
        <v>0</v>
      </c>
      <c r="W94" s="186">
        <v>0</v>
      </c>
      <c r="X94" s="187">
        <f>W94*H94</f>
        <v>0</v>
      </c>
      <c r="Y94" s="34"/>
      <c r="Z94" s="34"/>
      <c r="AA94" s="34"/>
      <c r="AB94" s="34"/>
      <c r="AC94" s="34"/>
      <c r="AD94" s="34"/>
      <c r="AE94" s="34"/>
      <c r="AR94" s="188" t="s">
        <v>132</v>
      </c>
      <c r="AT94" s="188" t="s">
        <v>127</v>
      </c>
      <c r="AU94" s="188" t="s">
        <v>83</v>
      </c>
      <c r="AY94" s="17" t="s">
        <v>125</v>
      </c>
      <c r="BE94" s="189">
        <f>IF(O94="základní",K94,0)</f>
        <v>0</v>
      </c>
      <c r="BF94" s="189">
        <f>IF(O94="snížená",K94,0)</f>
        <v>0</v>
      </c>
      <c r="BG94" s="189">
        <f>IF(O94="zákl. přenesená",K94,0)</f>
        <v>0</v>
      </c>
      <c r="BH94" s="189">
        <f>IF(O94="sníž. přenesená",K94,0)</f>
        <v>0</v>
      </c>
      <c r="BI94" s="189">
        <f>IF(O94="nulová",K94,0)</f>
        <v>0</v>
      </c>
      <c r="BJ94" s="17" t="s">
        <v>81</v>
      </c>
      <c r="BK94" s="189">
        <f>ROUND(P94*H94,2)</f>
        <v>0</v>
      </c>
      <c r="BL94" s="17" t="s">
        <v>132</v>
      </c>
      <c r="BM94" s="188" t="s">
        <v>166</v>
      </c>
    </row>
    <row r="95" spans="1:65" s="2" customFormat="1" ht="11.25">
      <c r="A95" s="34"/>
      <c r="B95" s="35"/>
      <c r="C95" s="36"/>
      <c r="D95" s="190" t="s">
        <v>134</v>
      </c>
      <c r="E95" s="36"/>
      <c r="F95" s="191" t="s">
        <v>150</v>
      </c>
      <c r="G95" s="36"/>
      <c r="H95" s="36"/>
      <c r="I95" s="192"/>
      <c r="J95" s="192"/>
      <c r="K95" s="36"/>
      <c r="L95" s="36"/>
      <c r="M95" s="39"/>
      <c r="N95" s="193"/>
      <c r="O95" s="194"/>
      <c r="P95" s="64"/>
      <c r="Q95" s="64"/>
      <c r="R95" s="64"/>
      <c r="S95" s="64"/>
      <c r="T95" s="64"/>
      <c r="U95" s="64"/>
      <c r="V95" s="64"/>
      <c r="W95" s="64"/>
      <c r="X95" s="65"/>
      <c r="Y95" s="34"/>
      <c r="Z95" s="34"/>
      <c r="AA95" s="34"/>
      <c r="AB95" s="34"/>
      <c r="AC95" s="34"/>
      <c r="AD95" s="34"/>
      <c r="AE95" s="34"/>
      <c r="AT95" s="17" t="s">
        <v>134</v>
      </c>
      <c r="AU95" s="17" t="s">
        <v>83</v>
      </c>
    </row>
    <row r="96" spans="1:65" s="2" customFormat="1" ht="39">
      <c r="A96" s="34"/>
      <c r="B96" s="35"/>
      <c r="C96" s="36"/>
      <c r="D96" s="190" t="s">
        <v>151</v>
      </c>
      <c r="E96" s="36"/>
      <c r="F96" s="208" t="s">
        <v>152</v>
      </c>
      <c r="G96" s="36"/>
      <c r="H96" s="36"/>
      <c r="I96" s="192"/>
      <c r="J96" s="192"/>
      <c r="K96" s="36"/>
      <c r="L96" s="36"/>
      <c r="M96" s="39"/>
      <c r="N96" s="193"/>
      <c r="O96" s="194"/>
      <c r="P96" s="64"/>
      <c r="Q96" s="64"/>
      <c r="R96" s="64"/>
      <c r="S96" s="64"/>
      <c r="T96" s="64"/>
      <c r="U96" s="64"/>
      <c r="V96" s="64"/>
      <c r="W96" s="64"/>
      <c r="X96" s="65"/>
      <c r="Y96" s="34"/>
      <c r="Z96" s="34"/>
      <c r="AA96" s="34"/>
      <c r="AB96" s="34"/>
      <c r="AC96" s="34"/>
      <c r="AD96" s="34"/>
      <c r="AE96" s="34"/>
      <c r="AT96" s="17" t="s">
        <v>151</v>
      </c>
      <c r="AU96" s="17" t="s">
        <v>83</v>
      </c>
    </row>
    <row r="97" spans="1:51" s="13" customFormat="1" ht="11.25">
      <c r="B97" s="197"/>
      <c r="C97" s="198"/>
      <c r="D97" s="190" t="s">
        <v>138</v>
      </c>
      <c r="E97" s="199" t="s">
        <v>20</v>
      </c>
      <c r="F97" s="200" t="s">
        <v>165</v>
      </c>
      <c r="G97" s="198"/>
      <c r="H97" s="201">
        <v>4.4999999999999998E-2</v>
      </c>
      <c r="I97" s="202"/>
      <c r="J97" s="202"/>
      <c r="K97" s="198"/>
      <c r="L97" s="198"/>
      <c r="M97" s="203"/>
      <c r="N97" s="209"/>
      <c r="O97" s="210"/>
      <c r="P97" s="210"/>
      <c r="Q97" s="210"/>
      <c r="R97" s="210"/>
      <c r="S97" s="210"/>
      <c r="T97" s="210"/>
      <c r="U97" s="210"/>
      <c r="V97" s="210"/>
      <c r="W97" s="210"/>
      <c r="X97" s="211"/>
      <c r="AT97" s="207" t="s">
        <v>138</v>
      </c>
      <c r="AU97" s="207" t="s">
        <v>83</v>
      </c>
      <c r="AV97" s="13" t="s">
        <v>83</v>
      </c>
      <c r="AW97" s="13" t="s">
        <v>5</v>
      </c>
      <c r="AX97" s="13" t="s">
        <v>81</v>
      </c>
      <c r="AY97" s="207" t="s">
        <v>125</v>
      </c>
    </row>
    <row r="98" spans="1:51" s="2" customFormat="1" ht="6.95" customHeight="1">
      <c r="A98" s="34"/>
      <c r="B98" s="47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39"/>
      <c r="N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</sheetData>
  <sheetProtection algorithmName="SHA-512" hashValue="AHcdS8QgrWrlx4GnR3ZOXQhcB3bKfw2R1KkABD0elZc8b3pzBy1Y79aytO/5c0zqwNKEXz0ORgQ3knMLlkB9SQ==" saltValue="uMhKSYoKvMr9h6Yjz03Y1ThrxYn4Qc4fWpiBXbzWuHkMAab5LcQeSVEUKwwE2PmcIw/9sT8KQWZiEN0xDzYQxw==" spinCount="100000" sheet="1" objects="1" scenarios="1" formatColumns="0" formatRows="0" autoFilter="0"/>
  <autoFilter ref="C82:L97" xr:uid="{00000000-0009-0000-0000-000003000000}"/>
  <mergeCells count="9">
    <mergeCell ref="E52:H52"/>
    <mergeCell ref="E73:H73"/>
    <mergeCell ref="E75:H75"/>
    <mergeCell ref="M2:Z2"/>
    <mergeCell ref="E7:H7"/>
    <mergeCell ref="E9:H9"/>
    <mergeCell ref="E18:H18"/>
    <mergeCell ref="E27:H27"/>
    <mergeCell ref="E50:H50"/>
  </mergeCells>
  <hyperlinks>
    <hyperlink ref="F88" r:id="rId1" xr:uid="{00000000-0004-0000-0300-000000000000}"/>
    <hyperlink ref="F92" r:id="rId2" xr:uid="{00000000-0004-0000-03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98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6.5" style="1" customWidth="1"/>
    <col min="13" max="13" width="10" style="1" customWidth="1"/>
    <col min="14" max="14" width="11.5" style="1" hidden="1" customWidth="1"/>
    <col min="15" max="15" width="9.1640625" style="1" hidden="1"/>
    <col min="16" max="24" width="15.1640625" style="1" hidden="1" customWidth="1"/>
    <col min="25" max="25" width="13.1640625" style="1" hidden="1" customWidth="1"/>
    <col min="26" max="26" width="17.5" style="1" customWidth="1"/>
    <col min="27" max="27" width="13.1640625" style="1" customWidth="1"/>
    <col min="28" max="28" width="16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M2" s="338"/>
      <c r="N2" s="338"/>
      <c r="O2" s="338"/>
      <c r="P2" s="338"/>
      <c r="Q2" s="338"/>
      <c r="R2" s="338"/>
      <c r="S2" s="338"/>
      <c r="T2" s="338"/>
      <c r="U2" s="338"/>
      <c r="V2" s="338"/>
      <c r="W2" s="338"/>
      <c r="X2" s="338"/>
      <c r="Y2" s="338"/>
      <c r="Z2" s="338"/>
      <c r="AT2" s="17" t="s">
        <v>92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20"/>
      <c r="AT3" s="17" t="s">
        <v>83</v>
      </c>
    </row>
    <row r="4" spans="1:46" s="1" customFormat="1" ht="24.95" customHeight="1">
      <c r="B4" s="20"/>
      <c r="D4" s="104" t="s">
        <v>93</v>
      </c>
      <c r="M4" s="20"/>
      <c r="N4" s="105" t="s">
        <v>11</v>
      </c>
      <c r="AT4" s="17" t="s">
        <v>4</v>
      </c>
    </row>
    <row r="5" spans="1:46" s="1" customFormat="1" ht="6.95" customHeight="1">
      <c r="B5" s="20"/>
      <c r="M5" s="20"/>
    </row>
    <row r="6" spans="1:46" s="1" customFormat="1" ht="12" customHeight="1">
      <c r="B6" s="20"/>
      <c r="D6" s="106" t="s">
        <v>17</v>
      </c>
      <c r="M6" s="20"/>
    </row>
    <row r="7" spans="1:46" s="1" customFormat="1" ht="14.45" customHeight="1">
      <c r="B7" s="20"/>
      <c r="E7" s="339" t="str">
        <f>'Rekapitulace stavby'!K6</f>
        <v>Údržba HOZ Veselí</v>
      </c>
      <c r="F7" s="340"/>
      <c r="G7" s="340"/>
      <c r="H7" s="340"/>
      <c r="M7" s="20"/>
    </row>
    <row r="8" spans="1:46" s="2" customFormat="1" ht="12" customHeight="1">
      <c r="A8" s="34"/>
      <c r="B8" s="39"/>
      <c r="C8" s="34"/>
      <c r="D8" s="106" t="s">
        <v>94</v>
      </c>
      <c r="E8" s="34"/>
      <c r="F8" s="34"/>
      <c r="G8" s="34"/>
      <c r="H8" s="34"/>
      <c r="I8" s="34"/>
      <c r="J8" s="34"/>
      <c r="K8" s="34"/>
      <c r="L8" s="34"/>
      <c r="M8" s="107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5.6" customHeight="1">
      <c r="A9" s="34"/>
      <c r="B9" s="39"/>
      <c r="C9" s="34"/>
      <c r="D9" s="34"/>
      <c r="E9" s="341" t="s">
        <v>167</v>
      </c>
      <c r="F9" s="342"/>
      <c r="G9" s="342"/>
      <c r="H9" s="342"/>
      <c r="I9" s="34"/>
      <c r="J9" s="34"/>
      <c r="K9" s="34"/>
      <c r="L9" s="34"/>
      <c r="M9" s="107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107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6" t="s">
        <v>19</v>
      </c>
      <c r="E11" s="34"/>
      <c r="F11" s="108" t="s">
        <v>20</v>
      </c>
      <c r="G11" s="34"/>
      <c r="H11" s="34"/>
      <c r="I11" s="106" t="s">
        <v>21</v>
      </c>
      <c r="J11" s="108" t="s">
        <v>20</v>
      </c>
      <c r="K11" s="34"/>
      <c r="L11" s="34"/>
      <c r="M11" s="107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6" t="s">
        <v>22</v>
      </c>
      <c r="E12" s="34"/>
      <c r="F12" s="108" t="s">
        <v>23</v>
      </c>
      <c r="G12" s="34"/>
      <c r="H12" s="34"/>
      <c r="I12" s="106" t="s">
        <v>24</v>
      </c>
      <c r="J12" s="109" t="str">
        <f>'Rekapitulace stavby'!AN8</f>
        <v>Vyplň údaj</v>
      </c>
      <c r="K12" s="34"/>
      <c r="L12" s="34"/>
      <c r="M12" s="107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107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6" t="s">
        <v>25</v>
      </c>
      <c r="E14" s="34"/>
      <c r="F14" s="34"/>
      <c r="G14" s="34"/>
      <c r="H14" s="34"/>
      <c r="I14" s="106" t="s">
        <v>26</v>
      </c>
      <c r="J14" s="108" t="s">
        <v>20</v>
      </c>
      <c r="K14" s="34"/>
      <c r="L14" s="34"/>
      <c r="M14" s="107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8" t="s">
        <v>27</v>
      </c>
      <c r="F15" s="34"/>
      <c r="G15" s="34"/>
      <c r="H15" s="34"/>
      <c r="I15" s="106" t="s">
        <v>28</v>
      </c>
      <c r="J15" s="108" t="s">
        <v>20</v>
      </c>
      <c r="K15" s="34"/>
      <c r="L15" s="34"/>
      <c r="M15" s="107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107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6" t="s">
        <v>29</v>
      </c>
      <c r="E17" s="34"/>
      <c r="F17" s="34"/>
      <c r="G17" s="34"/>
      <c r="H17" s="34"/>
      <c r="I17" s="106" t="s">
        <v>26</v>
      </c>
      <c r="J17" s="30" t="str">
        <f>'Rekapitulace stavby'!AN13</f>
        <v>Vyplň údaj</v>
      </c>
      <c r="K17" s="34"/>
      <c r="L17" s="34"/>
      <c r="M17" s="107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43" t="str">
        <f>'Rekapitulace stavby'!E14</f>
        <v>Vyplň údaj</v>
      </c>
      <c r="F18" s="344"/>
      <c r="G18" s="344"/>
      <c r="H18" s="344"/>
      <c r="I18" s="106" t="s">
        <v>28</v>
      </c>
      <c r="J18" s="30" t="str">
        <f>'Rekapitulace stavby'!AN14</f>
        <v>Vyplň údaj</v>
      </c>
      <c r="K18" s="34"/>
      <c r="L18" s="34"/>
      <c r="M18" s="107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107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6" t="s">
        <v>31</v>
      </c>
      <c r="E20" s="34"/>
      <c r="F20" s="34"/>
      <c r="G20" s="34"/>
      <c r="H20" s="34"/>
      <c r="I20" s="106" t="s">
        <v>26</v>
      </c>
      <c r="J20" s="108" t="str">
        <f>IF('Rekapitulace stavby'!AN16="","",'Rekapitulace stavby'!AN16)</f>
        <v/>
      </c>
      <c r="K20" s="34"/>
      <c r="L20" s="34"/>
      <c r="M20" s="107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8" t="str">
        <f>IF('Rekapitulace stavby'!E17="","",'Rekapitulace stavby'!E17)</f>
        <v xml:space="preserve"> </v>
      </c>
      <c r="F21" s="34"/>
      <c r="G21" s="34"/>
      <c r="H21" s="34"/>
      <c r="I21" s="106" t="s">
        <v>28</v>
      </c>
      <c r="J21" s="108" t="str">
        <f>IF('Rekapitulace stavby'!AN17="","",'Rekapitulace stavby'!AN17)</f>
        <v/>
      </c>
      <c r="K21" s="34"/>
      <c r="L21" s="34"/>
      <c r="M21" s="107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107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6" t="s">
        <v>33</v>
      </c>
      <c r="E23" s="34"/>
      <c r="F23" s="34"/>
      <c r="G23" s="34"/>
      <c r="H23" s="34"/>
      <c r="I23" s="106" t="s">
        <v>26</v>
      </c>
      <c r="J23" s="108" t="s">
        <v>20</v>
      </c>
      <c r="K23" s="34"/>
      <c r="L23" s="34"/>
      <c r="M23" s="107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8" t="s">
        <v>34</v>
      </c>
      <c r="F24" s="34"/>
      <c r="G24" s="34"/>
      <c r="H24" s="34"/>
      <c r="I24" s="106" t="s">
        <v>28</v>
      </c>
      <c r="J24" s="108" t="s">
        <v>20</v>
      </c>
      <c r="K24" s="34"/>
      <c r="L24" s="34"/>
      <c r="M24" s="107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107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6" t="s">
        <v>35</v>
      </c>
      <c r="E26" s="34"/>
      <c r="F26" s="34"/>
      <c r="G26" s="34"/>
      <c r="H26" s="34"/>
      <c r="I26" s="34"/>
      <c r="J26" s="34"/>
      <c r="K26" s="34"/>
      <c r="L26" s="34"/>
      <c r="M26" s="107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4.45" customHeight="1">
      <c r="A27" s="110"/>
      <c r="B27" s="111"/>
      <c r="C27" s="110"/>
      <c r="D27" s="110"/>
      <c r="E27" s="345" t="s">
        <v>20</v>
      </c>
      <c r="F27" s="345"/>
      <c r="G27" s="345"/>
      <c r="H27" s="345"/>
      <c r="I27" s="110"/>
      <c r="J27" s="110"/>
      <c r="K27" s="110"/>
      <c r="L27" s="110"/>
      <c r="M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107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3"/>
      <c r="E29" s="113"/>
      <c r="F29" s="113"/>
      <c r="G29" s="113"/>
      <c r="H29" s="113"/>
      <c r="I29" s="113"/>
      <c r="J29" s="113"/>
      <c r="K29" s="113"/>
      <c r="L29" s="113"/>
      <c r="M29" s="107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2.75">
      <c r="A30" s="34"/>
      <c r="B30" s="39"/>
      <c r="C30" s="34"/>
      <c r="D30" s="34"/>
      <c r="E30" s="106" t="s">
        <v>96</v>
      </c>
      <c r="F30" s="34"/>
      <c r="G30" s="34"/>
      <c r="H30" s="34"/>
      <c r="I30" s="34"/>
      <c r="J30" s="34"/>
      <c r="K30" s="114">
        <f>I61</f>
        <v>0</v>
      </c>
      <c r="L30" s="34"/>
      <c r="M30" s="107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12.75">
      <c r="A31" s="34"/>
      <c r="B31" s="39"/>
      <c r="C31" s="34"/>
      <c r="D31" s="34"/>
      <c r="E31" s="106" t="s">
        <v>97</v>
      </c>
      <c r="F31" s="34"/>
      <c r="G31" s="34"/>
      <c r="H31" s="34"/>
      <c r="I31" s="34"/>
      <c r="J31" s="34"/>
      <c r="K31" s="114">
        <f>J61</f>
        <v>0</v>
      </c>
      <c r="L31" s="34"/>
      <c r="M31" s="107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15" t="s">
        <v>37</v>
      </c>
      <c r="E32" s="34"/>
      <c r="F32" s="34"/>
      <c r="G32" s="34"/>
      <c r="H32" s="34"/>
      <c r="I32" s="34"/>
      <c r="J32" s="34"/>
      <c r="K32" s="116">
        <f>ROUND(K83, 2)</f>
        <v>0</v>
      </c>
      <c r="L32" s="34"/>
      <c r="M32" s="107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13"/>
      <c r="E33" s="113"/>
      <c r="F33" s="113"/>
      <c r="G33" s="113"/>
      <c r="H33" s="113"/>
      <c r="I33" s="113"/>
      <c r="J33" s="113"/>
      <c r="K33" s="113"/>
      <c r="L33" s="113"/>
      <c r="M33" s="107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17" t="s">
        <v>39</v>
      </c>
      <c r="G34" s="34"/>
      <c r="H34" s="34"/>
      <c r="I34" s="117" t="s">
        <v>38</v>
      </c>
      <c r="J34" s="34"/>
      <c r="K34" s="117" t="s">
        <v>40</v>
      </c>
      <c r="L34" s="34"/>
      <c r="M34" s="107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18" t="s">
        <v>41</v>
      </c>
      <c r="E35" s="106" t="s">
        <v>42</v>
      </c>
      <c r="F35" s="114">
        <f>ROUND((SUM(BE83:BE97)),  2)</f>
        <v>0</v>
      </c>
      <c r="G35" s="34"/>
      <c r="H35" s="34"/>
      <c r="I35" s="119">
        <v>0.21</v>
      </c>
      <c r="J35" s="34"/>
      <c r="K35" s="114">
        <f>ROUND(((SUM(BE83:BE97))*I35),  2)</f>
        <v>0</v>
      </c>
      <c r="L35" s="34"/>
      <c r="M35" s="107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06" t="s">
        <v>43</v>
      </c>
      <c r="F36" s="114">
        <f>ROUND((SUM(BF83:BF97)),  2)</f>
        <v>0</v>
      </c>
      <c r="G36" s="34"/>
      <c r="H36" s="34"/>
      <c r="I36" s="119">
        <v>0.12</v>
      </c>
      <c r="J36" s="34"/>
      <c r="K36" s="114">
        <f>ROUND(((SUM(BF83:BF97))*I36),  2)</f>
        <v>0</v>
      </c>
      <c r="L36" s="34"/>
      <c r="M36" s="107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6" t="s">
        <v>44</v>
      </c>
      <c r="F37" s="114">
        <f>ROUND((SUM(BG83:BG97)),  2)</f>
        <v>0</v>
      </c>
      <c r="G37" s="34"/>
      <c r="H37" s="34"/>
      <c r="I37" s="119">
        <v>0.21</v>
      </c>
      <c r="J37" s="34"/>
      <c r="K37" s="114">
        <f>0</f>
        <v>0</v>
      </c>
      <c r="L37" s="34"/>
      <c r="M37" s="107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06" t="s">
        <v>45</v>
      </c>
      <c r="F38" s="114">
        <f>ROUND((SUM(BH83:BH97)),  2)</f>
        <v>0</v>
      </c>
      <c r="G38" s="34"/>
      <c r="H38" s="34"/>
      <c r="I38" s="119">
        <v>0.12</v>
      </c>
      <c r="J38" s="34"/>
      <c r="K38" s="114">
        <f>0</f>
        <v>0</v>
      </c>
      <c r="L38" s="34"/>
      <c r="M38" s="107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06" t="s">
        <v>46</v>
      </c>
      <c r="F39" s="114">
        <f>ROUND((SUM(BI83:BI97)),  2)</f>
        <v>0</v>
      </c>
      <c r="G39" s="34"/>
      <c r="H39" s="34"/>
      <c r="I39" s="119">
        <v>0</v>
      </c>
      <c r="J39" s="34"/>
      <c r="K39" s="114">
        <f>0</f>
        <v>0</v>
      </c>
      <c r="L39" s="34"/>
      <c r="M39" s="107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107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20"/>
      <c r="D41" s="121" t="s">
        <v>47</v>
      </c>
      <c r="E41" s="122"/>
      <c r="F41" s="122"/>
      <c r="G41" s="123" t="s">
        <v>48</v>
      </c>
      <c r="H41" s="124" t="s">
        <v>49</v>
      </c>
      <c r="I41" s="122"/>
      <c r="J41" s="122"/>
      <c r="K41" s="125">
        <f>SUM(K32:K39)</f>
        <v>0</v>
      </c>
      <c r="L41" s="126"/>
      <c r="M41" s="107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127"/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107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5" customHeight="1">
      <c r="A46" s="34"/>
      <c r="B46" s="129"/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07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5" customHeight="1">
      <c r="A47" s="34"/>
      <c r="B47" s="35"/>
      <c r="C47" s="23" t="s">
        <v>98</v>
      </c>
      <c r="D47" s="36"/>
      <c r="E47" s="36"/>
      <c r="F47" s="36"/>
      <c r="G47" s="36"/>
      <c r="H47" s="36"/>
      <c r="I47" s="36"/>
      <c r="J47" s="36"/>
      <c r="K47" s="36"/>
      <c r="L47" s="36"/>
      <c r="M47" s="107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5" customHeight="1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107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17</v>
      </c>
      <c r="D49" s="36"/>
      <c r="E49" s="36"/>
      <c r="F49" s="36"/>
      <c r="G49" s="36"/>
      <c r="H49" s="36"/>
      <c r="I49" s="36"/>
      <c r="J49" s="36"/>
      <c r="K49" s="36"/>
      <c r="L49" s="36"/>
      <c r="M49" s="107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4.45" customHeight="1">
      <c r="A50" s="34"/>
      <c r="B50" s="35"/>
      <c r="C50" s="36"/>
      <c r="D50" s="36"/>
      <c r="E50" s="346" t="str">
        <f>E7</f>
        <v>Údržba HOZ Veselí</v>
      </c>
      <c r="F50" s="347"/>
      <c r="G50" s="347"/>
      <c r="H50" s="347"/>
      <c r="I50" s="36"/>
      <c r="J50" s="36"/>
      <c r="K50" s="36"/>
      <c r="L50" s="36"/>
      <c r="M50" s="107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12" customHeight="1">
      <c r="A51" s="34"/>
      <c r="B51" s="35"/>
      <c r="C51" s="29" t="s">
        <v>94</v>
      </c>
      <c r="D51" s="36"/>
      <c r="E51" s="36"/>
      <c r="F51" s="36"/>
      <c r="G51" s="36"/>
      <c r="H51" s="36"/>
      <c r="I51" s="36"/>
      <c r="J51" s="36"/>
      <c r="K51" s="36"/>
      <c r="L51" s="36"/>
      <c r="M51" s="107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5.6" customHeight="1">
      <c r="A52" s="34"/>
      <c r="B52" s="35"/>
      <c r="C52" s="36"/>
      <c r="D52" s="36"/>
      <c r="E52" s="299" t="str">
        <f>E9</f>
        <v>2023-207_344-2 - SO4 Údržba HOZ Veselí - L21-2 - sečení 11/2024</v>
      </c>
      <c r="F52" s="348"/>
      <c r="G52" s="348"/>
      <c r="H52" s="348"/>
      <c r="I52" s="36"/>
      <c r="J52" s="36"/>
      <c r="K52" s="36"/>
      <c r="L52" s="36"/>
      <c r="M52" s="107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107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2" customHeight="1">
      <c r="A54" s="34"/>
      <c r="B54" s="35"/>
      <c r="C54" s="29" t="s">
        <v>22</v>
      </c>
      <c r="D54" s="36"/>
      <c r="E54" s="36"/>
      <c r="F54" s="27" t="str">
        <f>F12</f>
        <v>Veselí nad Lužnicí</v>
      </c>
      <c r="G54" s="36"/>
      <c r="H54" s="36"/>
      <c r="I54" s="29" t="s">
        <v>24</v>
      </c>
      <c r="J54" s="59" t="str">
        <f>IF(J12="","",J12)</f>
        <v>Vyplň údaj</v>
      </c>
      <c r="K54" s="36"/>
      <c r="L54" s="36"/>
      <c r="M54" s="107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5" customHeight="1">
      <c r="A55" s="34"/>
      <c r="B55" s="35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107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5.6" customHeight="1">
      <c r="A56" s="34"/>
      <c r="B56" s="35"/>
      <c r="C56" s="29" t="s">
        <v>25</v>
      </c>
      <c r="D56" s="36"/>
      <c r="E56" s="36"/>
      <c r="F56" s="27" t="str">
        <f>E15</f>
        <v>SPÚ OVHS České Budějovice</v>
      </c>
      <c r="G56" s="36"/>
      <c r="H56" s="36"/>
      <c r="I56" s="29" t="s">
        <v>31</v>
      </c>
      <c r="J56" s="32" t="str">
        <f>E21</f>
        <v xml:space="preserve"> </v>
      </c>
      <c r="K56" s="36"/>
      <c r="L56" s="36"/>
      <c r="M56" s="107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15.6" customHeight="1">
      <c r="A57" s="34"/>
      <c r="B57" s="35"/>
      <c r="C57" s="29" t="s">
        <v>29</v>
      </c>
      <c r="D57" s="36"/>
      <c r="E57" s="36"/>
      <c r="F57" s="27" t="str">
        <f>IF(E18="","",E18)</f>
        <v>Vyplň údaj</v>
      </c>
      <c r="G57" s="36"/>
      <c r="H57" s="36"/>
      <c r="I57" s="29" t="s">
        <v>33</v>
      </c>
      <c r="J57" s="32" t="str">
        <f>E24</f>
        <v>Bc. Karel Janeček</v>
      </c>
      <c r="K57" s="36"/>
      <c r="L57" s="36"/>
      <c r="M57" s="107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107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9.25" customHeight="1">
      <c r="A59" s="34"/>
      <c r="B59" s="35"/>
      <c r="C59" s="131" t="s">
        <v>99</v>
      </c>
      <c r="D59" s="132"/>
      <c r="E59" s="132"/>
      <c r="F59" s="132"/>
      <c r="G59" s="132"/>
      <c r="H59" s="132"/>
      <c r="I59" s="133" t="s">
        <v>100</v>
      </c>
      <c r="J59" s="133" t="s">
        <v>101</v>
      </c>
      <c r="K59" s="133" t="s">
        <v>102</v>
      </c>
      <c r="L59" s="132"/>
      <c r="M59" s="107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customHeight="1">
      <c r="A60" s="34"/>
      <c r="B60" s="35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107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2.9" customHeight="1">
      <c r="A61" s="34"/>
      <c r="B61" s="35"/>
      <c r="C61" s="134" t="s">
        <v>71</v>
      </c>
      <c r="D61" s="36"/>
      <c r="E61" s="36"/>
      <c r="F61" s="36"/>
      <c r="G61" s="36"/>
      <c r="H61" s="36"/>
      <c r="I61" s="77">
        <f t="shared" ref="I61:J63" si="0">Q83</f>
        <v>0</v>
      </c>
      <c r="J61" s="77">
        <f t="shared" si="0"/>
        <v>0</v>
      </c>
      <c r="K61" s="77">
        <f>K83</f>
        <v>0</v>
      </c>
      <c r="L61" s="36"/>
      <c r="M61" s="107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U61" s="17" t="s">
        <v>103</v>
      </c>
    </row>
    <row r="62" spans="1:47" s="9" customFormat="1" ht="24.95" customHeight="1">
      <c r="B62" s="135"/>
      <c r="C62" s="136"/>
      <c r="D62" s="137" t="s">
        <v>104</v>
      </c>
      <c r="E62" s="138"/>
      <c r="F62" s="138"/>
      <c r="G62" s="138"/>
      <c r="H62" s="138"/>
      <c r="I62" s="139">
        <f t="shared" si="0"/>
        <v>0</v>
      </c>
      <c r="J62" s="139">
        <f t="shared" si="0"/>
        <v>0</v>
      </c>
      <c r="K62" s="139">
        <f>K84</f>
        <v>0</v>
      </c>
      <c r="L62" s="136"/>
      <c r="M62" s="140"/>
    </row>
    <row r="63" spans="1:47" s="10" customFormat="1" ht="19.899999999999999" customHeight="1">
      <c r="B63" s="141"/>
      <c r="C63" s="142"/>
      <c r="D63" s="143" t="s">
        <v>105</v>
      </c>
      <c r="E63" s="144"/>
      <c r="F63" s="144"/>
      <c r="G63" s="144"/>
      <c r="H63" s="144"/>
      <c r="I63" s="145">
        <f t="shared" si="0"/>
        <v>0</v>
      </c>
      <c r="J63" s="145">
        <f t="shared" si="0"/>
        <v>0</v>
      </c>
      <c r="K63" s="145">
        <f>K85</f>
        <v>0</v>
      </c>
      <c r="L63" s="142"/>
      <c r="M63" s="146"/>
    </row>
    <row r="64" spans="1:47" s="2" customFormat="1" ht="21.75" customHeight="1">
      <c r="A64" s="34"/>
      <c r="B64" s="35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107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31" s="2" customFormat="1" ht="6.95" customHeight="1">
      <c r="A65" s="34"/>
      <c r="B65" s="47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107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9" spans="1:31" s="2" customFormat="1" ht="6.95" customHeight="1">
      <c r="A69" s="34"/>
      <c r="B69" s="49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107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24.95" customHeight="1">
      <c r="A70" s="34"/>
      <c r="B70" s="35"/>
      <c r="C70" s="23" t="s">
        <v>106</v>
      </c>
      <c r="D70" s="36"/>
      <c r="E70" s="36"/>
      <c r="F70" s="36"/>
      <c r="G70" s="36"/>
      <c r="H70" s="36"/>
      <c r="I70" s="36"/>
      <c r="J70" s="36"/>
      <c r="K70" s="36"/>
      <c r="L70" s="36"/>
      <c r="M70" s="107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6.95" customHeight="1">
      <c r="A71" s="34"/>
      <c r="B71" s="35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107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2" customHeight="1">
      <c r="A72" s="34"/>
      <c r="B72" s="35"/>
      <c r="C72" s="29" t="s">
        <v>17</v>
      </c>
      <c r="D72" s="36"/>
      <c r="E72" s="36"/>
      <c r="F72" s="36"/>
      <c r="G72" s="36"/>
      <c r="H72" s="36"/>
      <c r="I72" s="36"/>
      <c r="J72" s="36"/>
      <c r="K72" s="36"/>
      <c r="L72" s="36"/>
      <c r="M72" s="107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4.45" customHeight="1">
      <c r="A73" s="34"/>
      <c r="B73" s="35"/>
      <c r="C73" s="36"/>
      <c r="D73" s="36"/>
      <c r="E73" s="346" t="str">
        <f>E7</f>
        <v>Údržba HOZ Veselí</v>
      </c>
      <c r="F73" s="347"/>
      <c r="G73" s="347"/>
      <c r="H73" s="347"/>
      <c r="I73" s="36"/>
      <c r="J73" s="36"/>
      <c r="K73" s="36"/>
      <c r="L73" s="36"/>
      <c r="M73" s="107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2" customHeight="1">
      <c r="A74" s="34"/>
      <c r="B74" s="35"/>
      <c r="C74" s="29" t="s">
        <v>94</v>
      </c>
      <c r="D74" s="36"/>
      <c r="E74" s="36"/>
      <c r="F74" s="36"/>
      <c r="G74" s="36"/>
      <c r="H74" s="36"/>
      <c r="I74" s="36"/>
      <c r="J74" s="36"/>
      <c r="K74" s="36"/>
      <c r="L74" s="36"/>
      <c r="M74" s="107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5.6" customHeight="1">
      <c r="A75" s="34"/>
      <c r="B75" s="35"/>
      <c r="C75" s="36"/>
      <c r="D75" s="36"/>
      <c r="E75" s="299" t="str">
        <f>E9</f>
        <v>2023-207_344-2 - SO4 Údržba HOZ Veselí - L21-2 - sečení 11/2024</v>
      </c>
      <c r="F75" s="348"/>
      <c r="G75" s="348"/>
      <c r="H75" s="348"/>
      <c r="I75" s="36"/>
      <c r="J75" s="36"/>
      <c r="K75" s="36"/>
      <c r="L75" s="36"/>
      <c r="M75" s="107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107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2" customHeight="1">
      <c r="A77" s="34"/>
      <c r="B77" s="35"/>
      <c r="C77" s="29" t="s">
        <v>22</v>
      </c>
      <c r="D77" s="36"/>
      <c r="E77" s="36"/>
      <c r="F77" s="27" t="str">
        <f>F12</f>
        <v>Veselí nad Lužnicí</v>
      </c>
      <c r="G77" s="36"/>
      <c r="H77" s="36"/>
      <c r="I77" s="29" t="s">
        <v>24</v>
      </c>
      <c r="J77" s="59" t="str">
        <f>IF(J12="","",J12)</f>
        <v>Vyplň údaj</v>
      </c>
      <c r="K77" s="36"/>
      <c r="L77" s="36"/>
      <c r="M77" s="107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6.95" customHeight="1">
      <c r="A78" s="34"/>
      <c r="B78" s="35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107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5.6" customHeight="1">
      <c r="A79" s="34"/>
      <c r="B79" s="35"/>
      <c r="C79" s="29" t="s">
        <v>25</v>
      </c>
      <c r="D79" s="36"/>
      <c r="E79" s="36"/>
      <c r="F79" s="27" t="str">
        <f>E15</f>
        <v>SPÚ OVHS České Budějovice</v>
      </c>
      <c r="G79" s="36"/>
      <c r="H79" s="36"/>
      <c r="I79" s="29" t="s">
        <v>31</v>
      </c>
      <c r="J79" s="32" t="str">
        <f>E21</f>
        <v xml:space="preserve"> </v>
      </c>
      <c r="K79" s="36"/>
      <c r="L79" s="36"/>
      <c r="M79" s="107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5.6" customHeight="1">
      <c r="A80" s="34"/>
      <c r="B80" s="35"/>
      <c r="C80" s="29" t="s">
        <v>29</v>
      </c>
      <c r="D80" s="36"/>
      <c r="E80" s="36"/>
      <c r="F80" s="27" t="str">
        <f>IF(E18="","",E18)</f>
        <v>Vyplň údaj</v>
      </c>
      <c r="G80" s="36"/>
      <c r="H80" s="36"/>
      <c r="I80" s="29" t="s">
        <v>33</v>
      </c>
      <c r="J80" s="32" t="str">
        <f>E24</f>
        <v>Bc. Karel Janeček</v>
      </c>
      <c r="K80" s="36"/>
      <c r="L80" s="36"/>
      <c r="M80" s="107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0.35" customHeight="1">
      <c r="A81" s="34"/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107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11" customFormat="1" ht="29.25" customHeight="1">
      <c r="A82" s="147"/>
      <c r="B82" s="148"/>
      <c r="C82" s="149" t="s">
        <v>107</v>
      </c>
      <c r="D82" s="150" t="s">
        <v>56</v>
      </c>
      <c r="E82" s="150" t="s">
        <v>52</v>
      </c>
      <c r="F82" s="150" t="s">
        <v>53</v>
      </c>
      <c r="G82" s="150" t="s">
        <v>108</v>
      </c>
      <c r="H82" s="150" t="s">
        <v>109</v>
      </c>
      <c r="I82" s="150" t="s">
        <v>110</v>
      </c>
      <c r="J82" s="150" t="s">
        <v>111</v>
      </c>
      <c r="K82" s="150" t="s">
        <v>102</v>
      </c>
      <c r="L82" s="151" t="s">
        <v>112</v>
      </c>
      <c r="M82" s="152"/>
      <c r="N82" s="68" t="s">
        <v>20</v>
      </c>
      <c r="O82" s="69" t="s">
        <v>41</v>
      </c>
      <c r="P82" s="69" t="s">
        <v>113</v>
      </c>
      <c r="Q82" s="69" t="s">
        <v>114</v>
      </c>
      <c r="R82" s="69" t="s">
        <v>115</v>
      </c>
      <c r="S82" s="69" t="s">
        <v>116</v>
      </c>
      <c r="T82" s="69" t="s">
        <v>117</v>
      </c>
      <c r="U82" s="69" t="s">
        <v>118</v>
      </c>
      <c r="V82" s="69" t="s">
        <v>119</v>
      </c>
      <c r="W82" s="69" t="s">
        <v>120</v>
      </c>
      <c r="X82" s="70" t="s">
        <v>121</v>
      </c>
      <c r="Y82" s="147"/>
      <c r="Z82" s="147"/>
      <c r="AA82" s="147"/>
      <c r="AB82" s="147"/>
      <c r="AC82" s="147"/>
      <c r="AD82" s="147"/>
      <c r="AE82" s="147"/>
    </row>
    <row r="83" spans="1:65" s="2" customFormat="1" ht="22.9" customHeight="1">
      <c r="A83" s="34"/>
      <c r="B83" s="35"/>
      <c r="C83" s="75" t="s">
        <v>122</v>
      </c>
      <c r="D83" s="36"/>
      <c r="E83" s="36"/>
      <c r="F83" s="36"/>
      <c r="G83" s="36"/>
      <c r="H83" s="36"/>
      <c r="I83" s="36"/>
      <c r="J83" s="36"/>
      <c r="K83" s="153">
        <f>BK83</f>
        <v>0</v>
      </c>
      <c r="L83" s="36"/>
      <c r="M83" s="39"/>
      <c r="N83" s="71"/>
      <c r="O83" s="154"/>
      <c r="P83" s="72"/>
      <c r="Q83" s="155">
        <f>Q84</f>
        <v>0</v>
      </c>
      <c r="R83" s="155">
        <f>R84</f>
        <v>0</v>
      </c>
      <c r="S83" s="72"/>
      <c r="T83" s="156">
        <f>T84</f>
        <v>0</v>
      </c>
      <c r="U83" s="72"/>
      <c r="V83" s="156">
        <f>V84</f>
        <v>0</v>
      </c>
      <c r="W83" s="72"/>
      <c r="X83" s="157">
        <f>X84</f>
        <v>0</v>
      </c>
      <c r="Y83" s="34"/>
      <c r="Z83" s="34"/>
      <c r="AA83" s="34"/>
      <c r="AB83" s="34"/>
      <c r="AC83" s="34"/>
      <c r="AD83" s="34"/>
      <c r="AE83" s="34"/>
      <c r="AT83" s="17" t="s">
        <v>72</v>
      </c>
      <c r="AU83" s="17" t="s">
        <v>103</v>
      </c>
      <c r="BK83" s="158">
        <f>BK84</f>
        <v>0</v>
      </c>
    </row>
    <row r="84" spans="1:65" s="12" customFormat="1" ht="25.9" customHeight="1">
      <c r="B84" s="159"/>
      <c r="C84" s="160"/>
      <c r="D84" s="161" t="s">
        <v>72</v>
      </c>
      <c r="E84" s="162" t="s">
        <v>123</v>
      </c>
      <c r="F84" s="162" t="s">
        <v>124</v>
      </c>
      <c r="G84" s="160"/>
      <c r="H84" s="160"/>
      <c r="I84" s="163"/>
      <c r="J84" s="163"/>
      <c r="K84" s="164">
        <f>BK84</f>
        <v>0</v>
      </c>
      <c r="L84" s="160"/>
      <c r="M84" s="165"/>
      <c r="N84" s="166"/>
      <c r="O84" s="167"/>
      <c r="P84" s="167"/>
      <c r="Q84" s="168">
        <f>Q85</f>
        <v>0</v>
      </c>
      <c r="R84" s="168">
        <f>R85</f>
        <v>0</v>
      </c>
      <c r="S84" s="167"/>
      <c r="T84" s="169">
        <f>T85</f>
        <v>0</v>
      </c>
      <c r="U84" s="167"/>
      <c r="V84" s="169">
        <f>V85</f>
        <v>0</v>
      </c>
      <c r="W84" s="167"/>
      <c r="X84" s="170">
        <f>X85</f>
        <v>0</v>
      </c>
      <c r="AR84" s="171" t="s">
        <v>81</v>
      </c>
      <c r="AT84" s="172" t="s">
        <v>72</v>
      </c>
      <c r="AU84" s="172" t="s">
        <v>73</v>
      </c>
      <c r="AY84" s="171" t="s">
        <v>125</v>
      </c>
      <c r="BK84" s="173">
        <f>BK85</f>
        <v>0</v>
      </c>
    </row>
    <row r="85" spans="1:65" s="12" customFormat="1" ht="22.9" customHeight="1">
      <c r="B85" s="159"/>
      <c r="C85" s="160"/>
      <c r="D85" s="161" t="s">
        <v>72</v>
      </c>
      <c r="E85" s="174" t="s">
        <v>81</v>
      </c>
      <c r="F85" s="174" t="s">
        <v>126</v>
      </c>
      <c r="G85" s="160"/>
      <c r="H85" s="160"/>
      <c r="I85" s="163"/>
      <c r="J85" s="163"/>
      <c r="K85" s="175">
        <f>BK85</f>
        <v>0</v>
      </c>
      <c r="L85" s="160"/>
      <c r="M85" s="165"/>
      <c r="N85" s="166"/>
      <c r="O85" s="167"/>
      <c r="P85" s="167"/>
      <c r="Q85" s="168">
        <f>SUM(Q86:Q97)</f>
        <v>0</v>
      </c>
      <c r="R85" s="168">
        <f>SUM(R86:R97)</f>
        <v>0</v>
      </c>
      <c r="S85" s="167"/>
      <c r="T85" s="169">
        <f>SUM(T86:T97)</f>
        <v>0</v>
      </c>
      <c r="U85" s="167"/>
      <c r="V85" s="169">
        <f>SUM(V86:V97)</f>
        <v>0</v>
      </c>
      <c r="W85" s="167"/>
      <c r="X85" s="170">
        <f>SUM(X86:X97)</f>
        <v>0</v>
      </c>
      <c r="AR85" s="171" t="s">
        <v>81</v>
      </c>
      <c r="AT85" s="172" t="s">
        <v>72</v>
      </c>
      <c r="AU85" s="172" t="s">
        <v>81</v>
      </c>
      <c r="AY85" s="171" t="s">
        <v>125</v>
      </c>
      <c r="BK85" s="173">
        <f>SUM(BK86:BK97)</f>
        <v>0</v>
      </c>
    </row>
    <row r="86" spans="1:65" s="2" customFormat="1" ht="22.15" customHeight="1">
      <c r="A86" s="34"/>
      <c r="B86" s="35"/>
      <c r="C86" s="176" t="s">
        <v>81</v>
      </c>
      <c r="D86" s="176" t="s">
        <v>127</v>
      </c>
      <c r="E86" s="177" t="s">
        <v>154</v>
      </c>
      <c r="F86" s="178" t="s">
        <v>155</v>
      </c>
      <c r="G86" s="179" t="s">
        <v>130</v>
      </c>
      <c r="H86" s="180">
        <v>4.4999999999999998E-2</v>
      </c>
      <c r="I86" s="181"/>
      <c r="J86" s="181"/>
      <c r="K86" s="182">
        <f>ROUND(P86*H86,2)</f>
        <v>0</v>
      </c>
      <c r="L86" s="178" t="s">
        <v>131</v>
      </c>
      <c r="M86" s="39"/>
      <c r="N86" s="183" t="s">
        <v>20</v>
      </c>
      <c r="O86" s="184" t="s">
        <v>42</v>
      </c>
      <c r="P86" s="185">
        <f>I86+J86</f>
        <v>0</v>
      </c>
      <c r="Q86" s="185">
        <f>ROUND(I86*H86,2)</f>
        <v>0</v>
      </c>
      <c r="R86" s="185">
        <f>ROUND(J86*H86,2)</f>
        <v>0</v>
      </c>
      <c r="S86" s="64"/>
      <c r="T86" s="186">
        <f>S86*H86</f>
        <v>0</v>
      </c>
      <c r="U86" s="186">
        <v>0</v>
      </c>
      <c r="V86" s="186">
        <f>U86*H86</f>
        <v>0</v>
      </c>
      <c r="W86" s="186">
        <v>0</v>
      </c>
      <c r="X86" s="187">
        <f>W86*H86</f>
        <v>0</v>
      </c>
      <c r="Y86" s="34"/>
      <c r="Z86" s="34"/>
      <c r="AA86" s="34"/>
      <c r="AB86" s="34"/>
      <c r="AC86" s="34"/>
      <c r="AD86" s="34"/>
      <c r="AE86" s="34"/>
      <c r="AR86" s="188" t="s">
        <v>132</v>
      </c>
      <c r="AT86" s="188" t="s">
        <v>127</v>
      </c>
      <c r="AU86" s="188" t="s">
        <v>83</v>
      </c>
      <c r="AY86" s="17" t="s">
        <v>125</v>
      </c>
      <c r="BE86" s="189">
        <f>IF(O86="základní",K86,0)</f>
        <v>0</v>
      </c>
      <c r="BF86" s="189">
        <f>IF(O86="snížená",K86,0)</f>
        <v>0</v>
      </c>
      <c r="BG86" s="189">
        <f>IF(O86="zákl. přenesená",K86,0)</f>
        <v>0</v>
      </c>
      <c r="BH86" s="189">
        <f>IF(O86="sníž. přenesená",K86,0)</f>
        <v>0</v>
      </c>
      <c r="BI86" s="189">
        <f>IF(O86="nulová",K86,0)</f>
        <v>0</v>
      </c>
      <c r="BJ86" s="17" t="s">
        <v>81</v>
      </c>
      <c r="BK86" s="189">
        <f>ROUND(P86*H86,2)</f>
        <v>0</v>
      </c>
      <c r="BL86" s="17" t="s">
        <v>132</v>
      </c>
      <c r="BM86" s="188" t="s">
        <v>168</v>
      </c>
    </row>
    <row r="87" spans="1:65" s="2" customFormat="1" ht="11.25">
      <c r="A87" s="34"/>
      <c r="B87" s="35"/>
      <c r="C87" s="36"/>
      <c r="D87" s="190" t="s">
        <v>134</v>
      </c>
      <c r="E87" s="36"/>
      <c r="F87" s="191" t="s">
        <v>157</v>
      </c>
      <c r="G87" s="36"/>
      <c r="H87" s="36"/>
      <c r="I87" s="192"/>
      <c r="J87" s="192"/>
      <c r="K87" s="36"/>
      <c r="L87" s="36"/>
      <c r="M87" s="39"/>
      <c r="N87" s="193"/>
      <c r="O87" s="194"/>
      <c r="P87" s="64"/>
      <c r="Q87" s="64"/>
      <c r="R87" s="64"/>
      <c r="S87" s="64"/>
      <c r="T87" s="64"/>
      <c r="U87" s="64"/>
      <c r="V87" s="64"/>
      <c r="W87" s="64"/>
      <c r="X87" s="65"/>
      <c r="Y87" s="34"/>
      <c r="Z87" s="34"/>
      <c r="AA87" s="34"/>
      <c r="AB87" s="34"/>
      <c r="AC87" s="34"/>
      <c r="AD87" s="34"/>
      <c r="AE87" s="34"/>
      <c r="AT87" s="17" t="s">
        <v>134</v>
      </c>
      <c r="AU87" s="17" t="s">
        <v>83</v>
      </c>
    </row>
    <row r="88" spans="1:65" s="2" customFormat="1" ht="11.25">
      <c r="A88" s="34"/>
      <c r="B88" s="35"/>
      <c r="C88" s="36"/>
      <c r="D88" s="195" t="s">
        <v>136</v>
      </c>
      <c r="E88" s="36"/>
      <c r="F88" s="196" t="s">
        <v>158</v>
      </c>
      <c r="G88" s="36"/>
      <c r="H88" s="36"/>
      <c r="I88" s="192"/>
      <c r="J88" s="192"/>
      <c r="K88" s="36"/>
      <c r="L88" s="36"/>
      <c r="M88" s="39"/>
      <c r="N88" s="193"/>
      <c r="O88" s="194"/>
      <c r="P88" s="64"/>
      <c r="Q88" s="64"/>
      <c r="R88" s="64"/>
      <c r="S88" s="64"/>
      <c r="T88" s="64"/>
      <c r="U88" s="64"/>
      <c r="V88" s="64"/>
      <c r="W88" s="64"/>
      <c r="X88" s="65"/>
      <c r="Y88" s="34"/>
      <c r="Z88" s="34"/>
      <c r="AA88" s="34"/>
      <c r="AB88" s="34"/>
      <c r="AC88" s="34"/>
      <c r="AD88" s="34"/>
      <c r="AE88" s="34"/>
      <c r="AT88" s="17" t="s">
        <v>136</v>
      </c>
      <c r="AU88" s="17" t="s">
        <v>83</v>
      </c>
    </row>
    <row r="89" spans="1:65" s="13" customFormat="1" ht="11.25">
      <c r="B89" s="197"/>
      <c r="C89" s="198"/>
      <c r="D89" s="190" t="s">
        <v>138</v>
      </c>
      <c r="E89" s="199" t="s">
        <v>20</v>
      </c>
      <c r="F89" s="200" t="s">
        <v>163</v>
      </c>
      <c r="G89" s="198"/>
      <c r="H89" s="201">
        <v>4.4999999999999998E-2</v>
      </c>
      <c r="I89" s="202"/>
      <c r="J89" s="202"/>
      <c r="K89" s="198"/>
      <c r="L89" s="198"/>
      <c r="M89" s="203"/>
      <c r="N89" s="204"/>
      <c r="O89" s="205"/>
      <c r="P89" s="205"/>
      <c r="Q89" s="205"/>
      <c r="R89" s="205"/>
      <c r="S89" s="205"/>
      <c r="T89" s="205"/>
      <c r="U89" s="205"/>
      <c r="V89" s="205"/>
      <c r="W89" s="205"/>
      <c r="X89" s="206"/>
      <c r="AT89" s="207" t="s">
        <v>138</v>
      </c>
      <c r="AU89" s="207" t="s">
        <v>83</v>
      </c>
      <c r="AV89" s="13" t="s">
        <v>83</v>
      </c>
      <c r="AW89" s="13" t="s">
        <v>5</v>
      </c>
      <c r="AX89" s="13" t="s">
        <v>81</v>
      </c>
      <c r="AY89" s="207" t="s">
        <v>125</v>
      </c>
    </row>
    <row r="90" spans="1:65" s="2" customFormat="1" ht="22.15" customHeight="1">
      <c r="A90" s="34"/>
      <c r="B90" s="35"/>
      <c r="C90" s="176" t="s">
        <v>83</v>
      </c>
      <c r="D90" s="176" t="s">
        <v>127</v>
      </c>
      <c r="E90" s="177" t="s">
        <v>140</v>
      </c>
      <c r="F90" s="178" t="s">
        <v>141</v>
      </c>
      <c r="G90" s="179" t="s">
        <v>130</v>
      </c>
      <c r="H90" s="180">
        <v>4.4999999999999998E-2</v>
      </c>
      <c r="I90" s="181"/>
      <c r="J90" s="181"/>
      <c r="K90" s="182">
        <f>ROUND(P90*H90,2)</f>
        <v>0</v>
      </c>
      <c r="L90" s="178" t="s">
        <v>131</v>
      </c>
      <c r="M90" s="39"/>
      <c r="N90" s="183" t="s">
        <v>20</v>
      </c>
      <c r="O90" s="184" t="s">
        <v>42</v>
      </c>
      <c r="P90" s="185">
        <f>I90+J90</f>
        <v>0</v>
      </c>
      <c r="Q90" s="185">
        <f>ROUND(I90*H90,2)</f>
        <v>0</v>
      </c>
      <c r="R90" s="185">
        <f>ROUND(J90*H90,2)</f>
        <v>0</v>
      </c>
      <c r="S90" s="64"/>
      <c r="T90" s="186">
        <f>S90*H90</f>
        <v>0</v>
      </c>
      <c r="U90" s="186">
        <v>0</v>
      </c>
      <c r="V90" s="186">
        <f>U90*H90</f>
        <v>0</v>
      </c>
      <c r="W90" s="186">
        <v>0</v>
      </c>
      <c r="X90" s="187">
        <f>W90*H90</f>
        <v>0</v>
      </c>
      <c r="Y90" s="34"/>
      <c r="Z90" s="34"/>
      <c r="AA90" s="34"/>
      <c r="AB90" s="34"/>
      <c r="AC90" s="34"/>
      <c r="AD90" s="34"/>
      <c r="AE90" s="34"/>
      <c r="AR90" s="188" t="s">
        <v>132</v>
      </c>
      <c r="AT90" s="188" t="s">
        <v>127</v>
      </c>
      <c r="AU90" s="188" t="s">
        <v>83</v>
      </c>
      <c r="AY90" s="17" t="s">
        <v>125</v>
      </c>
      <c r="BE90" s="189">
        <f>IF(O90="základní",K90,0)</f>
        <v>0</v>
      </c>
      <c r="BF90" s="189">
        <f>IF(O90="snížená",K90,0)</f>
        <v>0</v>
      </c>
      <c r="BG90" s="189">
        <f>IF(O90="zákl. přenesená",K90,0)</f>
        <v>0</v>
      </c>
      <c r="BH90" s="189">
        <f>IF(O90="sníž. přenesená",K90,0)</f>
        <v>0</v>
      </c>
      <c r="BI90" s="189">
        <f>IF(O90="nulová",K90,0)</f>
        <v>0</v>
      </c>
      <c r="BJ90" s="17" t="s">
        <v>81</v>
      </c>
      <c r="BK90" s="189">
        <f>ROUND(P90*H90,2)</f>
        <v>0</v>
      </c>
      <c r="BL90" s="17" t="s">
        <v>132</v>
      </c>
      <c r="BM90" s="188" t="s">
        <v>169</v>
      </c>
    </row>
    <row r="91" spans="1:65" s="2" customFormat="1" ht="11.25">
      <c r="A91" s="34"/>
      <c r="B91" s="35"/>
      <c r="C91" s="36"/>
      <c r="D91" s="190" t="s">
        <v>134</v>
      </c>
      <c r="E91" s="36"/>
      <c r="F91" s="191" t="s">
        <v>143</v>
      </c>
      <c r="G91" s="36"/>
      <c r="H91" s="36"/>
      <c r="I91" s="192"/>
      <c r="J91" s="192"/>
      <c r="K91" s="36"/>
      <c r="L91" s="36"/>
      <c r="M91" s="39"/>
      <c r="N91" s="193"/>
      <c r="O91" s="194"/>
      <c r="P91" s="64"/>
      <c r="Q91" s="64"/>
      <c r="R91" s="64"/>
      <c r="S91" s="64"/>
      <c r="T91" s="64"/>
      <c r="U91" s="64"/>
      <c r="V91" s="64"/>
      <c r="W91" s="64"/>
      <c r="X91" s="65"/>
      <c r="Y91" s="34"/>
      <c r="Z91" s="34"/>
      <c r="AA91" s="34"/>
      <c r="AB91" s="34"/>
      <c r="AC91" s="34"/>
      <c r="AD91" s="34"/>
      <c r="AE91" s="34"/>
      <c r="AT91" s="17" t="s">
        <v>134</v>
      </c>
      <c r="AU91" s="17" t="s">
        <v>83</v>
      </c>
    </row>
    <row r="92" spans="1:65" s="2" customFormat="1" ht="11.25">
      <c r="A92" s="34"/>
      <c r="B92" s="35"/>
      <c r="C92" s="36"/>
      <c r="D92" s="195" t="s">
        <v>136</v>
      </c>
      <c r="E92" s="36"/>
      <c r="F92" s="196" t="s">
        <v>144</v>
      </c>
      <c r="G92" s="36"/>
      <c r="H92" s="36"/>
      <c r="I92" s="192"/>
      <c r="J92" s="192"/>
      <c r="K92" s="36"/>
      <c r="L92" s="36"/>
      <c r="M92" s="39"/>
      <c r="N92" s="193"/>
      <c r="O92" s="194"/>
      <c r="P92" s="64"/>
      <c r="Q92" s="64"/>
      <c r="R92" s="64"/>
      <c r="S92" s="64"/>
      <c r="T92" s="64"/>
      <c r="U92" s="64"/>
      <c r="V92" s="64"/>
      <c r="W92" s="64"/>
      <c r="X92" s="65"/>
      <c r="Y92" s="34"/>
      <c r="Z92" s="34"/>
      <c r="AA92" s="34"/>
      <c r="AB92" s="34"/>
      <c r="AC92" s="34"/>
      <c r="AD92" s="34"/>
      <c r="AE92" s="34"/>
      <c r="AT92" s="17" t="s">
        <v>136</v>
      </c>
      <c r="AU92" s="17" t="s">
        <v>83</v>
      </c>
    </row>
    <row r="93" spans="1:65" s="13" customFormat="1" ht="11.25">
      <c r="B93" s="197"/>
      <c r="C93" s="198"/>
      <c r="D93" s="190" t="s">
        <v>138</v>
      </c>
      <c r="E93" s="199" t="s">
        <v>20</v>
      </c>
      <c r="F93" s="200" t="s">
        <v>165</v>
      </c>
      <c r="G93" s="198"/>
      <c r="H93" s="201">
        <v>4.4999999999999998E-2</v>
      </c>
      <c r="I93" s="202"/>
      <c r="J93" s="202"/>
      <c r="K93" s="198"/>
      <c r="L93" s="198"/>
      <c r="M93" s="203"/>
      <c r="N93" s="204"/>
      <c r="O93" s="205"/>
      <c r="P93" s="205"/>
      <c r="Q93" s="205"/>
      <c r="R93" s="205"/>
      <c r="S93" s="205"/>
      <c r="T93" s="205"/>
      <c r="U93" s="205"/>
      <c r="V93" s="205"/>
      <c r="W93" s="205"/>
      <c r="X93" s="206"/>
      <c r="AT93" s="207" t="s">
        <v>138</v>
      </c>
      <c r="AU93" s="207" t="s">
        <v>83</v>
      </c>
      <c r="AV93" s="13" t="s">
        <v>83</v>
      </c>
      <c r="AW93" s="13" t="s">
        <v>5</v>
      </c>
      <c r="AX93" s="13" t="s">
        <v>81</v>
      </c>
      <c r="AY93" s="207" t="s">
        <v>125</v>
      </c>
    </row>
    <row r="94" spans="1:65" s="2" customFormat="1" ht="19.899999999999999" customHeight="1">
      <c r="A94" s="34"/>
      <c r="B94" s="35"/>
      <c r="C94" s="176" t="s">
        <v>146</v>
      </c>
      <c r="D94" s="176" t="s">
        <v>127</v>
      </c>
      <c r="E94" s="177" t="s">
        <v>147</v>
      </c>
      <c r="F94" s="178" t="s">
        <v>148</v>
      </c>
      <c r="G94" s="179" t="s">
        <v>130</v>
      </c>
      <c r="H94" s="180">
        <v>4.4999999999999998E-2</v>
      </c>
      <c r="I94" s="181"/>
      <c r="J94" s="181"/>
      <c r="K94" s="182">
        <f>ROUND(P94*H94,2)</f>
        <v>0</v>
      </c>
      <c r="L94" s="178" t="s">
        <v>20</v>
      </c>
      <c r="M94" s="39"/>
      <c r="N94" s="183" t="s">
        <v>20</v>
      </c>
      <c r="O94" s="184" t="s">
        <v>42</v>
      </c>
      <c r="P94" s="185">
        <f>I94+J94</f>
        <v>0</v>
      </c>
      <c r="Q94" s="185">
        <f>ROUND(I94*H94,2)</f>
        <v>0</v>
      </c>
      <c r="R94" s="185">
        <f>ROUND(J94*H94,2)</f>
        <v>0</v>
      </c>
      <c r="S94" s="64"/>
      <c r="T94" s="186">
        <f>S94*H94</f>
        <v>0</v>
      </c>
      <c r="U94" s="186">
        <v>0</v>
      </c>
      <c r="V94" s="186">
        <f>U94*H94</f>
        <v>0</v>
      </c>
      <c r="W94" s="186">
        <v>0</v>
      </c>
      <c r="X94" s="187">
        <f>W94*H94</f>
        <v>0</v>
      </c>
      <c r="Y94" s="34"/>
      <c r="Z94" s="34"/>
      <c r="AA94" s="34"/>
      <c r="AB94" s="34"/>
      <c r="AC94" s="34"/>
      <c r="AD94" s="34"/>
      <c r="AE94" s="34"/>
      <c r="AR94" s="188" t="s">
        <v>132</v>
      </c>
      <c r="AT94" s="188" t="s">
        <v>127</v>
      </c>
      <c r="AU94" s="188" t="s">
        <v>83</v>
      </c>
      <c r="AY94" s="17" t="s">
        <v>125</v>
      </c>
      <c r="BE94" s="189">
        <f>IF(O94="základní",K94,0)</f>
        <v>0</v>
      </c>
      <c r="BF94" s="189">
        <f>IF(O94="snížená",K94,0)</f>
        <v>0</v>
      </c>
      <c r="BG94" s="189">
        <f>IF(O94="zákl. přenesená",K94,0)</f>
        <v>0</v>
      </c>
      <c r="BH94" s="189">
        <f>IF(O94="sníž. přenesená",K94,0)</f>
        <v>0</v>
      </c>
      <c r="BI94" s="189">
        <f>IF(O94="nulová",K94,0)</f>
        <v>0</v>
      </c>
      <c r="BJ94" s="17" t="s">
        <v>81</v>
      </c>
      <c r="BK94" s="189">
        <f>ROUND(P94*H94,2)</f>
        <v>0</v>
      </c>
      <c r="BL94" s="17" t="s">
        <v>132</v>
      </c>
      <c r="BM94" s="188" t="s">
        <v>170</v>
      </c>
    </row>
    <row r="95" spans="1:65" s="2" customFormat="1" ht="11.25">
      <c r="A95" s="34"/>
      <c r="B95" s="35"/>
      <c r="C95" s="36"/>
      <c r="D95" s="190" t="s">
        <v>134</v>
      </c>
      <c r="E95" s="36"/>
      <c r="F95" s="191" t="s">
        <v>150</v>
      </c>
      <c r="G95" s="36"/>
      <c r="H95" s="36"/>
      <c r="I95" s="192"/>
      <c r="J95" s="192"/>
      <c r="K95" s="36"/>
      <c r="L95" s="36"/>
      <c r="M95" s="39"/>
      <c r="N95" s="193"/>
      <c r="O95" s="194"/>
      <c r="P95" s="64"/>
      <c r="Q95" s="64"/>
      <c r="R95" s="64"/>
      <c r="S95" s="64"/>
      <c r="T95" s="64"/>
      <c r="U95" s="64"/>
      <c r="V95" s="64"/>
      <c r="W95" s="64"/>
      <c r="X95" s="65"/>
      <c r="Y95" s="34"/>
      <c r="Z95" s="34"/>
      <c r="AA95" s="34"/>
      <c r="AB95" s="34"/>
      <c r="AC95" s="34"/>
      <c r="AD95" s="34"/>
      <c r="AE95" s="34"/>
      <c r="AT95" s="17" t="s">
        <v>134</v>
      </c>
      <c r="AU95" s="17" t="s">
        <v>83</v>
      </c>
    </row>
    <row r="96" spans="1:65" s="2" customFormat="1" ht="39">
      <c r="A96" s="34"/>
      <c r="B96" s="35"/>
      <c r="C96" s="36"/>
      <c r="D96" s="190" t="s">
        <v>151</v>
      </c>
      <c r="E96" s="36"/>
      <c r="F96" s="208" t="s">
        <v>152</v>
      </c>
      <c r="G96" s="36"/>
      <c r="H96" s="36"/>
      <c r="I96" s="192"/>
      <c r="J96" s="192"/>
      <c r="K96" s="36"/>
      <c r="L96" s="36"/>
      <c r="M96" s="39"/>
      <c r="N96" s="193"/>
      <c r="O96" s="194"/>
      <c r="P96" s="64"/>
      <c r="Q96" s="64"/>
      <c r="R96" s="64"/>
      <c r="S96" s="64"/>
      <c r="T96" s="64"/>
      <c r="U96" s="64"/>
      <c r="V96" s="64"/>
      <c r="W96" s="64"/>
      <c r="X96" s="65"/>
      <c r="Y96" s="34"/>
      <c r="Z96" s="34"/>
      <c r="AA96" s="34"/>
      <c r="AB96" s="34"/>
      <c r="AC96" s="34"/>
      <c r="AD96" s="34"/>
      <c r="AE96" s="34"/>
      <c r="AT96" s="17" t="s">
        <v>151</v>
      </c>
      <c r="AU96" s="17" t="s">
        <v>83</v>
      </c>
    </row>
    <row r="97" spans="1:51" s="13" customFormat="1" ht="11.25">
      <c r="B97" s="197"/>
      <c r="C97" s="198"/>
      <c r="D97" s="190" t="s">
        <v>138</v>
      </c>
      <c r="E97" s="199" t="s">
        <v>20</v>
      </c>
      <c r="F97" s="200" t="s">
        <v>165</v>
      </c>
      <c r="G97" s="198"/>
      <c r="H97" s="201">
        <v>4.4999999999999998E-2</v>
      </c>
      <c r="I97" s="202"/>
      <c r="J97" s="202"/>
      <c r="K97" s="198"/>
      <c r="L97" s="198"/>
      <c r="M97" s="203"/>
      <c r="N97" s="209"/>
      <c r="O97" s="210"/>
      <c r="P97" s="210"/>
      <c r="Q97" s="210"/>
      <c r="R97" s="210"/>
      <c r="S97" s="210"/>
      <c r="T97" s="210"/>
      <c r="U97" s="210"/>
      <c r="V97" s="210"/>
      <c r="W97" s="210"/>
      <c r="X97" s="211"/>
      <c r="AT97" s="207" t="s">
        <v>138</v>
      </c>
      <c r="AU97" s="207" t="s">
        <v>83</v>
      </c>
      <c r="AV97" s="13" t="s">
        <v>83</v>
      </c>
      <c r="AW97" s="13" t="s">
        <v>5</v>
      </c>
      <c r="AX97" s="13" t="s">
        <v>81</v>
      </c>
      <c r="AY97" s="207" t="s">
        <v>125</v>
      </c>
    </row>
    <row r="98" spans="1:51" s="2" customFormat="1" ht="6.95" customHeight="1">
      <c r="A98" s="34"/>
      <c r="B98" s="47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39"/>
      <c r="N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</sheetData>
  <sheetProtection algorithmName="SHA-512" hashValue="C+g70o4zMGPoUNpleYH/zusHZ34UieOGXOSkOttlObZp0AibpuidKg6HMK7+ts+bTjccP5Fs6FQH0O3Cd5G6AA==" saltValue="xFYGSKQZn9Xk85ILVqp7BNA6yVoxSBdaJSwMaMki26fXCPH31zqtmTjIYPe5MAwB11XFwW8X3shMMq+VOFIqUg==" spinCount="100000" sheet="1" objects="1" scenarios="1" formatColumns="0" formatRows="0" autoFilter="0"/>
  <autoFilter ref="C82:L97" xr:uid="{00000000-0009-0000-0000-000004000000}"/>
  <mergeCells count="9">
    <mergeCell ref="E52:H52"/>
    <mergeCell ref="E73:H73"/>
    <mergeCell ref="E75:H75"/>
    <mergeCell ref="M2:Z2"/>
    <mergeCell ref="E7:H7"/>
    <mergeCell ref="E9:H9"/>
    <mergeCell ref="E18:H18"/>
    <mergeCell ref="E27:H27"/>
    <mergeCell ref="E50:H50"/>
  </mergeCells>
  <hyperlinks>
    <hyperlink ref="F88" r:id="rId1" xr:uid="{00000000-0004-0000-0400-000000000000}"/>
    <hyperlink ref="F92" r:id="rId2" xr:uid="{00000000-0004-0000-04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219"/>
  <sheetViews>
    <sheetView showGridLines="0" topLeftCell="A58" zoomScale="110" zoomScaleNormal="110" workbookViewId="0"/>
  </sheetViews>
  <sheetFormatPr defaultRowHeight="11.25"/>
  <cols>
    <col min="1" max="1" width="8.33203125" style="212" customWidth="1"/>
    <col min="2" max="2" width="1.6640625" style="212" customWidth="1"/>
    <col min="3" max="4" width="5" style="212" customWidth="1"/>
    <col min="5" max="5" width="11.6640625" style="212" customWidth="1"/>
    <col min="6" max="6" width="9.1640625" style="212" customWidth="1"/>
    <col min="7" max="7" width="5" style="212" customWidth="1"/>
    <col min="8" max="8" width="77.83203125" style="212" customWidth="1"/>
    <col min="9" max="10" width="20" style="212" customWidth="1"/>
    <col min="11" max="11" width="1.6640625" style="212" customWidth="1"/>
  </cols>
  <sheetData>
    <row r="1" spans="2:11" s="1" customFormat="1" ht="37.5" customHeight="1"/>
    <row r="2" spans="2:11" s="1" customFormat="1" ht="7.5" customHeight="1">
      <c r="B2" s="213"/>
      <c r="C2" s="214"/>
      <c r="D2" s="214"/>
      <c r="E2" s="214"/>
      <c r="F2" s="214"/>
      <c r="G2" s="214"/>
      <c r="H2" s="214"/>
      <c r="I2" s="214"/>
      <c r="J2" s="214"/>
      <c r="K2" s="215"/>
    </row>
    <row r="3" spans="2:11" s="14" customFormat="1" ht="45" customHeight="1">
      <c r="B3" s="216"/>
      <c r="C3" s="351" t="s">
        <v>171</v>
      </c>
      <c r="D3" s="351"/>
      <c r="E3" s="351"/>
      <c r="F3" s="351"/>
      <c r="G3" s="351"/>
      <c r="H3" s="351"/>
      <c r="I3" s="351"/>
      <c r="J3" s="351"/>
      <c r="K3" s="217"/>
    </row>
    <row r="4" spans="2:11" s="1" customFormat="1" ht="25.5" customHeight="1">
      <c r="B4" s="218"/>
      <c r="C4" s="350" t="s">
        <v>172</v>
      </c>
      <c r="D4" s="350"/>
      <c r="E4" s="350"/>
      <c r="F4" s="350"/>
      <c r="G4" s="350"/>
      <c r="H4" s="350"/>
      <c r="I4" s="350"/>
      <c r="J4" s="350"/>
      <c r="K4" s="219"/>
    </row>
    <row r="5" spans="2:11" s="1" customFormat="1" ht="5.25" customHeight="1">
      <c r="B5" s="218"/>
      <c r="C5" s="220"/>
      <c r="D5" s="220"/>
      <c r="E5" s="220"/>
      <c r="F5" s="220"/>
      <c r="G5" s="220"/>
      <c r="H5" s="220"/>
      <c r="I5" s="220"/>
      <c r="J5" s="220"/>
      <c r="K5" s="219"/>
    </row>
    <row r="6" spans="2:11" s="1" customFormat="1" ht="15" customHeight="1">
      <c r="B6" s="218"/>
      <c r="C6" s="349" t="s">
        <v>173</v>
      </c>
      <c r="D6" s="349"/>
      <c r="E6" s="349"/>
      <c r="F6" s="349"/>
      <c r="G6" s="349"/>
      <c r="H6" s="349"/>
      <c r="I6" s="349"/>
      <c r="J6" s="349"/>
      <c r="K6" s="219"/>
    </row>
    <row r="7" spans="2:11" s="1" customFormat="1" ht="15" customHeight="1">
      <c r="B7" s="222"/>
      <c r="C7" s="349" t="s">
        <v>174</v>
      </c>
      <c r="D7" s="349"/>
      <c r="E7" s="349"/>
      <c r="F7" s="349"/>
      <c r="G7" s="349"/>
      <c r="H7" s="349"/>
      <c r="I7" s="349"/>
      <c r="J7" s="349"/>
      <c r="K7" s="219"/>
    </row>
    <row r="8" spans="2:11" s="1" customFormat="1" ht="12.75" customHeight="1">
      <c r="B8" s="222"/>
      <c r="C8" s="221"/>
      <c r="D8" s="221"/>
      <c r="E8" s="221"/>
      <c r="F8" s="221"/>
      <c r="G8" s="221"/>
      <c r="H8" s="221"/>
      <c r="I8" s="221"/>
      <c r="J8" s="221"/>
      <c r="K8" s="219"/>
    </row>
    <row r="9" spans="2:11" s="1" customFormat="1" ht="15" customHeight="1">
      <c r="B9" s="222"/>
      <c r="C9" s="349" t="s">
        <v>175</v>
      </c>
      <c r="D9" s="349"/>
      <c r="E9" s="349"/>
      <c r="F9" s="349"/>
      <c r="G9" s="349"/>
      <c r="H9" s="349"/>
      <c r="I9" s="349"/>
      <c r="J9" s="349"/>
      <c r="K9" s="219"/>
    </row>
    <row r="10" spans="2:11" s="1" customFormat="1" ht="15" customHeight="1">
      <c r="B10" s="222"/>
      <c r="C10" s="221"/>
      <c r="D10" s="349" t="s">
        <v>176</v>
      </c>
      <c r="E10" s="349"/>
      <c r="F10" s="349"/>
      <c r="G10" s="349"/>
      <c r="H10" s="349"/>
      <c r="I10" s="349"/>
      <c r="J10" s="349"/>
      <c r="K10" s="219"/>
    </row>
    <row r="11" spans="2:11" s="1" customFormat="1" ht="15" customHeight="1">
      <c r="B11" s="222"/>
      <c r="C11" s="223"/>
      <c r="D11" s="349" t="s">
        <v>177</v>
      </c>
      <c r="E11" s="349"/>
      <c r="F11" s="349"/>
      <c r="G11" s="349"/>
      <c r="H11" s="349"/>
      <c r="I11" s="349"/>
      <c r="J11" s="349"/>
      <c r="K11" s="219"/>
    </row>
    <row r="12" spans="2:11" s="1" customFormat="1" ht="15" customHeight="1">
      <c r="B12" s="222"/>
      <c r="C12" s="223"/>
      <c r="D12" s="221"/>
      <c r="E12" s="221"/>
      <c r="F12" s="221"/>
      <c r="G12" s="221"/>
      <c r="H12" s="221"/>
      <c r="I12" s="221"/>
      <c r="J12" s="221"/>
      <c r="K12" s="219"/>
    </row>
    <row r="13" spans="2:11" s="1" customFormat="1" ht="15" customHeight="1">
      <c r="B13" s="222"/>
      <c r="C13" s="223"/>
      <c r="D13" s="224" t="s">
        <v>178</v>
      </c>
      <c r="E13" s="221"/>
      <c r="F13" s="221"/>
      <c r="G13" s="221"/>
      <c r="H13" s="221"/>
      <c r="I13" s="221"/>
      <c r="J13" s="221"/>
      <c r="K13" s="219"/>
    </row>
    <row r="14" spans="2:11" s="1" customFormat="1" ht="12.75" customHeight="1">
      <c r="B14" s="222"/>
      <c r="C14" s="223"/>
      <c r="D14" s="223"/>
      <c r="E14" s="223"/>
      <c r="F14" s="223"/>
      <c r="G14" s="223"/>
      <c r="H14" s="223"/>
      <c r="I14" s="223"/>
      <c r="J14" s="223"/>
      <c r="K14" s="219"/>
    </row>
    <row r="15" spans="2:11" s="1" customFormat="1" ht="15" customHeight="1">
      <c r="B15" s="222"/>
      <c r="C15" s="223"/>
      <c r="D15" s="349" t="s">
        <v>179</v>
      </c>
      <c r="E15" s="349"/>
      <c r="F15" s="349"/>
      <c r="G15" s="349"/>
      <c r="H15" s="349"/>
      <c r="I15" s="349"/>
      <c r="J15" s="349"/>
      <c r="K15" s="219"/>
    </row>
    <row r="16" spans="2:11" s="1" customFormat="1" ht="15" customHeight="1">
      <c r="B16" s="222"/>
      <c r="C16" s="223"/>
      <c r="D16" s="349" t="s">
        <v>180</v>
      </c>
      <c r="E16" s="349"/>
      <c r="F16" s="349"/>
      <c r="G16" s="349"/>
      <c r="H16" s="349"/>
      <c r="I16" s="349"/>
      <c r="J16" s="349"/>
      <c r="K16" s="219"/>
    </row>
    <row r="17" spans="2:11" s="1" customFormat="1" ht="15" customHeight="1">
      <c r="B17" s="222"/>
      <c r="C17" s="223"/>
      <c r="D17" s="349" t="s">
        <v>181</v>
      </c>
      <c r="E17" s="349"/>
      <c r="F17" s="349"/>
      <c r="G17" s="349"/>
      <c r="H17" s="349"/>
      <c r="I17" s="349"/>
      <c r="J17" s="349"/>
      <c r="K17" s="219"/>
    </row>
    <row r="18" spans="2:11" s="1" customFormat="1" ht="15" customHeight="1">
      <c r="B18" s="222"/>
      <c r="C18" s="223"/>
      <c r="D18" s="223"/>
      <c r="E18" s="225" t="s">
        <v>80</v>
      </c>
      <c r="F18" s="349" t="s">
        <v>182</v>
      </c>
      <c r="G18" s="349"/>
      <c r="H18" s="349"/>
      <c r="I18" s="349"/>
      <c r="J18" s="349"/>
      <c r="K18" s="219"/>
    </row>
    <row r="19" spans="2:11" s="1" customFormat="1" ht="15" customHeight="1">
      <c r="B19" s="222"/>
      <c r="C19" s="223"/>
      <c r="D19" s="223"/>
      <c r="E19" s="225" t="s">
        <v>183</v>
      </c>
      <c r="F19" s="349" t="s">
        <v>184</v>
      </c>
      <c r="G19" s="349"/>
      <c r="H19" s="349"/>
      <c r="I19" s="349"/>
      <c r="J19" s="349"/>
      <c r="K19" s="219"/>
    </row>
    <row r="20" spans="2:11" s="1" customFormat="1" ht="15" customHeight="1">
      <c r="B20" s="222"/>
      <c r="C20" s="223"/>
      <c r="D20" s="223"/>
      <c r="E20" s="225" t="s">
        <v>185</v>
      </c>
      <c r="F20" s="349" t="s">
        <v>186</v>
      </c>
      <c r="G20" s="349"/>
      <c r="H20" s="349"/>
      <c r="I20" s="349"/>
      <c r="J20" s="349"/>
      <c r="K20" s="219"/>
    </row>
    <row r="21" spans="2:11" s="1" customFormat="1" ht="15" customHeight="1">
      <c r="B21" s="222"/>
      <c r="C21" s="223"/>
      <c r="D21" s="223"/>
      <c r="E21" s="225" t="s">
        <v>187</v>
      </c>
      <c r="F21" s="349" t="s">
        <v>188</v>
      </c>
      <c r="G21" s="349"/>
      <c r="H21" s="349"/>
      <c r="I21" s="349"/>
      <c r="J21" s="349"/>
      <c r="K21" s="219"/>
    </row>
    <row r="22" spans="2:11" s="1" customFormat="1" ht="15" customHeight="1">
      <c r="B22" s="222"/>
      <c r="C22" s="223"/>
      <c r="D22" s="223"/>
      <c r="E22" s="225" t="s">
        <v>189</v>
      </c>
      <c r="F22" s="349" t="s">
        <v>190</v>
      </c>
      <c r="G22" s="349"/>
      <c r="H22" s="349"/>
      <c r="I22" s="349"/>
      <c r="J22" s="349"/>
      <c r="K22" s="219"/>
    </row>
    <row r="23" spans="2:11" s="1" customFormat="1" ht="15" customHeight="1">
      <c r="B23" s="222"/>
      <c r="C23" s="223"/>
      <c r="D23" s="223"/>
      <c r="E23" s="225" t="s">
        <v>191</v>
      </c>
      <c r="F23" s="349" t="s">
        <v>192</v>
      </c>
      <c r="G23" s="349"/>
      <c r="H23" s="349"/>
      <c r="I23" s="349"/>
      <c r="J23" s="349"/>
      <c r="K23" s="219"/>
    </row>
    <row r="24" spans="2:11" s="1" customFormat="1" ht="12.75" customHeight="1">
      <c r="B24" s="222"/>
      <c r="C24" s="223"/>
      <c r="D24" s="223"/>
      <c r="E24" s="223"/>
      <c r="F24" s="223"/>
      <c r="G24" s="223"/>
      <c r="H24" s="223"/>
      <c r="I24" s="223"/>
      <c r="J24" s="223"/>
      <c r="K24" s="219"/>
    </row>
    <row r="25" spans="2:11" s="1" customFormat="1" ht="15" customHeight="1">
      <c r="B25" s="222"/>
      <c r="C25" s="349" t="s">
        <v>193</v>
      </c>
      <c r="D25" s="349"/>
      <c r="E25" s="349"/>
      <c r="F25" s="349"/>
      <c r="G25" s="349"/>
      <c r="H25" s="349"/>
      <c r="I25" s="349"/>
      <c r="J25" s="349"/>
      <c r="K25" s="219"/>
    </row>
    <row r="26" spans="2:11" s="1" customFormat="1" ht="15" customHeight="1">
      <c r="B26" s="222"/>
      <c r="C26" s="349" t="s">
        <v>194</v>
      </c>
      <c r="D26" s="349"/>
      <c r="E26" s="349"/>
      <c r="F26" s="349"/>
      <c r="G26" s="349"/>
      <c r="H26" s="349"/>
      <c r="I26" s="349"/>
      <c r="J26" s="349"/>
      <c r="K26" s="219"/>
    </row>
    <row r="27" spans="2:11" s="1" customFormat="1" ht="15" customHeight="1">
      <c r="B27" s="222"/>
      <c r="C27" s="221"/>
      <c r="D27" s="349" t="s">
        <v>195</v>
      </c>
      <c r="E27" s="349"/>
      <c r="F27" s="349"/>
      <c r="G27" s="349"/>
      <c r="H27" s="349"/>
      <c r="I27" s="349"/>
      <c r="J27" s="349"/>
      <c r="K27" s="219"/>
    </row>
    <row r="28" spans="2:11" s="1" customFormat="1" ht="15" customHeight="1">
      <c r="B28" s="222"/>
      <c r="C28" s="223"/>
      <c r="D28" s="349" t="s">
        <v>196</v>
      </c>
      <c r="E28" s="349"/>
      <c r="F28" s="349"/>
      <c r="G28" s="349"/>
      <c r="H28" s="349"/>
      <c r="I28" s="349"/>
      <c r="J28" s="349"/>
      <c r="K28" s="219"/>
    </row>
    <row r="29" spans="2:11" s="1" customFormat="1" ht="12.75" customHeight="1">
      <c r="B29" s="222"/>
      <c r="C29" s="223"/>
      <c r="D29" s="223"/>
      <c r="E29" s="223"/>
      <c r="F29" s="223"/>
      <c r="G29" s="223"/>
      <c r="H29" s="223"/>
      <c r="I29" s="223"/>
      <c r="J29" s="223"/>
      <c r="K29" s="219"/>
    </row>
    <row r="30" spans="2:11" s="1" customFormat="1" ht="15" customHeight="1">
      <c r="B30" s="222"/>
      <c r="C30" s="223"/>
      <c r="D30" s="349" t="s">
        <v>197</v>
      </c>
      <c r="E30" s="349"/>
      <c r="F30" s="349"/>
      <c r="G30" s="349"/>
      <c r="H30" s="349"/>
      <c r="I30" s="349"/>
      <c r="J30" s="349"/>
      <c r="K30" s="219"/>
    </row>
    <row r="31" spans="2:11" s="1" customFormat="1" ht="15" customHeight="1">
      <c r="B31" s="222"/>
      <c r="C31" s="223"/>
      <c r="D31" s="349" t="s">
        <v>198</v>
      </c>
      <c r="E31" s="349"/>
      <c r="F31" s="349"/>
      <c r="G31" s="349"/>
      <c r="H31" s="349"/>
      <c r="I31" s="349"/>
      <c r="J31" s="349"/>
      <c r="K31" s="219"/>
    </row>
    <row r="32" spans="2:11" s="1" customFormat="1" ht="12.75" customHeight="1">
      <c r="B32" s="222"/>
      <c r="C32" s="223"/>
      <c r="D32" s="223"/>
      <c r="E32" s="223"/>
      <c r="F32" s="223"/>
      <c r="G32" s="223"/>
      <c r="H32" s="223"/>
      <c r="I32" s="223"/>
      <c r="J32" s="223"/>
      <c r="K32" s="219"/>
    </row>
    <row r="33" spans="2:11" s="1" customFormat="1" ht="15" customHeight="1">
      <c r="B33" s="222"/>
      <c r="C33" s="223"/>
      <c r="D33" s="349" t="s">
        <v>199</v>
      </c>
      <c r="E33" s="349"/>
      <c r="F33" s="349"/>
      <c r="G33" s="349"/>
      <c r="H33" s="349"/>
      <c r="I33" s="349"/>
      <c r="J33" s="349"/>
      <c r="K33" s="219"/>
    </row>
    <row r="34" spans="2:11" s="1" customFormat="1" ht="15" customHeight="1">
      <c r="B34" s="222"/>
      <c r="C34" s="223"/>
      <c r="D34" s="349" t="s">
        <v>200</v>
      </c>
      <c r="E34" s="349"/>
      <c r="F34" s="349"/>
      <c r="G34" s="349"/>
      <c r="H34" s="349"/>
      <c r="I34" s="349"/>
      <c r="J34" s="349"/>
      <c r="K34" s="219"/>
    </row>
    <row r="35" spans="2:11" s="1" customFormat="1" ht="15" customHeight="1">
      <c r="B35" s="222"/>
      <c r="C35" s="223"/>
      <c r="D35" s="349" t="s">
        <v>201</v>
      </c>
      <c r="E35" s="349"/>
      <c r="F35" s="349"/>
      <c r="G35" s="349"/>
      <c r="H35" s="349"/>
      <c r="I35" s="349"/>
      <c r="J35" s="349"/>
      <c r="K35" s="219"/>
    </row>
    <row r="36" spans="2:11" s="1" customFormat="1" ht="15" customHeight="1">
      <c r="B36" s="222"/>
      <c r="C36" s="223"/>
      <c r="D36" s="221"/>
      <c r="E36" s="224" t="s">
        <v>107</v>
      </c>
      <c r="F36" s="221"/>
      <c r="G36" s="349" t="s">
        <v>202</v>
      </c>
      <c r="H36" s="349"/>
      <c r="I36" s="349"/>
      <c r="J36" s="349"/>
      <c r="K36" s="219"/>
    </row>
    <row r="37" spans="2:11" s="1" customFormat="1" ht="30.75" customHeight="1">
      <c r="B37" s="222"/>
      <c r="C37" s="223"/>
      <c r="D37" s="221"/>
      <c r="E37" s="224" t="s">
        <v>203</v>
      </c>
      <c r="F37" s="221"/>
      <c r="G37" s="349" t="s">
        <v>204</v>
      </c>
      <c r="H37" s="349"/>
      <c r="I37" s="349"/>
      <c r="J37" s="349"/>
      <c r="K37" s="219"/>
    </row>
    <row r="38" spans="2:11" s="1" customFormat="1" ht="15" customHeight="1">
      <c r="B38" s="222"/>
      <c r="C38" s="223"/>
      <c r="D38" s="221"/>
      <c r="E38" s="224" t="s">
        <v>52</v>
      </c>
      <c r="F38" s="221"/>
      <c r="G38" s="349" t="s">
        <v>205</v>
      </c>
      <c r="H38" s="349"/>
      <c r="I38" s="349"/>
      <c r="J38" s="349"/>
      <c r="K38" s="219"/>
    </row>
    <row r="39" spans="2:11" s="1" customFormat="1" ht="15" customHeight="1">
      <c r="B39" s="222"/>
      <c r="C39" s="223"/>
      <c r="D39" s="221"/>
      <c r="E39" s="224" t="s">
        <v>53</v>
      </c>
      <c r="F39" s="221"/>
      <c r="G39" s="349" t="s">
        <v>206</v>
      </c>
      <c r="H39" s="349"/>
      <c r="I39" s="349"/>
      <c r="J39" s="349"/>
      <c r="K39" s="219"/>
    </row>
    <row r="40" spans="2:11" s="1" customFormat="1" ht="15" customHeight="1">
      <c r="B40" s="222"/>
      <c r="C40" s="223"/>
      <c r="D40" s="221"/>
      <c r="E40" s="224" t="s">
        <v>108</v>
      </c>
      <c r="F40" s="221"/>
      <c r="G40" s="349" t="s">
        <v>207</v>
      </c>
      <c r="H40" s="349"/>
      <c r="I40" s="349"/>
      <c r="J40" s="349"/>
      <c r="K40" s="219"/>
    </row>
    <row r="41" spans="2:11" s="1" customFormat="1" ht="15" customHeight="1">
      <c r="B41" s="222"/>
      <c r="C41" s="223"/>
      <c r="D41" s="221"/>
      <c r="E41" s="224" t="s">
        <v>109</v>
      </c>
      <c r="F41" s="221"/>
      <c r="G41" s="349" t="s">
        <v>208</v>
      </c>
      <c r="H41" s="349"/>
      <c r="I41" s="349"/>
      <c r="J41" s="349"/>
      <c r="K41" s="219"/>
    </row>
    <row r="42" spans="2:11" s="1" customFormat="1" ht="15" customHeight="1">
      <c r="B42" s="222"/>
      <c r="C42" s="223"/>
      <c r="D42" s="221"/>
      <c r="E42" s="224" t="s">
        <v>209</v>
      </c>
      <c r="F42" s="221"/>
      <c r="G42" s="349" t="s">
        <v>210</v>
      </c>
      <c r="H42" s="349"/>
      <c r="I42" s="349"/>
      <c r="J42" s="349"/>
      <c r="K42" s="219"/>
    </row>
    <row r="43" spans="2:11" s="1" customFormat="1" ht="15" customHeight="1">
      <c r="B43" s="222"/>
      <c r="C43" s="223"/>
      <c r="D43" s="221"/>
      <c r="E43" s="224"/>
      <c r="F43" s="221"/>
      <c r="G43" s="349" t="s">
        <v>211</v>
      </c>
      <c r="H43" s="349"/>
      <c r="I43" s="349"/>
      <c r="J43" s="349"/>
      <c r="K43" s="219"/>
    </row>
    <row r="44" spans="2:11" s="1" customFormat="1" ht="15" customHeight="1">
      <c r="B44" s="222"/>
      <c r="C44" s="223"/>
      <c r="D44" s="221"/>
      <c r="E44" s="224" t="s">
        <v>212</v>
      </c>
      <c r="F44" s="221"/>
      <c r="G44" s="349" t="s">
        <v>213</v>
      </c>
      <c r="H44" s="349"/>
      <c r="I44" s="349"/>
      <c r="J44" s="349"/>
      <c r="K44" s="219"/>
    </row>
    <row r="45" spans="2:11" s="1" customFormat="1" ht="15" customHeight="1">
      <c r="B45" s="222"/>
      <c r="C45" s="223"/>
      <c r="D45" s="221"/>
      <c r="E45" s="224" t="s">
        <v>112</v>
      </c>
      <c r="F45" s="221"/>
      <c r="G45" s="349" t="s">
        <v>214</v>
      </c>
      <c r="H45" s="349"/>
      <c r="I45" s="349"/>
      <c r="J45" s="349"/>
      <c r="K45" s="219"/>
    </row>
    <row r="46" spans="2:11" s="1" customFormat="1" ht="12.75" customHeight="1">
      <c r="B46" s="222"/>
      <c r="C46" s="223"/>
      <c r="D46" s="221"/>
      <c r="E46" s="221"/>
      <c r="F46" s="221"/>
      <c r="G46" s="221"/>
      <c r="H46" s="221"/>
      <c r="I46" s="221"/>
      <c r="J46" s="221"/>
      <c r="K46" s="219"/>
    </row>
    <row r="47" spans="2:11" s="1" customFormat="1" ht="15" customHeight="1">
      <c r="B47" s="222"/>
      <c r="C47" s="223"/>
      <c r="D47" s="349" t="s">
        <v>215</v>
      </c>
      <c r="E47" s="349"/>
      <c r="F47" s="349"/>
      <c r="G47" s="349"/>
      <c r="H47" s="349"/>
      <c r="I47" s="349"/>
      <c r="J47" s="349"/>
      <c r="K47" s="219"/>
    </row>
    <row r="48" spans="2:11" s="1" customFormat="1" ht="15" customHeight="1">
      <c r="B48" s="222"/>
      <c r="C48" s="223"/>
      <c r="D48" s="223"/>
      <c r="E48" s="349" t="s">
        <v>216</v>
      </c>
      <c r="F48" s="349"/>
      <c r="G48" s="349"/>
      <c r="H48" s="349"/>
      <c r="I48" s="349"/>
      <c r="J48" s="349"/>
      <c r="K48" s="219"/>
    </row>
    <row r="49" spans="2:11" s="1" customFormat="1" ht="15" customHeight="1">
      <c r="B49" s="222"/>
      <c r="C49" s="223"/>
      <c r="D49" s="223"/>
      <c r="E49" s="349" t="s">
        <v>217</v>
      </c>
      <c r="F49" s="349"/>
      <c r="G49" s="349"/>
      <c r="H49" s="349"/>
      <c r="I49" s="349"/>
      <c r="J49" s="349"/>
      <c r="K49" s="219"/>
    </row>
    <row r="50" spans="2:11" s="1" customFormat="1" ht="15" customHeight="1">
      <c r="B50" s="222"/>
      <c r="C50" s="223"/>
      <c r="D50" s="223"/>
      <c r="E50" s="349" t="s">
        <v>218</v>
      </c>
      <c r="F50" s="349"/>
      <c r="G50" s="349"/>
      <c r="H50" s="349"/>
      <c r="I50" s="349"/>
      <c r="J50" s="349"/>
      <c r="K50" s="219"/>
    </row>
    <row r="51" spans="2:11" s="1" customFormat="1" ht="15" customHeight="1">
      <c r="B51" s="222"/>
      <c r="C51" s="223"/>
      <c r="D51" s="349" t="s">
        <v>219</v>
      </c>
      <c r="E51" s="349"/>
      <c r="F51" s="349"/>
      <c r="G51" s="349"/>
      <c r="H51" s="349"/>
      <c r="I51" s="349"/>
      <c r="J51" s="349"/>
      <c r="K51" s="219"/>
    </row>
    <row r="52" spans="2:11" s="1" customFormat="1" ht="25.5" customHeight="1">
      <c r="B52" s="218"/>
      <c r="C52" s="350" t="s">
        <v>220</v>
      </c>
      <c r="D52" s="350"/>
      <c r="E52" s="350"/>
      <c r="F52" s="350"/>
      <c r="G52" s="350"/>
      <c r="H52" s="350"/>
      <c r="I52" s="350"/>
      <c r="J52" s="350"/>
      <c r="K52" s="219"/>
    </row>
    <row r="53" spans="2:11" s="1" customFormat="1" ht="5.25" customHeight="1">
      <c r="B53" s="218"/>
      <c r="C53" s="220"/>
      <c r="D53" s="220"/>
      <c r="E53" s="220"/>
      <c r="F53" s="220"/>
      <c r="G53" s="220"/>
      <c r="H53" s="220"/>
      <c r="I53" s="220"/>
      <c r="J53" s="220"/>
      <c r="K53" s="219"/>
    </row>
    <row r="54" spans="2:11" s="1" customFormat="1" ht="15" customHeight="1">
      <c r="B54" s="218"/>
      <c r="C54" s="349" t="s">
        <v>221</v>
      </c>
      <c r="D54" s="349"/>
      <c r="E54" s="349"/>
      <c r="F54" s="349"/>
      <c r="G54" s="349"/>
      <c r="H54" s="349"/>
      <c r="I54" s="349"/>
      <c r="J54" s="349"/>
      <c r="K54" s="219"/>
    </row>
    <row r="55" spans="2:11" s="1" customFormat="1" ht="15" customHeight="1">
      <c r="B55" s="218"/>
      <c r="C55" s="349" t="s">
        <v>222</v>
      </c>
      <c r="D55" s="349"/>
      <c r="E55" s="349"/>
      <c r="F55" s="349"/>
      <c r="G55" s="349"/>
      <c r="H55" s="349"/>
      <c r="I55" s="349"/>
      <c r="J55" s="349"/>
      <c r="K55" s="219"/>
    </row>
    <row r="56" spans="2:11" s="1" customFormat="1" ht="12.75" customHeight="1">
      <c r="B56" s="218"/>
      <c r="C56" s="221"/>
      <c r="D56" s="221"/>
      <c r="E56" s="221"/>
      <c r="F56" s="221"/>
      <c r="G56" s="221"/>
      <c r="H56" s="221"/>
      <c r="I56" s="221"/>
      <c r="J56" s="221"/>
      <c r="K56" s="219"/>
    </row>
    <row r="57" spans="2:11" s="1" customFormat="1" ht="15" customHeight="1">
      <c r="B57" s="218"/>
      <c r="C57" s="349" t="s">
        <v>223</v>
      </c>
      <c r="D57" s="349"/>
      <c r="E57" s="349"/>
      <c r="F57" s="349"/>
      <c r="G57" s="349"/>
      <c r="H57" s="349"/>
      <c r="I57" s="349"/>
      <c r="J57" s="349"/>
      <c r="K57" s="219"/>
    </row>
    <row r="58" spans="2:11" s="1" customFormat="1" ht="15" customHeight="1">
      <c r="B58" s="218"/>
      <c r="C58" s="223"/>
      <c r="D58" s="349" t="s">
        <v>224</v>
      </c>
      <c r="E58" s="349"/>
      <c r="F58" s="349"/>
      <c r="G58" s="349"/>
      <c r="H58" s="349"/>
      <c r="I58" s="349"/>
      <c r="J58" s="349"/>
      <c r="K58" s="219"/>
    </row>
    <row r="59" spans="2:11" s="1" customFormat="1" ht="15" customHeight="1">
      <c r="B59" s="218"/>
      <c r="C59" s="223"/>
      <c r="D59" s="349" t="s">
        <v>225</v>
      </c>
      <c r="E59" s="349"/>
      <c r="F59" s="349"/>
      <c r="G59" s="349"/>
      <c r="H59" s="349"/>
      <c r="I59" s="349"/>
      <c r="J59" s="349"/>
      <c r="K59" s="219"/>
    </row>
    <row r="60" spans="2:11" s="1" customFormat="1" ht="15" customHeight="1">
      <c r="B60" s="218"/>
      <c r="C60" s="223"/>
      <c r="D60" s="349" t="s">
        <v>226</v>
      </c>
      <c r="E60" s="349"/>
      <c r="F60" s="349"/>
      <c r="G60" s="349"/>
      <c r="H60" s="349"/>
      <c r="I60" s="349"/>
      <c r="J60" s="349"/>
      <c r="K60" s="219"/>
    </row>
    <row r="61" spans="2:11" s="1" customFormat="1" ht="15" customHeight="1">
      <c r="B61" s="218"/>
      <c r="C61" s="223"/>
      <c r="D61" s="349" t="s">
        <v>227</v>
      </c>
      <c r="E61" s="349"/>
      <c r="F61" s="349"/>
      <c r="G61" s="349"/>
      <c r="H61" s="349"/>
      <c r="I61" s="349"/>
      <c r="J61" s="349"/>
      <c r="K61" s="219"/>
    </row>
    <row r="62" spans="2:11" s="1" customFormat="1" ht="15" customHeight="1">
      <c r="B62" s="218"/>
      <c r="C62" s="223"/>
      <c r="D62" s="352" t="s">
        <v>228</v>
      </c>
      <c r="E62" s="352"/>
      <c r="F62" s="352"/>
      <c r="G62" s="352"/>
      <c r="H62" s="352"/>
      <c r="I62" s="352"/>
      <c r="J62" s="352"/>
      <c r="K62" s="219"/>
    </row>
    <row r="63" spans="2:11" s="1" customFormat="1" ht="15" customHeight="1">
      <c r="B63" s="218"/>
      <c r="C63" s="223"/>
      <c r="D63" s="349" t="s">
        <v>229</v>
      </c>
      <c r="E63" s="349"/>
      <c r="F63" s="349"/>
      <c r="G63" s="349"/>
      <c r="H63" s="349"/>
      <c r="I63" s="349"/>
      <c r="J63" s="349"/>
      <c r="K63" s="219"/>
    </row>
    <row r="64" spans="2:11" s="1" customFormat="1" ht="12.75" customHeight="1">
      <c r="B64" s="218"/>
      <c r="C64" s="223"/>
      <c r="D64" s="223"/>
      <c r="E64" s="226"/>
      <c r="F64" s="223"/>
      <c r="G64" s="223"/>
      <c r="H64" s="223"/>
      <c r="I64" s="223"/>
      <c r="J64" s="223"/>
      <c r="K64" s="219"/>
    </row>
    <row r="65" spans="2:11" s="1" customFormat="1" ht="15" customHeight="1">
      <c r="B65" s="218"/>
      <c r="C65" s="223"/>
      <c r="D65" s="349" t="s">
        <v>230</v>
      </c>
      <c r="E65" s="349"/>
      <c r="F65" s="349"/>
      <c r="G65" s="349"/>
      <c r="H65" s="349"/>
      <c r="I65" s="349"/>
      <c r="J65" s="349"/>
      <c r="K65" s="219"/>
    </row>
    <row r="66" spans="2:11" s="1" customFormat="1" ht="15" customHeight="1">
      <c r="B66" s="218"/>
      <c r="C66" s="223"/>
      <c r="D66" s="352" t="s">
        <v>231</v>
      </c>
      <c r="E66" s="352"/>
      <c r="F66" s="352"/>
      <c r="G66" s="352"/>
      <c r="H66" s="352"/>
      <c r="I66" s="352"/>
      <c r="J66" s="352"/>
      <c r="K66" s="219"/>
    </row>
    <row r="67" spans="2:11" s="1" customFormat="1" ht="15" customHeight="1">
      <c r="B67" s="218"/>
      <c r="C67" s="223"/>
      <c r="D67" s="349" t="s">
        <v>232</v>
      </c>
      <c r="E67" s="349"/>
      <c r="F67" s="349"/>
      <c r="G67" s="349"/>
      <c r="H67" s="349"/>
      <c r="I67" s="349"/>
      <c r="J67" s="349"/>
      <c r="K67" s="219"/>
    </row>
    <row r="68" spans="2:11" s="1" customFormat="1" ht="15" customHeight="1">
      <c r="B68" s="218"/>
      <c r="C68" s="223"/>
      <c r="D68" s="349" t="s">
        <v>233</v>
      </c>
      <c r="E68" s="349"/>
      <c r="F68" s="349"/>
      <c r="G68" s="349"/>
      <c r="H68" s="349"/>
      <c r="I68" s="349"/>
      <c r="J68" s="349"/>
      <c r="K68" s="219"/>
    </row>
    <row r="69" spans="2:11" s="1" customFormat="1" ht="15" customHeight="1">
      <c r="B69" s="218"/>
      <c r="C69" s="223"/>
      <c r="D69" s="349" t="s">
        <v>234</v>
      </c>
      <c r="E69" s="349"/>
      <c r="F69" s="349"/>
      <c r="G69" s="349"/>
      <c r="H69" s="349"/>
      <c r="I69" s="349"/>
      <c r="J69" s="349"/>
      <c r="K69" s="219"/>
    </row>
    <row r="70" spans="2:11" s="1" customFormat="1" ht="15" customHeight="1">
      <c r="B70" s="218"/>
      <c r="C70" s="223"/>
      <c r="D70" s="349" t="s">
        <v>235</v>
      </c>
      <c r="E70" s="349"/>
      <c r="F70" s="349"/>
      <c r="G70" s="349"/>
      <c r="H70" s="349"/>
      <c r="I70" s="349"/>
      <c r="J70" s="349"/>
      <c r="K70" s="219"/>
    </row>
    <row r="71" spans="2:11" s="1" customFormat="1" ht="12.75" customHeight="1">
      <c r="B71" s="227"/>
      <c r="C71" s="228"/>
      <c r="D71" s="228"/>
      <c r="E71" s="228"/>
      <c r="F71" s="228"/>
      <c r="G71" s="228"/>
      <c r="H71" s="228"/>
      <c r="I71" s="228"/>
      <c r="J71" s="228"/>
      <c r="K71" s="229"/>
    </row>
    <row r="72" spans="2:11" s="1" customFormat="1" ht="18.75" customHeight="1">
      <c r="B72" s="230"/>
      <c r="C72" s="230"/>
      <c r="D72" s="230"/>
      <c r="E72" s="230"/>
      <c r="F72" s="230"/>
      <c r="G72" s="230"/>
      <c r="H72" s="230"/>
      <c r="I72" s="230"/>
      <c r="J72" s="230"/>
      <c r="K72" s="231"/>
    </row>
    <row r="73" spans="2:11" s="1" customFormat="1" ht="18.75" customHeight="1">
      <c r="B73" s="231"/>
      <c r="C73" s="231"/>
      <c r="D73" s="231"/>
      <c r="E73" s="231"/>
      <c r="F73" s="231"/>
      <c r="G73" s="231"/>
      <c r="H73" s="231"/>
      <c r="I73" s="231"/>
      <c r="J73" s="231"/>
      <c r="K73" s="231"/>
    </row>
    <row r="74" spans="2:11" s="1" customFormat="1" ht="7.5" customHeight="1">
      <c r="B74" s="232"/>
      <c r="C74" s="233"/>
      <c r="D74" s="233"/>
      <c r="E74" s="233"/>
      <c r="F74" s="233"/>
      <c r="G74" s="233"/>
      <c r="H74" s="233"/>
      <c r="I74" s="233"/>
      <c r="J74" s="233"/>
      <c r="K74" s="234"/>
    </row>
    <row r="75" spans="2:11" s="1" customFormat="1" ht="45" customHeight="1">
      <c r="B75" s="235"/>
      <c r="C75" s="353" t="s">
        <v>236</v>
      </c>
      <c r="D75" s="353"/>
      <c r="E75" s="353"/>
      <c r="F75" s="353"/>
      <c r="G75" s="353"/>
      <c r="H75" s="353"/>
      <c r="I75" s="353"/>
      <c r="J75" s="353"/>
      <c r="K75" s="236"/>
    </row>
    <row r="76" spans="2:11" s="1" customFormat="1" ht="17.25" customHeight="1">
      <c r="B76" s="235"/>
      <c r="C76" s="237" t="s">
        <v>237</v>
      </c>
      <c r="D76" s="237"/>
      <c r="E76" s="237"/>
      <c r="F76" s="237" t="s">
        <v>238</v>
      </c>
      <c r="G76" s="238"/>
      <c r="H76" s="237" t="s">
        <v>53</v>
      </c>
      <c r="I76" s="237" t="s">
        <v>56</v>
      </c>
      <c r="J76" s="237" t="s">
        <v>239</v>
      </c>
      <c r="K76" s="236"/>
    </row>
    <row r="77" spans="2:11" s="1" customFormat="1" ht="17.25" customHeight="1">
      <c r="B77" s="235"/>
      <c r="C77" s="239" t="s">
        <v>240</v>
      </c>
      <c r="D77" s="239"/>
      <c r="E77" s="239"/>
      <c r="F77" s="240" t="s">
        <v>241</v>
      </c>
      <c r="G77" s="241"/>
      <c r="H77" s="239"/>
      <c r="I77" s="239"/>
      <c r="J77" s="239" t="s">
        <v>242</v>
      </c>
      <c r="K77" s="236"/>
    </row>
    <row r="78" spans="2:11" s="1" customFormat="1" ht="5.25" customHeight="1">
      <c r="B78" s="235"/>
      <c r="C78" s="242"/>
      <c r="D78" s="242"/>
      <c r="E78" s="242"/>
      <c r="F78" s="242"/>
      <c r="G78" s="243"/>
      <c r="H78" s="242"/>
      <c r="I78" s="242"/>
      <c r="J78" s="242"/>
      <c r="K78" s="236"/>
    </row>
    <row r="79" spans="2:11" s="1" customFormat="1" ht="15" customHeight="1">
      <c r="B79" s="235"/>
      <c r="C79" s="224" t="s">
        <v>52</v>
      </c>
      <c r="D79" s="244"/>
      <c r="E79" s="244"/>
      <c r="F79" s="245" t="s">
        <v>243</v>
      </c>
      <c r="G79" s="246"/>
      <c r="H79" s="224" t="s">
        <v>244</v>
      </c>
      <c r="I79" s="224" t="s">
        <v>245</v>
      </c>
      <c r="J79" s="224">
        <v>20</v>
      </c>
      <c r="K79" s="236"/>
    </row>
    <row r="80" spans="2:11" s="1" customFormat="1" ht="15" customHeight="1">
      <c r="B80" s="235"/>
      <c r="C80" s="224" t="s">
        <v>246</v>
      </c>
      <c r="D80" s="224"/>
      <c r="E80" s="224"/>
      <c r="F80" s="245" t="s">
        <v>243</v>
      </c>
      <c r="G80" s="246"/>
      <c r="H80" s="224" t="s">
        <v>247</v>
      </c>
      <c r="I80" s="224" t="s">
        <v>245</v>
      </c>
      <c r="J80" s="224">
        <v>120</v>
      </c>
      <c r="K80" s="236"/>
    </row>
    <row r="81" spans="2:11" s="1" customFormat="1" ht="15" customHeight="1">
      <c r="B81" s="247"/>
      <c r="C81" s="224" t="s">
        <v>248</v>
      </c>
      <c r="D81" s="224"/>
      <c r="E81" s="224"/>
      <c r="F81" s="245" t="s">
        <v>249</v>
      </c>
      <c r="G81" s="246"/>
      <c r="H81" s="224" t="s">
        <v>250</v>
      </c>
      <c r="I81" s="224" t="s">
        <v>245</v>
      </c>
      <c r="J81" s="224">
        <v>50</v>
      </c>
      <c r="K81" s="236"/>
    </row>
    <row r="82" spans="2:11" s="1" customFormat="1" ht="15" customHeight="1">
      <c r="B82" s="247"/>
      <c r="C82" s="224" t="s">
        <v>251</v>
      </c>
      <c r="D82" s="224"/>
      <c r="E82" s="224"/>
      <c r="F82" s="245" t="s">
        <v>243</v>
      </c>
      <c r="G82" s="246"/>
      <c r="H82" s="224" t="s">
        <v>252</v>
      </c>
      <c r="I82" s="224" t="s">
        <v>253</v>
      </c>
      <c r="J82" s="224"/>
      <c r="K82" s="236"/>
    </row>
    <row r="83" spans="2:11" s="1" customFormat="1" ht="15" customHeight="1">
      <c r="B83" s="247"/>
      <c r="C83" s="248" t="s">
        <v>254</v>
      </c>
      <c r="D83" s="248"/>
      <c r="E83" s="248"/>
      <c r="F83" s="249" t="s">
        <v>249</v>
      </c>
      <c r="G83" s="248"/>
      <c r="H83" s="248" t="s">
        <v>255</v>
      </c>
      <c r="I83" s="248" t="s">
        <v>245</v>
      </c>
      <c r="J83" s="248">
        <v>15</v>
      </c>
      <c r="K83" s="236"/>
    </row>
    <row r="84" spans="2:11" s="1" customFormat="1" ht="15" customHeight="1">
      <c r="B84" s="247"/>
      <c r="C84" s="248" t="s">
        <v>256</v>
      </c>
      <c r="D84" s="248"/>
      <c r="E84" s="248"/>
      <c r="F84" s="249" t="s">
        <v>249</v>
      </c>
      <c r="G84" s="248"/>
      <c r="H84" s="248" t="s">
        <v>257</v>
      </c>
      <c r="I84" s="248" t="s">
        <v>245</v>
      </c>
      <c r="J84" s="248">
        <v>15</v>
      </c>
      <c r="K84" s="236"/>
    </row>
    <row r="85" spans="2:11" s="1" customFormat="1" ht="15" customHeight="1">
      <c r="B85" s="247"/>
      <c r="C85" s="248" t="s">
        <v>258</v>
      </c>
      <c r="D85" s="248"/>
      <c r="E85" s="248"/>
      <c r="F85" s="249" t="s">
        <v>249</v>
      </c>
      <c r="G85" s="248"/>
      <c r="H85" s="248" t="s">
        <v>259</v>
      </c>
      <c r="I85" s="248" t="s">
        <v>245</v>
      </c>
      <c r="J85" s="248">
        <v>20</v>
      </c>
      <c r="K85" s="236"/>
    </row>
    <row r="86" spans="2:11" s="1" customFormat="1" ht="15" customHeight="1">
      <c r="B86" s="247"/>
      <c r="C86" s="248" t="s">
        <v>260</v>
      </c>
      <c r="D86" s="248"/>
      <c r="E86" s="248"/>
      <c r="F86" s="249" t="s">
        <v>249</v>
      </c>
      <c r="G86" s="248"/>
      <c r="H86" s="248" t="s">
        <v>261</v>
      </c>
      <c r="I86" s="248" t="s">
        <v>245</v>
      </c>
      <c r="J86" s="248">
        <v>20</v>
      </c>
      <c r="K86" s="236"/>
    </row>
    <row r="87" spans="2:11" s="1" customFormat="1" ht="15" customHeight="1">
      <c r="B87" s="247"/>
      <c r="C87" s="224" t="s">
        <v>262</v>
      </c>
      <c r="D87" s="224"/>
      <c r="E87" s="224"/>
      <c r="F87" s="245" t="s">
        <v>249</v>
      </c>
      <c r="G87" s="246"/>
      <c r="H87" s="224" t="s">
        <v>263</v>
      </c>
      <c r="I87" s="224" t="s">
        <v>245</v>
      </c>
      <c r="J87" s="224">
        <v>50</v>
      </c>
      <c r="K87" s="236"/>
    </row>
    <row r="88" spans="2:11" s="1" customFormat="1" ht="15" customHeight="1">
      <c r="B88" s="247"/>
      <c r="C88" s="224" t="s">
        <v>264</v>
      </c>
      <c r="D88" s="224"/>
      <c r="E88" s="224"/>
      <c r="F88" s="245" t="s">
        <v>249</v>
      </c>
      <c r="G88" s="246"/>
      <c r="H88" s="224" t="s">
        <v>265</v>
      </c>
      <c r="I88" s="224" t="s">
        <v>245</v>
      </c>
      <c r="J88" s="224">
        <v>20</v>
      </c>
      <c r="K88" s="236"/>
    </row>
    <row r="89" spans="2:11" s="1" customFormat="1" ht="15" customHeight="1">
      <c r="B89" s="247"/>
      <c r="C89" s="224" t="s">
        <v>266</v>
      </c>
      <c r="D89" s="224"/>
      <c r="E89" s="224"/>
      <c r="F89" s="245" t="s">
        <v>249</v>
      </c>
      <c r="G89" s="246"/>
      <c r="H89" s="224" t="s">
        <v>267</v>
      </c>
      <c r="I89" s="224" t="s">
        <v>245</v>
      </c>
      <c r="J89" s="224">
        <v>20</v>
      </c>
      <c r="K89" s="236"/>
    </row>
    <row r="90" spans="2:11" s="1" customFormat="1" ht="15" customHeight="1">
      <c r="B90" s="247"/>
      <c r="C90" s="224" t="s">
        <v>268</v>
      </c>
      <c r="D90" s="224"/>
      <c r="E90" s="224"/>
      <c r="F90" s="245" t="s">
        <v>249</v>
      </c>
      <c r="G90" s="246"/>
      <c r="H90" s="224" t="s">
        <v>269</v>
      </c>
      <c r="I90" s="224" t="s">
        <v>245</v>
      </c>
      <c r="J90" s="224">
        <v>50</v>
      </c>
      <c r="K90" s="236"/>
    </row>
    <row r="91" spans="2:11" s="1" customFormat="1" ht="15" customHeight="1">
      <c r="B91" s="247"/>
      <c r="C91" s="224" t="s">
        <v>270</v>
      </c>
      <c r="D91" s="224"/>
      <c r="E91" s="224"/>
      <c r="F91" s="245" t="s">
        <v>249</v>
      </c>
      <c r="G91" s="246"/>
      <c r="H91" s="224" t="s">
        <v>270</v>
      </c>
      <c r="I91" s="224" t="s">
        <v>245</v>
      </c>
      <c r="J91" s="224">
        <v>50</v>
      </c>
      <c r="K91" s="236"/>
    </row>
    <row r="92" spans="2:11" s="1" customFormat="1" ht="15" customHeight="1">
      <c r="B92" s="247"/>
      <c r="C92" s="224" t="s">
        <v>271</v>
      </c>
      <c r="D92" s="224"/>
      <c r="E92" s="224"/>
      <c r="F92" s="245" t="s">
        <v>249</v>
      </c>
      <c r="G92" s="246"/>
      <c r="H92" s="224" t="s">
        <v>272</v>
      </c>
      <c r="I92" s="224" t="s">
        <v>245</v>
      </c>
      <c r="J92" s="224">
        <v>255</v>
      </c>
      <c r="K92" s="236"/>
    </row>
    <row r="93" spans="2:11" s="1" customFormat="1" ht="15" customHeight="1">
      <c r="B93" s="247"/>
      <c r="C93" s="224" t="s">
        <v>273</v>
      </c>
      <c r="D93" s="224"/>
      <c r="E93" s="224"/>
      <c r="F93" s="245" t="s">
        <v>243</v>
      </c>
      <c r="G93" s="246"/>
      <c r="H93" s="224" t="s">
        <v>274</v>
      </c>
      <c r="I93" s="224" t="s">
        <v>275</v>
      </c>
      <c r="J93" s="224"/>
      <c r="K93" s="236"/>
    </row>
    <row r="94" spans="2:11" s="1" customFormat="1" ht="15" customHeight="1">
      <c r="B94" s="247"/>
      <c r="C94" s="224" t="s">
        <v>276</v>
      </c>
      <c r="D94" s="224"/>
      <c r="E94" s="224"/>
      <c r="F94" s="245" t="s">
        <v>243</v>
      </c>
      <c r="G94" s="246"/>
      <c r="H94" s="224" t="s">
        <v>277</v>
      </c>
      <c r="I94" s="224" t="s">
        <v>278</v>
      </c>
      <c r="J94" s="224"/>
      <c r="K94" s="236"/>
    </row>
    <row r="95" spans="2:11" s="1" customFormat="1" ht="15" customHeight="1">
      <c r="B95" s="247"/>
      <c r="C95" s="224" t="s">
        <v>279</v>
      </c>
      <c r="D95" s="224"/>
      <c r="E95" s="224"/>
      <c r="F95" s="245" t="s">
        <v>243</v>
      </c>
      <c r="G95" s="246"/>
      <c r="H95" s="224" t="s">
        <v>279</v>
      </c>
      <c r="I95" s="224" t="s">
        <v>278</v>
      </c>
      <c r="J95" s="224"/>
      <c r="K95" s="236"/>
    </row>
    <row r="96" spans="2:11" s="1" customFormat="1" ht="15" customHeight="1">
      <c r="B96" s="247"/>
      <c r="C96" s="224" t="s">
        <v>37</v>
      </c>
      <c r="D96" s="224"/>
      <c r="E96" s="224"/>
      <c r="F96" s="245" t="s">
        <v>243</v>
      </c>
      <c r="G96" s="246"/>
      <c r="H96" s="224" t="s">
        <v>280</v>
      </c>
      <c r="I96" s="224" t="s">
        <v>278</v>
      </c>
      <c r="J96" s="224"/>
      <c r="K96" s="236"/>
    </row>
    <row r="97" spans="2:11" s="1" customFormat="1" ht="15" customHeight="1">
      <c r="B97" s="247"/>
      <c r="C97" s="224" t="s">
        <v>47</v>
      </c>
      <c r="D97" s="224"/>
      <c r="E97" s="224"/>
      <c r="F97" s="245" t="s">
        <v>243</v>
      </c>
      <c r="G97" s="246"/>
      <c r="H97" s="224" t="s">
        <v>281</v>
      </c>
      <c r="I97" s="224" t="s">
        <v>278</v>
      </c>
      <c r="J97" s="224"/>
      <c r="K97" s="236"/>
    </row>
    <row r="98" spans="2:11" s="1" customFormat="1" ht="15" customHeight="1">
      <c r="B98" s="250"/>
      <c r="C98" s="251"/>
      <c r="D98" s="251"/>
      <c r="E98" s="251"/>
      <c r="F98" s="251"/>
      <c r="G98" s="251"/>
      <c r="H98" s="251"/>
      <c r="I98" s="251"/>
      <c r="J98" s="251"/>
      <c r="K98" s="252"/>
    </row>
    <row r="99" spans="2:11" s="1" customFormat="1" ht="18.75" customHeight="1">
      <c r="B99" s="253"/>
      <c r="C99" s="254"/>
      <c r="D99" s="254"/>
      <c r="E99" s="254"/>
      <c r="F99" s="254"/>
      <c r="G99" s="254"/>
      <c r="H99" s="254"/>
      <c r="I99" s="254"/>
      <c r="J99" s="254"/>
      <c r="K99" s="253"/>
    </row>
    <row r="100" spans="2:11" s="1" customFormat="1" ht="18.75" customHeight="1">
      <c r="B100" s="231"/>
      <c r="C100" s="231"/>
      <c r="D100" s="231"/>
      <c r="E100" s="231"/>
      <c r="F100" s="231"/>
      <c r="G100" s="231"/>
      <c r="H100" s="231"/>
      <c r="I100" s="231"/>
      <c r="J100" s="231"/>
      <c r="K100" s="231"/>
    </row>
    <row r="101" spans="2:11" s="1" customFormat="1" ht="7.5" customHeight="1">
      <c r="B101" s="232"/>
      <c r="C101" s="233"/>
      <c r="D101" s="233"/>
      <c r="E101" s="233"/>
      <c r="F101" s="233"/>
      <c r="G101" s="233"/>
      <c r="H101" s="233"/>
      <c r="I101" s="233"/>
      <c r="J101" s="233"/>
      <c r="K101" s="234"/>
    </row>
    <row r="102" spans="2:11" s="1" customFormat="1" ht="45" customHeight="1">
      <c r="B102" s="235"/>
      <c r="C102" s="353" t="s">
        <v>282</v>
      </c>
      <c r="D102" s="353"/>
      <c r="E102" s="353"/>
      <c r="F102" s="353"/>
      <c r="G102" s="353"/>
      <c r="H102" s="353"/>
      <c r="I102" s="353"/>
      <c r="J102" s="353"/>
      <c r="K102" s="236"/>
    </row>
    <row r="103" spans="2:11" s="1" customFormat="1" ht="17.25" customHeight="1">
      <c r="B103" s="235"/>
      <c r="C103" s="237" t="s">
        <v>237</v>
      </c>
      <c r="D103" s="237"/>
      <c r="E103" s="237"/>
      <c r="F103" s="237" t="s">
        <v>238</v>
      </c>
      <c r="G103" s="238"/>
      <c r="H103" s="237" t="s">
        <v>53</v>
      </c>
      <c r="I103" s="237" t="s">
        <v>56</v>
      </c>
      <c r="J103" s="237" t="s">
        <v>239</v>
      </c>
      <c r="K103" s="236"/>
    </row>
    <row r="104" spans="2:11" s="1" customFormat="1" ht="17.25" customHeight="1">
      <c r="B104" s="235"/>
      <c r="C104" s="239" t="s">
        <v>240</v>
      </c>
      <c r="D104" s="239"/>
      <c r="E104" s="239"/>
      <c r="F104" s="240" t="s">
        <v>241</v>
      </c>
      <c r="G104" s="241"/>
      <c r="H104" s="239"/>
      <c r="I104" s="239"/>
      <c r="J104" s="239" t="s">
        <v>242</v>
      </c>
      <c r="K104" s="236"/>
    </row>
    <row r="105" spans="2:11" s="1" customFormat="1" ht="5.25" customHeight="1">
      <c r="B105" s="235"/>
      <c r="C105" s="237"/>
      <c r="D105" s="237"/>
      <c r="E105" s="237"/>
      <c r="F105" s="237"/>
      <c r="G105" s="255"/>
      <c r="H105" s="237"/>
      <c r="I105" s="237"/>
      <c r="J105" s="237"/>
      <c r="K105" s="236"/>
    </row>
    <row r="106" spans="2:11" s="1" customFormat="1" ht="15" customHeight="1">
      <c r="B106" s="235"/>
      <c r="C106" s="224" t="s">
        <v>52</v>
      </c>
      <c r="D106" s="244"/>
      <c r="E106" s="244"/>
      <c r="F106" s="245" t="s">
        <v>243</v>
      </c>
      <c r="G106" s="224"/>
      <c r="H106" s="224" t="s">
        <v>283</v>
      </c>
      <c r="I106" s="224" t="s">
        <v>245</v>
      </c>
      <c r="J106" s="224">
        <v>20</v>
      </c>
      <c r="K106" s="236"/>
    </row>
    <row r="107" spans="2:11" s="1" customFormat="1" ht="15" customHeight="1">
      <c r="B107" s="235"/>
      <c r="C107" s="224" t="s">
        <v>246</v>
      </c>
      <c r="D107" s="224"/>
      <c r="E107" s="224"/>
      <c r="F107" s="245" t="s">
        <v>243</v>
      </c>
      <c r="G107" s="224"/>
      <c r="H107" s="224" t="s">
        <v>283</v>
      </c>
      <c r="I107" s="224" t="s">
        <v>245</v>
      </c>
      <c r="J107" s="224">
        <v>120</v>
      </c>
      <c r="K107" s="236"/>
    </row>
    <row r="108" spans="2:11" s="1" customFormat="1" ht="15" customHeight="1">
      <c r="B108" s="247"/>
      <c r="C108" s="224" t="s">
        <v>248</v>
      </c>
      <c r="D108" s="224"/>
      <c r="E108" s="224"/>
      <c r="F108" s="245" t="s">
        <v>249</v>
      </c>
      <c r="G108" s="224"/>
      <c r="H108" s="224" t="s">
        <v>283</v>
      </c>
      <c r="I108" s="224" t="s">
        <v>245</v>
      </c>
      <c r="J108" s="224">
        <v>50</v>
      </c>
      <c r="K108" s="236"/>
    </row>
    <row r="109" spans="2:11" s="1" customFormat="1" ht="15" customHeight="1">
      <c r="B109" s="247"/>
      <c r="C109" s="224" t="s">
        <v>251</v>
      </c>
      <c r="D109" s="224"/>
      <c r="E109" s="224"/>
      <c r="F109" s="245" t="s">
        <v>243</v>
      </c>
      <c r="G109" s="224"/>
      <c r="H109" s="224" t="s">
        <v>283</v>
      </c>
      <c r="I109" s="224" t="s">
        <v>253</v>
      </c>
      <c r="J109" s="224"/>
      <c r="K109" s="236"/>
    </row>
    <row r="110" spans="2:11" s="1" customFormat="1" ht="15" customHeight="1">
      <c r="B110" s="247"/>
      <c r="C110" s="224" t="s">
        <v>262</v>
      </c>
      <c r="D110" s="224"/>
      <c r="E110" s="224"/>
      <c r="F110" s="245" t="s">
        <v>249</v>
      </c>
      <c r="G110" s="224"/>
      <c r="H110" s="224" t="s">
        <v>283</v>
      </c>
      <c r="I110" s="224" t="s">
        <v>245</v>
      </c>
      <c r="J110" s="224">
        <v>50</v>
      </c>
      <c r="K110" s="236"/>
    </row>
    <row r="111" spans="2:11" s="1" customFormat="1" ht="15" customHeight="1">
      <c r="B111" s="247"/>
      <c r="C111" s="224" t="s">
        <v>270</v>
      </c>
      <c r="D111" s="224"/>
      <c r="E111" s="224"/>
      <c r="F111" s="245" t="s">
        <v>249</v>
      </c>
      <c r="G111" s="224"/>
      <c r="H111" s="224" t="s">
        <v>283</v>
      </c>
      <c r="I111" s="224" t="s">
        <v>245</v>
      </c>
      <c r="J111" s="224">
        <v>50</v>
      </c>
      <c r="K111" s="236"/>
    </row>
    <row r="112" spans="2:11" s="1" customFormat="1" ht="15" customHeight="1">
      <c r="B112" s="247"/>
      <c r="C112" s="224" t="s">
        <v>268</v>
      </c>
      <c r="D112" s="224"/>
      <c r="E112" s="224"/>
      <c r="F112" s="245" t="s">
        <v>249</v>
      </c>
      <c r="G112" s="224"/>
      <c r="H112" s="224" t="s">
        <v>283</v>
      </c>
      <c r="I112" s="224" t="s">
        <v>245</v>
      </c>
      <c r="J112" s="224">
        <v>50</v>
      </c>
      <c r="K112" s="236"/>
    </row>
    <row r="113" spans="2:11" s="1" customFormat="1" ht="15" customHeight="1">
      <c r="B113" s="247"/>
      <c r="C113" s="224" t="s">
        <v>52</v>
      </c>
      <c r="D113" s="224"/>
      <c r="E113" s="224"/>
      <c r="F113" s="245" t="s">
        <v>243</v>
      </c>
      <c r="G113" s="224"/>
      <c r="H113" s="224" t="s">
        <v>284</v>
      </c>
      <c r="I113" s="224" t="s">
        <v>245</v>
      </c>
      <c r="J113" s="224">
        <v>20</v>
      </c>
      <c r="K113" s="236"/>
    </row>
    <row r="114" spans="2:11" s="1" customFormat="1" ht="15" customHeight="1">
      <c r="B114" s="247"/>
      <c r="C114" s="224" t="s">
        <v>285</v>
      </c>
      <c r="D114" s="224"/>
      <c r="E114" s="224"/>
      <c r="F114" s="245" t="s">
        <v>243</v>
      </c>
      <c r="G114" s="224"/>
      <c r="H114" s="224" t="s">
        <v>286</v>
      </c>
      <c r="I114" s="224" t="s">
        <v>245</v>
      </c>
      <c r="J114" s="224">
        <v>120</v>
      </c>
      <c r="K114" s="236"/>
    </row>
    <row r="115" spans="2:11" s="1" customFormat="1" ht="15" customHeight="1">
      <c r="B115" s="247"/>
      <c r="C115" s="224" t="s">
        <v>37</v>
      </c>
      <c r="D115" s="224"/>
      <c r="E115" s="224"/>
      <c r="F115" s="245" t="s">
        <v>243</v>
      </c>
      <c r="G115" s="224"/>
      <c r="H115" s="224" t="s">
        <v>287</v>
      </c>
      <c r="I115" s="224" t="s">
        <v>278</v>
      </c>
      <c r="J115" s="224"/>
      <c r="K115" s="236"/>
    </row>
    <row r="116" spans="2:11" s="1" customFormat="1" ht="15" customHeight="1">
      <c r="B116" s="247"/>
      <c r="C116" s="224" t="s">
        <v>47</v>
      </c>
      <c r="D116" s="224"/>
      <c r="E116" s="224"/>
      <c r="F116" s="245" t="s">
        <v>243</v>
      </c>
      <c r="G116" s="224"/>
      <c r="H116" s="224" t="s">
        <v>288</v>
      </c>
      <c r="I116" s="224" t="s">
        <v>278</v>
      </c>
      <c r="J116" s="224"/>
      <c r="K116" s="236"/>
    </row>
    <row r="117" spans="2:11" s="1" customFormat="1" ht="15" customHeight="1">
      <c r="B117" s="247"/>
      <c r="C117" s="224" t="s">
        <v>56</v>
      </c>
      <c r="D117" s="224"/>
      <c r="E117" s="224"/>
      <c r="F117" s="245" t="s">
        <v>243</v>
      </c>
      <c r="G117" s="224"/>
      <c r="H117" s="224" t="s">
        <v>289</v>
      </c>
      <c r="I117" s="224" t="s">
        <v>290</v>
      </c>
      <c r="J117" s="224"/>
      <c r="K117" s="236"/>
    </row>
    <row r="118" spans="2:11" s="1" customFormat="1" ht="15" customHeight="1">
      <c r="B118" s="250"/>
      <c r="C118" s="256"/>
      <c r="D118" s="256"/>
      <c r="E118" s="256"/>
      <c r="F118" s="256"/>
      <c r="G118" s="256"/>
      <c r="H118" s="256"/>
      <c r="I118" s="256"/>
      <c r="J118" s="256"/>
      <c r="K118" s="252"/>
    </row>
    <row r="119" spans="2:11" s="1" customFormat="1" ht="18.75" customHeight="1">
      <c r="B119" s="257"/>
      <c r="C119" s="258"/>
      <c r="D119" s="258"/>
      <c r="E119" s="258"/>
      <c r="F119" s="259"/>
      <c r="G119" s="258"/>
      <c r="H119" s="258"/>
      <c r="I119" s="258"/>
      <c r="J119" s="258"/>
      <c r="K119" s="257"/>
    </row>
    <row r="120" spans="2:11" s="1" customFormat="1" ht="18.75" customHeight="1">
      <c r="B120" s="231"/>
      <c r="C120" s="231"/>
      <c r="D120" s="231"/>
      <c r="E120" s="231"/>
      <c r="F120" s="231"/>
      <c r="G120" s="231"/>
      <c r="H120" s="231"/>
      <c r="I120" s="231"/>
      <c r="J120" s="231"/>
      <c r="K120" s="231"/>
    </row>
    <row r="121" spans="2:11" s="1" customFormat="1" ht="7.5" customHeight="1">
      <c r="B121" s="260"/>
      <c r="C121" s="261"/>
      <c r="D121" s="261"/>
      <c r="E121" s="261"/>
      <c r="F121" s="261"/>
      <c r="G121" s="261"/>
      <c r="H121" s="261"/>
      <c r="I121" s="261"/>
      <c r="J121" s="261"/>
      <c r="K121" s="262"/>
    </row>
    <row r="122" spans="2:11" s="1" customFormat="1" ht="45" customHeight="1">
      <c r="B122" s="263"/>
      <c r="C122" s="351" t="s">
        <v>291</v>
      </c>
      <c r="D122" s="351"/>
      <c r="E122" s="351"/>
      <c r="F122" s="351"/>
      <c r="G122" s="351"/>
      <c r="H122" s="351"/>
      <c r="I122" s="351"/>
      <c r="J122" s="351"/>
      <c r="K122" s="264"/>
    </row>
    <row r="123" spans="2:11" s="1" customFormat="1" ht="17.25" customHeight="1">
      <c r="B123" s="265"/>
      <c r="C123" s="237" t="s">
        <v>237</v>
      </c>
      <c r="D123" s="237"/>
      <c r="E123" s="237"/>
      <c r="F123" s="237" t="s">
        <v>238</v>
      </c>
      <c r="G123" s="238"/>
      <c r="H123" s="237" t="s">
        <v>53</v>
      </c>
      <c r="I123" s="237" t="s">
        <v>56</v>
      </c>
      <c r="J123" s="237" t="s">
        <v>239</v>
      </c>
      <c r="K123" s="266"/>
    </row>
    <row r="124" spans="2:11" s="1" customFormat="1" ht="17.25" customHeight="1">
      <c r="B124" s="265"/>
      <c r="C124" s="239" t="s">
        <v>240</v>
      </c>
      <c r="D124" s="239"/>
      <c r="E124" s="239"/>
      <c r="F124" s="240" t="s">
        <v>241</v>
      </c>
      <c r="G124" s="241"/>
      <c r="H124" s="239"/>
      <c r="I124" s="239"/>
      <c r="J124" s="239" t="s">
        <v>242</v>
      </c>
      <c r="K124" s="266"/>
    </row>
    <row r="125" spans="2:11" s="1" customFormat="1" ht="5.25" customHeight="1">
      <c r="B125" s="267"/>
      <c r="C125" s="242"/>
      <c r="D125" s="242"/>
      <c r="E125" s="242"/>
      <c r="F125" s="242"/>
      <c r="G125" s="268"/>
      <c r="H125" s="242"/>
      <c r="I125" s="242"/>
      <c r="J125" s="242"/>
      <c r="K125" s="269"/>
    </row>
    <row r="126" spans="2:11" s="1" customFormat="1" ht="15" customHeight="1">
      <c r="B126" s="267"/>
      <c r="C126" s="224" t="s">
        <v>246</v>
      </c>
      <c r="D126" s="244"/>
      <c r="E126" s="244"/>
      <c r="F126" s="245" t="s">
        <v>243</v>
      </c>
      <c r="G126" s="224"/>
      <c r="H126" s="224" t="s">
        <v>283</v>
      </c>
      <c r="I126" s="224" t="s">
        <v>245</v>
      </c>
      <c r="J126" s="224">
        <v>120</v>
      </c>
      <c r="K126" s="270"/>
    </row>
    <row r="127" spans="2:11" s="1" customFormat="1" ht="15" customHeight="1">
      <c r="B127" s="267"/>
      <c r="C127" s="224" t="s">
        <v>292</v>
      </c>
      <c r="D127" s="224"/>
      <c r="E127" s="224"/>
      <c r="F127" s="245" t="s">
        <v>243</v>
      </c>
      <c r="G127" s="224"/>
      <c r="H127" s="224" t="s">
        <v>293</v>
      </c>
      <c r="I127" s="224" t="s">
        <v>245</v>
      </c>
      <c r="J127" s="224" t="s">
        <v>294</v>
      </c>
      <c r="K127" s="270"/>
    </row>
    <row r="128" spans="2:11" s="1" customFormat="1" ht="15" customHeight="1">
      <c r="B128" s="267"/>
      <c r="C128" s="224" t="s">
        <v>191</v>
      </c>
      <c r="D128" s="224"/>
      <c r="E128" s="224"/>
      <c r="F128" s="245" t="s">
        <v>243</v>
      </c>
      <c r="G128" s="224"/>
      <c r="H128" s="224" t="s">
        <v>295</v>
      </c>
      <c r="I128" s="224" t="s">
        <v>245</v>
      </c>
      <c r="J128" s="224" t="s">
        <v>294</v>
      </c>
      <c r="K128" s="270"/>
    </row>
    <row r="129" spans="2:11" s="1" customFormat="1" ht="15" customHeight="1">
      <c r="B129" s="267"/>
      <c r="C129" s="224" t="s">
        <v>254</v>
      </c>
      <c r="D129" s="224"/>
      <c r="E129" s="224"/>
      <c r="F129" s="245" t="s">
        <v>249</v>
      </c>
      <c r="G129" s="224"/>
      <c r="H129" s="224" t="s">
        <v>255</v>
      </c>
      <c r="I129" s="224" t="s">
        <v>245</v>
      </c>
      <c r="J129" s="224">
        <v>15</v>
      </c>
      <c r="K129" s="270"/>
    </row>
    <row r="130" spans="2:11" s="1" customFormat="1" ht="15" customHeight="1">
      <c r="B130" s="267"/>
      <c r="C130" s="248" t="s">
        <v>256</v>
      </c>
      <c r="D130" s="248"/>
      <c r="E130" s="248"/>
      <c r="F130" s="249" t="s">
        <v>249</v>
      </c>
      <c r="G130" s="248"/>
      <c r="H130" s="248" t="s">
        <v>257</v>
      </c>
      <c r="I130" s="248" t="s">
        <v>245</v>
      </c>
      <c r="J130" s="248">
        <v>15</v>
      </c>
      <c r="K130" s="270"/>
    </row>
    <row r="131" spans="2:11" s="1" customFormat="1" ht="15" customHeight="1">
      <c r="B131" s="267"/>
      <c r="C131" s="248" t="s">
        <v>258</v>
      </c>
      <c r="D131" s="248"/>
      <c r="E131" s="248"/>
      <c r="F131" s="249" t="s">
        <v>249</v>
      </c>
      <c r="G131" s="248"/>
      <c r="H131" s="248" t="s">
        <v>259</v>
      </c>
      <c r="I131" s="248" t="s">
        <v>245</v>
      </c>
      <c r="J131" s="248">
        <v>20</v>
      </c>
      <c r="K131" s="270"/>
    </row>
    <row r="132" spans="2:11" s="1" customFormat="1" ht="15" customHeight="1">
      <c r="B132" s="267"/>
      <c r="C132" s="248" t="s">
        <v>260</v>
      </c>
      <c r="D132" s="248"/>
      <c r="E132" s="248"/>
      <c r="F132" s="249" t="s">
        <v>249</v>
      </c>
      <c r="G132" s="248"/>
      <c r="H132" s="248" t="s">
        <v>261</v>
      </c>
      <c r="I132" s="248" t="s">
        <v>245</v>
      </c>
      <c r="J132" s="248">
        <v>20</v>
      </c>
      <c r="K132" s="270"/>
    </row>
    <row r="133" spans="2:11" s="1" customFormat="1" ht="15" customHeight="1">
      <c r="B133" s="267"/>
      <c r="C133" s="224" t="s">
        <v>248</v>
      </c>
      <c r="D133" s="224"/>
      <c r="E133" s="224"/>
      <c r="F133" s="245" t="s">
        <v>249</v>
      </c>
      <c r="G133" s="224"/>
      <c r="H133" s="224" t="s">
        <v>283</v>
      </c>
      <c r="I133" s="224" t="s">
        <v>245</v>
      </c>
      <c r="J133" s="224">
        <v>50</v>
      </c>
      <c r="K133" s="270"/>
    </row>
    <row r="134" spans="2:11" s="1" customFormat="1" ht="15" customHeight="1">
      <c r="B134" s="267"/>
      <c r="C134" s="224" t="s">
        <v>262</v>
      </c>
      <c r="D134" s="224"/>
      <c r="E134" s="224"/>
      <c r="F134" s="245" t="s">
        <v>249</v>
      </c>
      <c r="G134" s="224"/>
      <c r="H134" s="224" t="s">
        <v>283</v>
      </c>
      <c r="I134" s="224" t="s">
        <v>245</v>
      </c>
      <c r="J134" s="224">
        <v>50</v>
      </c>
      <c r="K134" s="270"/>
    </row>
    <row r="135" spans="2:11" s="1" customFormat="1" ht="15" customHeight="1">
      <c r="B135" s="267"/>
      <c r="C135" s="224" t="s">
        <v>268</v>
      </c>
      <c r="D135" s="224"/>
      <c r="E135" s="224"/>
      <c r="F135" s="245" t="s">
        <v>249</v>
      </c>
      <c r="G135" s="224"/>
      <c r="H135" s="224" t="s">
        <v>283</v>
      </c>
      <c r="I135" s="224" t="s">
        <v>245</v>
      </c>
      <c r="J135" s="224">
        <v>50</v>
      </c>
      <c r="K135" s="270"/>
    </row>
    <row r="136" spans="2:11" s="1" customFormat="1" ht="15" customHeight="1">
      <c r="B136" s="267"/>
      <c r="C136" s="224" t="s">
        <v>270</v>
      </c>
      <c r="D136" s="224"/>
      <c r="E136" s="224"/>
      <c r="F136" s="245" t="s">
        <v>249</v>
      </c>
      <c r="G136" s="224"/>
      <c r="H136" s="224" t="s">
        <v>283</v>
      </c>
      <c r="I136" s="224" t="s">
        <v>245</v>
      </c>
      <c r="J136" s="224">
        <v>50</v>
      </c>
      <c r="K136" s="270"/>
    </row>
    <row r="137" spans="2:11" s="1" customFormat="1" ht="15" customHeight="1">
      <c r="B137" s="267"/>
      <c r="C137" s="224" t="s">
        <v>271</v>
      </c>
      <c r="D137" s="224"/>
      <c r="E137" s="224"/>
      <c r="F137" s="245" t="s">
        <v>249</v>
      </c>
      <c r="G137" s="224"/>
      <c r="H137" s="224" t="s">
        <v>296</v>
      </c>
      <c r="I137" s="224" t="s">
        <v>245</v>
      </c>
      <c r="J137" s="224">
        <v>255</v>
      </c>
      <c r="K137" s="270"/>
    </row>
    <row r="138" spans="2:11" s="1" customFormat="1" ht="15" customHeight="1">
      <c r="B138" s="267"/>
      <c r="C138" s="224" t="s">
        <v>273</v>
      </c>
      <c r="D138" s="224"/>
      <c r="E138" s="224"/>
      <c r="F138" s="245" t="s">
        <v>243</v>
      </c>
      <c r="G138" s="224"/>
      <c r="H138" s="224" t="s">
        <v>297</v>
      </c>
      <c r="I138" s="224" t="s">
        <v>275</v>
      </c>
      <c r="J138" s="224"/>
      <c r="K138" s="270"/>
    </row>
    <row r="139" spans="2:11" s="1" customFormat="1" ht="15" customHeight="1">
      <c r="B139" s="267"/>
      <c r="C139" s="224" t="s">
        <v>276</v>
      </c>
      <c r="D139" s="224"/>
      <c r="E139" s="224"/>
      <c r="F139" s="245" t="s">
        <v>243</v>
      </c>
      <c r="G139" s="224"/>
      <c r="H139" s="224" t="s">
        <v>298</v>
      </c>
      <c r="I139" s="224" t="s">
        <v>278</v>
      </c>
      <c r="J139" s="224"/>
      <c r="K139" s="270"/>
    </row>
    <row r="140" spans="2:11" s="1" customFormat="1" ht="15" customHeight="1">
      <c r="B140" s="267"/>
      <c r="C140" s="224" t="s">
        <v>279</v>
      </c>
      <c r="D140" s="224"/>
      <c r="E140" s="224"/>
      <c r="F140" s="245" t="s">
        <v>243</v>
      </c>
      <c r="G140" s="224"/>
      <c r="H140" s="224" t="s">
        <v>279</v>
      </c>
      <c r="I140" s="224" t="s">
        <v>278</v>
      </c>
      <c r="J140" s="224"/>
      <c r="K140" s="270"/>
    </row>
    <row r="141" spans="2:11" s="1" customFormat="1" ht="15" customHeight="1">
      <c r="B141" s="267"/>
      <c r="C141" s="224" t="s">
        <v>37</v>
      </c>
      <c r="D141" s="224"/>
      <c r="E141" s="224"/>
      <c r="F141" s="245" t="s">
        <v>243</v>
      </c>
      <c r="G141" s="224"/>
      <c r="H141" s="224" t="s">
        <v>299</v>
      </c>
      <c r="I141" s="224" t="s">
        <v>278</v>
      </c>
      <c r="J141" s="224"/>
      <c r="K141" s="270"/>
    </row>
    <row r="142" spans="2:11" s="1" customFormat="1" ht="15" customHeight="1">
      <c r="B142" s="267"/>
      <c r="C142" s="224" t="s">
        <v>300</v>
      </c>
      <c r="D142" s="224"/>
      <c r="E142" s="224"/>
      <c r="F142" s="245" t="s">
        <v>243</v>
      </c>
      <c r="G142" s="224"/>
      <c r="H142" s="224" t="s">
        <v>301</v>
      </c>
      <c r="I142" s="224" t="s">
        <v>278</v>
      </c>
      <c r="J142" s="224"/>
      <c r="K142" s="270"/>
    </row>
    <row r="143" spans="2:11" s="1" customFormat="1" ht="15" customHeight="1">
      <c r="B143" s="271"/>
      <c r="C143" s="272"/>
      <c r="D143" s="272"/>
      <c r="E143" s="272"/>
      <c r="F143" s="272"/>
      <c r="G143" s="272"/>
      <c r="H143" s="272"/>
      <c r="I143" s="272"/>
      <c r="J143" s="272"/>
      <c r="K143" s="273"/>
    </row>
    <row r="144" spans="2:11" s="1" customFormat="1" ht="18.75" customHeight="1">
      <c r="B144" s="258"/>
      <c r="C144" s="258"/>
      <c r="D144" s="258"/>
      <c r="E144" s="258"/>
      <c r="F144" s="259"/>
      <c r="G144" s="258"/>
      <c r="H144" s="258"/>
      <c r="I144" s="258"/>
      <c r="J144" s="258"/>
      <c r="K144" s="258"/>
    </row>
    <row r="145" spans="2:11" s="1" customFormat="1" ht="18.75" customHeight="1">
      <c r="B145" s="231"/>
      <c r="C145" s="231"/>
      <c r="D145" s="231"/>
      <c r="E145" s="231"/>
      <c r="F145" s="231"/>
      <c r="G145" s="231"/>
      <c r="H145" s="231"/>
      <c r="I145" s="231"/>
      <c r="J145" s="231"/>
      <c r="K145" s="231"/>
    </row>
    <row r="146" spans="2:11" s="1" customFormat="1" ht="7.5" customHeight="1">
      <c r="B146" s="232"/>
      <c r="C146" s="233"/>
      <c r="D146" s="233"/>
      <c r="E146" s="233"/>
      <c r="F146" s="233"/>
      <c r="G146" s="233"/>
      <c r="H146" s="233"/>
      <c r="I146" s="233"/>
      <c r="J146" s="233"/>
      <c r="K146" s="234"/>
    </row>
    <row r="147" spans="2:11" s="1" customFormat="1" ht="45" customHeight="1">
      <c r="B147" s="235"/>
      <c r="C147" s="353" t="s">
        <v>302</v>
      </c>
      <c r="D147" s="353"/>
      <c r="E147" s="353"/>
      <c r="F147" s="353"/>
      <c r="G147" s="353"/>
      <c r="H147" s="353"/>
      <c r="I147" s="353"/>
      <c r="J147" s="353"/>
      <c r="K147" s="236"/>
    </row>
    <row r="148" spans="2:11" s="1" customFormat="1" ht="17.25" customHeight="1">
      <c r="B148" s="235"/>
      <c r="C148" s="237" t="s">
        <v>237</v>
      </c>
      <c r="D148" s="237"/>
      <c r="E148" s="237"/>
      <c r="F148" s="237" t="s">
        <v>238</v>
      </c>
      <c r="G148" s="238"/>
      <c r="H148" s="237" t="s">
        <v>53</v>
      </c>
      <c r="I148" s="237" t="s">
        <v>56</v>
      </c>
      <c r="J148" s="237" t="s">
        <v>239</v>
      </c>
      <c r="K148" s="236"/>
    </row>
    <row r="149" spans="2:11" s="1" customFormat="1" ht="17.25" customHeight="1">
      <c r="B149" s="235"/>
      <c r="C149" s="239" t="s">
        <v>240</v>
      </c>
      <c r="D149" s="239"/>
      <c r="E149" s="239"/>
      <c r="F149" s="240" t="s">
        <v>241</v>
      </c>
      <c r="G149" s="241"/>
      <c r="H149" s="239"/>
      <c r="I149" s="239"/>
      <c r="J149" s="239" t="s">
        <v>242</v>
      </c>
      <c r="K149" s="236"/>
    </row>
    <row r="150" spans="2:11" s="1" customFormat="1" ht="5.25" customHeight="1">
      <c r="B150" s="247"/>
      <c r="C150" s="242"/>
      <c r="D150" s="242"/>
      <c r="E150" s="242"/>
      <c r="F150" s="242"/>
      <c r="G150" s="243"/>
      <c r="H150" s="242"/>
      <c r="I150" s="242"/>
      <c r="J150" s="242"/>
      <c r="K150" s="270"/>
    </row>
    <row r="151" spans="2:11" s="1" customFormat="1" ht="15" customHeight="1">
      <c r="B151" s="247"/>
      <c r="C151" s="274" t="s">
        <v>246</v>
      </c>
      <c r="D151" s="224"/>
      <c r="E151" s="224"/>
      <c r="F151" s="275" t="s">
        <v>243</v>
      </c>
      <c r="G151" s="224"/>
      <c r="H151" s="274" t="s">
        <v>283</v>
      </c>
      <c r="I151" s="274" t="s">
        <v>245</v>
      </c>
      <c r="J151" s="274">
        <v>120</v>
      </c>
      <c r="K151" s="270"/>
    </row>
    <row r="152" spans="2:11" s="1" customFormat="1" ht="15" customHeight="1">
      <c r="B152" s="247"/>
      <c r="C152" s="274" t="s">
        <v>292</v>
      </c>
      <c r="D152" s="224"/>
      <c r="E152" s="224"/>
      <c r="F152" s="275" t="s">
        <v>243</v>
      </c>
      <c r="G152" s="224"/>
      <c r="H152" s="274" t="s">
        <v>303</v>
      </c>
      <c r="I152" s="274" t="s">
        <v>245</v>
      </c>
      <c r="J152" s="274" t="s">
        <v>294</v>
      </c>
      <c r="K152" s="270"/>
    </row>
    <row r="153" spans="2:11" s="1" customFormat="1" ht="15" customHeight="1">
      <c r="B153" s="247"/>
      <c r="C153" s="274" t="s">
        <v>191</v>
      </c>
      <c r="D153" s="224"/>
      <c r="E153" s="224"/>
      <c r="F153" s="275" t="s">
        <v>243</v>
      </c>
      <c r="G153" s="224"/>
      <c r="H153" s="274" t="s">
        <v>304</v>
      </c>
      <c r="I153" s="274" t="s">
        <v>245</v>
      </c>
      <c r="J153" s="274" t="s">
        <v>294</v>
      </c>
      <c r="K153" s="270"/>
    </row>
    <row r="154" spans="2:11" s="1" customFormat="1" ht="15" customHeight="1">
      <c r="B154" s="247"/>
      <c r="C154" s="274" t="s">
        <v>248</v>
      </c>
      <c r="D154" s="224"/>
      <c r="E154" s="224"/>
      <c r="F154" s="275" t="s">
        <v>249</v>
      </c>
      <c r="G154" s="224"/>
      <c r="H154" s="274" t="s">
        <v>283</v>
      </c>
      <c r="I154" s="274" t="s">
        <v>245</v>
      </c>
      <c r="J154" s="274">
        <v>50</v>
      </c>
      <c r="K154" s="270"/>
    </row>
    <row r="155" spans="2:11" s="1" customFormat="1" ht="15" customHeight="1">
      <c r="B155" s="247"/>
      <c r="C155" s="274" t="s">
        <v>251</v>
      </c>
      <c r="D155" s="224"/>
      <c r="E155" s="224"/>
      <c r="F155" s="275" t="s">
        <v>243</v>
      </c>
      <c r="G155" s="224"/>
      <c r="H155" s="274" t="s">
        <v>283</v>
      </c>
      <c r="I155" s="274" t="s">
        <v>253</v>
      </c>
      <c r="J155" s="274"/>
      <c r="K155" s="270"/>
    </row>
    <row r="156" spans="2:11" s="1" customFormat="1" ht="15" customHeight="1">
      <c r="B156" s="247"/>
      <c r="C156" s="274" t="s">
        <v>262</v>
      </c>
      <c r="D156" s="224"/>
      <c r="E156" s="224"/>
      <c r="F156" s="275" t="s">
        <v>249</v>
      </c>
      <c r="G156" s="224"/>
      <c r="H156" s="274" t="s">
        <v>283</v>
      </c>
      <c r="I156" s="274" t="s">
        <v>245</v>
      </c>
      <c r="J156" s="274">
        <v>50</v>
      </c>
      <c r="K156" s="270"/>
    </row>
    <row r="157" spans="2:11" s="1" customFormat="1" ht="15" customHeight="1">
      <c r="B157" s="247"/>
      <c r="C157" s="274" t="s">
        <v>270</v>
      </c>
      <c r="D157" s="224"/>
      <c r="E157" s="224"/>
      <c r="F157" s="275" t="s">
        <v>249</v>
      </c>
      <c r="G157" s="224"/>
      <c r="H157" s="274" t="s">
        <v>283</v>
      </c>
      <c r="I157" s="274" t="s">
        <v>245</v>
      </c>
      <c r="J157" s="274">
        <v>50</v>
      </c>
      <c r="K157" s="270"/>
    </row>
    <row r="158" spans="2:11" s="1" customFormat="1" ht="15" customHeight="1">
      <c r="B158" s="247"/>
      <c r="C158" s="274" t="s">
        <v>268</v>
      </c>
      <c r="D158" s="224"/>
      <c r="E158" s="224"/>
      <c r="F158" s="275" t="s">
        <v>249</v>
      </c>
      <c r="G158" s="224"/>
      <c r="H158" s="274" t="s">
        <v>283</v>
      </c>
      <c r="I158" s="274" t="s">
        <v>245</v>
      </c>
      <c r="J158" s="274">
        <v>50</v>
      </c>
      <c r="K158" s="270"/>
    </row>
    <row r="159" spans="2:11" s="1" customFormat="1" ht="15" customHeight="1">
      <c r="B159" s="247"/>
      <c r="C159" s="274" t="s">
        <v>99</v>
      </c>
      <c r="D159" s="224"/>
      <c r="E159" s="224"/>
      <c r="F159" s="275" t="s">
        <v>243</v>
      </c>
      <c r="G159" s="224"/>
      <c r="H159" s="274" t="s">
        <v>305</v>
      </c>
      <c r="I159" s="274" t="s">
        <v>245</v>
      </c>
      <c r="J159" s="274" t="s">
        <v>306</v>
      </c>
      <c r="K159" s="270"/>
    </row>
    <row r="160" spans="2:11" s="1" customFormat="1" ht="15" customHeight="1">
      <c r="B160" s="247"/>
      <c r="C160" s="274" t="s">
        <v>307</v>
      </c>
      <c r="D160" s="224"/>
      <c r="E160" s="224"/>
      <c r="F160" s="275" t="s">
        <v>243</v>
      </c>
      <c r="G160" s="224"/>
      <c r="H160" s="274" t="s">
        <v>308</v>
      </c>
      <c r="I160" s="274" t="s">
        <v>278</v>
      </c>
      <c r="J160" s="274"/>
      <c r="K160" s="270"/>
    </row>
    <row r="161" spans="2:11" s="1" customFormat="1" ht="15" customHeight="1">
      <c r="B161" s="276"/>
      <c r="C161" s="256"/>
      <c r="D161" s="256"/>
      <c r="E161" s="256"/>
      <c r="F161" s="256"/>
      <c r="G161" s="256"/>
      <c r="H161" s="256"/>
      <c r="I161" s="256"/>
      <c r="J161" s="256"/>
      <c r="K161" s="277"/>
    </row>
    <row r="162" spans="2:11" s="1" customFormat="1" ht="18.75" customHeight="1">
      <c r="B162" s="258"/>
      <c r="C162" s="268"/>
      <c r="D162" s="268"/>
      <c r="E162" s="268"/>
      <c r="F162" s="278"/>
      <c r="G162" s="268"/>
      <c r="H162" s="268"/>
      <c r="I162" s="268"/>
      <c r="J162" s="268"/>
      <c r="K162" s="258"/>
    </row>
    <row r="163" spans="2:11" s="1" customFormat="1" ht="18.75" customHeight="1">
      <c r="B163" s="231"/>
      <c r="C163" s="231"/>
      <c r="D163" s="231"/>
      <c r="E163" s="231"/>
      <c r="F163" s="231"/>
      <c r="G163" s="231"/>
      <c r="H163" s="231"/>
      <c r="I163" s="231"/>
      <c r="J163" s="231"/>
      <c r="K163" s="231"/>
    </row>
    <row r="164" spans="2:11" s="1" customFormat="1" ht="7.5" customHeight="1">
      <c r="B164" s="213"/>
      <c r="C164" s="214"/>
      <c r="D164" s="214"/>
      <c r="E164" s="214"/>
      <c r="F164" s="214"/>
      <c r="G164" s="214"/>
      <c r="H164" s="214"/>
      <c r="I164" s="214"/>
      <c r="J164" s="214"/>
      <c r="K164" s="215"/>
    </row>
    <row r="165" spans="2:11" s="1" customFormat="1" ht="45" customHeight="1">
      <c r="B165" s="216"/>
      <c r="C165" s="351" t="s">
        <v>309</v>
      </c>
      <c r="D165" s="351"/>
      <c r="E165" s="351"/>
      <c r="F165" s="351"/>
      <c r="G165" s="351"/>
      <c r="H165" s="351"/>
      <c r="I165" s="351"/>
      <c r="J165" s="351"/>
      <c r="K165" s="217"/>
    </row>
    <row r="166" spans="2:11" s="1" customFormat="1" ht="17.25" customHeight="1">
      <c r="B166" s="216"/>
      <c r="C166" s="237" t="s">
        <v>237</v>
      </c>
      <c r="D166" s="237"/>
      <c r="E166" s="237"/>
      <c r="F166" s="237" t="s">
        <v>238</v>
      </c>
      <c r="G166" s="279"/>
      <c r="H166" s="280" t="s">
        <v>53</v>
      </c>
      <c r="I166" s="280" t="s">
        <v>56</v>
      </c>
      <c r="J166" s="237" t="s">
        <v>239</v>
      </c>
      <c r="K166" s="217"/>
    </row>
    <row r="167" spans="2:11" s="1" customFormat="1" ht="17.25" customHeight="1">
      <c r="B167" s="218"/>
      <c r="C167" s="239" t="s">
        <v>240</v>
      </c>
      <c r="D167" s="239"/>
      <c r="E167" s="239"/>
      <c r="F167" s="240" t="s">
        <v>241</v>
      </c>
      <c r="G167" s="281"/>
      <c r="H167" s="282"/>
      <c r="I167" s="282"/>
      <c r="J167" s="239" t="s">
        <v>242</v>
      </c>
      <c r="K167" s="219"/>
    </row>
    <row r="168" spans="2:11" s="1" customFormat="1" ht="5.25" customHeight="1">
      <c r="B168" s="247"/>
      <c r="C168" s="242"/>
      <c r="D168" s="242"/>
      <c r="E168" s="242"/>
      <c r="F168" s="242"/>
      <c r="G168" s="243"/>
      <c r="H168" s="242"/>
      <c r="I168" s="242"/>
      <c r="J168" s="242"/>
      <c r="K168" s="270"/>
    </row>
    <row r="169" spans="2:11" s="1" customFormat="1" ht="15" customHeight="1">
      <c r="B169" s="247"/>
      <c r="C169" s="224" t="s">
        <v>246</v>
      </c>
      <c r="D169" s="224"/>
      <c r="E169" s="224"/>
      <c r="F169" s="245" t="s">
        <v>243</v>
      </c>
      <c r="G169" s="224"/>
      <c r="H169" s="224" t="s">
        <v>283</v>
      </c>
      <c r="I169" s="224" t="s">
        <v>245</v>
      </c>
      <c r="J169" s="224">
        <v>120</v>
      </c>
      <c r="K169" s="270"/>
    </row>
    <row r="170" spans="2:11" s="1" customFormat="1" ht="15" customHeight="1">
      <c r="B170" s="247"/>
      <c r="C170" s="224" t="s">
        <v>292</v>
      </c>
      <c r="D170" s="224"/>
      <c r="E170" s="224"/>
      <c r="F170" s="245" t="s">
        <v>243</v>
      </c>
      <c r="G170" s="224"/>
      <c r="H170" s="224" t="s">
        <v>293</v>
      </c>
      <c r="I170" s="224" t="s">
        <v>245</v>
      </c>
      <c r="J170" s="224" t="s">
        <v>294</v>
      </c>
      <c r="K170" s="270"/>
    </row>
    <row r="171" spans="2:11" s="1" customFormat="1" ht="15" customHeight="1">
      <c r="B171" s="247"/>
      <c r="C171" s="224" t="s">
        <v>191</v>
      </c>
      <c r="D171" s="224"/>
      <c r="E171" s="224"/>
      <c r="F171" s="245" t="s">
        <v>243</v>
      </c>
      <c r="G171" s="224"/>
      <c r="H171" s="224" t="s">
        <v>310</v>
      </c>
      <c r="I171" s="224" t="s">
        <v>245</v>
      </c>
      <c r="J171" s="224" t="s">
        <v>294</v>
      </c>
      <c r="K171" s="270"/>
    </row>
    <row r="172" spans="2:11" s="1" customFormat="1" ht="15" customHeight="1">
      <c r="B172" s="247"/>
      <c r="C172" s="224" t="s">
        <v>248</v>
      </c>
      <c r="D172" s="224"/>
      <c r="E172" s="224"/>
      <c r="F172" s="245" t="s">
        <v>249</v>
      </c>
      <c r="G172" s="224"/>
      <c r="H172" s="224" t="s">
        <v>310</v>
      </c>
      <c r="I172" s="224" t="s">
        <v>245</v>
      </c>
      <c r="J172" s="224">
        <v>50</v>
      </c>
      <c r="K172" s="270"/>
    </row>
    <row r="173" spans="2:11" s="1" customFormat="1" ht="15" customHeight="1">
      <c r="B173" s="247"/>
      <c r="C173" s="224" t="s">
        <v>251</v>
      </c>
      <c r="D173" s="224"/>
      <c r="E173" s="224"/>
      <c r="F173" s="245" t="s">
        <v>243</v>
      </c>
      <c r="G173" s="224"/>
      <c r="H173" s="224" t="s">
        <v>310</v>
      </c>
      <c r="I173" s="224" t="s">
        <v>253</v>
      </c>
      <c r="J173" s="224"/>
      <c r="K173" s="270"/>
    </row>
    <row r="174" spans="2:11" s="1" customFormat="1" ht="15" customHeight="1">
      <c r="B174" s="247"/>
      <c r="C174" s="224" t="s">
        <v>262</v>
      </c>
      <c r="D174" s="224"/>
      <c r="E174" s="224"/>
      <c r="F174" s="245" t="s">
        <v>249</v>
      </c>
      <c r="G174" s="224"/>
      <c r="H174" s="224" t="s">
        <v>310</v>
      </c>
      <c r="I174" s="224" t="s">
        <v>245</v>
      </c>
      <c r="J174" s="224">
        <v>50</v>
      </c>
      <c r="K174" s="270"/>
    </row>
    <row r="175" spans="2:11" s="1" customFormat="1" ht="15" customHeight="1">
      <c r="B175" s="247"/>
      <c r="C175" s="224" t="s">
        <v>270</v>
      </c>
      <c r="D175" s="224"/>
      <c r="E175" s="224"/>
      <c r="F175" s="245" t="s">
        <v>249</v>
      </c>
      <c r="G175" s="224"/>
      <c r="H175" s="224" t="s">
        <v>310</v>
      </c>
      <c r="I175" s="224" t="s">
        <v>245</v>
      </c>
      <c r="J175" s="224">
        <v>50</v>
      </c>
      <c r="K175" s="270"/>
    </row>
    <row r="176" spans="2:11" s="1" customFormat="1" ht="15" customHeight="1">
      <c r="B176" s="247"/>
      <c r="C176" s="224" t="s">
        <v>268</v>
      </c>
      <c r="D176" s="224"/>
      <c r="E176" s="224"/>
      <c r="F176" s="245" t="s">
        <v>249</v>
      </c>
      <c r="G176" s="224"/>
      <c r="H176" s="224" t="s">
        <v>310</v>
      </c>
      <c r="I176" s="224" t="s">
        <v>245</v>
      </c>
      <c r="J176" s="224">
        <v>50</v>
      </c>
      <c r="K176" s="270"/>
    </row>
    <row r="177" spans="2:11" s="1" customFormat="1" ht="15" customHeight="1">
      <c r="B177" s="247"/>
      <c r="C177" s="224" t="s">
        <v>107</v>
      </c>
      <c r="D177" s="224"/>
      <c r="E177" s="224"/>
      <c r="F177" s="245" t="s">
        <v>243</v>
      </c>
      <c r="G177" s="224"/>
      <c r="H177" s="224" t="s">
        <v>311</v>
      </c>
      <c r="I177" s="224" t="s">
        <v>312</v>
      </c>
      <c r="J177" s="224"/>
      <c r="K177" s="270"/>
    </row>
    <row r="178" spans="2:11" s="1" customFormat="1" ht="15" customHeight="1">
      <c r="B178" s="247"/>
      <c r="C178" s="224" t="s">
        <v>56</v>
      </c>
      <c r="D178" s="224"/>
      <c r="E178" s="224"/>
      <c r="F178" s="245" t="s">
        <v>243</v>
      </c>
      <c r="G178" s="224"/>
      <c r="H178" s="224" t="s">
        <v>313</v>
      </c>
      <c r="I178" s="224" t="s">
        <v>314</v>
      </c>
      <c r="J178" s="224">
        <v>1</v>
      </c>
      <c r="K178" s="270"/>
    </row>
    <row r="179" spans="2:11" s="1" customFormat="1" ht="15" customHeight="1">
      <c r="B179" s="247"/>
      <c r="C179" s="224" t="s">
        <v>52</v>
      </c>
      <c r="D179" s="224"/>
      <c r="E179" s="224"/>
      <c r="F179" s="245" t="s">
        <v>243</v>
      </c>
      <c r="G179" s="224"/>
      <c r="H179" s="224" t="s">
        <v>315</v>
      </c>
      <c r="I179" s="224" t="s">
        <v>245</v>
      </c>
      <c r="J179" s="224">
        <v>20</v>
      </c>
      <c r="K179" s="270"/>
    </row>
    <row r="180" spans="2:11" s="1" customFormat="1" ht="15" customHeight="1">
      <c r="B180" s="247"/>
      <c r="C180" s="224" t="s">
        <v>53</v>
      </c>
      <c r="D180" s="224"/>
      <c r="E180" s="224"/>
      <c r="F180" s="245" t="s">
        <v>243</v>
      </c>
      <c r="G180" s="224"/>
      <c r="H180" s="224" t="s">
        <v>316</v>
      </c>
      <c r="I180" s="224" t="s">
        <v>245</v>
      </c>
      <c r="J180" s="224">
        <v>255</v>
      </c>
      <c r="K180" s="270"/>
    </row>
    <row r="181" spans="2:11" s="1" customFormat="1" ht="15" customHeight="1">
      <c r="B181" s="247"/>
      <c r="C181" s="224" t="s">
        <v>108</v>
      </c>
      <c r="D181" s="224"/>
      <c r="E181" s="224"/>
      <c r="F181" s="245" t="s">
        <v>243</v>
      </c>
      <c r="G181" s="224"/>
      <c r="H181" s="224" t="s">
        <v>207</v>
      </c>
      <c r="I181" s="224" t="s">
        <v>245</v>
      </c>
      <c r="J181" s="224">
        <v>10</v>
      </c>
      <c r="K181" s="270"/>
    </row>
    <row r="182" spans="2:11" s="1" customFormat="1" ht="15" customHeight="1">
      <c r="B182" s="247"/>
      <c r="C182" s="224" t="s">
        <v>109</v>
      </c>
      <c r="D182" s="224"/>
      <c r="E182" s="224"/>
      <c r="F182" s="245" t="s">
        <v>243</v>
      </c>
      <c r="G182" s="224"/>
      <c r="H182" s="224" t="s">
        <v>317</v>
      </c>
      <c r="I182" s="224" t="s">
        <v>278</v>
      </c>
      <c r="J182" s="224"/>
      <c r="K182" s="270"/>
    </row>
    <row r="183" spans="2:11" s="1" customFormat="1" ht="15" customHeight="1">
      <c r="B183" s="247"/>
      <c r="C183" s="224" t="s">
        <v>318</v>
      </c>
      <c r="D183" s="224"/>
      <c r="E183" s="224"/>
      <c r="F183" s="245" t="s">
        <v>243</v>
      </c>
      <c r="G183" s="224"/>
      <c r="H183" s="224" t="s">
        <v>319</v>
      </c>
      <c r="I183" s="224" t="s">
        <v>278</v>
      </c>
      <c r="J183" s="224"/>
      <c r="K183" s="270"/>
    </row>
    <row r="184" spans="2:11" s="1" customFormat="1" ht="15" customHeight="1">
      <c r="B184" s="247"/>
      <c r="C184" s="224" t="s">
        <v>307</v>
      </c>
      <c r="D184" s="224"/>
      <c r="E184" s="224"/>
      <c r="F184" s="245" t="s">
        <v>243</v>
      </c>
      <c r="G184" s="224"/>
      <c r="H184" s="224" t="s">
        <v>320</v>
      </c>
      <c r="I184" s="224" t="s">
        <v>278</v>
      </c>
      <c r="J184" s="224"/>
      <c r="K184" s="270"/>
    </row>
    <row r="185" spans="2:11" s="1" customFormat="1" ht="15" customHeight="1">
      <c r="B185" s="247"/>
      <c r="C185" s="224" t="s">
        <v>112</v>
      </c>
      <c r="D185" s="224"/>
      <c r="E185" s="224"/>
      <c r="F185" s="245" t="s">
        <v>249</v>
      </c>
      <c r="G185" s="224"/>
      <c r="H185" s="224" t="s">
        <v>321</v>
      </c>
      <c r="I185" s="224" t="s">
        <v>245</v>
      </c>
      <c r="J185" s="224">
        <v>50</v>
      </c>
      <c r="K185" s="270"/>
    </row>
    <row r="186" spans="2:11" s="1" customFormat="1" ht="15" customHeight="1">
      <c r="B186" s="247"/>
      <c r="C186" s="224" t="s">
        <v>322</v>
      </c>
      <c r="D186" s="224"/>
      <c r="E186" s="224"/>
      <c r="F186" s="245" t="s">
        <v>249</v>
      </c>
      <c r="G186" s="224"/>
      <c r="H186" s="224" t="s">
        <v>323</v>
      </c>
      <c r="I186" s="224" t="s">
        <v>324</v>
      </c>
      <c r="J186" s="224"/>
      <c r="K186" s="270"/>
    </row>
    <row r="187" spans="2:11" s="1" customFormat="1" ht="15" customHeight="1">
      <c r="B187" s="247"/>
      <c r="C187" s="224" t="s">
        <v>325</v>
      </c>
      <c r="D187" s="224"/>
      <c r="E187" s="224"/>
      <c r="F187" s="245" t="s">
        <v>249</v>
      </c>
      <c r="G187" s="224"/>
      <c r="H187" s="224" t="s">
        <v>326</v>
      </c>
      <c r="I187" s="224" t="s">
        <v>324</v>
      </c>
      <c r="J187" s="224"/>
      <c r="K187" s="270"/>
    </row>
    <row r="188" spans="2:11" s="1" customFormat="1" ht="15" customHeight="1">
      <c r="B188" s="247"/>
      <c r="C188" s="224" t="s">
        <v>327</v>
      </c>
      <c r="D188" s="224"/>
      <c r="E188" s="224"/>
      <c r="F188" s="245" t="s">
        <v>249</v>
      </c>
      <c r="G188" s="224"/>
      <c r="H188" s="224" t="s">
        <v>328</v>
      </c>
      <c r="I188" s="224" t="s">
        <v>324</v>
      </c>
      <c r="J188" s="224"/>
      <c r="K188" s="270"/>
    </row>
    <row r="189" spans="2:11" s="1" customFormat="1" ht="15" customHeight="1">
      <c r="B189" s="247"/>
      <c r="C189" s="283" t="s">
        <v>329</v>
      </c>
      <c r="D189" s="224"/>
      <c r="E189" s="224"/>
      <c r="F189" s="245" t="s">
        <v>249</v>
      </c>
      <c r="G189" s="224"/>
      <c r="H189" s="224" t="s">
        <v>330</v>
      </c>
      <c r="I189" s="224" t="s">
        <v>331</v>
      </c>
      <c r="J189" s="284" t="s">
        <v>332</v>
      </c>
      <c r="K189" s="270"/>
    </row>
    <row r="190" spans="2:11" s="15" customFormat="1" ht="15" customHeight="1">
      <c r="B190" s="285"/>
      <c r="C190" s="286" t="s">
        <v>333</v>
      </c>
      <c r="D190" s="287"/>
      <c r="E190" s="287"/>
      <c r="F190" s="288" t="s">
        <v>249</v>
      </c>
      <c r="G190" s="287"/>
      <c r="H190" s="287" t="s">
        <v>334</v>
      </c>
      <c r="I190" s="287" t="s">
        <v>331</v>
      </c>
      <c r="J190" s="289" t="s">
        <v>332</v>
      </c>
      <c r="K190" s="290"/>
    </row>
    <row r="191" spans="2:11" s="1" customFormat="1" ht="15" customHeight="1">
      <c r="B191" s="247"/>
      <c r="C191" s="283" t="s">
        <v>41</v>
      </c>
      <c r="D191" s="224"/>
      <c r="E191" s="224"/>
      <c r="F191" s="245" t="s">
        <v>243</v>
      </c>
      <c r="G191" s="224"/>
      <c r="H191" s="221" t="s">
        <v>335</v>
      </c>
      <c r="I191" s="224" t="s">
        <v>336</v>
      </c>
      <c r="J191" s="224"/>
      <c r="K191" s="270"/>
    </row>
    <row r="192" spans="2:11" s="1" customFormat="1" ht="15" customHeight="1">
      <c r="B192" s="247"/>
      <c r="C192" s="283" t="s">
        <v>337</v>
      </c>
      <c r="D192" s="224"/>
      <c r="E192" s="224"/>
      <c r="F192" s="245" t="s">
        <v>243</v>
      </c>
      <c r="G192" s="224"/>
      <c r="H192" s="224" t="s">
        <v>338</v>
      </c>
      <c r="I192" s="224" t="s">
        <v>278</v>
      </c>
      <c r="J192" s="224"/>
      <c r="K192" s="270"/>
    </row>
    <row r="193" spans="2:11" s="1" customFormat="1" ht="15" customHeight="1">
      <c r="B193" s="247"/>
      <c r="C193" s="283" t="s">
        <v>339</v>
      </c>
      <c r="D193" s="224"/>
      <c r="E193" s="224"/>
      <c r="F193" s="245" t="s">
        <v>243</v>
      </c>
      <c r="G193" s="224"/>
      <c r="H193" s="224" t="s">
        <v>340</v>
      </c>
      <c r="I193" s="224" t="s">
        <v>278</v>
      </c>
      <c r="J193" s="224"/>
      <c r="K193" s="270"/>
    </row>
    <row r="194" spans="2:11" s="1" customFormat="1" ht="15" customHeight="1">
      <c r="B194" s="247"/>
      <c r="C194" s="283" t="s">
        <v>341</v>
      </c>
      <c r="D194" s="224"/>
      <c r="E194" s="224"/>
      <c r="F194" s="245" t="s">
        <v>249</v>
      </c>
      <c r="G194" s="224"/>
      <c r="H194" s="224" t="s">
        <v>342</v>
      </c>
      <c r="I194" s="224" t="s">
        <v>278</v>
      </c>
      <c r="J194" s="224"/>
      <c r="K194" s="270"/>
    </row>
    <row r="195" spans="2:11" s="1" customFormat="1" ht="15" customHeight="1">
      <c r="B195" s="276"/>
      <c r="C195" s="291"/>
      <c r="D195" s="256"/>
      <c r="E195" s="256"/>
      <c r="F195" s="256"/>
      <c r="G195" s="256"/>
      <c r="H195" s="256"/>
      <c r="I195" s="256"/>
      <c r="J195" s="256"/>
      <c r="K195" s="277"/>
    </row>
    <row r="196" spans="2:11" s="1" customFormat="1" ht="18.75" customHeight="1">
      <c r="B196" s="258"/>
      <c r="C196" s="268"/>
      <c r="D196" s="268"/>
      <c r="E196" s="268"/>
      <c r="F196" s="278"/>
      <c r="G196" s="268"/>
      <c r="H196" s="268"/>
      <c r="I196" s="268"/>
      <c r="J196" s="268"/>
      <c r="K196" s="258"/>
    </row>
    <row r="197" spans="2:11" s="1" customFormat="1" ht="18.75" customHeight="1">
      <c r="B197" s="258"/>
      <c r="C197" s="268"/>
      <c r="D197" s="268"/>
      <c r="E197" s="268"/>
      <c r="F197" s="278"/>
      <c r="G197" s="268"/>
      <c r="H197" s="268"/>
      <c r="I197" s="268"/>
      <c r="J197" s="268"/>
      <c r="K197" s="258"/>
    </row>
    <row r="198" spans="2:11" s="1" customFormat="1" ht="18.75" customHeight="1">
      <c r="B198" s="231"/>
      <c r="C198" s="231"/>
      <c r="D198" s="231"/>
      <c r="E198" s="231"/>
      <c r="F198" s="231"/>
      <c r="G198" s="231"/>
      <c r="H198" s="231"/>
      <c r="I198" s="231"/>
      <c r="J198" s="231"/>
      <c r="K198" s="231"/>
    </row>
    <row r="199" spans="2:11" s="1" customFormat="1" ht="13.5">
      <c r="B199" s="213"/>
      <c r="C199" s="214"/>
      <c r="D199" s="214"/>
      <c r="E199" s="214"/>
      <c r="F199" s="214"/>
      <c r="G199" s="214"/>
      <c r="H199" s="214"/>
      <c r="I199" s="214"/>
      <c r="J199" s="214"/>
      <c r="K199" s="215"/>
    </row>
    <row r="200" spans="2:11" s="1" customFormat="1" ht="21">
      <c r="B200" s="216"/>
      <c r="C200" s="351" t="s">
        <v>343</v>
      </c>
      <c r="D200" s="351"/>
      <c r="E200" s="351"/>
      <c r="F200" s="351"/>
      <c r="G200" s="351"/>
      <c r="H200" s="351"/>
      <c r="I200" s="351"/>
      <c r="J200" s="351"/>
      <c r="K200" s="217"/>
    </row>
    <row r="201" spans="2:11" s="1" customFormat="1" ht="25.5" customHeight="1">
      <c r="B201" s="216"/>
      <c r="C201" s="292" t="s">
        <v>344</v>
      </c>
      <c r="D201" s="292"/>
      <c r="E201" s="292"/>
      <c r="F201" s="292" t="s">
        <v>345</v>
      </c>
      <c r="G201" s="293"/>
      <c r="H201" s="354" t="s">
        <v>346</v>
      </c>
      <c r="I201" s="354"/>
      <c r="J201" s="354"/>
      <c r="K201" s="217"/>
    </row>
    <row r="202" spans="2:11" s="1" customFormat="1" ht="5.25" customHeight="1">
      <c r="B202" s="247"/>
      <c r="C202" s="242"/>
      <c r="D202" s="242"/>
      <c r="E202" s="242"/>
      <c r="F202" s="242"/>
      <c r="G202" s="268"/>
      <c r="H202" s="242"/>
      <c r="I202" s="242"/>
      <c r="J202" s="242"/>
      <c r="K202" s="270"/>
    </row>
    <row r="203" spans="2:11" s="1" customFormat="1" ht="15" customHeight="1">
      <c r="B203" s="247"/>
      <c r="C203" s="224" t="s">
        <v>336</v>
      </c>
      <c r="D203" s="224"/>
      <c r="E203" s="224"/>
      <c r="F203" s="245" t="s">
        <v>42</v>
      </c>
      <c r="G203" s="224"/>
      <c r="H203" s="355" t="s">
        <v>347</v>
      </c>
      <c r="I203" s="355"/>
      <c r="J203" s="355"/>
      <c r="K203" s="270"/>
    </row>
    <row r="204" spans="2:11" s="1" customFormat="1" ht="15" customHeight="1">
      <c r="B204" s="247"/>
      <c r="C204" s="224"/>
      <c r="D204" s="224"/>
      <c r="E204" s="224"/>
      <c r="F204" s="245" t="s">
        <v>43</v>
      </c>
      <c r="G204" s="224"/>
      <c r="H204" s="355" t="s">
        <v>348</v>
      </c>
      <c r="I204" s="355"/>
      <c r="J204" s="355"/>
      <c r="K204" s="270"/>
    </row>
    <row r="205" spans="2:11" s="1" customFormat="1" ht="15" customHeight="1">
      <c r="B205" s="247"/>
      <c r="C205" s="224"/>
      <c r="D205" s="224"/>
      <c r="E205" s="224"/>
      <c r="F205" s="245" t="s">
        <v>46</v>
      </c>
      <c r="G205" s="224"/>
      <c r="H205" s="355" t="s">
        <v>349</v>
      </c>
      <c r="I205" s="355"/>
      <c r="J205" s="355"/>
      <c r="K205" s="270"/>
    </row>
    <row r="206" spans="2:11" s="1" customFormat="1" ht="15" customHeight="1">
      <c r="B206" s="247"/>
      <c r="C206" s="224"/>
      <c r="D206" s="224"/>
      <c r="E206" s="224"/>
      <c r="F206" s="245" t="s">
        <v>44</v>
      </c>
      <c r="G206" s="224"/>
      <c r="H206" s="355" t="s">
        <v>350</v>
      </c>
      <c r="I206" s="355"/>
      <c r="J206" s="355"/>
      <c r="K206" s="270"/>
    </row>
    <row r="207" spans="2:11" s="1" customFormat="1" ht="15" customHeight="1">
      <c r="B207" s="247"/>
      <c r="C207" s="224"/>
      <c r="D207" s="224"/>
      <c r="E207" s="224"/>
      <c r="F207" s="245" t="s">
        <v>45</v>
      </c>
      <c r="G207" s="224"/>
      <c r="H207" s="355" t="s">
        <v>351</v>
      </c>
      <c r="I207" s="355"/>
      <c r="J207" s="355"/>
      <c r="K207" s="270"/>
    </row>
    <row r="208" spans="2:11" s="1" customFormat="1" ht="15" customHeight="1">
      <c r="B208" s="247"/>
      <c r="C208" s="224"/>
      <c r="D208" s="224"/>
      <c r="E208" s="224"/>
      <c r="F208" s="245"/>
      <c r="G208" s="224"/>
      <c r="H208" s="224"/>
      <c r="I208" s="224"/>
      <c r="J208" s="224"/>
      <c r="K208" s="270"/>
    </row>
    <row r="209" spans="2:11" s="1" customFormat="1" ht="15" customHeight="1">
      <c r="B209" s="247"/>
      <c r="C209" s="224" t="s">
        <v>290</v>
      </c>
      <c r="D209" s="224"/>
      <c r="E209" s="224"/>
      <c r="F209" s="245" t="s">
        <v>80</v>
      </c>
      <c r="G209" s="224"/>
      <c r="H209" s="355" t="s">
        <v>352</v>
      </c>
      <c r="I209" s="355"/>
      <c r="J209" s="355"/>
      <c r="K209" s="270"/>
    </row>
    <row r="210" spans="2:11" s="1" customFormat="1" ht="15" customHeight="1">
      <c r="B210" s="247"/>
      <c r="C210" s="224"/>
      <c r="D210" s="224"/>
      <c r="E210" s="224"/>
      <c r="F210" s="245" t="s">
        <v>185</v>
      </c>
      <c r="G210" s="224"/>
      <c r="H210" s="355" t="s">
        <v>186</v>
      </c>
      <c r="I210" s="355"/>
      <c r="J210" s="355"/>
      <c r="K210" s="270"/>
    </row>
    <row r="211" spans="2:11" s="1" customFormat="1" ht="15" customHeight="1">
      <c r="B211" s="247"/>
      <c r="C211" s="224"/>
      <c r="D211" s="224"/>
      <c r="E211" s="224"/>
      <c r="F211" s="245" t="s">
        <v>183</v>
      </c>
      <c r="G211" s="224"/>
      <c r="H211" s="355" t="s">
        <v>353</v>
      </c>
      <c r="I211" s="355"/>
      <c r="J211" s="355"/>
      <c r="K211" s="270"/>
    </row>
    <row r="212" spans="2:11" s="1" customFormat="1" ht="15" customHeight="1">
      <c r="B212" s="294"/>
      <c r="C212" s="224"/>
      <c r="D212" s="224"/>
      <c r="E212" s="224"/>
      <c r="F212" s="245" t="s">
        <v>187</v>
      </c>
      <c r="G212" s="283"/>
      <c r="H212" s="356" t="s">
        <v>188</v>
      </c>
      <c r="I212" s="356"/>
      <c r="J212" s="356"/>
      <c r="K212" s="295"/>
    </row>
    <row r="213" spans="2:11" s="1" customFormat="1" ht="15" customHeight="1">
      <c r="B213" s="294"/>
      <c r="C213" s="224"/>
      <c r="D213" s="224"/>
      <c r="E213" s="224"/>
      <c r="F213" s="245" t="s">
        <v>189</v>
      </c>
      <c r="G213" s="283"/>
      <c r="H213" s="356" t="s">
        <v>354</v>
      </c>
      <c r="I213" s="356"/>
      <c r="J213" s="356"/>
      <c r="K213" s="295"/>
    </row>
    <row r="214" spans="2:11" s="1" customFormat="1" ht="15" customHeight="1">
      <c r="B214" s="294"/>
      <c r="C214" s="224"/>
      <c r="D214" s="224"/>
      <c r="E214" s="224"/>
      <c r="F214" s="245"/>
      <c r="G214" s="283"/>
      <c r="H214" s="274"/>
      <c r="I214" s="274"/>
      <c r="J214" s="274"/>
      <c r="K214" s="295"/>
    </row>
    <row r="215" spans="2:11" s="1" customFormat="1" ht="15" customHeight="1">
      <c r="B215" s="294"/>
      <c r="C215" s="224" t="s">
        <v>314</v>
      </c>
      <c r="D215" s="224"/>
      <c r="E215" s="224"/>
      <c r="F215" s="245">
        <v>1</v>
      </c>
      <c r="G215" s="283"/>
      <c r="H215" s="356" t="s">
        <v>355</v>
      </c>
      <c r="I215" s="356"/>
      <c r="J215" s="356"/>
      <c r="K215" s="295"/>
    </row>
    <row r="216" spans="2:11" s="1" customFormat="1" ht="15" customHeight="1">
      <c r="B216" s="294"/>
      <c r="C216" s="224"/>
      <c r="D216" s="224"/>
      <c r="E216" s="224"/>
      <c r="F216" s="245">
        <v>2</v>
      </c>
      <c r="G216" s="283"/>
      <c r="H216" s="356" t="s">
        <v>356</v>
      </c>
      <c r="I216" s="356"/>
      <c r="J216" s="356"/>
      <c r="K216" s="295"/>
    </row>
    <row r="217" spans="2:11" s="1" customFormat="1" ht="15" customHeight="1">
      <c r="B217" s="294"/>
      <c r="C217" s="224"/>
      <c r="D217" s="224"/>
      <c r="E217" s="224"/>
      <c r="F217" s="245">
        <v>3</v>
      </c>
      <c r="G217" s="283"/>
      <c r="H217" s="356" t="s">
        <v>357</v>
      </c>
      <c r="I217" s="356"/>
      <c r="J217" s="356"/>
      <c r="K217" s="295"/>
    </row>
    <row r="218" spans="2:11" s="1" customFormat="1" ht="15" customHeight="1">
      <c r="B218" s="294"/>
      <c r="C218" s="224"/>
      <c r="D218" s="224"/>
      <c r="E218" s="224"/>
      <c r="F218" s="245">
        <v>4</v>
      </c>
      <c r="G218" s="283"/>
      <c r="H218" s="356" t="s">
        <v>358</v>
      </c>
      <c r="I218" s="356"/>
      <c r="J218" s="356"/>
      <c r="K218" s="295"/>
    </row>
    <row r="219" spans="2:11" s="1" customFormat="1" ht="12.75" customHeight="1">
      <c r="B219" s="296"/>
      <c r="C219" s="297"/>
      <c r="D219" s="297"/>
      <c r="E219" s="297"/>
      <c r="F219" s="297"/>
      <c r="G219" s="297"/>
      <c r="H219" s="297"/>
      <c r="I219" s="297"/>
      <c r="J219" s="297"/>
      <c r="K219" s="298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11</vt:i4>
      </vt:variant>
    </vt:vector>
  </HeadingPairs>
  <TitlesOfParts>
    <vt:vector size="17" baseType="lpstr">
      <vt:lpstr>Rekapitulace stavby</vt:lpstr>
      <vt:lpstr>2023-207_342-1 - SO1 Údrž...</vt:lpstr>
      <vt:lpstr>2023-207_342-2 - SO2 Údrž...</vt:lpstr>
      <vt:lpstr>2023-207_344-1 - SO3 Údrž...</vt:lpstr>
      <vt:lpstr>2023-207_344-2 - SO4 Údrž...</vt:lpstr>
      <vt:lpstr>Pokyny pro vyplnění</vt:lpstr>
      <vt:lpstr>'2023-207_342-1 - SO1 Údrž...'!Názvy_tisku</vt:lpstr>
      <vt:lpstr>'2023-207_342-2 - SO2 Údrž...'!Názvy_tisku</vt:lpstr>
      <vt:lpstr>'2023-207_344-1 - SO3 Údrž...'!Názvy_tisku</vt:lpstr>
      <vt:lpstr>'2023-207_344-2 - SO4 Údrž...'!Názvy_tisku</vt:lpstr>
      <vt:lpstr>'Rekapitulace stavby'!Názvy_tisku</vt:lpstr>
      <vt:lpstr>'2023-207_342-1 - SO1 Údrž...'!Oblast_tisku</vt:lpstr>
      <vt:lpstr>'2023-207_342-2 - SO2 Údrž...'!Oblast_tisku</vt:lpstr>
      <vt:lpstr>'2023-207_344-1 - SO3 Údrž...'!Oblast_tisku</vt:lpstr>
      <vt:lpstr>'2023-207_344-2 - SO4 Údrž...'!Oblast_tisku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Janeček Karel Bc.</dc:creator>
  <cp:lastModifiedBy>Novotná Blanka</cp:lastModifiedBy>
  <dcterms:created xsi:type="dcterms:W3CDTF">2024-06-26T07:00:21Z</dcterms:created>
  <dcterms:modified xsi:type="dcterms:W3CDTF">2024-06-27T09:01:54Z</dcterms:modified>
</cp:coreProperties>
</file>