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29 Údržba HOZ Táborsko A2\Výzva\"/>
    </mc:Choice>
  </mc:AlternateContent>
  <xr:revisionPtr revIDLastSave="0" documentId="13_ncr:1_{41C9FDCB-CDC6-48E5-BC62-0BB312EFFD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-3 - SO3 Klokoty A1 I..." sheetId="2" r:id="rId2"/>
    <sheet name="2024-4 - SO4 Sezimovo Úst..." sheetId="3" r:id="rId3"/>
    <sheet name="2022-5 - SO5 Sezimovo Úst..." sheetId="4" r:id="rId4"/>
    <sheet name="2024-1 - SO1 Meziříčí G I..." sheetId="5" r:id="rId5"/>
    <sheet name="2024-2 - SO2 Klokoty A ID..." sheetId="6" r:id="rId6"/>
    <sheet name="Pokyny pro vyplnění" sheetId="7" r:id="rId7"/>
  </sheets>
  <definedNames>
    <definedName name="_xlnm._FilterDatabase" localSheetId="3" hidden="1">'2022-5 - SO5 Sezimovo Úst...'!$C$80:$K$90</definedName>
    <definedName name="_xlnm._FilterDatabase" localSheetId="4" hidden="1">'2024-1 - SO1 Meziříčí G I...'!$C$80:$K$90</definedName>
    <definedName name="_xlnm._FilterDatabase" localSheetId="5" hidden="1">'2024-2 - SO2 Klokoty A ID...'!$C$80:$K$90</definedName>
    <definedName name="_xlnm._FilterDatabase" localSheetId="1" hidden="1">'2024-3 - SO3 Klokoty A1 I...'!$C$80:$K$95</definedName>
    <definedName name="_xlnm._FilterDatabase" localSheetId="2" hidden="1">'2024-4 - SO4 Sezimovo Úst...'!$C$80:$K$90</definedName>
    <definedName name="_xlnm.Print_Titles" localSheetId="3">'2022-5 - SO5 Sezimovo Úst...'!$80:$80</definedName>
    <definedName name="_xlnm.Print_Titles" localSheetId="4">'2024-1 - SO1 Meziříčí G I...'!$80:$80</definedName>
    <definedName name="_xlnm.Print_Titles" localSheetId="5">'2024-2 - SO2 Klokoty A ID...'!$80:$80</definedName>
    <definedName name="_xlnm.Print_Titles" localSheetId="1">'2024-3 - SO3 Klokoty A1 I...'!$80:$80</definedName>
    <definedName name="_xlnm.Print_Titles" localSheetId="2">'2024-4 - SO4 Sezimovo Úst...'!$80:$80</definedName>
    <definedName name="_xlnm.Print_Titles" localSheetId="0">'Rekapitulace stavby'!$52:$52</definedName>
    <definedName name="_xlnm.Print_Area" localSheetId="3">'2022-5 - SO5 Sezimovo Úst...'!$C$4:$J$39,'2022-5 - SO5 Sezimovo Úst...'!$C$45:$J$62,'2022-5 - SO5 Sezimovo Úst...'!$C$68:$K$90</definedName>
    <definedName name="_xlnm.Print_Area" localSheetId="4">'2024-1 - SO1 Meziříčí G I...'!$C$4:$J$39,'2024-1 - SO1 Meziříčí G I...'!$C$45:$J$62,'2024-1 - SO1 Meziříčí G I...'!$C$68:$K$90</definedName>
    <definedName name="_xlnm.Print_Area" localSheetId="5">'2024-2 - SO2 Klokoty A ID...'!$C$4:$J$39,'2024-2 - SO2 Klokoty A ID...'!$C$45:$J$62,'2024-2 - SO2 Klokoty A ID...'!$C$68:$K$90</definedName>
    <definedName name="_xlnm.Print_Area" localSheetId="1">'2024-3 - SO3 Klokoty A1 I...'!$C$4:$J$39,'2024-3 - SO3 Klokoty A1 I...'!$C$45:$J$62,'2024-3 - SO3 Klokoty A1 I...'!$C$68:$K$95</definedName>
    <definedName name="_xlnm.Print_Area" localSheetId="2">'2024-4 - SO4 Sezimovo Úst...'!$C$4:$J$39,'2024-4 - SO4 Sezimovo Úst...'!$C$45:$J$62,'2024-4 - SO4 Sezimovo Úst...'!$C$68:$K$90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 s="1"/>
  <c r="J17" i="6"/>
  <c r="J12" i="6"/>
  <c r="J75" i="6" s="1"/>
  <c r="E7" i="6"/>
  <c r="E71" i="6" s="1"/>
  <c r="J37" i="5"/>
  <c r="J36" i="5"/>
  <c r="AY58" i="1"/>
  <c r="J35" i="5"/>
  <c r="AX58" i="1" s="1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 s="1"/>
  <c r="J17" i="5"/>
  <c r="J12" i="5"/>
  <c r="J52" i="5" s="1"/>
  <c r="E7" i="5"/>
  <c r="E48" i="5" s="1"/>
  <c r="J37" i="4"/>
  <c r="J36" i="4"/>
  <c r="AY57" i="1" s="1"/>
  <c r="J35" i="4"/>
  <c r="AX57" i="1" s="1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/>
  <c r="J17" i="4"/>
  <c r="J12" i="4"/>
  <c r="J75" i="4" s="1"/>
  <c r="E7" i="4"/>
  <c r="E71" i="4"/>
  <c r="J37" i="3"/>
  <c r="J36" i="3"/>
  <c r="AY56" i="1"/>
  <c r="J35" i="3"/>
  <c r="AX56" i="1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55" i="3" s="1"/>
  <c r="J17" i="3"/>
  <c r="J12" i="3"/>
  <c r="J75" i="3" s="1"/>
  <c r="E7" i="3"/>
  <c r="E48" i="3" s="1"/>
  <c r="J37" i="2"/>
  <c r="J36" i="2"/>
  <c r="AY55" i="1" s="1"/>
  <c r="J35" i="2"/>
  <c r="AX55" i="1" s="1"/>
  <c r="BI94" i="2"/>
  <c r="BH94" i="2"/>
  <c r="BG94" i="2"/>
  <c r="BF94" i="2"/>
  <c r="T94" i="2"/>
  <c r="R94" i="2"/>
  <c r="P94" i="2"/>
  <c r="BI92" i="2"/>
  <c r="BH92" i="2"/>
  <c r="BG92" i="2"/>
  <c r="F35" i="2" s="1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3" i="2"/>
  <c r="BH83" i="2"/>
  <c r="BG83" i="2"/>
  <c r="BF83" i="2"/>
  <c r="T83" i="2"/>
  <c r="R83" i="2"/>
  <c r="P83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87" i="2"/>
  <c r="BK83" i="2"/>
  <c r="BK92" i="2"/>
  <c r="BK89" i="3"/>
  <c r="BK84" i="6"/>
  <c r="J92" i="2"/>
  <c r="BK89" i="4"/>
  <c r="BK89" i="6"/>
  <c r="AS54" i="1"/>
  <c r="J84" i="4"/>
  <c r="J87" i="5"/>
  <c r="J87" i="6"/>
  <c r="BK84" i="3"/>
  <c r="BK90" i="2"/>
  <c r="BK87" i="4"/>
  <c r="BK87" i="6"/>
  <c r="J94" i="2"/>
  <c r="F37" i="2"/>
  <c r="BK84" i="4"/>
  <c r="J89" i="5"/>
  <c r="J89" i="4"/>
  <c r="BK84" i="5"/>
  <c r="J87" i="2"/>
  <c r="J87" i="4"/>
  <c r="F35" i="6"/>
  <c r="BK87" i="3"/>
  <c r="J84" i="6"/>
  <c r="J84" i="3"/>
  <c r="J89" i="6"/>
  <c r="F34" i="2"/>
  <c r="J89" i="3"/>
  <c r="J90" i="2"/>
  <c r="J84" i="5"/>
  <c r="J83" i="2"/>
  <c r="J87" i="3"/>
  <c r="BK89" i="5"/>
  <c r="BK94" i="2"/>
  <c r="BK87" i="5"/>
  <c r="F36" i="2"/>
  <c r="J34" i="2"/>
  <c r="BK86" i="2" l="1"/>
  <c r="BK82" i="2" s="1"/>
  <c r="P86" i="2"/>
  <c r="P82" i="2" s="1"/>
  <c r="P81" i="2" s="1"/>
  <c r="AU55" i="1" s="1"/>
  <c r="R83" i="3"/>
  <c r="R82" i="3"/>
  <c r="R81" i="3"/>
  <c r="P83" i="4"/>
  <c r="P82" i="4"/>
  <c r="P81" i="4" s="1"/>
  <c r="AU57" i="1" s="1"/>
  <c r="T83" i="5"/>
  <c r="T82" i="5" s="1"/>
  <c r="T81" i="5" s="1"/>
  <c r="P83" i="3"/>
  <c r="P82" i="3" s="1"/>
  <c r="P81" i="3" s="1"/>
  <c r="AU56" i="1" s="1"/>
  <c r="BK83" i="4"/>
  <c r="BK82" i="4" s="1"/>
  <c r="J82" i="4" s="1"/>
  <c r="J60" i="4" s="1"/>
  <c r="J83" i="4"/>
  <c r="J61" i="4" s="1"/>
  <c r="BK83" i="5"/>
  <c r="J83" i="5"/>
  <c r="J61" i="5" s="1"/>
  <c r="R86" i="2"/>
  <c r="R82" i="2" s="1"/>
  <c r="R81" i="2" s="1"/>
  <c r="T83" i="3"/>
  <c r="T82" i="3" s="1"/>
  <c r="T81" i="3" s="1"/>
  <c r="R83" i="4"/>
  <c r="R82" i="4" s="1"/>
  <c r="R81" i="4" s="1"/>
  <c r="R83" i="5"/>
  <c r="R82" i="5"/>
  <c r="R81" i="5"/>
  <c r="T86" i="2"/>
  <c r="T82" i="2" s="1"/>
  <c r="T81" i="2" s="1"/>
  <c r="BK83" i="3"/>
  <c r="J83" i="3"/>
  <c r="J61" i="3"/>
  <c r="T83" i="4"/>
  <c r="T82" i="4"/>
  <c r="T81" i="4" s="1"/>
  <c r="P83" i="5"/>
  <c r="P82" i="5"/>
  <c r="P81" i="5" s="1"/>
  <c r="AU58" i="1" s="1"/>
  <c r="BK83" i="6"/>
  <c r="J83" i="6"/>
  <c r="J61" i="6"/>
  <c r="P83" i="6"/>
  <c r="P82" i="6" s="1"/>
  <c r="P81" i="6" s="1"/>
  <c r="AU59" i="1" s="1"/>
  <c r="R83" i="6"/>
  <c r="R82" i="6"/>
  <c r="R81" i="6"/>
  <c r="T83" i="6"/>
  <c r="T82" i="6" s="1"/>
  <c r="T81" i="6" s="1"/>
  <c r="J52" i="6"/>
  <c r="E48" i="6"/>
  <c r="F55" i="6"/>
  <c r="BK82" i="5"/>
  <c r="J82" i="5"/>
  <c r="J60" i="5"/>
  <c r="BE84" i="6"/>
  <c r="BE87" i="6"/>
  <c r="BE89" i="6"/>
  <c r="BB59" i="1"/>
  <c r="BE87" i="5"/>
  <c r="BE84" i="5"/>
  <c r="E71" i="5"/>
  <c r="F55" i="5"/>
  <c r="J75" i="5"/>
  <c r="BE89" i="5"/>
  <c r="E48" i="4"/>
  <c r="J52" i="4"/>
  <c r="F78" i="4"/>
  <c r="BE89" i="4"/>
  <c r="BE87" i="4"/>
  <c r="BE84" i="4"/>
  <c r="J52" i="3"/>
  <c r="E71" i="3"/>
  <c r="F78" i="3"/>
  <c r="BE84" i="3"/>
  <c r="BE87" i="3"/>
  <c r="BE89" i="3"/>
  <c r="J86" i="2"/>
  <c r="J61" i="2" s="1"/>
  <c r="BC55" i="1"/>
  <c r="BE83" i="2"/>
  <c r="BE87" i="2"/>
  <c r="BE90" i="2"/>
  <c r="BE92" i="2"/>
  <c r="BE94" i="2"/>
  <c r="BA55" i="1"/>
  <c r="F55" i="2"/>
  <c r="E71" i="2"/>
  <c r="J75" i="2"/>
  <c r="BB55" i="1"/>
  <c r="AW55" i="1"/>
  <c r="BD55" i="1"/>
  <c r="F34" i="4"/>
  <c r="BA57" i="1" s="1"/>
  <c r="J34" i="3"/>
  <c r="AW56" i="1"/>
  <c r="F35" i="3"/>
  <c r="BB56" i="1" s="1"/>
  <c r="F36" i="3"/>
  <c r="BC56" i="1" s="1"/>
  <c r="F37" i="4"/>
  <c r="BD57" i="1" s="1"/>
  <c r="F35" i="4"/>
  <c r="BB57" i="1"/>
  <c r="F36" i="5"/>
  <c r="BC58" i="1" s="1"/>
  <c r="F34" i="3"/>
  <c r="BA56" i="1" s="1"/>
  <c r="F37" i="3"/>
  <c r="BD56" i="1" s="1"/>
  <c r="J34" i="5"/>
  <c r="AW58" i="1"/>
  <c r="F37" i="6"/>
  <c r="BD59" i="1" s="1"/>
  <c r="F34" i="6"/>
  <c r="BA59" i="1" s="1"/>
  <c r="J34" i="6"/>
  <c r="AW59" i="1" s="1"/>
  <c r="F36" i="6"/>
  <c r="BC59" i="1"/>
  <c r="F37" i="5"/>
  <c r="BD58" i="1" s="1"/>
  <c r="J34" i="4"/>
  <c r="AW57" i="1" s="1"/>
  <c r="F35" i="5"/>
  <c r="BB58" i="1" s="1"/>
  <c r="F36" i="4"/>
  <c r="BC57" i="1"/>
  <c r="F34" i="5"/>
  <c r="BA58" i="1" s="1"/>
  <c r="J82" i="2" l="1"/>
  <c r="J60" i="2" s="1"/>
  <c r="BK81" i="2"/>
  <c r="J81" i="2" s="1"/>
  <c r="J59" i="2" s="1"/>
  <c r="BK82" i="3"/>
  <c r="J82" i="3" s="1"/>
  <c r="J60" i="3" s="1"/>
  <c r="BK82" i="6"/>
  <c r="BK81" i="6"/>
  <c r="J81" i="6"/>
  <c r="J59" i="6" s="1"/>
  <c r="BK81" i="5"/>
  <c r="J81" i="5"/>
  <c r="J59" i="5"/>
  <c r="BK81" i="4"/>
  <c r="J81" i="4"/>
  <c r="J59" i="4"/>
  <c r="AU54" i="1"/>
  <c r="BB54" i="1"/>
  <c r="AX54" i="1" s="1"/>
  <c r="J33" i="5"/>
  <c r="AV58" i="1" s="1"/>
  <c r="AT58" i="1" s="1"/>
  <c r="BA54" i="1"/>
  <c r="AW54" i="1" s="1"/>
  <c r="AK30" i="1" s="1"/>
  <c r="F33" i="4"/>
  <c r="AZ57" i="1" s="1"/>
  <c r="F33" i="2"/>
  <c r="AZ55" i="1" s="1"/>
  <c r="J33" i="3"/>
  <c r="AV56" i="1" s="1"/>
  <c r="AT56" i="1" s="1"/>
  <c r="J33" i="2"/>
  <c r="AV55" i="1" s="1"/>
  <c r="AT55" i="1" s="1"/>
  <c r="J33" i="4"/>
  <c r="AV57" i="1" s="1"/>
  <c r="AT57" i="1" s="1"/>
  <c r="J33" i="6"/>
  <c r="AV59" i="1"/>
  <c r="AT59" i="1"/>
  <c r="J30" i="2"/>
  <c r="AG55" i="1"/>
  <c r="F33" i="3"/>
  <c r="AZ56" i="1" s="1"/>
  <c r="BC54" i="1"/>
  <c r="AY54" i="1" s="1"/>
  <c r="BD54" i="1"/>
  <c r="W33" i="1"/>
  <c r="F33" i="5"/>
  <c r="AZ58" i="1"/>
  <c r="F33" i="6"/>
  <c r="AZ59" i="1" s="1"/>
  <c r="BK81" i="3" l="1"/>
  <c r="J81" i="3"/>
  <c r="J82" i="6"/>
  <c r="J60" i="6" s="1"/>
  <c r="AN55" i="1"/>
  <c r="J39" i="2"/>
  <c r="J30" i="6"/>
  <c r="AG59" i="1"/>
  <c r="AZ54" i="1"/>
  <c r="AV54" i="1"/>
  <c r="AK29" i="1" s="1"/>
  <c r="W32" i="1"/>
  <c r="J30" i="3"/>
  <c r="AG56" i="1" s="1"/>
  <c r="W30" i="1"/>
  <c r="J30" i="5"/>
  <c r="AG58" i="1" s="1"/>
  <c r="AN58" i="1" s="1"/>
  <c r="W31" i="1"/>
  <c r="J30" i="4"/>
  <c r="AG57" i="1" s="1"/>
  <c r="J39" i="3" l="1"/>
  <c r="J39" i="6"/>
  <c r="J59" i="3"/>
  <c r="J39" i="5"/>
  <c r="J39" i="4"/>
  <c r="AN57" i="1"/>
  <c r="AN56" i="1"/>
  <c r="AN59" i="1"/>
  <c r="AG54" i="1"/>
  <c r="AK26" i="1"/>
  <c r="AT54" i="1"/>
  <c r="W29" i="1"/>
  <c r="AN54" i="1" l="1"/>
  <c r="AK35" i="1"/>
</calcChain>
</file>

<file path=xl/sharedStrings.xml><?xml version="1.0" encoding="utf-8"?>
<sst xmlns="http://schemas.openxmlformats.org/spreadsheetml/2006/main" count="1584" uniqueCount="348">
  <si>
    <t>Export Komplet</t>
  </si>
  <si>
    <t>VZ</t>
  </si>
  <si>
    <t>2.0</t>
  </si>
  <si>
    <t>ZAMOK</t>
  </si>
  <si>
    <t>False</t>
  </si>
  <si>
    <t>{836a0e0b-32ef-4457-9f6d-08f019bb7564}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</si>
  <si>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</si>
  <si>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</si>
  <si>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</si>
  <si>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</si>
  <si>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</si>
  <si>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</si>
  <si>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</si>
  <si>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</si>
  <si>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</si>
  <si>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</si>
  <si>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</si>
  <si>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Táborsko</t>
  </si>
  <si>
    <t>KSO:</t>
  </si>
  <si>
    <t/>
  </si>
  <si>
    <t>CC-CZ:</t>
  </si>
  <si>
    <t>Místo:</t>
  </si>
  <si>
    <t>Táborsko</t>
  </si>
  <si>
    <t>Datum:</t>
  </si>
  <si>
    <t>Zadavatel:</t>
  </si>
  <si>
    <t>IČ:</t>
  </si>
  <si>
    <t>01312774</t>
  </si>
  <si>
    <t>SPÚ</t>
  </si>
  <si>
    <t>DIČ:</t>
  </si>
  <si>
    <t>Uchazeč:</t>
  </si>
  <si>
    <t>Vyplň údaj</t>
  </si>
  <si>
    <t>Projektant:</t>
  </si>
  <si>
    <t>Ing. Jan  Zeman, SPÚ, OVHS České Budějovice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</si>
  <si>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</si>
  <si>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</si>
  <si>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</si>
  <si>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</si>
  <si>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</si>
  <si>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</si>
  <si>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</si>
  <si>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</si>
  <si>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</si>
  <si>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</si>
  <si>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</si>
  <si>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</si>
  <si>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</si>
  <si>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</si>
  <si>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</si>
  <si>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</si>
  <si>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</si>
  <si>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</si>
  <si>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</si>
  <si>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</si>
  <si>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</si>
  <si>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</si>
  <si>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</si>
  <si>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</si>
  <si>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</si>
  <si>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</si>
  <si>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</si>
  <si>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</si>
  <si>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</si>
  <si>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</si>
  <si>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</si>
  <si>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</si>
  <si>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</si>
  <si>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</si>
  <si>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</si>
  <si>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</si>
  <si>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</si>
  <si>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</si>
  <si>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</si>
  <si>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</si>
  <si>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</si>
  <si>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</si>
  <si>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</si>
  <si>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2024-3</t>
  </si>
  <si>
    <t>SO3 Klokoty A1 ID 219-113</t>
  </si>
  <si>
    <t>STA</t>
  </si>
  <si>
    <t>1</t>
  </si>
  <si>
    <t>{35ff34f9-a2ac-49d7-9069-c01a6c84649a}</t>
  </si>
  <si>
    <t>2</t>
  </si>
  <si>
    <t>2024-4</t>
  </si>
  <si>
    <t>SO4 Sezimovo Ústí D ID 219-229</t>
  </si>
  <si>
    <t>{04ccc16a-4b9e-4836-9b00-6839b8ba2fb4}</t>
  </si>
  <si>
    <t>2022-5</t>
  </si>
  <si>
    <t>SO5 Sezimovo Ústí C ID 219-228</t>
  </si>
  <si>
    <t>{1fd1dc49-1e7d-4cf2-999e-1205c20da7e9}</t>
  </si>
  <si>
    <t>2024-1</t>
  </si>
  <si>
    <t>SO1 Meziříčí G ID 219-069</t>
  </si>
  <si>
    <t>{1037d2d3-6b24-40ca-8d58-885dafd0fbd9}</t>
  </si>
  <si>
    <t>2024-2</t>
  </si>
  <si>
    <t>SO2 Klokoty A ID 219-112</t>
  </si>
  <si>
    <t>{f3c0f75a-ebcf-4774-89bb-eaa7f2500f37}</t>
  </si>
  <si>
    <t>KRYCÍ LIST SOUPISU PRACÍ</t>
  </si>
  <si>
    <t>Objekt:</t>
  </si>
  <si>
    <t>2024-3 - SO3 Klokoty A1 ID 219-113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</si>
  <si>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</si>
  <si>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</si>
  <si>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</si>
  <si>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</si>
  <si>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</si>
  <si>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</si>
  <si>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</si>
  <si>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</si>
  <si>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</si>
  <si>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</si>
  <si>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</si>
  <si>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</si>
  <si>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</si>
  <si>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</si>
  <si>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</si>
  <si>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</si>
  <si>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</si>
  <si>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</si>
  <si>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</si>
  <si>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</si>
  <si>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</si>
  <si>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</si>
  <si>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</si>
  <si>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</si>
  <si>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</si>
  <si>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</si>
  <si>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</si>
  <si>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2024 01</t>
  </si>
  <si>
    <t>4</t>
  </si>
  <si>
    <t>-967590665</t>
  </si>
  <si>
    <t>Online PSC</t>
  </si>
  <si>
    <t>https://podminky.urs.cz/item/CS_URS_2024_01/111203201</t>
  </si>
  <si>
    <t>VV</t>
  </si>
  <si>
    <t>36*1</t>
  </si>
  <si>
    <t>Zemní práce</t>
  </si>
  <si>
    <t>111103213</t>
  </si>
  <si>
    <t>Kosení travin a vodních rostlin ve vegetačním období divokého porostu hustého</t>
  </si>
  <si>
    <t>ha</t>
  </si>
  <si>
    <t>117536466</t>
  </si>
  <si>
    <t>https://podminky.urs.cz/item/CS_URS_2024_01/111103213</t>
  </si>
  <si>
    <t>5,5*227*0,0001</t>
  </si>
  <si>
    <t>185803106</t>
  </si>
  <si>
    <t>Shrabání pokoseného porostu a organických naplavenin s odvozem do 20 km divokého porostu</t>
  </si>
  <si>
    <t>-679855452</t>
  </si>
  <si>
    <t>https://podminky.urs.cz/item/CS_URS_2024_01/185803106</t>
  </si>
  <si>
    <t>3</t>
  </si>
  <si>
    <t>SPÚ R-001</t>
  </si>
  <si>
    <t>Ekologická likvidace veškeré neupotřeb. dřev. hmoty - z křovina stromů D kmene do 100 mm - v souladu se zákonem o odpadech č. 541/2020 Sb.v platném znění</t>
  </si>
  <si>
    <t>-1404597628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</si>
  <si>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</si>
  <si>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</si>
  <si>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SPÚ R-032</t>
  </si>
  <si>
    <t>Ekologická likvidace divokého porostu - v souladu se zákonem o odpadech č. 541/2020 Sb. vplatném znění</t>
  </si>
  <si>
    <t>1255473398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</si>
  <si>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</si>
  <si>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2024-4 - SO4 Sezimovo Ústí D ID 219-229</t>
  </si>
  <si>
    <t>5*465*0,0001</t>
  </si>
  <si>
    <t>2022-5 - SO5 Sezimovo Ústí C ID 219-228</t>
  </si>
  <si>
    <t>5*300*0,0001</t>
  </si>
  <si>
    <t>2024-1 - SO1 Meziříčí G ID 219-069</t>
  </si>
  <si>
    <t>5,5*266*0,0001</t>
  </si>
  <si>
    <t>2024-2 - SO2 Klokoty A ID 219-112</t>
  </si>
  <si>
    <t>5*390*0,0001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</si>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</sst>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5803106" TargetMode="External"/><Relationship Id="rId2" Type="http://schemas.openxmlformats.org/officeDocument/2006/relationships/hyperlink" Target="https://podminky.urs.cz/item/CS_URS_2024_01/111103213" TargetMode="External"/><Relationship Id="rId1" Type="http://schemas.openxmlformats.org/officeDocument/2006/relationships/hyperlink" Target="https://podminky.urs.cz/item/CS_URS_2024_01/11120320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2"/>
      <c r="AQ5" s="22"/>
      <c r="AR5" s="20"/>
      <c r="BE5" s="31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2"/>
      <c r="AQ6" s="22"/>
      <c r="AR6" s="20"/>
      <c r="BE6" s="31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30</v>
      </c>
      <c r="AO8" s="22"/>
      <c r="AP8" s="22"/>
      <c r="AQ8" s="22"/>
      <c r="AR8" s="20"/>
      <c r="BE8" s="31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6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16"/>
      <c r="BS13" s="17" t="s">
        <v>6</v>
      </c>
    </row>
    <row r="14" spans="1:74" ht="12.75">
      <c r="B14" s="21"/>
      <c r="C14" s="22"/>
      <c r="D14" s="22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1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6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1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6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6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26</v>
      </c>
      <c r="AO19" s="22"/>
      <c r="AP19" s="22"/>
      <c r="AQ19" s="22"/>
      <c r="AR19" s="20"/>
      <c r="BE19" s="31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6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6"/>
    </row>
    <row r="23" spans="1:71" s="1" customFormat="1" ht="48" customHeight="1">
      <c r="B23" s="21"/>
      <c r="C23" s="22"/>
      <c r="D23" s="22"/>
      <c r="E23" s="323" t="s">
        <v>36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2"/>
      <c r="AP23" s="22"/>
      <c r="AQ23" s="22"/>
      <c r="AR23" s="20"/>
      <c r="BE23" s="31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6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4">
        <f>ROUND(AG54,2)</f>
        <v>0</v>
      </c>
      <c r="AL26" s="325"/>
      <c r="AM26" s="325"/>
      <c r="AN26" s="325"/>
      <c r="AO26" s="325"/>
      <c r="AP26" s="36"/>
      <c r="AQ26" s="36"/>
      <c r="AR26" s="39"/>
      <c r="BE26" s="31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6" t="s">
        <v>38</v>
      </c>
      <c r="M28" s="326"/>
      <c r="N28" s="326"/>
      <c r="O28" s="326"/>
      <c r="P28" s="326"/>
      <c r="Q28" s="36"/>
      <c r="R28" s="36"/>
      <c r="S28" s="36"/>
      <c r="T28" s="36"/>
      <c r="U28" s="36"/>
      <c r="V28" s="36"/>
      <c r="W28" s="326" t="s">
        <v>39</v>
      </c>
      <c r="X28" s="326"/>
      <c r="Y28" s="326"/>
      <c r="Z28" s="326"/>
      <c r="AA28" s="326"/>
      <c r="AB28" s="326"/>
      <c r="AC28" s="326"/>
      <c r="AD28" s="326"/>
      <c r="AE28" s="326"/>
      <c r="AF28" s="36"/>
      <c r="AG28" s="36"/>
      <c r="AH28" s="36"/>
      <c r="AI28" s="36"/>
      <c r="AJ28" s="36"/>
      <c r="AK28" s="326" t="s">
        <v>40</v>
      </c>
      <c r="AL28" s="326"/>
      <c r="AM28" s="326"/>
      <c r="AN28" s="326"/>
      <c r="AO28" s="326"/>
      <c r="AP28" s="36"/>
      <c r="AQ28" s="36"/>
      <c r="AR28" s="39"/>
      <c r="BE28" s="316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29">
        <v>0.21</v>
      </c>
      <c r="M29" s="328"/>
      <c r="N29" s="328"/>
      <c r="O29" s="328"/>
      <c r="P29" s="328"/>
      <c r="Q29" s="41"/>
      <c r="R29" s="41"/>
      <c r="S29" s="41"/>
      <c r="T29" s="41"/>
      <c r="U29" s="41"/>
      <c r="V29" s="41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1"/>
      <c r="AG29" s="41"/>
      <c r="AH29" s="41"/>
      <c r="AI29" s="41"/>
      <c r="AJ29" s="41"/>
      <c r="AK29" s="327">
        <f>ROUND(AV54, 2)</f>
        <v>0</v>
      </c>
      <c r="AL29" s="328"/>
      <c r="AM29" s="328"/>
      <c r="AN29" s="328"/>
      <c r="AO29" s="328"/>
      <c r="AP29" s="41"/>
      <c r="AQ29" s="41"/>
      <c r="AR29" s="42"/>
      <c r="BE29" s="317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29">
        <v>0.15</v>
      </c>
      <c r="M30" s="328"/>
      <c r="N30" s="328"/>
      <c r="O30" s="328"/>
      <c r="P30" s="328"/>
      <c r="Q30" s="41"/>
      <c r="R30" s="41"/>
      <c r="S30" s="41"/>
      <c r="T30" s="41"/>
      <c r="U30" s="41"/>
      <c r="V30" s="41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1"/>
      <c r="AG30" s="41"/>
      <c r="AH30" s="41"/>
      <c r="AI30" s="41"/>
      <c r="AJ30" s="41"/>
      <c r="AK30" s="327">
        <f>ROUND(AW54, 2)</f>
        <v>0</v>
      </c>
      <c r="AL30" s="328"/>
      <c r="AM30" s="328"/>
      <c r="AN30" s="328"/>
      <c r="AO30" s="328"/>
      <c r="AP30" s="41"/>
      <c r="AQ30" s="41"/>
      <c r="AR30" s="42"/>
      <c r="BE30" s="317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29">
        <v>0.21</v>
      </c>
      <c r="M31" s="328"/>
      <c r="N31" s="328"/>
      <c r="O31" s="328"/>
      <c r="P31" s="328"/>
      <c r="Q31" s="41"/>
      <c r="R31" s="41"/>
      <c r="S31" s="41"/>
      <c r="T31" s="41"/>
      <c r="U31" s="41"/>
      <c r="V31" s="41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1"/>
      <c r="AG31" s="41"/>
      <c r="AH31" s="41"/>
      <c r="AI31" s="41"/>
      <c r="AJ31" s="41"/>
      <c r="AK31" s="327">
        <v>0</v>
      </c>
      <c r="AL31" s="328"/>
      <c r="AM31" s="328"/>
      <c r="AN31" s="328"/>
      <c r="AO31" s="328"/>
      <c r="AP31" s="41"/>
      <c r="AQ31" s="41"/>
      <c r="AR31" s="42"/>
      <c r="BE31" s="317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29">
        <v>0.15</v>
      </c>
      <c r="M32" s="328"/>
      <c r="N32" s="328"/>
      <c r="O32" s="328"/>
      <c r="P32" s="328"/>
      <c r="Q32" s="41"/>
      <c r="R32" s="41"/>
      <c r="S32" s="41"/>
      <c r="T32" s="41"/>
      <c r="U32" s="41"/>
      <c r="V32" s="41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1"/>
      <c r="AG32" s="41"/>
      <c r="AH32" s="41"/>
      <c r="AI32" s="41"/>
      <c r="AJ32" s="41"/>
      <c r="AK32" s="327">
        <v>0</v>
      </c>
      <c r="AL32" s="328"/>
      <c r="AM32" s="328"/>
      <c r="AN32" s="328"/>
      <c r="AO32" s="328"/>
      <c r="AP32" s="41"/>
      <c r="AQ32" s="41"/>
      <c r="AR32" s="42"/>
      <c r="BE32" s="317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29">
        <v>0</v>
      </c>
      <c r="M33" s="328"/>
      <c r="N33" s="328"/>
      <c r="O33" s="328"/>
      <c r="P33" s="328"/>
      <c r="Q33" s="41"/>
      <c r="R33" s="41"/>
      <c r="S33" s="41"/>
      <c r="T33" s="41"/>
      <c r="U33" s="41"/>
      <c r="V33" s="41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1"/>
      <c r="AG33" s="41"/>
      <c r="AH33" s="41"/>
      <c r="AI33" s="41"/>
      <c r="AJ33" s="41"/>
      <c r="AK33" s="327">
        <v>0</v>
      </c>
      <c r="AL33" s="328"/>
      <c r="AM33" s="328"/>
      <c r="AN33" s="328"/>
      <c r="AO33" s="32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33" t="s">
        <v>49</v>
      </c>
      <c r="Y35" s="331"/>
      <c r="Z35" s="331"/>
      <c r="AA35" s="331"/>
      <c r="AB35" s="331"/>
      <c r="AC35" s="45"/>
      <c r="AD35" s="45"/>
      <c r="AE35" s="45"/>
      <c r="AF35" s="45"/>
      <c r="AG35" s="45"/>
      <c r="AH35" s="45"/>
      <c r="AI35" s="45"/>
      <c r="AJ35" s="45"/>
      <c r="AK35" s="330">
        <f>SUM(AK26:AK33)</f>
        <v>0</v>
      </c>
      <c r="AL35" s="331"/>
      <c r="AM35" s="331"/>
      <c r="AN35" s="331"/>
      <c r="AO35" s="33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95" t="str">
        <f>K6</f>
        <v>Údržba HOZ Táborsko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Táborsko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97" t="str">
        <f>IF(AN8= "","",AN8)</f>
        <v>Vyplň údaj</v>
      </c>
      <c r="AN47" s="297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6.45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98" t="str">
        <f>IF(E17="","",E17)</f>
        <v>Ing. Jan  Zeman, SPÚ, OVHS České Budějovice</v>
      </c>
      <c r="AN49" s="299"/>
      <c r="AO49" s="299"/>
      <c r="AP49" s="299"/>
      <c r="AQ49" s="36"/>
      <c r="AR49" s="39"/>
      <c r="AS49" s="300" t="s">
        <v>51</v>
      </c>
      <c r="AT49" s="301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98" t="str">
        <f>IF(E20="","",E20)</f>
        <v>SPÚ</v>
      </c>
      <c r="AN50" s="299"/>
      <c r="AO50" s="299"/>
      <c r="AP50" s="299"/>
      <c r="AQ50" s="36"/>
      <c r="AR50" s="39"/>
      <c r="AS50" s="302"/>
      <c r="AT50" s="303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04"/>
      <c r="AT51" s="305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06" t="s">
        <v>52</v>
      </c>
      <c r="D52" s="307"/>
      <c r="E52" s="307"/>
      <c r="F52" s="307"/>
      <c r="G52" s="307"/>
      <c r="H52" s="66"/>
      <c r="I52" s="309" t="s">
        <v>53</v>
      </c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8" t="s">
        <v>54</v>
      </c>
      <c r="AH52" s="307"/>
      <c r="AI52" s="307"/>
      <c r="AJ52" s="307"/>
      <c r="AK52" s="307"/>
      <c r="AL52" s="307"/>
      <c r="AM52" s="307"/>
      <c r="AN52" s="309" t="s">
        <v>55</v>
      </c>
      <c r="AO52" s="307"/>
      <c r="AP52" s="307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3">
        <f>ROUND(SUM(AG55:AG59),2)</f>
        <v>0</v>
      </c>
      <c r="AH54" s="313"/>
      <c r="AI54" s="313"/>
      <c r="AJ54" s="313"/>
      <c r="AK54" s="313"/>
      <c r="AL54" s="313"/>
      <c r="AM54" s="313"/>
      <c r="AN54" s="314">
        <f t="shared" ref="AN54:AN59" si="0">SUM(AG54,AT54)</f>
        <v>0</v>
      </c>
      <c r="AO54" s="314"/>
      <c r="AP54" s="314"/>
      <c r="AQ54" s="78" t="s">
        <v>19</v>
      </c>
      <c r="AR54" s="79"/>
      <c r="AS54" s="80">
        <f>ROUND(SUM(AS55:AS59),2)</f>
        <v>0</v>
      </c>
      <c r="AT54" s="81">
        <f t="shared" ref="AT54:AT59" si="1">ROUND(SUM(AV54:AW54),2)</f>
        <v>0</v>
      </c>
      <c r="AU54" s="82">
        <f>ROUND(SUM(AU55:AU59),5)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ROUND(SUM(AZ55:AZ59),2)</f>
        <v>0</v>
      </c>
      <c r="BA54" s="81">
        <f>ROUND(SUM(BA55:BA59),2)</f>
        <v>0</v>
      </c>
      <c r="BB54" s="81">
        <f>ROUND(SUM(BB55:BB59),2)</f>
        <v>0</v>
      </c>
      <c r="BC54" s="81">
        <f>ROUND(SUM(BC55:BC59),2)</f>
        <v>0</v>
      </c>
      <c r="BD54" s="83">
        <f>ROUND(SUM(BD55:BD59),2)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4.45" customHeight="1">
      <c r="A55" s="86" t="s">
        <v>75</v>
      </c>
      <c r="B55" s="87"/>
      <c r="C55" s="88"/>
      <c r="D55" s="310" t="s">
        <v>76</v>
      </c>
      <c r="E55" s="310"/>
      <c r="F55" s="310"/>
      <c r="G55" s="310"/>
      <c r="H55" s="310"/>
      <c r="I55" s="89"/>
      <c r="J55" s="310" t="s">
        <v>77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1">
        <f>'2024-3 - SO3 Klokoty A1 I...'!J30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90" t="s">
        <v>78</v>
      </c>
      <c r="AR55" s="91"/>
      <c r="AS55" s="92">
        <v>0</v>
      </c>
      <c r="AT55" s="93">
        <f t="shared" si="1"/>
        <v>0</v>
      </c>
      <c r="AU55" s="94">
        <f>'2024-3 - SO3 Klokoty A1 I...'!P81</f>
        <v>0</v>
      </c>
      <c r="AV55" s="93">
        <f>'2024-3 - SO3 Klokoty A1 I...'!J33</f>
        <v>0</v>
      </c>
      <c r="AW55" s="93">
        <f>'2024-3 - SO3 Klokoty A1 I...'!J34</f>
        <v>0</v>
      </c>
      <c r="AX55" s="93">
        <f>'2024-3 - SO3 Klokoty A1 I...'!J35</f>
        <v>0</v>
      </c>
      <c r="AY55" s="93">
        <f>'2024-3 - SO3 Klokoty A1 I...'!J36</f>
        <v>0</v>
      </c>
      <c r="AZ55" s="93">
        <f>'2024-3 - SO3 Klokoty A1 I...'!F33</f>
        <v>0</v>
      </c>
      <c r="BA55" s="93">
        <f>'2024-3 - SO3 Klokoty A1 I...'!F34</f>
        <v>0</v>
      </c>
      <c r="BB55" s="93">
        <f>'2024-3 - SO3 Klokoty A1 I...'!F35</f>
        <v>0</v>
      </c>
      <c r="BC55" s="93">
        <f>'2024-3 - SO3 Klokoty A1 I...'!F36</f>
        <v>0</v>
      </c>
      <c r="BD55" s="95">
        <f>'2024-3 - SO3 Klokoty A1 I...'!F37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7" customFormat="1" ht="14.45" customHeight="1">
      <c r="A56" s="86" t="s">
        <v>75</v>
      </c>
      <c r="B56" s="87"/>
      <c r="C56" s="88"/>
      <c r="D56" s="310" t="s">
        <v>82</v>
      </c>
      <c r="E56" s="310"/>
      <c r="F56" s="310"/>
      <c r="G56" s="310"/>
      <c r="H56" s="310"/>
      <c r="I56" s="89"/>
      <c r="J56" s="310" t="s">
        <v>83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1">
        <f>'2024-4 - SO4 Sezimovo Úst...'!J30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90" t="s">
        <v>78</v>
      </c>
      <c r="AR56" s="91"/>
      <c r="AS56" s="92">
        <v>0</v>
      </c>
      <c r="AT56" s="93">
        <f t="shared" si="1"/>
        <v>0</v>
      </c>
      <c r="AU56" s="94">
        <f>'2024-4 - SO4 Sezimovo Úst...'!P81</f>
        <v>0</v>
      </c>
      <c r="AV56" s="93">
        <f>'2024-4 - SO4 Sezimovo Úst...'!J33</f>
        <v>0</v>
      </c>
      <c r="AW56" s="93">
        <f>'2024-4 - SO4 Sezimovo Úst...'!J34</f>
        <v>0</v>
      </c>
      <c r="AX56" s="93">
        <f>'2024-4 - SO4 Sezimovo Úst...'!J35</f>
        <v>0</v>
      </c>
      <c r="AY56" s="93">
        <f>'2024-4 - SO4 Sezimovo Úst...'!J36</f>
        <v>0</v>
      </c>
      <c r="AZ56" s="93">
        <f>'2024-4 - SO4 Sezimovo Úst...'!F33</f>
        <v>0</v>
      </c>
      <c r="BA56" s="93">
        <f>'2024-4 - SO4 Sezimovo Úst...'!F34</f>
        <v>0</v>
      </c>
      <c r="BB56" s="93">
        <f>'2024-4 - SO4 Sezimovo Úst...'!F35</f>
        <v>0</v>
      </c>
      <c r="BC56" s="93">
        <f>'2024-4 - SO4 Sezimovo Úst...'!F36</f>
        <v>0</v>
      </c>
      <c r="BD56" s="95">
        <f>'2024-4 - SO4 Sezimovo Úst...'!F37</f>
        <v>0</v>
      </c>
      <c r="BT56" s="96" t="s">
        <v>79</v>
      </c>
      <c r="BV56" s="96" t="s">
        <v>73</v>
      </c>
      <c r="BW56" s="96" t="s">
        <v>84</v>
      </c>
      <c r="BX56" s="96" t="s">
        <v>5</v>
      </c>
      <c r="CL56" s="96" t="s">
        <v>19</v>
      </c>
      <c r="CM56" s="96" t="s">
        <v>81</v>
      </c>
    </row>
    <row r="57" spans="1:91" s="7" customFormat="1" ht="14.45" customHeight="1">
      <c r="A57" s="86" t="s">
        <v>75</v>
      </c>
      <c r="B57" s="87"/>
      <c r="C57" s="88"/>
      <c r="D57" s="310" t="s">
        <v>85</v>
      </c>
      <c r="E57" s="310"/>
      <c r="F57" s="310"/>
      <c r="G57" s="310"/>
      <c r="H57" s="310"/>
      <c r="I57" s="89"/>
      <c r="J57" s="310" t="s">
        <v>86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1">
        <f>'2022-5 - SO5 Sezimovo Úst...'!J30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90" t="s">
        <v>78</v>
      </c>
      <c r="AR57" s="91"/>
      <c r="AS57" s="92">
        <v>0</v>
      </c>
      <c r="AT57" s="93">
        <f t="shared" si="1"/>
        <v>0</v>
      </c>
      <c r="AU57" s="94">
        <f>'2022-5 - SO5 Sezimovo Úst...'!P81</f>
        <v>0</v>
      </c>
      <c r="AV57" s="93">
        <f>'2022-5 - SO5 Sezimovo Úst...'!J33</f>
        <v>0</v>
      </c>
      <c r="AW57" s="93">
        <f>'2022-5 - SO5 Sezimovo Úst...'!J34</f>
        <v>0</v>
      </c>
      <c r="AX57" s="93">
        <f>'2022-5 - SO5 Sezimovo Úst...'!J35</f>
        <v>0</v>
      </c>
      <c r="AY57" s="93">
        <f>'2022-5 - SO5 Sezimovo Úst...'!J36</f>
        <v>0</v>
      </c>
      <c r="AZ57" s="93">
        <f>'2022-5 - SO5 Sezimovo Úst...'!F33</f>
        <v>0</v>
      </c>
      <c r="BA57" s="93">
        <f>'2022-5 - SO5 Sezimovo Úst...'!F34</f>
        <v>0</v>
      </c>
      <c r="BB57" s="93">
        <f>'2022-5 - SO5 Sezimovo Úst...'!F35</f>
        <v>0</v>
      </c>
      <c r="BC57" s="93">
        <f>'2022-5 - SO5 Sezimovo Úst...'!F36</f>
        <v>0</v>
      </c>
      <c r="BD57" s="95">
        <f>'2022-5 - SO5 Sezimovo Úst...'!F37</f>
        <v>0</v>
      </c>
      <c r="BT57" s="96" t="s">
        <v>79</v>
      </c>
      <c r="BV57" s="96" t="s">
        <v>73</v>
      </c>
      <c r="BW57" s="96" t="s">
        <v>87</v>
      </c>
      <c r="BX57" s="96" t="s">
        <v>5</v>
      </c>
      <c r="CL57" s="96" t="s">
        <v>19</v>
      </c>
      <c r="CM57" s="96" t="s">
        <v>81</v>
      </c>
    </row>
    <row r="58" spans="1:91" s="7" customFormat="1" ht="14.45" customHeight="1">
      <c r="A58" s="86" t="s">
        <v>75</v>
      </c>
      <c r="B58" s="87"/>
      <c r="C58" s="88"/>
      <c r="D58" s="310" t="s">
        <v>88</v>
      </c>
      <c r="E58" s="310"/>
      <c r="F58" s="310"/>
      <c r="G58" s="310"/>
      <c r="H58" s="310"/>
      <c r="I58" s="89"/>
      <c r="J58" s="310" t="s">
        <v>89</v>
      </c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1">
        <f>'2024-1 - SO1 Meziříčí G I...'!J30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90" t="s">
        <v>78</v>
      </c>
      <c r="AR58" s="91"/>
      <c r="AS58" s="92">
        <v>0</v>
      </c>
      <c r="AT58" s="93">
        <f t="shared" si="1"/>
        <v>0</v>
      </c>
      <c r="AU58" s="94">
        <f>'2024-1 - SO1 Meziříčí G I...'!P81</f>
        <v>0</v>
      </c>
      <c r="AV58" s="93">
        <f>'2024-1 - SO1 Meziříčí G I...'!J33</f>
        <v>0</v>
      </c>
      <c r="AW58" s="93">
        <f>'2024-1 - SO1 Meziříčí G I...'!J34</f>
        <v>0</v>
      </c>
      <c r="AX58" s="93">
        <f>'2024-1 - SO1 Meziříčí G I...'!J35</f>
        <v>0</v>
      </c>
      <c r="AY58" s="93">
        <f>'2024-1 - SO1 Meziříčí G I...'!J36</f>
        <v>0</v>
      </c>
      <c r="AZ58" s="93">
        <f>'2024-1 - SO1 Meziříčí G I...'!F33</f>
        <v>0</v>
      </c>
      <c r="BA58" s="93">
        <f>'2024-1 - SO1 Meziříčí G I...'!F34</f>
        <v>0</v>
      </c>
      <c r="BB58" s="93">
        <f>'2024-1 - SO1 Meziříčí G I...'!F35</f>
        <v>0</v>
      </c>
      <c r="BC58" s="93">
        <f>'2024-1 - SO1 Meziříčí G I...'!F36</f>
        <v>0</v>
      </c>
      <c r="BD58" s="95">
        <f>'2024-1 - SO1 Meziříčí G I...'!F37</f>
        <v>0</v>
      </c>
      <c r="BT58" s="96" t="s">
        <v>79</v>
      </c>
      <c r="BV58" s="96" t="s">
        <v>73</v>
      </c>
      <c r="BW58" s="96" t="s">
        <v>90</v>
      </c>
      <c r="BX58" s="96" t="s">
        <v>5</v>
      </c>
      <c r="CL58" s="96" t="s">
        <v>19</v>
      </c>
      <c r="CM58" s="96" t="s">
        <v>81</v>
      </c>
    </row>
    <row r="59" spans="1:91" s="7" customFormat="1" ht="14.45" customHeight="1">
      <c r="A59" s="86" t="s">
        <v>75</v>
      </c>
      <c r="B59" s="87"/>
      <c r="C59" s="88"/>
      <c r="D59" s="310" t="s">
        <v>91</v>
      </c>
      <c r="E59" s="310"/>
      <c r="F59" s="310"/>
      <c r="G59" s="310"/>
      <c r="H59" s="310"/>
      <c r="I59" s="89"/>
      <c r="J59" s="310" t="s">
        <v>92</v>
      </c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1">
        <f>'2024-2 - SO2 Klokoty A ID...'!J30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90" t="s">
        <v>78</v>
      </c>
      <c r="AR59" s="91"/>
      <c r="AS59" s="97">
        <v>0</v>
      </c>
      <c r="AT59" s="98">
        <f t="shared" si="1"/>
        <v>0</v>
      </c>
      <c r="AU59" s="99">
        <f>'2024-2 - SO2 Klokoty A ID...'!P81</f>
        <v>0</v>
      </c>
      <c r="AV59" s="98">
        <f>'2024-2 - SO2 Klokoty A ID...'!J33</f>
        <v>0</v>
      </c>
      <c r="AW59" s="98">
        <f>'2024-2 - SO2 Klokoty A ID...'!J34</f>
        <v>0</v>
      </c>
      <c r="AX59" s="98">
        <f>'2024-2 - SO2 Klokoty A ID...'!J35</f>
        <v>0</v>
      </c>
      <c r="AY59" s="98">
        <f>'2024-2 - SO2 Klokoty A ID...'!J36</f>
        <v>0</v>
      </c>
      <c r="AZ59" s="98">
        <f>'2024-2 - SO2 Klokoty A ID...'!F33</f>
        <v>0</v>
      </c>
      <c r="BA59" s="98">
        <f>'2024-2 - SO2 Klokoty A ID...'!F34</f>
        <v>0</v>
      </c>
      <c r="BB59" s="98">
        <f>'2024-2 - SO2 Klokoty A ID...'!F35</f>
        <v>0</v>
      </c>
      <c r="BC59" s="98">
        <f>'2024-2 - SO2 Klokoty A ID...'!F36</f>
        <v>0</v>
      </c>
      <c r="BD59" s="100">
        <f>'2024-2 - SO2 Klokoty A ID...'!F37</f>
        <v>0</v>
      </c>
      <c r="BT59" s="96" t="s">
        <v>79</v>
      </c>
      <c r="BV59" s="96" t="s">
        <v>73</v>
      </c>
      <c r="BW59" s="96" t="s">
        <v>93</v>
      </c>
      <c r="BX59" s="96" t="s">
        <v>5</v>
      </c>
      <c r="CL59" s="96" t="s">
        <v>19</v>
      </c>
      <c r="CM59" s="96" t="s">
        <v>81</v>
      </c>
    </row>
    <row r="60" spans="1:91" s="2" customFormat="1" ht="30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91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39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</sheetData>
  <sheetProtection algorithmName="SHA-512" hashValue="kiQPGqx3Sz33rsq52lrZu0cUGTpxsBZSlG9F0+jmyGD/UYIb6/pxkE9hvtjKcoMnhBcXKk09aMjOrVanEWliPg==" saltValue="o8/BrZTzjvwBMkxu3ZUgcemMJ5HdzNyJTXGvdwHvv23sjh9ZpPDkoDKdbFOxUrPAs6mbr0Y557F27iCG1K8BC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2024-3 - SO3 Klokoty A1 I...'!C2" display="/" xr:uid="{00000000-0004-0000-0000-000000000000}"/>
    <hyperlink ref="A56" location="'2024-4 - SO4 Sezimovo Úst...'!C2" display="/" xr:uid="{00000000-0004-0000-0000-000001000000}"/>
    <hyperlink ref="A57" location="'2022-5 - SO5 Sezimovo Úst...'!C2" display="/" xr:uid="{00000000-0004-0000-0000-000002000000}"/>
    <hyperlink ref="A58" location="'2024-1 - SO1 Meziříčí G I...'!C2" display="/" xr:uid="{00000000-0004-0000-0000-000003000000}"/>
    <hyperlink ref="A59" location="'2024-2 - SO2 Klokoty A ID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Táborsko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95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96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ROUND((SUM(BE81:BE95)),  2)</f>
        <v>0</v>
      </c>
      <c r="G33" s="34"/>
      <c r="H33" s="34"/>
      <c r="I33" s="118">
        <v>0.21</v>
      </c>
      <c r="J33" s="117">
        <f>ROUND(((SUM(BE81:BE95))*I33),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ROUND((SUM(BF81:BF95)),  2)</f>
        <v>0</v>
      </c>
      <c r="G34" s="34"/>
      <c r="H34" s="34"/>
      <c r="I34" s="118">
        <v>0.15</v>
      </c>
      <c r="J34" s="117">
        <f>ROUND(((SUM(BF81:BF95))*I34),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97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Táborsko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5" t="str">
        <f>E9</f>
        <v>2024-3 - SO3 Klokoty A1 ID 219-113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98</v>
      </c>
      <c r="D57" s="131"/>
      <c r="E57" s="131"/>
      <c r="F57" s="131"/>
      <c r="G57" s="131"/>
      <c r="H57" s="131"/>
      <c r="I57" s="131"/>
      <c r="J57" s="132" t="s">
        <v>99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100</v>
      </c>
    </row>
    <row r="60" spans="1:47" s="9" customFormat="1" ht="24.95" customHeight="1">
      <c r="B60" s="134"/>
      <c r="C60" s="135"/>
      <c r="D60" s="136" t="s">
        <v>101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102</v>
      </c>
      <c r="E61" s="143"/>
      <c r="F61" s="143"/>
      <c r="G61" s="143"/>
      <c r="H61" s="143"/>
      <c r="I61" s="143"/>
      <c r="J61" s="144">
        <f>J86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103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Táborsko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5" t="str">
        <f>E9</f>
        <v>2024-3 - SO3 Klokoty A1 ID 219-113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104</v>
      </c>
      <c r="D80" s="149" t="s">
        <v>56</v>
      </c>
      <c r="E80" s="149" t="s">
        <v>52</v>
      </c>
      <c r="F80" s="149" t="s">
        <v>53</v>
      </c>
      <c r="G80" s="149" t="s">
        <v>105</v>
      </c>
      <c r="H80" s="149" t="s">
        <v>106</v>
      </c>
      <c r="I80" s="149" t="s">
        <v>107</v>
      </c>
      <c r="J80" s="149" t="s">
        <v>99</v>
      </c>
      <c r="K80" s="150" t="s">
        <v>108</v>
      </c>
      <c r="L80" s="151"/>
      <c r="M80" s="68" t="s">
        <v>19</v>
      </c>
      <c r="N80" s="69" t="s">
        <v>41</v>
      </c>
      <c r="O80" s="69" t="s">
        <v>109</v>
      </c>
      <c r="P80" s="69" t="s">
        <v>110</v>
      </c>
      <c r="Q80" s="69" t="s">
        <v>111</v>
      </c>
      <c r="R80" s="69" t="s">
        <v>112</v>
      </c>
      <c r="S80" s="69" t="s">
        <v>113</v>
      </c>
      <c r="T80" s="70" t="s">
        <v>114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115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100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116</v>
      </c>
      <c r="F82" s="160" t="s">
        <v>117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P83+SUM(P84:P86)</f>
        <v>0</v>
      </c>
      <c r="Q82" s="165"/>
      <c r="R82" s="166">
        <f>R83+SUM(R84:R86)</f>
        <v>0</v>
      </c>
      <c r="S82" s="165"/>
      <c r="T82" s="167">
        <f>T83+SUM(T84:T86)</f>
        <v>0</v>
      </c>
      <c r="AR82" s="168" t="s">
        <v>79</v>
      </c>
      <c r="AT82" s="169" t="s">
        <v>70</v>
      </c>
      <c r="AU82" s="169" t="s">
        <v>71</v>
      </c>
      <c r="AY82" s="168" t="s">
        <v>118</v>
      </c>
      <c r="BK82" s="170">
        <f>BK83+SUM(BK84:BK86)</f>
        <v>0</v>
      </c>
    </row>
    <row r="83" spans="1:65" s="2" customFormat="1" ht="22.15" customHeight="1">
      <c r="A83" s="34"/>
      <c r="B83" s="35"/>
      <c r="C83" s="171" t="s">
        <v>119</v>
      </c>
      <c r="D83" s="171" t="s">
        <v>120</v>
      </c>
      <c r="E83" s="172" t="s">
        <v>121</v>
      </c>
      <c r="F83" s="173" t="s">
        <v>122</v>
      </c>
      <c r="G83" s="174" t="s">
        <v>123</v>
      </c>
      <c r="H83" s="175">
        <v>36</v>
      </c>
      <c r="I83" s="176"/>
      <c r="J83" s="177">
        <f>ROUND(I83*H83,2)</f>
        <v>0</v>
      </c>
      <c r="K83" s="173" t="s">
        <v>124</v>
      </c>
      <c r="L83" s="39"/>
      <c r="M83" s="178" t="s">
        <v>19</v>
      </c>
      <c r="N83" s="179" t="s">
        <v>42</v>
      </c>
      <c r="O83" s="64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2" t="s">
        <v>125</v>
      </c>
      <c r="AT83" s="182" t="s">
        <v>120</v>
      </c>
      <c r="AU83" s="182" t="s">
        <v>79</v>
      </c>
      <c r="AY83" s="17" t="s">
        <v>118</v>
      </c>
      <c r="BE83" s="183">
        <f>IF(N83="základní",J83,0)</f>
        <v>0</v>
      </c>
      <c r="BF83" s="183">
        <f>IF(N83="snížená",J83,0)</f>
        <v>0</v>
      </c>
      <c r="BG83" s="183">
        <f>IF(N83="zákl. přenesená",J83,0)</f>
        <v>0</v>
      </c>
      <c r="BH83" s="183">
        <f>IF(N83="sníž. přenesená",J83,0)</f>
        <v>0</v>
      </c>
      <c r="BI83" s="183">
        <f>IF(N83="nulová",J83,0)</f>
        <v>0</v>
      </c>
      <c r="BJ83" s="17" t="s">
        <v>79</v>
      </c>
      <c r="BK83" s="183">
        <f>ROUND(I83*H83,2)</f>
        <v>0</v>
      </c>
      <c r="BL83" s="17" t="s">
        <v>125</v>
      </c>
      <c r="BM83" s="182" t="s">
        <v>126</v>
      </c>
    </row>
    <row r="84" spans="1:65" s="2" customFormat="1" ht="11.25">
      <c r="A84" s="34"/>
      <c r="B84" s="35"/>
      <c r="C84" s="36"/>
      <c r="D84" s="184" t="s">
        <v>127</v>
      </c>
      <c r="E84" s="36"/>
      <c r="F84" s="185" t="s">
        <v>128</v>
      </c>
      <c r="G84" s="36"/>
      <c r="H84" s="36"/>
      <c r="I84" s="186"/>
      <c r="J84" s="36"/>
      <c r="K84" s="36"/>
      <c r="L84" s="39"/>
      <c r="M84" s="187"/>
      <c r="N84" s="188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127</v>
      </c>
      <c r="AU84" s="17" t="s">
        <v>79</v>
      </c>
    </row>
    <row r="85" spans="1:65" s="13" customFormat="1" ht="11.25">
      <c r="B85" s="189"/>
      <c r="C85" s="190"/>
      <c r="D85" s="191" t="s">
        <v>129</v>
      </c>
      <c r="E85" s="192" t="s">
        <v>19</v>
      </c>
      <c r="F85" s="193" t="s">
        <v>130</v>
      </c>
      <c r="G85" s="190"/>
      <c r="H85" s="194">
        <v>36</v>
      </c>
      <c r="I85" s="195"/>
      <c r="J85" s="190"/>
      <c r="K85" s="190"/>
      <c r="L85" s="196"/>
      <c r="M85" s="197"/>
      <c r="N85" s="198"/>
      <c r="O85" s="198"/>
      <c r="P85" s="198"/>
      <c r="Q85" s="198"/>
      <c r="R85" s="198"/>
      <c r="S85" s="198"/>
      <c r="T85" s="199"/>
      <c r="AT85" s="200" t="s">
        <v>129</v>
      </c>
      <c r="AU85" s="200" t="s">
        <v>79</v>
      </c>
      <c r="AV85" s="13" t="s">
        <v>81</v>
      </c>
      <c r="AW85" s="13" t="s">
        <v>33</v>
      </c>
      <c r="AX85" s="13" t="s">
        <v>79</v>
      </c>
      <c r="AY85" s="200" t="s">
        <v>118</v>
      </c>
    </row>
    <row r="86" spans="1:65" s="12" customFormat="1" ht="22.9" customHeight="1">
      <c r="B86" s="157"/>
      <c r="C86" s="158"/>
      <c r="D86" s="159" t="s">
        <v>70</v>
      </c>
      <c r="E86" s="201" t="s">
        <v>79</v>
      </c>
      <c r="F86" s="201" t="s">
        <v>131</v>
      </c>
      <c r="G86" s="158"/>
      <c r="H86" s="158"/>
      <c r="I86" s="161"/>
      <c r="J86" s="202">
        <f>BK86</f>
        <v>0</v>
      </c>
      <c r="K86" s="158"/>
      <c r="L86" s="163"/>
      <c r="M86" s="164"/>
      <c r="N86" s="165"/>
      <c r="O86" s="165"/>
      <c r="P86" s="166">
        <f>SUM(P87:P95)</f>
        <v>0</v>
      </c>
      <c r="Q86" s="165"/>
      <c r="R86" s="166">
        <f>SUM(R87:R95)</f>
        <v>0</v>
      </c>
      <c r="S86" s="165"/>
      <c r="T86" s="167">
        <f>SUM(T87:T95)</f>
        <v>0</v>
      </c>
      <c r="AR86" s="168" t="s">
        <v>79</v>
      </c>
      <c r="AT86" s="169" t="s">
        <v>70</v>
      </c>
      <c r="AU86" s="169" t="s">
        <v>79</v>
      </c>
      <c r="AY86" s="168" t="s">
        <v>118</v>
      </c>
      <c r="BK86" s="170">
        <f>SUM(BK87:BK95)</f>
        <v>0</v>
      </c>
    </row>
    <row r="87" spans="1:65" s="2" customFormat="1" ht="14.45" customHeight="1">
      <c r="A87" s="34"/>
      <c r="B87" s="35"/>
      <c r="C87" s="171" t="s">
        <v>79</v>
      </c>
      <c r="D87" s="171" t="s">
        <v>120</v>
      </c>
      <c r="E87" s="172" t="s">
        <v>132</v>
      </c>
      <c r="F87" s="173" t="s">
        <v>133</v>
      </c>
      <c r="G87" s="174" t="s">
        <v>134</v>
      </c>
      <c r="H87" s="175">
        <v>0.125</v>
      </c>
      <c r="I87" s="176"/>
      <c r="J87" s="177">
        <f>ROUND(I87*H87,2)</f>
        <v>0</v>
      </c>
      <c r="K87" s="173" t="s">
        <v>124</v>
      </c>
      <c r="L87" s="39"/>
      <c r="M87" s="178" t="s">
        <v>19</v>
      </c>
      <c r="N87" s="179" t="s">
        <v>42</v>
      </c>
      <c r="O87" s="64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2" t="s">
        <v>125</v>
      </c>
      <c r="AT87" s="182" t="s">
        <v>120</v>
      </c>
      <c r="AU87" s="182" t="s">
        <v>81</v>
      </c>
      <c r="AY87" s="17" t="s">
        <v>118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7" t="s">
        <v>79</v>
      </c>
      <c r="BK87" s="183">
        <f>ROUND(I87*H87,2)</f>
        <v>0</v>
      </c>
      <c r="BL87" s="17" t="s">
        <v>125</v>
      </c>
      <c r="BM87" s="182" t="s">
        <v>135</v>
      </c>
    </row>
    <row r="88" spans="1:65" s="2" customFormat="1" ht="11.25">
      <c r="A88" s="34"/>
      <c r="B88" s="35"/>
      <c r="C88" s="36"/>
      <c r="D88" s="184" t="s">
        <v>127</v>
      </c>
      <c r="E88" s="36"/>
      <c r="F88" s="185" t="s">
        <v>136</v>
      </c>
      <c r="G88" s="36"/>
      <c r="H88" s="36"/>
      <c r="I88" s="186"/>
      <c r="J88" s="36"/>
      <c r="K88" s="36"/>
      <c r="L88" s="39"/>
      <c r="M88" s="187"/>
      <c r="N88" s="188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127</v>
      </c>
      <c r="AU88" s="17" t="s">
        <v>81</v>
      </c>
    </row>
    <row r="89" spans="1:65" s="13" customFormat="1" ht="11.25">
      <c r="B89" s="189"/>
      <c r="C89" s="190"/>
      <c r="D89" s="191" t="s">
        <v>129</v>
      </c>
      <c r="E89" s="192" t="s">
        <v>19</v>
      </c>
      <c r="F89" s="193" t="s">
        <v>137</v>
      </c>
      <c r="G89" s="190"/>
      <c r="H89" s="194">
        <v>0.125</v>
      </c>
      <c r="I89" s="195"/>
      <c r="J89" s="190"/>
      <c r="K89" s="190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129</v>
      </c>
      <c r="AU89" s="200" t="s">
        <v>81</v>
      </c>
      <c r="AV89" s="13" t="s">
        <v>81</v>
      </c>
      <c r="AW89" s="13" t="s">
        <v>33</v>
      </c>
      <c r="AX89" s="13" t="s">
        <v>79</v>
      </c>
      <c r="AY89" s="200" t="s">
        <v>118</v>
      </c>
    </row>
    <row r="90" spans="1:65" s="2" customFormat="1" ht="14.45" customHeight="1">
      <c r="A90" s="34"/>
      <c r="B90" s="35"/>
      <c r="C90" s="171" t="s">
        <v>81</v>
      </c>
      <c r="D90" s="171" t="s">
        <v>120</v>
      </c>
      <c r="E90" s="172" t="s">
        <v>138</v>
      </c>
      <c r="F90" s="173" t="s">
        <v>139</v>
      </c>
      <c r="G90" s="174" t="s">
        <v>134</v>
      </c>
      <c r="H90" s="175">
        <v>0.125</v>
      </c>
      <c r="I90" s="176"/>
      <c r="J90" s="177">
        <f>ROUND(I90*H90,2)</f>
        <v>0</v>
      </c>
      <c r="K90" s="173" t="s">
        <v>124</v>
      </c>
      <c r="L90" s="39"/>
      <c r="M90" s="178" t="s">
        <v>19</v>
      </c>
      <c r="N90" s="179" t="s">
        <v>42</v>
      </c>
      <c r="O90" s="64"/>
      <c r="P90" s="180">
        <f>O90*H90</f>
        <v>0</v>
      </c>
      <c r="Q90" s="180">
        <v>0</v>
      </c>
      <c r="R90" s="180">
        <f>Q90*H90</f>
        <v>0</v>
      </c>
      <c r="S90" s="180">
        <v>0</v>
      </c>
      <c r="T90" s="18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2" t="s">
        <v>125</v>
      </c>
      <c r="AT90" s="182" t="s">
        <v>120</v>
      </c>
      <c r="AU90" s="182" t="s">
        <v>81</v>
      </c>
      <c r="AY90" s="17" t="s">
        <v>118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7" t="s">
        <v>79</v>
      </c>
      <c r="BK90" s="183">
        <f>ROUND(I90*H90,2)</f>
        <v>0</v>
      </c>
      <c r="BL90" s="17" t="s">
        <v>125</v>
      </c>
      <c r="BM90" s="182" t="s">
        <v>140</v>
      </c>
    </row>
    <row r="91" spans="1:65" s="2" customFormat="1" ht="11.25">
      <c r="A91" s="34"/>
      <c r="B91" s="35"/>
      <c r="C91" s="36"/>
      <c r="D91" s="184" t="s">
        <v>127</v>
      </c>
      <c r="E91" s="36"/>
      <c r="F91" s="185" t="s">
        <v>141</v>
      </c>
      <c r="G91" s="36"/>
      <c r="H91" s="36"/>
      <c r="I91" s="186"/>
      <c r="J91" s="36"/>
      <c r="K91" s="36"/>
      <c r="L91" s="39"/>
      <c r="M91" s="187"/>
      <c r="N91" s="188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127</v>
      </c>
      <c r="AU91" s="17" t="s">
        <v>81</v>
      </c>
    </row>
    <row r="92" spans="1:65" s="2" customFormat="1" ht="22.15" customHeight="1">
      <c r="A92" s="34"/>
      <c r="B92" s="35"/>
      <c r="C92" s="171" t="s">
        <v>142</v>
      </c>
      <c r="D92" s="171" t="s">
        <v>120</v>
      </c>
      <c r="E92" s="172" t="s">
        <v>143</v>
      </c>
      <c r="F92" s="173" t="s">
        <v>144</v>
      </c>
      <c r="G92" s="174" t="s">
        <v>123</v>
      </c>
      <c r="H92" s="175">
        <v>36</v>
      </c>
      <c r="I92" s="176"/>
      <c r="J92" s="177">
        <f>ROUND(I92*H92,2)</f>
        <v>0</v>
      </c>
      <c r="K92" s="173" t="s">
        <v>19</v>
      </c>
      <c r="L92" s="39"/>
      <c r="M92" s="178" t="s">
        <v>19</v>
      </c>
      <c r="N92" s="179" t="s">
        <v>42</v>
      </c>
      <c r="O92" s="64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2" t="s">
        <v>125</v>
      </c>
      <c r="AT92" s="182" t="s">
        <v>120</v>
      </c>
      <c r="AU92" s="182" t="s">
        <v>81</v>
      </c>
      <c r="AY92" s="17" t="s">
        <v>118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7" t="s">
        <v>79</v>
      </c>
      <c r="BK92" s="183">
        <f>ROUND(I92*H92,2)</f>
        <v>0</v>
      </c>
      <c r="BL92" s="17" t="s">
        <v>125</v>
      </c>
      <c r="BM92" s="182" t="s">
        <v>145</v>
      </c>
    </row>
    <row r="93" spans="1:65" s="2" customFormat="1" ht="29.25">
      <c r="A93" s="34"/>
      <c r="B93" s="35"/>
      <c r="C93" s="36"/>
      <c r="D93" s="191" t="s">
        <v>146</v>
      </c>
      <c r="E93" s="36"/>
      <c r="F93" s="203" t="s">
        <v>147</v>
      </c>
      <c r="G93" s="36"/>
      <c r="H93" s="36"/>
      <c r="I93" s="186"/>
      <c r="J93" s="36"/>
      <c r="K93" s="36"/>
      <c r="L93" s="39"/>
      <c r="M93" s="187"/>
      <c r="N93" s="188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146</v>
      </c>
      <c r="AU93" s="17" t="s">
        <v>81</v>
      </c>
    </row>
    <row r="94" spans="1:65" s="2" customFormat="1" ht="19.899999999999999" customHeight="1">
      <c r="A94" s="34"/>
      <c r="B94" s="35"/>
      <c r="C94" s="171" t="s">
        <v>125</v>
      </c>
      <c r="D94" s="171" t="s">
        <v>120</v>
      </c>
      <c r="E94" s="172" t="s">
        <v>148</v>
      </c>
      <c r="F94" s="173" t="s">
        <v>149</v>
      </c>
      <c r="G94" s="174" t="s">
        <v>134</v>
      </c>
      <c r="H94" s="175">
        <v>0.125</v>
      </c>
      <c r="I94" s="176"/>
      <c r="J94" s="177">
        <f>ROUND(I94*H94,2)</f>
        <v>0</v>
      </c>
      <c r="K94" s="173" t="s">
        <v>19</v>
      </c>
      <c r="L94" s="39"/>
      <c r="M94" s="178" t="s">
        <v>19</v>
      </c>
      <c r="N94" s="179" t="s">
        <v>42</v>
      </c>
      <c r="O94" s="64"/>
      <c r="P94" s="180">
        <f>O94*H94</f>
        <v>0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2" t="s">
        <v>125</v>
      </c>
      <c r="AT94" s="182" t="s">
        <v>120</v>
      </c>
      <c r="AU94" s="182" t="s">
        <v>81</v>
      </c>
      <c r="AY94" s="17" t="s">
        <v>118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7" t="s">
        <v>79</v>
      </c>
      <c r="BK94" s="183">
        <f>ROUND(I94*H94,2)</f>
        <v>0</v>
      </c>
      <c r="BL94" s="17" t="s">
        <v>125</v>
      </c>
      <c r="BM94" s="182" t="s">
        <v>150</v>
      </c>
    </row>
    <row r="95" spans="1:65" s="2" customFormat="1" ht="39">
      <c r="A95" s="34"/>
      <c r="B95" s="35"/>
      <c r="C95" s="36"/>
      <c r="D95" s="191" t="s">
        <v>146</v>
      </c>
      <c r="E95" s="36"/>
      <c r="F95" s="203" t="s">
        <v>151</v>
      </c>
      <c r="G95" s="36"/>
      <c r="H95" s="36"/>
      <c r="I95" s="186"/>
      <c r="J95" s="36"/>
      <c r="K95" s="36"/>
      <c r="L95" s="39"/>
      <c r="M95" s="204"/>
      <c r="N95" s="205"/>
      <c r="O95" s="206"/>
      <c r="P95" s="206"/>
      <c r="Q95" s="206"/>
      <c r="R95" s="206"/>
      <c r="S95" s="206"/>
      <c r="T95" s="20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146</v>
      </c>
      <c r="AU95" s="17" t="s">
        <v>81</v>
      </c>
    </row>
    <row r="96" spans="1:65" s="2" customFormat="1" ht="6.95" customHeight="1">
      <c r="A96" s="34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39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</sheetData>
  <sheetProtection algorithmName="SHA-512" hashValue="m35pI+ZncjQD5k3TNrLY2rm3Ghs0mShYyYMTPt4sgnz9JH+aomYL4RWbtnEvIXeBnEXVEnACni/4YBCffDe4YQ==" saltValue="ec5CZ+5BulwKtwutlMLjamZrh6NTarfx/4QsTowYnnERtdDbaPNhVPFTebW6ZJgNqZZ5F6ZOSdEpK+1sL516Pg==" spinCount="100000" sheet="1" objects="1" scenarios="1" formatColumns="0" formatRows="0" autoFilter="0"/>
  <autoFilter ref="C80:K9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4" r:id="rId1" xr:uid="{00000000-0004-0000-0100-000000000000}"/>
    <hyperlink ref="F88" r:id="rId2" xr:uid="{00000000-0004-0000-0100-000001000000}"/>
    <hyperlink ref="F91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Táborsko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95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152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ROUND((SUM(BE81:BE90)),  2)</f>
        <v>0</v>
      </c>
      <c r="G33" s="34"/>
      <c r="H33" s="34"/>
      <c r="I33" s="118">
        <v>0.21</v>
      </c>
      <c r="J33" s="117">
        <f>ROUND(((SUM(BE81:BE90))*I33),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ROUND((SUM(BF81:BF90)),  2)</f>
        <v>0</v>
      </c>
      <c r="G34" s="34"/>
      <c r="H34" s="34"/>
      <c r="I34" s="118">
        <v>0.15</v>
      </c>
      <c r="J34" s="117">
        <f>ROUND(((SUM(BF81:BF90))*I34),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ROUND((SUM(BH81:BH90)),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97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Táborsko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5" t="str">
        <f>E9</f>
        <v>2024-4 - SO4 Sezimovo Ústí D ID 219-229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98</v>
      </c>
      <c r="D57" s="131"/>
      <c r="E57" s="131"/>
      <c r="F57" s="131"/>
      <c r="G57" s="131"/>
      <c r="H57" s="131"/>
      <c r="I57" s="131"/>
      <c r="J57" s="132" t="s">
        <v>99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100</v>
      </c>
    </row>
    <row r="60" spans="1:47" s="9" customFormat="1" ht="24.95" customHeight="1">
      <c r="B60" s="134"/>
      <c r="C60" s="135"/>
      <c r="D60" s="136" t="s">
        <v>101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102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103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Táborsko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5" t="str">
        <f>E9</f>
        <v>2024-4 - SO4 Sezimovo Ústí D ID 219-229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104</v>
      </c>
      <c r="D80" s="149" t="s">
        <v>56</v>
      </c>
      <c r="E80" s="149" t="s">
        <v>52</v>
      </c>
      <c r="F80" s="149" t="s">
        <v>53</v>
      </c>
      <c r="G80" s="149" t="s">
        <v>105</v>
      </c>
      <c r="H80" s="149" t="s">
        <v>106</v>
      </c>
      <c r="I80" s="149" t="s">
        <v>107</v>
      </c>
      <c r="J80" s="149" t="s">
        <v>99</v>
      </c>
      <c r="K80" s="150" t="s">
        <v>108</v>
      </c>
      <c r="L80" s="151"/>
      <c r="M80" s="68" t="s">
        <v>19</v>
      </c>
      <c r="N80" s="69" t="s">
        <v>41</v>
      </c>
      <c r="O80" s="69" t="s">
        <v>109</v>
      </c>
      <c r="P80" s="69" t="s">
        <v>110</v>
      </c>
      <c r="Q80" s="69" t="s">
        <v>111</v>
      </c>
      <c r="R80" s="69" t="s">
        <v>112</v>
      </c>
      <c r="S80" s="69" t="s">
        <v>113</v>
      </c>
      <c r="T80" s="70" t="s">
        <v>114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115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100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116</v>
      </c>
      <c r="F82" s="160" t="s">
        <v>117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118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201" t="s">
        <v>79</v>
      </c>
      <c r="F83" s="201" t="s">
        <v>131</v>
      </c>
      <c r="G83" s="158"/>
      <c r="H83" s="158"/>
      <c r="I83" s="161"/>
      <c r="J83" s="202">
        <f>BK83</f>
        <v>0</v>
      </c>
      <c r="K83" s="158"/>
      <c r="L83" s="163"/>
      <c r="M83" s="164"/>
      <c r="N83" s="165"/>
      <c r="O83" s="165"/>
      <c r="P83" s="166">
        <f>SUM(P84:P90)</f>
        <v>0</v>
      </c>
      <c r="Q83" s="165"/>
      <c r="R83" s="166">
        <f>SUM(R84:R90)</f>
        <v>0</v>
      </c>
      <c r="S83" s="165"/>
      <c r="T83" s="167">
        <f>SUM(T84:T90)</f>
        <v>0</v>
      </c>
      <c r="AR83" s="168" t="s">
        <v>79</v>
      </c>
      <c r="AT83" s="169" t="s">
        <v>70</v>
      </c>
      <c r="AU83" s="169" t="s">
        <v>79</v>
      </c>
      <c r="AY83" s="168" t="s">
        <v>118</v>
      </c>
      <c r="BK83" s="170">
        <f>SUM(BK84:BK90)</f>
        <v>0</v>
      </c>
    </row>
    <row r="84" spans="1:65" s="2" customFormat="1" ht="14.45" customHeight="1">
      <c r="A84" s="34"/>
      <c r="B84" s="35"/>
      <c r="C84" s="171" t="s">
        <v>79</v>
      </c>
      <c r="D84" s="171" t="s">
        <v>120</v>
      </c>
      <c r="E84" s="172" t="s">
        <v>132</v>
      </c>
      <c r="F84" s="173" t="s">
        <v>133</v>
      </c>
      <c r="G84" s="174" t="s">
        <v>134</v>
      </c>
      <c r="H84" s="175">
        <v>0.23300000000000001</v>
      </c>
      <c r="I84" s="176"/>
      <c r="J84" s="177">
        <f>ROUND(I84*H84,2)</f>
        <v>0</v>
      </c>
      <c r="K84" s="173" t="s">
        <v>124</v>
      </c>
      <c r="L84" s="39"/>
      <c r="M84" s="178" t="s">
        <v>19</v>
      </c>
      <c r="N84" s="179" t="s">
        <v>42</v>
      </c>
      <c r="O84" s="64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2" t="s">
        <v>125</v>
      </c>
      <c r="AT84" s="182" t="s">
        <v>120</v>
      </c>
      <c r="AU84" s="182" t="s">
        <v>81</v>
      </c>
      <c r="AY84" s="17" t="s">
        <v>118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7" t="s">
        <v>79</v>
      </c>
      <c r="BK84" s="183">
        <f>ROUND(I84*H84,2)</f>
        <v>0</v>
      </c>
      <c r="BL84" s="17" t="s">
        <v>125</v>
      </c>
      <c r="BM84" s="182" t="s">
        <v>135</v>
      </c>
    </row>
    <row r="85" spans="1:65" s="2" customFormat="1" ht="11.25">
      <c r="A85" s="34"/>
      <c r="B85" s="35"/>
      <c r="C85" s="36"/>
      <c r="D85" s="184" t="s">
        <v>127</v>
      </c>
      <c r="E85" s="36"/>
      <c r="F85" s="185" t="s">
        <v>136</v>
      </c>
      <c r="G85" s="36"/>
      <c r="H85" s="36"/>
      <c r="I85" s="186"/>
      <c r="J85" s="36"/>
      <c r="K85" s="36"/>
      <c r="L85" s="39"/>
      <c r="M85" s="187"/>
      <c r="N85" s="188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127</v>
      </c>
      <c r="AU85" s="17" t="s">
        <v>81</v>
      </c>
    </row>
    <row r="86" spans="1:65" s="13" customFormat="1" ht="11.25">
      <c r="B86" s="189"/>
      <c r="C86" s="190"/>
      <c r="D86" s="191" t="s">
        <v>129</v>
      </c>
      <c r="E86" s="192" t="s">
        <v>19</v>
      </c>
      <c r="F86" s="193" t="s">
        <v>153</v>
      </c>
      <c r="G86" s="190"/>
      <c r="H86" s="194">
        <v>0.23300000000000001</v>
      </c>
      <c r="I86" s="195"/>
      <c r="J86" s="190"/>
      <c r="K86" s="190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129</v>
      </c>
      <c r="AU86" s="200" t="s">
        <v>81</v>
      </c>
      <c r="AV86" s="13" t="s">
        <v>81</v>
      </c>
      <c r="AW86" s="13" t="s">
        <v>33</v>
      </c>
      <c r="AX86" s="13" t="s">
        <v>79</v>
      </c>
      <c r="AY86" s="200" t="s">
        <v>118</v>
      </c>
    </row>
    <row r="87" spans="1:65" s="2" customFormat="1" ht="14.45" customHeight="1">
      <c r="A87" s="34"/>
      <c r="B87" s="35"/>
      <c r="C87" s="171" t="s">
        <v>81</v>
      </c>
      <c r="D87" s="171" t="s">
        <v>120</v>
      </c>
      <c r="E87" s="172" t="s">
        <v>138</v>
      </c>
      <c r="F87" s="173" t="s">
        <v>139</v>
      </c>
      <c r="G87" s="174" t="s">
        <v>134</v>
      </c>
      <c r="H87" s="175">
        <v>0.23300000000000001</v>
      </c>
      <c r="I87" s="176"/>
      <c r="J87" s="177">
        <f>ROUND(I87*H87,2)</f>
        <v>0</v>
      </c>
      <c r="K87" s="173" t="s">
        <v>124</v>
      </c>
      <c r="L87" s="39"/>
      <c r="M87" s="178" t="s">
        <v>19</v>
      </c>
      <c r="N87" s="179" t="s">
        <v>42</v>
      </c>
      <c r="O87" s="64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2" t="s">
        <v>125</v>
      </c>
      <c r="AT87" s="182" t="s">
        <v>120</v>
      </c>
      <c r="AU87" s="182" t="s">
        <v>81</v>
      </c>
      <c r="AY87" s="17" t="s">
        <v>118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7" t="s">
        <v>79</v>
      </c>
      <c r="BK87" s="183">
        <f>ROUND(I87*H87,2)</f>
        <v>0</v>
      </c>
      <c r="BL87" s="17" t="s">
        <v>125</v>
      </c>
      <c r="BM87" s="182" t="s">
        <v>140</v>
      </c>
    </row>
    <row r="88" spans="1:65" s="2" customFormat="1" ht="11.25">
      <c r="A88" s="34"/>
      <c r="B88" s="35"/>
      <c r="C88" s="36"/>
      <c r="D88" s="184" t="s">
        <v>127</v>
      </c>
      <c r="E88" s="36"/>
      <c r="F88" s="185" t="s">
        <v>141</v>
      </c>
      <c r="G88" s="36"/>
      <c r="H88" s="36"/>
      <c r="I88" s="186"/>
      <c r="J88" s="36"/>
      <c r="K88" s="36"/>
      <c r="L88" s="39"/>
      <c r="M88" s="187"/>
      <c r="N88" s="188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127</v>
      </c>
      <c r="AU88" s="17" t="s">
        <v>81</v>
      </c>
    </row>
    <row r="89" spans="1:65" s="2" customFormat="1" ht="19.899999999999999" customHeight="1">
      <c r="A89" s="34"/>
      <c r="B89" s="35"/>
      <c r="C89" s="171" t="s">
        <v>125</v>
      </c>
      <c r="D89" s="171" t="s">
        <v>120</v>
      </c>
      <c r="E89" s="172" t="s">
        <v>148</v>
      </c>
      <c r="F89" s="173" t="s">
        <v>149</v>
      </c>
      <c r="G89" s="174" t="s">
        <v>134</v>
      </c>
      <c r="H89" s="175">
        <v>0.23300000000000001</v>
      </c>
      <c r="I89" s="176"/>
      <c r="J89" s="177">
        <f>ROUND(I89*H89,2)</f>
        <v>0</v>
      </c>
      <c r="K89" s="173" t="s">
        <v>19</v>
      </c>
      <c r="L89" s="39"/>
      <c r="M89" s="178" t="s">
        <v>19</v>
      </c>
      <c r="N89" s="179" t="s">
        <v>42</v>
      </c>
      <c r="O89" s="64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2" t="s">
        <v>125</v>
      </c>
      <c r="AT89" s="182" t="s">
        <v>120</v>
      </c>
      <c r="AU89" s="182" t="s">
        <v>81</v>
      </c>
      <c r="AY89" s="17" t="s">
        <v>118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7" t="s">
        <v>79</v>
      </c>
      <c r="BK89" s="183">
        <f>ROUND(I89*H89,2)</f>
        <v>0</v>
      </c>
      <c r="BL89" s="17" t="s">
        <v>125</v>
      </c>
      <c r="BM89" s="182" t="s">
        <v>150</v>
      </c>
    </row>
    <row r="90" spans="1:65" s="2" customFormat="1" ht="39">
      <c r="A90" s="34"/>
      <c r="B90" s="35"/>
      <c r="C90" s="36"/>
      <c r="D90" s="191" t="s">
        <v>146</v>
      </c>
      <c r="E90" s="36"/>
      <c r="F90" s="203" t="s">
        <v>151</v>
      </c>
      <c r="G90" s="36"/>
      <c r="H90" s="36"/>
      <c r="I90" s="186"/>
      <c r="J90" s="36"/>
      <c r="K90" s="36"/>
      <c r="L90" s="39"/>
      <c r="M90" s="204"/>
      <c r="N90" s="205"/>
      <c r="O90" s="206"/>
      <c r="P90" s="206"/>
      <c r="Q90" s="206"/>
      <c r="R90" s="206"/>
      <c r="S90" s="206"/>
      <c r="T90" s="20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146</v>
      </c>
      <c r="AU90" s="17" t="s">
        <v>81</v>
      </c>
    </row>
    <row r="91" spans="1:65" s="2" customFormat="1" ht="6.95" customHeight="1">
      <c r="A91" s="34"/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39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algorithmName="SHA-512" hashValue="CoUWV7sHMBBGNwdUo/UsPY8jy8f8bw9wPeEY+kwfsZGTWrCtQAvDL2ptX31EEzxOuPDJ+XbiUbMW6UBOqTXuIg==" saltValue="riaqIe+yEDY2vldEXyJZd6kXFQs7pCSqa0IbcJQkooodmBjrfPz+6usKxKM3QYxmkVZs64XXQtAfwnS2zpsR8w==" spinCount="100000" sheet="1" objects="1" scenarios="1" formatColumns="0" formatRows="0" autoFilter="0"/>
  <autoFilter ref="C80:K90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200-000000000000}"/>
    <hyperlink ref="F88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Táborsko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95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154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ROUND((SUM(BE81:BE90)),  2)</f>
        <v>0</v>
      </c>
      <c r="G33" s="34"/>
      <c r="H33" s="34"/>
      <c r="I33" s="118">
        <v>0.21</v>
      </c>
      <c r="J33" s="117">
        <f>ROUND(((SUM(BE81:BE90))*I33),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ROUND((SUM(BF81:BF90)),  2)</f>
        <v>0</v>
      </c>
      <c r="G34" s="34"/>
      <c r="H34" s="34"/>
      <c r="I34" s="118">
        <v>0.15</v>
      </c>
      <c r="J34" s="117">
        <f>ROUND(((SUM(BF81:BF90))*I34),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ROUND((SUM(BH81:BH90)),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97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Táborsko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5" t="str">
        <f>E9</f>
        <v>2022-5 - SO5 Sezimovo Ústí C ID 219-228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98</v>
      </c>
      <c r="D57" s="131"/>
      <c r="E57" s="131"/>
      <c r="F57" s="131"/>
      <c r="G57" s="131"/>
      <c r="H57" s="131"/>
      <c r="I57" s="131"/>
      <c r="J57" s="132" t="s">
        <v>99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100</v>
      </c>
    </row>
    <row r="60" spans="1:47" s="9" customFormat="1" ht="24.95" customHeight="1">
      <c r="B60" s="134"/>
      <c r="C60" s="135"/>
      <c r="D60" s="136" t="s">
        <v>101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102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103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Táborsko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5" t="str">
        <f>E9</f>
        <v>2022-5 - SO5 Sezimovo Ústí C ID 219-228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104</v>
      </c>
      <c r="D80" s="149" t="s">
        <v>56</v>
      </c>
      <c r="E80" s="149" t="s">
        <v>52</v>
      </c>
      <c r="F80" s="149" t="s">
        <v>53</v>
      </c>
      <c r="G80" s="149" t="s">
        <v>105</v>
      </c>
      <c r="H80" s="149" t="s">
        <v>106</v>
      </c>
      <c r="I80" s="149" t="s">
        <v>107</v>
      </c>
      <c r="J80" s="149" t="s">
        <v>99</v>
      </c>
      <c r="K80" s="150" t="s">
        <v>108</v>
      </c>
      <c r="L80" s="151"/>
      <c r="M80" s="68" t="s">
        <v>19</v>
      </c>
      <c r="N80" s="69" t="s">
        <v>41</v>
      </c>
      <c r="O80" s="69" t="s">
        <v>109</v>
      </c>
      <c r="P80" s="69" t="s">
        <v>110</v>
      </c>
      <c r="Q80" s="69" t="s">
        <v>111</v>
      </c>
      <c r="R80" s="69" t="s">
        <v>112</v>
      </c>
      <c r="S80" s="69" t="s">
        <v>113</v>
      </c>
      <c r="T80" s="70" t="s">
        <v>114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115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100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116</v>
      </c>
      <c r="F82" s="160" t="s">
        <v>117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118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201" t="s">
        <v>79</v>
      </c>
      <c r="F83" s="201" t="s">
        <v>131</v>
      </c>
      <c r="G83" s="158"/>
      <c r="H83" s="158"/>
      <c r="I83" s="161"/>
      <c r="J83" s="202">
        <f>BK83</f>
        <v>0</v>
      </c>
      <c r="K83" s="158"/>
      <c r="L83" s="163"/>
      <c r="M83" s="164"/>
      <c r="N83" s="165"/>
      <c r="O83" s="165"/>
      <c r="P83" s="166">
        <f>SUM(P84:P90)</f>
        <v>0</v>
      </c>
      <c r="Q83" s="165"/>
      <c r="R83" s="166">
        <f>SUM(R84:R90)</f>
        <v>0</v>
      </c>
      <c r="S83" s="165"/>
      <c r="T83" s="167">
        <f>SUM(T84:T90)</f>
        <v>0</v>
      </c>
      <c r="AR83" s="168" t="s">
        <v>79</v>
      </c>
      <c r="AT83" s="169" t="s">
        <v>70</v>
      </c>
      <c r="AU83" s="169" t="s">
        <v>79</v>
      </c>
      <c r="AY83" s="168" t="s">
        <v>118</v>
      </c>
      <c r="BK83" s="170">
        <f>SUM(BK84:BK90)</f>
        <v>0</v>
      </c>
    </row>
    <row r="84" spans="1:65" s="2" customFormat="1" ht="14.45" customHeight="1">
      <c r="A84" s="34"/>
      <c r="B84" s="35"/>
      <c r="C84" s="171" t="s">
        <v>79</v>
      </c>
      <c r="D84" s="171" t="s">
        <v>120</v>
      </c>
      <c r="E84" s="172" t="s">
        <v>132</v>
      </c>
      <c r="F84" s="173" t="s">
        <v>133</v>
      </c>
      <c r="G84" s="174" t="s">
        <v>134</v>
      </c>
      <c r="H84" s="175">
        <v>0.15</v>
      </c>
      <c r="I84" s="176"/>
      <c r="J84" s="177">
        <f>ROUND(I84*H84,2)</f>
        <v>0</v>
      </c>
      <c r="K84" s="173" t="s">
        <v>124</v>
      </c>
      <c r="L84" s="39"/>
      <c r="M84" s="178" t="s">
        <v>19</v>
      </c>
      <c r="N84" s="179" t="s">
        <v>42</v>
      </c>
      <c r="O84" s="64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2" t="s">
        <v>125</v>
      </c>
      <c r="AT84" s="182" t="s">
        <v>120</v>
      </c>
      <c r="AU84" s="182" t="s">
        <v>81</v>
      </c>
      <c r="AY84" s="17" t="s">
        <v>118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7" t="s">
        <v>79</v>
      </c>
      <c r="BK84" s="183">
        <f>ROUND(I84*H84,2)</f>
        <v>0</v>
      </c>
      <c r="BL84" s="17" t="s">
        <v>125</v>
      </c>
      <c r="BM84" s="182" t="s">
        <v>135</v>
      </c>
    </row>
    <row r="85" spans="1:65" s="2" customFormat="1" ht="11.25">
      <c r="A85" s="34"/>
      <c r="B85" s="35"/>
      <c r="C85" s="36"/>
      <c r="D85" s="184" t="s">
        <v>127</v>
      </c>
      <c r="E85" s="36"/>
      <c r="F85" s="185" t="s">
        <v>136</v>
      </c>
      <c r="G85" s="36"/>
      <c r="H85" s="36"/>
      <c r="I85" s="186"/>
      <c r="J85" s="36"/>
      <c r="K85" s="36"/>
      <c r="L85" s="39"/>
      <c r="M85" s="187"/>
      <c r="N85" s="188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127</v>
      </c>
      <c r="AU85" s="17" t="s">
        <v>81</v>
      </c>
    </row>
    <row r="86" spans="1:65" s="13" customFormat="1" ht="11.25">
      <c r="B86" s="189"/>
      <c r="C86" s="190"/>
      <c r="D86" s="191" t="s">
        <v>129</v>
      </c>
      <c r="E86" s="192" t="s">
        <v>19</v>
      </c>
      <c r="F86" s="193" t="s">
        <v>155</v>
      </c>
      <c r="G86" s="190"/>
      <c r="H86" s="194">
        <v>0.15</v>
      </c>
      <c r="I86" s="195"/>
      <c r="J86" s="190"/>
      <c r="K86" s="190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129</v>
      </c>
      <c r="AU86" s="200" t="s">
        <v>81</v>
      </c>
      <c r="AV86" s="13" t="s">
        <v>81</v>
      </c>
      <c r="AW86" s="13" t="s">
        <v>33</v>
      </c>
      <c r="AX86" s="13" t="s">
        <v>79</v>
      </c>
      <c r="AY86" s="200" t="s">
        <v>118</v>
      </c>
    </row>
    <row r="87" spans="1:65" s="2" customFormat="1" ht="14.45" customHeight="1">
      <c r="A87" s="34"/>
      <c r="B87" s="35"/>
      <c r="C87" s="171" t="s">
        <v>81</v>
      </c>
      <c r="D87" s="171" t="s">
        <v>120</v>
      </c>
      <c r="E87" s="172" t="s">
        <v>138</v>
      </c>
      <c r="F87" s="173" t="s">
        <v>139</v>
      </c>
      <c r="G87" s="174" t="s">
        <v>134</v>
      </c>
      <c r="H87" s="175">
        <v>0.15</v>
      </c>
      <c r="I87" s="176"/>
      <c r="J87" s="177">
        <f>ROUND(I87*H87,2)</f>
        <v>0</v>
      </c>
      <c r="K87" s="173" t="s">
        <v>124</v>
      </c>
      <c r="L87" s="39"/>
      <c r="M87" s="178" t="s">
        <v>19</v>
      </c>
      <c r="N87" s="179" t="s">
        <v>42</v>
      </c>
      <c r="O87" s="64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2" t="s">
        <v>125</v>
      </c>
      <c r="AT87" s="182" t="s">
        <v>120</v>
      </c>
      <c r="AU87" s="182" t="s">
        <v>81</v>
      </c>
      <c r="AY87" s="17" t="s">
        <v>118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7" t="s">
        <v>79</v>
      </c>
      <c r="BK87" s="183">
        <f>ROUND(I87*H87,2)</f>
        <v>0</v>
      </c>
      <c r="BL87" s="17" t="s">
        <v>125</v>
      </c>
      <c r="BM87" s="182" t="s">
        <v>140</v>
      </c>
    </row>
    <row r="88" spans="1:65" s="2" customFormat="1" ht="11.25">
      <c r="A88" s="34"/>
      <c r="B88" s="35"/>
      <c r="C88" s="36"/>
      <c r="D88" s="184" t="s">
        <v>127</v>
      </c>
      <c r="E88" s="36"/>
      <c r="F88" s="185" t="s">
        <v>141</v>
      </c>
      <c r="G88" s="36"/>
      <c r="H88" s="36"/>
      <c r="I88" s="186"/>
      <c r="J88" s="36"/>
      <c r="K88" s="36"/>
      <c r="L88" s="39"/>
      <c r="M88" s="187"/>
      <c r="N88" s="188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127</v>
      </c>
      <c r="AU88" s="17" t="s">
        <v>81</v>
      </c>
    </row>
    <row r="89" spans="1:65" s="2" customFormat="1" ht="19.899999999999999" customHeight="1">
      <c r="A89" s="34"/>
      <c r="B89" s="35"/>
      <c r="C89" s="171" t="s">
        <v>125</v>
      </c>
      <c r="D89" s="171" t="s">
        <v>120</v>
      </c>
      <c r="E89" s="172" t="s">
        <v>148</v>
      </c>
      <c r="F89" s="173" t="s">
        <v>149</v>
      </c>
      <c r="G89" s="174" t="s">
        <v>134</v>
      </c>
      <c r="H89" s="175">
        <v>0.15</v>
      </c>
      <c r="I89" s="176"/>
      <c r="J89" s="177">
        <f>ROUND(I89*H89,2)</f>
        <v>0</v>
      </c>
      <c r="K89" s="173" t="s">
        <v>19</v>
      </c>
      <c r="L89" s="39"/>
      <c r="M89" s="178" t="s">
        <v>19</v>
      </c>
      <c r="N89" s="179" t="s">
        <v>42</v>
      </c>
      <c r="O89" s="64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2" t="s">
        <v>125</v>
      </c>
      <c r="AT89" s="182" t="s">
        <v>120</v>
      </c>
      <c r="AU89" s="182" t="s">
        <v>81</v>
      </c>
      <c r="AY89" s="17" t="s">
        <v>118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7" t="s">
        <v>79</v>
      </c>
      <c r="BK89" s="183">
        <f>ROUND(I89*H89,2)</f>
        <v>0</v>
      </c>
      <c r="BL89" s="17" t="s">
        <v>125</v>
      </c>
      <c r="BM89" s="182" t="s">
        <v>150</v>
      </c>
    </row>
    <row r="90" spans="1:65" s="2" customFormat="1" ht="39">
      <c r="A90" s="34"/>
      <c r="B90" s="35"/>
      <c r="C90" s="36"/>
      <c r="D90" s="191" t="s">
        <v>146</v>
      </c>
      <c r="E90" s="36"/>
      <c r="F90" s="203" t="s">
        <v>151</v>
      </c>
      <c r="G90" s="36"/>
      <c r="H90" s="36"/>
      <c r="I90" s="186"/>
      <c r="J90" s="36"/>
      <c r="K90" s="36"/>
      <c r="L90" s="39"/>
      <c r="M90" s="204"/>
      <c r="N90" s="205"/>
      <c r="O90" s="206"/>
      <c r="P90" s="206"/>
      <c r="Q90" s="206"/>
      <c r="R90" s="206"/>
      <c r="S90" s="206"/>
      <c r="T90" s="20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146</v>
      </c>
      <c r="AU90" s="17" t="s">
        <v>81</v>
      </c>
    </row>
    <row r="91" spans="1:65" s="2" customFormat="1" ht="6.95" customHeight="1">
      <c r="A91" s="34"/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39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algorithmName="SHA-512" hashValue="7XAf5iOY7BvX5krJkXqHlG3Xc3DCM+pQXKVGTV99EzcppwdE6IVkmnthb2oRxAIjuDOHn+MlDg7THhCITe1p7A==" saltValue="UDexh4tgQM2HyUiqfgz9m1aZhkSO+9KLC6mtPjdiKU8tYZ/8bipH4LASQHHWHKkYXBAnjPY/xYrnuZojLSVdWg==" spinCount="100000" sheet="1" objects="1" scenarios="1" formatColumns="0" formatRows="0" autoFilter="0"/>
  <autoFilter ref="C80:K90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300-000000000000}"/>
    <hyperlink ref="F88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90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Táborsko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95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156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ROUND((SUM(BE81:BE90)),  2)</f>
        <v>0</v>
      </c>
      <c r="G33" s="34"/>
      <c r="H33" s="34"/>
      <c r="I33" s="118">
        <v>0.21</v>
      </c>
      <c r="J33" s="117">
        <f>ROUND(((SUM(BE81:BE90))*I33),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ROUND((SUM(BF81:BF90)),  2)</f>
        <v>0</v>
      </c>
      <c r="G34" s="34"/>
      <c r="H34" s="34"/>
      <c r="I34" s="118">
        <v>0.15</v>
      </c>
      <c r="J34" s="117">
        <f>ROUND(((SUM(BF81:BF90))*I34),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ROUND((SUM(BH81:BH90)),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97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Táborsko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5" t="str">
        <f>E9</f>
        <v>2024-1 - SO1 Meziříčí G ID 219-069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98</v>
      </c>
      <c r="D57" s="131"/>
      <c r="E57" s="131"/>
      <c r="F57" s="131"/>
      <c r="G57" s="131"/>
      <c r="H57" s="131"/>
      <c r="I57" s="131"/>
      <c r="J57" s="132" t="s">
        <v>99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100</v>
      </c>
    </row>
    <row r="60" spans="1:47" s="9" customFormat="1" ht="24.95" customHeight="1">
      <c r="B60" s="134"/>
      <c r="C60" s="135"/>
      <c r="D60" s="136" t="s">
        <v>101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102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103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Táborsko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5" t="str">
        <f>E9</f>
        <v>2024-1 - SO1 Meziříčí G ID 219-069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104</v>
      </c>
      <c r="D80" s="149" t="s">
        <v>56</v>
      </c>
      <c r="E80" s="149" t="s">
        <v>52</v>
      </c>
      <c r="F80" s="149" t="s">
        <v>53</v>
      </c>
      <c r="G80" s="149" t="s">
        <v>105</v>
      </c>
      <c r="H80" s="149" t="s">
        <v>106</v>
      </c>
      <c r="I80" s="149" t="s">
        <v>107</v>
      </c>
      <c r="J80" s="149" t="s">
        <v>99</v>
      </c>
      <c r="K80" s="150" t="s">
        <v>108</v>
      </c>
      <c r="L80" s="151"/>
      <c r="M80" s="68" t="s">
        <v>19</v>
      </c>
      <c r="N80" s="69" t="s">
        <v>41</v>
      </c>
      <c r="O80" s="69" t="s">
        <v>109</v>
      </c>
      <c r="P80" s="69" t="s">
        <v>110</v>
      </c>
      <c r="Q80" s="69" t="s">
        <v>111</v>
      </c>
      <c r="R80" s="69" t="s">
        <v>112</v>
      </c>
      <c r="S80" s="69" t="s">
        <v>113</v>
      </c>
      <c r="T80" s="70" t="s">
        <v>114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115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100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116</v>
      </c>
      <c r="F82" s="160" t="s">
        <v>117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118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201" t="s">
        <v>79</v>
      </c>
      <c r="F83" s="201" t="s">
        <v>131</v>
      </c>
      <c r="G83" s="158"/>
      <c r="H83" s="158"/>
      <c r="I83" s="161"/>
      <c r="J83" s="202">
        <f>BK83</f>
        <v>0</v>
      </c>
      <c r="K83" s="158"/>
      <c r="L83" s="163"/>
      <c r="M83" s="164"/>
      <c r="N83" s="165"/>
      <c r="O83" s="165"/>
      <c r="P83" s="166">
        <f>SUM(P84:P90)</f>
        <v>0</v>
      </c>
      <c r="Q83" s="165"/>
      <c r="R83" s="166">
        <f>SUM(R84:R90)</f>
        <v>0</v>
      </c>
      <c r="S83" s="165"/>
      <c r="T83" s="167">
        <f>SUM(T84:T90)</f>
        <v>0</v>
      </c>
      <c r="AR83" s="168" t="s">
        <v>79</v>
      </c>
      <c r="AT83" s="169" t="s">
        <v>70</v>
      </c>
      <c r="AU83" s="169" t="s">
        <v>79</v>
      </c>
      <c r="AY83" s="168" t="s">
        <v>118</v>
      </c>
      <c r="BK83" s="170">
        <f>SUM(BK84:BK90)</f>
        <v>0</v>
      </c>
    </row>
    <row r="84" spans="1:65" s="2" customFormat="1" ht="14.45" customHeight="1">
      <c r="A84" s="34"/>
      <c r="B84" s="35"/>
      <c r="C84" s="171" t="s">
        <v>79</v>
      </c>
      <c r="D84" s="171" t="s">
        <v>120</v>
      </c>
      <c r="E84" s="172" t="s">
        <v>132</v>
      </c>
      <c r="F84" s="173" t="s">
        <v>133</v>
      </c>
      <c r="G84" s="174" t="s">
        <v>134</v>
      </c>
      <c r="H84" s="175">
        <v>0.14599999999999999</v>
      </c>
      <c r="I84" s="176"/>
      <c r="J84" s="177">
        <f>ROUND(I84*H84,2)</f>
        <v>0</v>
      </c>
      <c r="K84" s="173" t="s">
        <v>124</v>
      </c>
      <c r="L84" s="39"/>
      <c r="M84" s="178" t="s">
        <v>19</v>
      </c>
      <c r="N84" s="179" t="s">
        <v>42</v>
      </c>
      <c r="O84" s="64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2" t="s">
        <v>125</v>
      </c>
      <c r="AT84" s="182" t="s">
        <v>120</v>
      </c>
      <c r="AU84" s="182" t="s">
        <v>81</v>
      </c>
      <c r="AY84" s="17" t="s">
        <v>118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7" t="s">
        <v>79</v>
      </c>
      <c r="BK84" s="183">
        <f>ROUND(I84*H84,2)</f>
        <v>0</v>
      </c>
      <c r="BL84" s="17" t="s">
        <v>125</v>
      </c>
      <c r="BM84" s="182" t="s">
        <v>135</v>
      </c>
    </row>
    <row r="85" spans="1:65" s="2" customFormat="1" ht="11.25">
      <c r="A85" s="34"/>
      <c r="B85" s="35"/>
      <c r="C85" s="36"/>
      <c r="D85" s="184" t="s">
        <v>127</v>
      </c>
      <c r="E85" s="36"/>
      <c r="F85" s="185" t="s">
        <v>136</v>
      </c>
      <c r="G85" s="36"/>
      <c r="H85" s="36"/>
      <c r="I85" s="186"/>
      <c r="J85" s="36"/>
      <c r="K85" s="36"/>
      <c r="L85" s="39"/>
      <c r="M85" s="187"/>
      <c r="N85" s="188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127</v>
      </c>
      <c r="AU85" s="17" t="s">
        <v>81</v>
      </c>
    </row>
    <row r="86" spans="1:65" s="13" customFormat="1" ht="11.25">
      <c r="B86" s="189"/>
      <c r="C86" s="190"/>
      <c r="D86" s="191" t="s">
        <v>129</v>
      </c>
      <c r="E86" s="192" t="s">
        <v>19</v>
      </c>
      <c r="F86" s="193" t="s">
        <v>157</v>
      </c>
      <c r="G86" s="190"/>
      <c r="H86" s="194">
        <v>0.14599999999999999</v>
      </c>
      <c r="I86" s="195"/>
      <c r="J86" s="190"/>
      <c r="K86" s="190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129</v>
      </c>
      <c r="AU86" s="200" t="s">
        <v>81</v>
      </c>
      <c r="AV86" s="13" t="s">
        <v>81</v>
      </c>
      <c r="AW86" s="13" t="s">
        <v>33</v>
      </c>
      <c r="AX86" s="13" t="s">
        <v>79</v>
      </c>
      <c r="AY86" s="200" t="s">
        <v>118</v>
      </c>
    </row>
    <row r="87" spans="1:65" s="2" customFormat="1" ht="14.45" customHeight="1">
      <c r="A87" s="34"/>
      <c r="B87" s="35"/>
      <c r="C87" s="171" t="s">
        <v>81</v>
      </c>
      <c r="D87" s="171" t="s">
        <v>120</v>
      </c>
      <c r="E87" s="172" t="s">
        <v>138</v>
      </c>
      <c r="F87" s="173" t="s">
        <v>139</v>
      </c>
      <c r="G87" s="174" t="s">
        <v>134</v>
      </c>
      <c r="H87" s="175">
        <v>0.14599999999999999</v>
      </c>
      <c r="I87" s="176"/>
      <c r="J87" s="177">
        <f>ROUND(I87*H87,2)</f>
        <v>0</v>
      </c>
      <c r="K87" s="173" t="s">
        <v>124</v>
      </c>
      <c r="L87" s="39"/>
      <c r="M87" s="178" t="s">
        <v>19</v>
      </c>
      <c r="N87" s="179" t="s">
        <v>42</v>
      </c>
      <c r="O87" s="64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2" t="s">
        <v>125</v>
      </c>
      <c r="AT87" s="182" t="s">
        <v>120</v>
      </c>
      <c r="AU87" s="182" t="s">
        <v>81</v>
      </c>
      <c r="AY87" s="17" t="s">
        <v>118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7" t="s">
        <v>79</v>
      </c>
      <c r="BK87" s="183">
        <f>ROUND(I87*H87,2)</f>
        <v>0</v>
      </c>
      <c r="BL87" s="17" t="s">
        <v>125</v>
      </c>
      <c r="BM87" s="182" t="s">
        <v>140</v>
      </c>
    </row>
    <row r="88" spans="1:65" s="2" customFormat="1" ht="11.25">
      <c r="A88" s="34"/>
      <c r="B88" s="35"/>
      <c r="C88" s="36"/>
      <c r="D88" s="184" t="s">
        <v>127</v>
      </c>
      <c r="E88" s="36"/>
      <c r="F88" s="185" t="s">
        <v>141</v>
      </c>
      <c r="G88" s="36"/>
      <c r="H88" s="36"/>
      <c r="I88" s="186"/>
      <c r="J88" s="36"/>
      <c r="K88" s="36"/>
      <c r="L88" s="39"/>
      <c r="M88" s="187"/>
      <c r="N88" s="188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127</v>
      </c>
      <c r="AU88" s="17" t="s">
        <v>81</v>
      </c>
    </row>
    <row r="89" spans="1:65" s="2" customFormat="1" ht="19.899999999999999" customHeight="1">
      <c r="A89" s="34"/>
      <c r="B89" s="35"/>
      <c r="C89" s="171" t="s">
        <v>125</v>
      </c>
      <c r="D89" s="171" t="s">
        <v>120</v>
      </c>
      <c r="E89" s="172" t="s">
        <v>148</v>
      </c>
      <c r="F89" s="173" t="s">
        <v>149</v>
      </c>
      <c r="G89" s="174" t="s">
        <v>134</v>
      </c>
      <c r="H89" s="175">
        <v>0.14599999999999999</v>
      </c>
      <c r="I89" s="176"/>
      <c r="J89" s="177">
        <f>ROUND(I89*H89,2)</f>
        <v>0</v>
      </c>
      <c r="K89" s="173" t="s">
        <v>19</v>
      </c>
      <c r="L89" s="39"/>
      <c r="M89" s="178" t="s">
        <v>19</v>
      </c>
      <c r="N89" s="179" t="s">
        <v>42</v>
      </c>
      <c r="O89" s="64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2" t="s">
        <v>125</v>
      </c>
      <c r="AT89" s="182" t="s">
        <v>120</v>
      </c>
      <c r="AU89" s="182" t="s">
        <v>81</v>
      </c>
      <c r="AY89" s="17" t="s">
        <v>118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7" t="s">
        <v>79</v>
      </c>
      <c r="BK89" s="183">
        <f>ROUND(I89*H89,2)</f>
        <v>0</v>
      </c>
      <c r="BL89" s="17" t="s">
        <v>125</v>
      </c>
      <c r="BM89" s="182" t="s">
        <v>150</v>
      </c>
    </row>
    <row r="90" spans="1:65" s="2" customFormat="1" ht="39">
      <c r="A90" s="34"/>
      <c r="B90" s="35"/>
      <c r="C90" s="36"/>
      <c r="D90" s="191" t="s">
        <v>146</v>
      </c>
      <c r="E90" s="36"/>
      <c r="F90" s="203" t="s">
        <v>151</v>
      </c>
      <c r="G90" s="36"/>
      <c r="H90" s="36"/>
      <c r="I90" s="186"/>
      <c r="J90" s="36"/>
      <c r="K90" s="36"/>
      <c r="L90" s="39"/>
      <c r="M90" s="204"/>
      <c r="N90" s="205"/>
      <c r="O90" s="206"/>
      <c r="P90" s="206"/>
      <c r="Q90" s="206"/>
      <c r="R90" s="206"/>
      <c r="S90" s="206"/>
      <c r="T90" s="20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146</v>
      </c>
      <c r="AU90" s="17" t="s">
        <v>81</v>
      </c>
    </row>
    <row r="91" spans="1:65" s="2" customFormat="1" ht="6.95" customHeight="1">
      <c r="A91" s="34"/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39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algorithmName="SHA-512" hashValue="sAhFJ7bJHRs3IOgooy6jyiwT1pdEtrjGQWA+GQSI/l8RUcSEIscd+kac3jr46pCe/VQtryHppF9Ptm8ZiVT6lA==" saltValue="u5mum71l4b92uxk31/ADGYYyeuG6//skheWhdntwaD79OcMUxWFEW4jDHXew+2Zu644cJjNkeWc8ht9Y1xFdzg==" spinCount="100000" sheet="1" objects="1" scenarios="1" formatColumns="0" formatRows="0" autoFilter="0"/>
  <autoFilter ref="C80:K90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400-000000000000}"/>
    <hyperlink ref="F88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Táborsko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95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158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ROUND((SUM(BE81:BE90)),  2)</f>
        <v>0</v>
      </c>
      <c r="G33" s="34"/>
      <c r="H33" s="34"/>
      <c r="I33" s="118">
        <v>0.21</v>
      </c>
      <c r="J33" s="117">
        <f>ROUND(((SUM(BE81:BE90))*I33),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ROUND((SUM(BF81:BF90)),  2)</f>
        <v>0</v>
      </c>
      <c r="G34" s="34"/>
      <c r="H34" s="34"/>
      <c r="I34" s="118">
        <v>0.15</v>
      </c>
      <c r="J34" s="117">
        <f>ROUND(((SUM(BF81:BF90))*I34),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ROUND((SUM(BH81:BH90)),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97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Táborsko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5" t="str">
        <f>E9</f>
        <v>2024-2 - SO2 Klokoty A ID 219-112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98</v>
      </c>
      <c r="D57" s="131"/>
      <c r="E57" s="131"/>
      <c r="F57" s="131"/>
      <c r="G57" s="131"/>
      <c r="H57" s="131"/>
      <c r="I57" s="131"/>
      <c r="J57" s="132" t="s">
        <v>99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100</v>
      </c>
    </row>
    <row r="60" spans="1:47" s="9" customFormat="1" ht="24.95" customHeight="1">
      <c r="B60" s="134"/>
      <c r="C60" s="135"/>
      <c r="D60" s="136" t="s">
        <v>101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102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103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Táborsko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5" t="str">
        <f>E9</f>
        <v>2024-2 - SO2 Klokoty A ID 219-112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104</v>
      </c>
      <c r="D80" s="149" t="s">
        <v>56</v>
      </c>
      <c r="E80" s="149" t="s">
        <v>52</v>
      </c>
      <c r="F80" s="149" t="s">
        <v>53</v>
      </c>
      <c r="G80" s="149" t="s">
        <v>105</v>
      </c>
      <c r="H80" s="149" t="s">
        <v>106</v>
      </c>
      <c r="I80" s="149" t="s">
        <v>107</v>
      </c>
      <c r="J80" s="149" t="s">
        <v>99</v>
      </c>
      <c r="K80" s="150" t="s">
        <v>108</v>
      </c>
      <c r="L80" s="151"/>
      <c r="M80" s="68" t="s">
        <v>19</v>
      </c>
      <c r="N80" s="69" t="s">
        <v>41</v>
      </c>
      <c r="O80" s="69" t="s">
        <v>109</v>
      </c>
      <c r="P80" s="69" t="s">
        <v>110</v>
      </c>
      <c r="Q80" s="69" t="s">
        <v>111</v>
      </c>
      <c r="R80" s="69" t="s">
        <v>112</v>
      </c>
      <c r="S80" s="69" t="s">
        <v>113</v>
      </c>
      <c r="T80" s="70" t="s">
        <v>114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115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100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116</v>
      </c>
      <c r="F82" s="160" t="s">
        <v>117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118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201" t="s">
        <v>79</v>
      </c>
      <c r="F83" s="201" t="s">
        <v>131</v>
      </c>
      <c r="G83" s="158"/>
      <c r="H83" s="158"/>
      <c r="I83" s="161"/>
      <c r="J83" s="202">
        <f>BK83</f>
        <v>0</v>
      </c>
      <c r="K83" s="158"/>
      <c r="L83" s="163"/>
      <c r="M83" s="164"/>
      <c r="N83" s="165"/>
      <c r="O83" s="165"/>
      <c r="P83" s="166">
        <f>SUM(P84:P90)</f>
        <v>0</v>
      </c>
      <c r="Q83" s="165"/>
      <c r="R83" s="166">
        <f>SUM(R84:R90)</f>
        <v>0</v>
      </c>
      <c r="S83" s="165"/>
      <c r="T83" s="167">
        <f>SUM(T84:T90)</f>
        <v>0</v>
      </c>
      <c r="AR83" s="168" t="s">
        <v>79</v>
      </c>
      <c r="AT83" s="169" t="s">
        <v>70</v>
      </c>
      <c r="AU83" s="169" t="s">
        <v>79</v>
      </c>
      <c r="AY83" s="168" t="s">
        <v>118</v>
      </c>
      <c r="BK83" s="170">
        <f>SUM(BK84:BK90)</f>
        <v>0</v>
      </c>
    </row>
    <row r="84" spans="1:65" s="2" customFormat="1" ht="14.45" customHeight="1">
      <c r="A84" s="34"/>
      <c r="B84" s="35"/>
      <c r="C84" s="171" t="s">
        <v>79</v>
      </c>
      <c r="D84" s="171" t="s">
        <v>120</v>
      </c>
      <c r="E84" s="172" t="s">
        <v>132</v>
      </c>
      <c r="F84" s="173" t="s">
        <v>133</v>
      </c>
      <c r="G84" s="174" t="s">
        <v>134</v>
      </c>
      <c r="H84" s="175">
        <v>0.19500000000000001</v>
      </c>
      <c r="I84" s="176"/>
      <c r="J84" s="177">
        <f>ROUND(I84*H84,2)</f>
        <v>0</v>
      </c>
      <c r="K84" s="173" t="s">
        <v>124</v>
      </c>
      <c r="L84" s="39"/>
      <c r="M84" s="178" t="s">
        <v>19</v>
      </c>
      <c r="N84" s="179" t="s">
        <v>42</v>
      </c>
      <c r="O84" s="64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2" t="s">
        <v>125</v>
      </c>
      <c r="AT84" s="182" t="s">
        <v>120</v>
      </c>
      <c r="AU84" s="182" t="s">
        <v>81</v>
      </c>
      <c r="AY84" s="17" t="s">
        <v>118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7" t="s">
        <v>79</v>
      </c>
      <c r="BK84" s="183">
        <f>ROUND(I84*H84,2)</f>
        <v>0</v>
      </c>
      <c r="BL84" s="17" t="s">
        <v>125</v>
      </c>
      <c r="BM84" s="182" t="s">
        <v>135</v>
      </c>
    </row>
    <row r="85" spans="1:65" s="2" customFormat="1" ht="11.25">
      <c r="A85" s="34"/>
      <c r="B85" s="35"/>
      <c r="C85" s="36"/>
      <c r="D85" s="184" t="s">
        <v>127</v>
      </c>
      <c r="E85" s="36"/>
      <c r="F85" s="185" t="s">
        <v>136</v>
      </c>
      <c r="G85" s="36"/>
      <c r="H85" s="36"/>
      <c r="I85" s="186"/>
      <c r="J85" s="36"/>
      <c r="K85" s="36"/>
      <c r="L85" s="39"/>
      <c r="M85" s="187"/>
      <c r="N85" s="188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127</v>
      </c>
      <c r="AU85" s="17" t="s">
        <v>81</v>
      </c>
    </row>
    <row r="86" spans="1:65" s="13" customFormat="1" ht="11.25">
      <c r="B86" s="189"/>
      <c r="C86" s="190"/>
      <c r="D86" s="191" t="s">
        <v>129</v>
      </c>
      <c r="E86" s="192" t="s">
        <v>19</v>
      </c>
      <c r="F86" s="193" t="s">
        <v>159</v>
      </c>
      <c r="G86" s="190"/>
      <c r="H86" s="194">
        <v>0.19500000000000001</v>
      </c>
      <c r="I86" s="195"/>
      <c r="J86" s="190"/>
      <c r="K86" s="190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129</v>
      </c>
      <c r="AU86" s="200" t="s">
        <v>81</v>
      </c>
      <c r="AV86" s="13" t="s">
        <v>81</v>
      </c>
      <c r="AW86" s="13" t="s">
        <v>33</v>
      </c>
      <c r="AX86" s="13" t="s">
        <v>79</v>
      </c>
      <c r="AY86" s="200" t="s">
        <v>118</v>
      </c>
    </row>
    <row r="87" spans="1:65" s="2" customFormat="1" ht="14.45" customHeight="1">
      <c r="A87" s="34"/>
      <c r="B87" s="35"/>
      <c r="C87" s="171" t="s">
        <v>81</v>
      </c>
      <c r="D87" s="171" t="s">
        <v>120</v>
      </c>
      <c r="E87" s="172" t="s">
        <v>138</v>
      </c>
      <c r="F87" s="173" t="s">
        <v>139</v>
      </c>
      <c r="G87" s="174" t="s">
        <v>134</v>
      </c>
      <c r="H87" s="175">
        <v>0.19500000000000001</v>
      </c>
      <c r="I87" s="176"/>
      <c r="J87" s="177">
        <f>ROUND(I87*H87,2)</f>
        <v>0</v>
      </c>
      <c r="K87" s="173" t="s">
        <v>124</v>
      </c>
      <c r="L87" s="39"/>
      <c r="M87" s="178" t="s">
        <v>19</v>
      </c>
      <c r="N87" s="179" t="s">
        <v>42</v>
      </c>
      <c r="O87" s="64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2" t="s">
        <v>125</v>
      </c>
      <c r="AT87" s="182" t="s">
        <v>120</v>
      </c>
      <c r="AU87" s="182" t="s">
        <v>81</v>
      </c>
      <c r="AY87" s="17" t="s">
        <v>118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7" t="s">
        <v>79</v>
      </c>
      <c r="BK87" s="183">
        <f>ROUND(I87*H87,2)</f>
        <v>0</v>
      </c>
      <c r="BL87" s="17" t="s">
        <v>125</v>
      </c>
      <c r="BM87" s="182" t="s">
        <v>140</v>
      </c>
    </row>
    <row r="88" spans="1:65" s="2" customFormat="1" ht="11.25">
      <c r="A88" s="34"/>
      <c r="B88" s="35"/>
      <c r="C88" s="36"/>
      <c r="D88" s="184" t="s">
        <v>127</v>
      </c>
      <c r="E88" s="36"/>
      <c r="F88" s="185" t="s">
        <v>141</v>
      </c>
      <c r="G88" s="36"/>
      <c r="H88" s="36"/>
      <c r="I88" s="186"/>
      <c r="J88" s="36"/>
      <c r="K88" s="36"/>
      <c r="L88" s="39"/>
      <c r="M88" s="187"/>
      <c r="N88" s="188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127</v>
      </c>
      <c r="AU88" s="17" t="s">
        <v>81</v>
      </c>
    </row>
    <row r="89" spans="1:65" s="2" customFormat="1" ht="19.899999999999999" customHeight="1">
      <c r="A89" s="34"/>
      <c r="B89" s="35"/>
      <c r="C89" s="171" t="s">
        <v>125</v>
      </c>
      <c r="D89" s="171" t="s">
        <v>120</v>
      </c>
      <c r="E89" s="172" t="s">
        <v>148</v>
      </c>
      <c r="F89" s="173" t="s">
        <v>149</v>
      </c>
      <c r="G89" s="174" t="s">
        <v>134</v>
      </c>
      <c r="H89" s="175">
        <v>0.19500000000000001</v>
      </c>
      <c r="I89" s="176"/>
      <c r="J89" s="177">
        <f>ROUND(I89*H89,2)</f>
        <v>0</v>
      </c>
      <c r="K89" s="173" t="s">
        <v>19</v>
      </c>
      <c r="L89" s="39"/>
      <c r="M89" s="178" t="s">
        <v>19</v>
      </c>
      <c r="N89" s="179" t="s">
        <v>42</v>
      </c>
      <c r="O89" s="64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2" t="s">
        <v>125</v>
      </c>
      <c r="AT89" s="182" t="s">
        <v>120</v>
      </c>
      <c r="AU89" s="182" t="s">
        <v>81</v>
      </c>
      <c r="AY89" s="17" t="s">
        <v>118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7" t="s">
        <v>79</v>
      </c>
      <c r="BK89" s="183">
        <f>ROUND(I89*H89,2)</f>
        <v>0</v>
      </c>
      <c r="BL89" s="17" t="s">
        <v>125</v>
      </c>
      <c r="BM89" s="182" t="s">
        <v>150</v>
      </c>
    </row>
    <row r="90" spans="1:65" s="2" customFormat="1" ht="39">
      <c r="A90" s="34"/>
      <c r="B90" s="35"/>
      <c r="C90" s="36"/>
      <c r="D90" s="191" t="s">
        <v>146</v>
      </c>
      <c r="E90" s="36"/>
      <c r="F90" s="203" t="s">
        <v>151</v>
      </c>
      <c r="G90" s="36"/>
      <c r="H90" s="36"/>
      <c r="I90" s="186"/>
      <c r="J90" s="36"/>
      <c r="K90" s="36"/>
      <c r="L90" s="39"/>
      <c r="M90" s="204"/>
      <c r="N90" s="205"/>
      <c r="O90" s="206"/>
      <c r="P90" s="206"/>
      <c r="Q90" s="206"/>
      <c r="R90" s="206"/>
      <c r="S90" s="206"/>
      <c r="T90" s="20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146</v>
      </c>
      <c r="AU90" s="17" t="s">
        <v>81</v>
      </c>
    </row>
    <row r="91" spans="1:65" s="2" customFormat="1" ht="6.95" customHeight="1">
      <c r="A91" s="34"/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39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algorithmName="SHA-512" hashValue="XEw/lzhMKKiLHYfLOeuUzU/gxxfS1gILGfn2uN0LJUR6e6gwSjUoO9MoC0LPTWX8WZSxg+VdgjmOAB9WmfUZsQ==" saltValue="Y4/Nqf4bkDyOuIUnE7/bGQI5T5WjNbZAeTUQ7IysVe8hJjf7v+cIe439U1nYwF0VWVMCOq10DWHILcg+o/Wu4w==" spinCount="100000" sheet="1" objects="1" scenarios="1" formatColumns="0" formatRows="0" autoFilter="0"/>
  <autoFilter ref="C80:K90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500-000000000000}"/>
    <hyperlink ref="F88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7" t="s">
        <v>160</v>
      </c>
      <c r="D3" s="347"/>
      <c r="E3" s="347"/>
      <c r="F3" s="347"/>
      <c r="G3" s="347"/>
      <c r="H3" s="347"/>
      <c r="I3" s="347"/>
      <c r="J3" s="347"/>
      <c r="K3" s="213"/>
    </row>
    <row r="4" spans="2:11" s="1" customFormat="1" ht="25.5" customHeight="1">
      <c r="B4" s="214"/>
      <c r="C4" s="346" t="s">
        <v>161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162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163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164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165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166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167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168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169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170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78</v>
      </c>
      <c r="F18" s="345" t="s">
        <v>171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172</v>
      </c>
      <c r="F19" s="345" t="s">
        <v>173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174</v>
      </c>
      <c r="F20" s="345" t="s">
        <v>175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176</v>
      </c>
      <c r="F21" s="345" t="s">
        <v>177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178</v>
      </c>
      <c r="F22" s="345" t="s">
        <v>179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180</v>
      </c>
      <c r="F23" s="345" t="s">
        <v>181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182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183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184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185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186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187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188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189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190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104</v>
      </c>
      <c r="F36" s="217"/>
      <c r="G36" s="345" t="s">
        <v>191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192</v>
      </c>
      <c r="F37" s="217"/>
      <c r="G37" s="345" t="s">
        <v>193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52</v>
      </c>
      <c r="F38" s="217"/>
      <c r="G38" s="345" t="s">
        <v>194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53</v>
      </c>
      <c r="F39" s="217"/>
      <c r="G39" s="345" t="s">
        <v>195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105</v>
      </c>
      <c r="F40" s="217"/>
      <c r="G40" s="345" t="s">
        <v>196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106</v>
      </c>
      <c r="F41" s="217"/>
      <c r="G41" s="345" t="s">
        <v>197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198</v>
      </c>
      <c r="F42" s="217"/>
      <c r="G42" s="345" t="s">
        <v>199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200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201</v>
      </c>
      <c r="F44" s="217"/>
      <c r="G44" s="345" t="s">
        <v>202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108</v>
      </c>
      <c r="F45" s="217"/>
      <c r="G45" s="345" t="s">
        <v>203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204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205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206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207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208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209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210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211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212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213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214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215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216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8" t="s">
        <v>217</v>
      </c>
      <c r="E62" s="348"/>
      <c r="F62" s="348"/>
      <c r="G62" s="348"/>
      <c r="H62" s="348"/>
      <c r="I62" s="348"/>
      <c r="J62" s="348"/>
      <c r="K62" s="215"/>
    </row>
    <row r="63" spans="2:11" s="1" customFormat="1" ht="15" customHeight="1">
      <c r="B63" s="214"/>
      <c r="C63" s="219"/>
      <c r="D63" s="345" t="s">
        <v>218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219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8" t="s">
        <v>220</v>
      </c>
      <c r="E66" s="348"/>
      <c r="F66" s="348"/>
      <c r="G66" s="348"/>
      <c r="H66" s="348"/>
      <c r="I66" s="348"/>
      <c r="J66" s="348"/>
      <c r="K66" s="215"/>
    </row>
    <row r="67" spans="2:11" s="1" customFormat="1" ht="15" customHeight="1">
      <c r="B67" s="214"/>
      <c r="C67" s="219"/>
      <c r="D67" s="345" t="s">
        <v>221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222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223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224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9" t="s">
        <v>225</v>
      </c>
      <c r="D75" s="349"/>
      <c r="E75" s="349"/>
      <c r="F75" s="349"/>
      <c r="G75" s="349"/>
      <c r="H75" s="349"/>
      <c r="I75" s="349"/>
      <c r="J75" s="349"/>
      <c r="K75" s="232"/>
    </row>
    <row r="76" spans="2:11" s="1" customFormat="1" ht="17.25" customHeight="1">
      <c r="B76" s="231"/>
      <c r="C76" s="233" t="s">
        <v>226</v>
      </c>
      <c r="D76" s="233"/>
      <c r="E76" s="233"/>
      <c r="F76" s="233" t="s">
        <v>227</v>
      </c>
      <c r="G76" s="234"/>
      <c r="H76" s="233" t="s">
        <v>53</v>
      </c>
      <c r="I76" s="233" t="s">
        <v>56</v>
      </c>
      <c r="J76" s="233" t="s">
        <v>228</v>
      </c>
      <c r="K76" s="232"/>
    </row>
    <row r="77" spans="2:11" s="1" customFormat="1" ht="17.25" customHeight="1">
      <c r="B77" s="231"/>
      <c r="C77" s="235" t="s">
        <v>229</v>
      </c>
      <c r="D77" s="235"/>
      <c r="E77" s="235"/>
      <c r="F77" s="236" t="s">
        <v>230</v>
      </c>
      <c r="G77" s="237"/>
      <c r="H77" s="235"/>
      <c r="I77" s="235"/>
      <c r="J77" s="235" t="s">
        <v>231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52</v>
      </c>
      <c r="D79" s="240"/>
      <c r="E79" s="240"/>
      <c r="F79" s="241" t="s">
        <v>232</v>
      </c>
      <c r="G79" s="242"/>
      <c r="H79" s="220" t="s">
        <v>233</v>
      </c>
      <c r="I79" s="220" t="s">
        <v>234</v>
      </c>
      <c r="J79" s="220">
        <v>20</v>
      </c>
      <c r="K79" s="232"/>
    </row>
    <row r="80" spans="2:11" s="1" customFormat="1" ht="15" customHeight="1">
      <c r="B80" s="231"/>
      <c r="C80" s="220" t="s">
        <v>235</v>
      </c>
      <c r="D80" s="220"/>
      <c r="E80" s="220"/>
      <c r="F80" s="241" t="s">
        <v>232</v>
      </c>
      <c r="G80" s="242"/>
      <c r="H80" s="220" t="s">
        <v>236</v>
      </c>
      <c r="I80" s="220" t="s">
        <v>234</v>
      </c>
      <c r="J80" s="220">
        <v>120</v>
      </c>
      <c r="K80" s="232"/>
    </row>
    <row r="81" spans="2:11" s="1" customFormat="1" ht="15" customHeight="1">
      <c r="B81" s="243"/>
      <c r="C81" s="220" t="s">
        <v>237</v>
      </c>
      <c r="D81" s="220"/>
      <c r="E81" s="220"/>
      <c r="F81" s="241" t="s">
        <v>238</v>
      </c>
      <c r="G81" s="242"/>
      <c r="H81" s="220" t="s">
        <v>239</v>
      </c>
      <c r="I81" s="220" t="s">
        <v>234</v>
      </c>
      <c r="J81" s="220">
        <v>50</v>
      </c>
      <c r="K81" s="232"/>
    </row>
    <row r="82" spans="2:11" s="1" customFormat="1" ht="15" customHeight="1">
      <c r="B82" s="243"/>
      <c r="C82" s="220" t="s">
        <v>240</v>
      </c>
      <c r="D82" s="220"/>
      <c r="E82" s="220"/>
      <c r="F82" s="241" t="s">
        <v>232</v>
      </c>
      <c r="G82" s="242"/>
      <c r="H82" s="220" t="s">
        <v>241</v>
      </c>
      <c r="I82" s="220" t="s">
        <v>242</v>
      </c>
      <c r="J82" s="220"/>
      <c r="K82" s="232"/>
    </row>
    <row r="83" spans="2:11" s="1" customFormat="1" ht="15" customHeight="1">
      <c r="B83" s="243"/>
      <c r="C83" s="244" t="s">
        <v>243</v>
      </c>
      <c r="D83" s="244"/>
      <c r="E83" s="244"/>
      <c r="F83" s="245" t="s">
        <v>238</v>
      </c>
      <c r="G83" s="244"/>
      <c r="H83" s="244" t="s">
        <v>244</v>
      </c>
      <c r="I83" s="244" t="s">
        <v>234</v>
      </c>
      <c r="J83" s="244">
        <v>15</v>
      </c>
      <c r="K83" s="232"/>
    </row>
    <row r="84" spans="2:11" s="1" customFormat="1" ht="15" customHeight="1">
      <c r="B84" s="243"/>
      <c r="C84" s="244" t="s">
        <v>245</v>
      </c>
      <c r="D84" s="244"/>
      <c r="E84" s="244"/>
      <c r="F84" s="245" t="s">
        <v>238</v>
      </c>
      <c r="G84" s="244"/>
      <c r="H84" s="244" t="s">
        <v>246</v>
      </c>
      <c r="I84" s="244" t="s">
        <v>234</v>
      </c>
      <c r="J84" s="244">
        <v>15</v>
      </c>
      <c r="K84" s="232"/>
    </row>
    <row r="85" spans="2:11" s="1" customFormat="1" ht="15" customHeight="1">
      <c r="B85" s="243"/>
      <c r="C85" s="244" t="s">
        <v>247</v>
      </c>
      <c r="D85" s="244"/>
      <c r="E85" s="244"/>
      <c r="F85" s="245" t="s">
        <v>238</v>
      </c>
      <c r="G85" s="244"/>
      <c r="H85" s="244" t="s">
        <v>248</v>
      </c>
      <c r="I85" s="244" t="s">
        <v>234</v>
      </c>
      <c r="J85" s="244">
        <v>20</v>
      </c>
      <c r="K85" s="232"/>
    </row>
    <row r="86" spans="2:11" s="1" customFormat="1" ht="15" customHeight="1">
      <c r="B86" s="243"/>
      <c r="C86" s="244" t="s">
        <v>249</v>
      </c>
      <c r="D86" s="244"/>
      <c r="E86" s="244"/>
      <c r="F86" s="245" t="s">
        <v>238</v>
      </c>
      <c r="G86" s="244"/>
      <c r="H86" s="244" t="s">
        <v>250</v>
      </c>
      <c r="I86" s="244" t="s">
        <v>234</v>
      </c>
      <c r="J86" s="244">
        <v>20</v>
      </c>
      <c r="K86" s="232"/>
    </row>
    <row r="87" spans="2:11" s="1" customFormat="1" ht="15" customHeight="1">
      <c r="B87" s="243"/>
      <c r="C87" s="220" t="s">
        <v>251</v>
      </c>
      <c r="D87" s="220"/>
      <c r="E87" s="220"/>
      <c r="F87" s="241" t="s">
        <v>238</v>
      </c>
      <c r="G87" s="242"/>
      <c r="H87" s="220" t="s">
        <v>252</v>
      </c>
      <c r="I87" s="220" t="s">
        <v>234</v>
      </c>
      <c r="J87" s="220">
        <v>50</v>
      </c>
      <c r="K87" s="232"/>
    </row>
    <row r="88" spans="2:11" s="1" customFormat="1" ht="15" customHeight="1">
      <c r="B88" s="243"/>
      <c r="C88" s="220" t="s">
        <v>253</v>
      </c>
      <c r="D88" s="220"/>
      <c r="E88" s="220"/>
      <c r="F88" s="241" t="s">
        <v>238</v>
      </c>
      <c r="G88" s="242"/>
      <c r="H88" s="220" t="s">
        <v>254</v>
      </c>
      <c r="I88" s="220" t="s">
        <v>234</v>
      </c>
      <c r="J88" s="220">
        <v>20</v>
      </c>
      <c r="K88" s="232"/>
    </row>
    <row r="89" spans="2:11" s="1" customFormat="1" ht="15" customHeight="1">
      <c r="B89" s="243"/>
      <c r="C89" s="220" t="s">
        <v>255</v>
      </c>
      <c r="D89" s="220"/>
      <c r="E89" s="220"/>
      <c r="F89" s="241" t="s">
        <v>238</v>
      </c>
      <c r="G89" s="242"/>
      <c r="H89" s="220" t="s">
        <v>256</v>
      </c>
      <c r="I89" s="220" t="s">
        <v>234</v>
      </c>
      <c r="J89" s="220">
        <v>20</v>
      </c>
      <c r="K89" s="232"/>
    </row>
    <row r="90" spans="2:11" s="1" customFormat="1" ht="15" customHeight="1">
      <c r="B90" s="243"/>
      <c r="C90" s="220" t="s">
        <v>257</v>
      </c>
      <c r="D90" s="220"/>
      <c r="E90" s="220"/>
      <c r="F90" s="241" t="s">
        <v>238</v>
      </c>
      <c r="G90" s="242"/>
      <c r="H90" s="220" t="s">
        <v>258</v>
      </c>
      <c r="I90" s="220" t="s">
        <v>234</v>
      </c>
      <c r="J90" s="220">
        <v>50</v>
      </c>
      <c r="K90" s="232"/>
    </row>
    <row r="91" spans="2:11" s="1" customFormat="1" ht="15" customHeight="1">
      <c r="B91" s="243"/>
      <c r="C91" s="220" t="s">
        <v>259</v>
      </c>
      <c r="D91" s="220"/>
      <c r="E91" s="220"/>
      <c r="F91" s="241" t="s">
        <v>238</v>
      </c>
      <c r="G91" s="242"/>
      <c r="H91" s="220" t="s">
        <v>259</v>
      </c>
      <c r="I91" s="220" t="s">
        <v>234</v>
      </c>
      <c r="J91" s="220">
        <v>50</v>
      </c>
      <c r="K91" s="232"/>
    </row>
    <row r="92" spans="2:11" s="1" customFormat="1" ht="15" customHeight="1">
      <c r="B92" s="243"/>
      <c r="C92" s="220" t="s">
        <v>260</v>
      </c>
      <c r="D92" s="220"/>
      <c r="E92" s="220"/>
      <c r="F92" s="241" t="s">
        <v>238</v>
      </c>
      <c r="G92" s="242"/>
      <c r="H92" s="220" t="s">
        <v>261</v>
      </c>
      <c r="I92" s="220" t="s">
        <v>234</v>
      </c>
      <c r="J92" s="220">
        <v>255</v>
      </c>
      <c r="K92" s="232"/>
    </row>
    <row r="93" spans="2:11" s="1" customFormat="1" ht="15" customHeight="1">
      <c r="B93" s="243"/>
      <c r="C93" s="220" t="s">
        <v>262</v>
      </c>
      <c r="D93" s="220"/>
      <c r="E93" s="220"/>
      <c r="F93" s="241" t="s">
        <v>232</v>
      </c>
      <c r="G93" s="242"/>
      <c r="H93" s="220" t="s">
        <v>263</v>
      </c>
      <c r="I93" s="220" t="s">
        <v>264</v>
      </c>
      <c r="J93" s="220"/>
      <c r="K93" s="232"/>
    </row>
    <row r="94" spans="2:11" s="1" customFormat="1" ht="15" customHeight="1">
      <c r="B94" s="243"/>
      <c r="C94" s="220" t="s">
        <v>265</v>
      </c>
      <c r="D94" s="220"/>
      <c r="E94" s="220"/>
      <c r="F94" s="241" t="s">
        <v>232</v>
      </c>
      <c r="G94" s="242"/>
      <c r="H94" s="220" t="s">
        <v>266</v>
      </c>
      <c r="I94" s="220" t="s">
        <v>267</v>
      </c>
      <c r="J94" s="220"/>
      <c r="K94" s="232"/>
    </row>
    <row r="95" spans="2:11" s="1" customFormat="1" ht="15" customHeight="1">
      <c r="B95" s="243"/>
      <c r="C95" s="220" t="s">
        <v>268</v>
      </c>
      <c r="D95" s="220"/>
      <c r="E95" s="220"/>
      <c r="F95" s="241" t="s">
        <v>232</v>
      </c>
      <c r="G95" s="242"/>
      <c r="H95" s="220" t="s">
        <v>268</v>
      </c>
      <c r="I95" s="220" t="s">
        <v>267</v>
      </c>
      <c r="J95" s="220"/>
      <c r="K95" s="232"/>
    </row>
    <row r="96" spans="2:11" s="1" customFormat="1" ht="15" customHeight="1">
      <c r="B96" s="243"/>
      <c r="C96" s="220" t="s">
        <v>37</v>
      </c>
      <c r="D96" s="220"/>
      <c r="E96" s="220"/>
      <c r="F96" s="241" t="s">
        <v>232</v>
      </c>
      <c r="G96" s="242"/>
      <c r="H96" s="220" t="s">
        <v>269</v>
      </c>
      <c r="I96" s="220" t="s">
        <v>267</v>
      </c>
      <c r="J96" s="220"/>
      <c r="K96" s="232"/>
    </row>
    <row r="97" spans="2:11" s="1" customFormat="1" ht="15" customHeight="1">
      <c r="B97" s="243"/>
      <c r="C97" s="220" t="s">
        <v>47</v>
      </c>
      <c r="D97" s="220"/>
      <c r="E97" s="220"/>
      <c r="F97" s="241" t="s">
        <v>232</v>
      </c>
      <c r="G97" s="242"/>
      <c r="H97" s="220" t="s">
        <v>270</v>
      </c>
      <c r="I97" s="220" t="s">
        <v>267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9" t="s">
        <v>271</v>
      </c>
      <c r="D102" s="349"/>
      <c r="E102" s="349"/>
      <c r="F102" s="349"/>
      <c r="G102" s="349"/>
      <c r="H102" s="349"/>
      <c r="I102" s="349"/>
      <c r="J102" s="349"/>
      <c r="K102" s="232"/>
    </row>
    <row r="103" spans="2:11" s="1" customFormat="1" ht="17.25" customHeight="1">
      <c r="B103" s="231"/>
      <c r="C103" s="233" t="s">
        <v>226</v>
      </c>
      <c r="D103" s="233"/>
      <c r="E103" s="233"/>
      <c r="F103" s="233" t="s">
        <v>227</v>
      </c>
      <c r="G103" s="234"/>
      <c r="H103" s="233" t="s">
        <v>53</v>
      </c>
      <c r="I103" s="233" t="s">
        <v>56</v>
      </c>
      <c r="J103" s="233" t="s">
        <v>228</v>
      </c>
      <c r="K103" s="232"/>
    </row>
    <row r="104" spans="2:11" s="1" customFormat="1" ht="17.25" customHeight="1">
      <c r="B104" s="231"/>
      <c r="C104" s="235" t="s">
        <v>229</v>
      </c>
      <c r="D104" s="235"/>
      <c r="E104" s="235"/>
      <c r="F104" s="236" t="s">
        <v>230</v>
      </c>
      <c r="G104" s="237"/>
      <c r="H104" s="235"/>
      <c r="I104" s="235"/>
      <c r="J104" s="235" t="s">
        <v>231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52</v>
      </c>
      <c r="D106" s="240"/>
      <c r="E106" s="240"/>
      <c r="F106" s="241" t="s">
        <v>232</v>
      </c>
      <c r="G106" s="220"/>
      <c r="H106" s="220" t="s">
        <v>272</v>
      </c>
      <c r="I106" s="220" t="s">
        <v>234</v>
      </c>
      <c r="J106" s="220">
        <v>20</v>
      </c>
      <c r="K106" s="232"/>
    </row>
    <row r="107" spans="2:11" s="1" customFormat="1" ht="15" customHeight="1">
      <c r="B107" s="231"/>
      <c r="C107" s="220" t="s">
        <v>235</v>
      </c>
      <c r="D107" s="220"/>
      <c r="E107" s="220"/>
      <c r="F107" s="241" t="s">
        <v>232</v>
      </c>
      <c r="G107" s="220"/>
      <c r="H107" s="220" t="s">
        <v>272</v>
      </c>
      <c r="I107" s="220" t="s">
        <v>234</v>
      </c>
      <c r="J107" s="220">
        <v>120</v>
      </c>
      <c r="K107" s="232"/>
    </row>
    <row r="108" spans="2:11" s="1" customFormat="1" ht="15" customHeight="1">
      <c r="B108" s="243"/>
      <c r="C108" s="220" t="s">
        <v>237</v>
      </c>
      <c r="D108" s="220"/>
      <c r="E108" s="220"/>
      <c r="F108" s="241" t="s">
        <v>238</v>
      </c>
      <c r="G108" s="220"/>
      <c r="H108" s="220" t="s">
        <v>272</v>
      </c>
      <c r="I108" s="220" t="s">
        <v>234</v>
      </c>
      <c r="J108" s="220">
        <v>50</v>
      </c>
      <c r="K108" s="232"/>
    </row>
    <row r="109" spans="2:11" s="1" customFormat="1" ht="15" customHeight="1">
      <c r="B109" s="243"/>
      <c r="C109" s="220" t="s">
        <v>240</v>
      </c>
      <c r="D109" s="220"/>
      <c r="E109" s="220"/>
      <c r="F109" s="241" t="s">
        <v>232</v>
      </c>
      <c r="G109" s="220"/>
      <c r="H109" s="220" t="s">
        <v>272</v>
      </c>
      <c r="I109" s="220" t="s">
        <v>242</v>
      </c>
      <c r="J109" s="220"/>
      <c r="K109" s="232"/>
    </row>
    <row r="110" spans="2:11" s="1" customFormat="1" ht="15" customHeight="1">
      <c r="B110" s="243"/>
      <c r="C110" s="220" t="s">
        <v>251</v>
      </c>
      <c r="D110" s="220"/>
      <c r="E110" s="220"/>
      <c r="F110" s="241" t="s">
        <v>238</v>
      </c>
      <c r="G110" s="220"/>
      <c r="H110" s="220" t="s">
        <v>272</v>
      </c>
      <c r="I110" s="220" t="s">
        <v>234</v>
      </c>
      <c r="J110" s="220">
        <v>50</v>
      </c>
      <c r="K110" s="232"/>
    </row>
    <row r="111" spans="2:11" s="1" customFormat="1" ht="15" customHeight="1">
      <c r="B111" s="243"/>
      <c r="C111" s="220" t="s">
        <v>259</v>
      </c>
      <c r="D111" s="220"/>
      <c r="E111" s="220"/>
      <c r="F111" s="241" t="s">
        <v>238</v>
      </c>
      <c r="G111" s="220"/>
      <c r="H111" s="220" t="s">
        <v>272</v>
      </c>
      <c r="I111" s="220" t="s">
        <v>234</v>
      </c>
      <c r="J111" s="220">
        <v>50</v>
      </c>
      <c r="K111" s="232"/>
    </row>
    <row r="112" spans="2:11" s="1" customFormat="1" ht="15" customHeight="1">
      <c r="B112" s="243"/>
      <c r="C112" s="220" t="s">
        <v>257</v>
      </c>
      <c r="D112" s="220"/>
      <c r="E112" s="220"/>
      <c r="F112" s="241" t="s">
        <v>238</v>
      </c>
      <c r="G112" s="220"/>
      <c r="H112" s="220" t="s">
        <v>272</v>
      </c>
      <c r="I112" s="220" t="s">
        <v>234</v>
      </c>
      <c r="J112" s="220">
        <v>50</v>
      </c>
      <c r="K112" s="232"/>
    </row>
    <row r="113" spans="2:11" s="1" customFormat="1" ht="15" customHeight="1">
      <c r="B113" s="243"/>
      <c r="C113" s="220" t="s">
        <v>52</v>
      </c>
      <c r="D113" s="220"/>
      <c r="E113" s="220"/>
      <c r="F113" s="241" t="s">
        <v>232</v>
      </c>
      <c r="G113" s="220"/>
      <c r="H113" s="220" t="s">
        <v>273</v>
      </c>
      <c r="I113" s="220" t="s">
        <v>234</v>
      </c>
      <c r="J113" s="220">
        <v>20</v>
      </c>
      <c r="K113" s="232"/>
    </row>
    <row r="114" spans="2:11" s="1" customFormat="1" ht="15" customHeight="1">
      <c r="B114" s="243"/>
      <c r="C114" s="220" t="s">
        <v>274</v>
      </c>
      <c r="D114" s="220"/>
      <c r="E114" s="220"/>
      <c r="F114" s="241" t="s">
        <v>232</v>
      </c>
      <c r="G114" s="220"/>
      <c r="H114" s="220" t="s">
        <v>275</v>
      </c>
      <c r="I114" s="220" t="s">
        <v>234</v>
      </c>
      <c r="J114" s="220">
        <v>120</v>
      </c>
      <c r="K114" s="232"/>
    </row>
    <row r="115" spans="2:11" s="1" customFormat="1" ht="15" customHeight="1">
      <c r="B115" s="243"/>
      <c r="C115" s="220" t="s">
        <v>37</v>
      </c>
      <c r="D115" s="220"/>
      <c r="E115" s="220"/>
      <c r="F115" s="241" t="s">
        <v>232</v>
      </c>
      <c r="G115" s="220"/>
      <c r="H115" s="220" t="s">
        <v>276</v>
      </c>
      <c r="I115" s="220" t="s">
        <v>267</v>
      </c>
      <c r="J115" s="220"/>
      <c r="K115" s="232"/>
    </row>
    <row r="116" spans="2:11" s="1" customFormat="1" ht="15" customHeight="1">
      <c r="B116" s="243"/>
      <c r="C116" s="220" t="s">
        <v>47</v>
      </c>
      <c r="D116" s="220"/>
      <c r="E116" s="220"/>
      <c r="F116" s="241" t="s">
        <v>232</v>
      </c>
      <c r="G116" s="220"/>
      <c r="H116" s="220" t="s">
        <v>277</v>
      </c>
      <c r="I116" s="220" t="s">
        <v>267</v>
      </c>
      <c r="J116" s="220"/>
      <c r="K116" s="232"/>
    </row>
    <row r="117" spans="2:11" s="1" customFormat="1" ht="15" customHeight="1">
      <c r="B117" s="243"/>
      <c r="C117" s="220" t="s">
        <v>56</v>
      </c>
      <c r="D117" s="220"/>
      <c r="E117" s="220"/>
      <c r="F117" s="241" t="s">
        <v>232</v>
      </c>
      <c r="G117" s="220"/>
      <c r="H117" s="220" t="s">
        <v>278</v>
      </c>
      <c r="I117" s="220" t="s">
        <v>279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7" t="s">
        <v>280</v>
      </c>
      <c r="D122" s="347"/>
      <c r="E122" s="347"/>
      <c r="F122" s="347"/>
      <c r="G122" s="347"/>
      <c r="H122" s="347"/>
      <c r="I122" s="347"/>
      <c r="J122" s="347"/>
      <c r="K122" s="260"/>
    </row>
    <row r="123" spans="2:11" s="1" customFormat="1" ht="17.25" customHeight="1">
      <c r="B123" s="261"/>
      <c r="C123" s="233" t="s">
        <v>226</v>
      </c>
      <c r="D123" s="233"/>
      <c r="E123" s="233"/>
      <c r="F123" s="233" t="s">
        <v>227</v>
      </c>
      <c r="G123" s="234"/>
      <c r="H123" s="233" t="s">
        <v>53</v>
      </c>
      <c r="I123" s="233" t="s">
        <v>56</v>
      </c>
      <c r="J123" s="233" t="s">
        <v>228</v>
      </c>
      <c r="K123" s="262"/>
    </row>
    <row r="124" spans="2:11" s="1" customFormat="1" ht="17.25" customHeight="1">
      <c r="B124" s="261"/>
      <c r="C124" s="235" t="s">
        <v>229</v>
      </c>
      <c r="D124" s="235"/>
      <c r="E124" s="235"/>
      <c r="F124" s="236" t="s">
        <v>230</v>
      </c>
      <c r="G124" s="237"/>
      <c r="H124" s="235"/>
      <c r="I124" s="235"/>
      <c r="J124" s="235" t="s">
        <v>231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235</v>
      </c>
      <c r="D126" s="240"/>
      <c r="E126" s="240"/>
      <c r="F126" s="241" t="s">
        <v>232</v>
      </c>
      <c r="G126" s="220"/>
      <c r="H126" s="220" t="s">
        <v>272</v>
      </c>
      <c r="I126" s="220" t="s">
        <v>234</v>
      </c>
      <c r="J126" s="220">
        <v>120</v>
      </c>
      <c r="K126" s="266"/>
    </row>
    <row r="127" spans="2:11" s="1" customFormat="1" ht="15" customHeight="1">
      <c r="B127" s="263"/>
      <c r="C127" s="220" t="s">
        <v>281</v>
      </c>
      <c r="D127" s="220"/>
      <c r="E127" s="220"/>
      <c r="F127" s="241" t="s">
        <v>232</v>
      </c>
      <c r="G127" s="220"/>
      <c r="H127" s="220" t="s">
        <v>282</v>
      </c>
      <c r="I127" s="220" t="s">
        <v>234</v>
      </c>
      <c r="J127" s="220" t="s">
        <v>283</v>
      </c>
      <c r="K127" s="266"/>
    </row>
    <row r="128" spans="2:11" s="1" customFormat="1" ht="15" customHeight="1">
      <c r="B128" s="263"/>
      <c r="C128" s="220" t="s">
        <v>180</v>
      </c>
      <c r="D128" s="220"/>
      <c r="E128" s="220"/>
      <c r="F128" s="241" t="s">
        <v>232</v>
      </c>
      <c r="G128" s="220"/>
      <c r="H128" s="220" t="s">
        <v>284</v>
      </c>
      <c r="I128" s="220" t="s">
        <v>234</v>
      </c>
      <c r="J128" s="220" t="s">
        <v>283</v>
      </c>
      <c r="K128" s="266"/>
    </row>
    <row r="129" spans="2:11" s="1" customFormat="1" ht="15" customHeight="1">
      <c r="B129" s="263"/>
      <c r="C129" s="220" t="s">
        <v>243</v>
      </c>
      <c r="D129" s="220"/>
      <c r="E129" s="220"/>
      <c r="F129" s="241" t="s">
        <v>238</v>
      </c>
      <c r="G129" s="220"/>
      <c r="H129" s="220" t="s">
        <v>244</v>
      </c>
      <c r="I129" s="220" t="s">
        <v>234</v>
      </c>
      <c r="J129" s="220">
        <v>15</v>
      </c>
      <c r="K129" s="266"/>
    </row>
    <row r="130" spans="2:11" s="1" customFormat="1" ht="15" customHeight="1">
      <c r="B130" s="263"/>
      <c r="C130" s="244" t="s">
        <v>245</v>
      </c>
      <c r="D130" s="244"/>
      <c r="E130" s="244"/>
      <c r="F130" s="245" t="s">
        <v>238</v>
      </c>
      <c r="G130" s="244"/>
      <c r="H130" s="244" t="s">
        <v>246</v>
      </c>
      <c r="I130" s="244" t="s">
        <v>234</v>
      </c>
      <c r="J130" s="244">
        <v>15</v>
      </c>
      <c r="K130" s="266"/>
    </row>
    <row r="131" spans="2:11" s="1" customFormat="1" ht="15" customHeight="1">
      <c r="B131" s="263"/>
      <c r="C131" s="244" t="s">
        <v>247</v>
      </c>
      <c r="D131" s="244"/>
      <c r="E131" s="244"/>
      <c r="F131" s="245" t="s">
        <v>238</v>
      </c>
      <c r="G131" s="244"/>
      <c r="H131" s="244" t="s">
        <v>248</v>
      </c>
      <c r="I131" s="244" t="s">
        <v>234</v>
      </c>
      <c r="J131" s="244">
        <v>20</v>
      </c>
      <c r="K131" s="266"/>
    </row>
    <row r="132" spans="2:11" s="1" customFormat="1" ht="15" customHeight="1">
      <c r="B132" s="263"/>
      <c r="C132" s="244" t="s">
        <v>249</v>
      </c>
      <c r="D132" s="244"/>
      <c r="E132" s="244"/>
      <c r="F132" s="245" t="s">
        <v>238</v>
      </c>
      <c r="G132" s="244"/>
      <c r="H132" s="244" t="s">
        <v>250</v>
      </c>
      <c r="I132" s="244" t="s">
        <v>234</v>
      </c>
      <c r="J132" s="244">
        <v>20</v>
      </c>
      <c r="K132" s="266"/>
    </row>
    <row r="133" spans="2:11" s="1" customFormat="1" ht="15" customHeight="1">
      <c r="B133" s="263"/>
      <c r="C133" s="220" t="s">
        <v>237</v>
      </c>
      <c r="D133" s="220"/>
      <c r="E133" s="220"/>
      <c r="F133" s="241" t="s">
        <v>238</v>
      </c>
      <c r="G133" s="220"/>
      <c r="H133" s="220" t="s">
        <v>272</v>
      </c>
      <c r="I133" s="220" t="s">
        <v>234</v>
      </c>
      <c r="J133" s="220">
        <v>50</v>
      </c>
      <c r="K133" s="266"/>
    </row>
    <row r="134" spans="2:11" s="1" customFormat="1" ht="15" customHeight="1">
      <c r="B134" s="263"/>
      <c r="C134" s="220" t="s">
        <v>251</v>
      </c>
      <c r="D134" s="220"/>
      <c r="E134" s="220"/>
      <c r="F134" s="241" t="s">
        <v>238</v>
      </c>
      <c r="G134" s="220"/>
      <c r="H134" s="220" t="s">
        <v>272</v>
      </c>
      <c r="I134" s="220" t="s">
        <v>234</v>
      </c>
      <c r="J134" s="220">
        <v>50</v>
      </c>
      <c r="K134" s="266"/>
    </row>
    <row r="135" spans="2:11" s="1" customFormat="1" ht="15" customHeight="1">
      <c r="B135" s="263"/>
      <c r="C135" s="220" t="s">
        <v>257</v>
      </c>
      <c r="D135" s="220"/>
      <c r="E135" s="220"/>
      <c r="F135" s="241" t="s">
        <v>238</v>
      </c>
      <c r="G135" s="220"/>
      <c r="H135" s="220" t="s">
        <v>272</v>
      </c>
      <c r="I135" s="220" t="s">
        <v>234</v>
      </c>
      <c r="J135" s="220">
        <v>50</v>
      </c>
      <c r="K135" s="266"/>
    </row>
    <row r="136" spans="2:11" s="1" customFormat="1" ht="15" customHeight="1">
      <c r="B136" s="263"/>
      <c r="C136" s="220" t="s">
        <v>259</v>
      </c>
      <c r="D136" s="220"/>
      <c r="E136" s="220"/>
      <c r="F136" s="241" t="s">
        <v>238</v>
      </c>
      <c r="G136" s="220"/>
      <c r="H136" s="220" t="s">
        <v>272</v>
      </c>
      <c r="I136" s="220" t="s">
        <v>234</v>
      </c>
      <c r="J136" s="220">
        <v>50</v>
      </c>
      <c r="K136" s="266"/>
    </row>
    <row r="137" spans="2:11" s="1" customFormat="1" ht="15" customHeight="1">
      <c r="B137" s="263"/>
      <c r="C137" s="220" t="s">
        <v>260</v>
      </c>
      <c r="D137" s="220"/>
      <c r="E137" s="220"/>
      <c r="F137" s="241" t="s">
        <v>238</v>
      </c>
      <c r="G137" s="220"/>
      <c r="H137" s="220" t="s">
        <v>285</v>
      </c>
      <c r="I137" s="220" t="s">
        <v>234</v>
      </c>
      <c r="J137" s="220">
        <v>255</v>
      </c>
      <c r="K137" s="266"/>
    </row>
    <row r="138" spans="2:11" s="1" customFormat="1" ht="15" customHeight="1">
      <c r="B138" s="263"/>
      <c r="C138" s="220" t="s">
        <v>262</v>
      </c>
      <c r="D138" s="220"/>
      <c r="E138" s="220"/>
      <c r="F138" s="241" t="s">
        <v>232</v>
      </c>
      <c r="G138" s="220"/>
      <c r="H138" s="220" t="s">
        <v>286</v>
      </c>
      <c r="I138" s="220" t="s">
        <v>264</v>
      </c>
      <c r="J138" s="220"/>
      <c r="K138" s="266"/>
    </row>
    <row r="139" spans="2:11" s="1" customFormat="1" ht="15" customHeight="1">
      <c r="B139" s="263"/>
      <c r="C139" s="220" t="s">
        <v>265</v>
      </c>
      <c r="D139" s="220"/>
      <c r="E139" s="220"/>
      <c r="F139" s="241" t="s">
        <v>232</v>
      </c>
      <c r="G139" s="220"/>
      <c r="H139" s="220" t="s">
        <v>287</v>
      </c>
      <c r="I139" s="220" t="s">
        <v>267</v>
      </c>
      <c r="J139" s="220"/>
      <c r="K139" s="266"/>
    </row>
    <row r="140" spans="2:11" s="1" customFormat="1" ht="15" customHeight="1">
      <c r="B140" s="263"/>
      <c r="C140" s="220" t="s">
        <v>268</v>
      </c>
      <c r="D140" s="220"/>
      <c r="E140" s="220"/>
      <c r="F140" s="241" t="s">
        <v>232</v>
      </c>
      <c r="G140" s="220"/>
      <c r="H140" s="220" t="s">
        <v>268</v>
      </c>
      <c r="I140" s="220" t="s">
        <v>267</v>
      </c>
      <c r="J140" s="220"/>
      <c r="K140" s="266"/>
    </row>
    <row r="141" spans="2:11" s="1" customFormat="1" ht="15" customHeight="1">
      <c r="B141" s="263"/>
      <c r="C141" s="220" t="s">
        <v>37</v>
      </c>
      <c r="D141" s="220"/>
      <c r="E141" s="220"/>
      <c r="F141" s="241" t="s">
        <v>232</v>
      </c>
      <c r="G141" s="220"/>
      <c r="H141" s="220" t="s">
        <v>288</v>
      </c>
      <c r="I141" s="220" t="s">
        <v>267</v>
      </c>
      <c r="J141" s="220"/>
      <c r="K141" s="266"/>
    </row>
    <row r="142" spans="2:11" s="1" customFormat="1" ht="15" customHeight="1">
      <c r="B142" s="263"/>
      <c r="C142" s="220" t="s">
        <v>289</v>
      </c>
      <c r="D142" s="220"/>
      <c r="E142" s="220"/>
      <c r="F142" s="241" t="s">
        <v>232</v>
      </c>
      <c r="G142" s="220"/>
      <c r="H142" s="220" t="s">
        <v>290</v>
      </c>
      <c r="I142" s="220" t="s">
        <v>267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9" t="s">
        <v>291</v>
      </c>
      <c r="D147" s="349"/>
      <c r="E147" s="349"/>
      <c r="F147" s="349"/>
      <c r="G147" s="349"/>
      <c r="H147" s="349"/>
      <c r="I147" s="349"/>
      <c r="J147" s="349"/>
      <c r="K147" s="232"/>
    </row>
    <row r="148" spans="2:11" s="1" customFormat="1" ht="17.25" customHeight="1">
      <c r="B148" s="231"/>
      <c r="C148" s="233" t="s">
        <v>226</v>
      </c>
      <c r="D148" s="233"/>
      <c r="E148" s="233"/>
      <c r="F148" s="233" t="s">
        <v>227</v>
      </c>
      <c r="G148" s="234"/>
      <c r="H148" s="233" t="s">
        <v>53</v>
      </c>
      <c r="I148" s="233" t="s">
        <v>56</v>
      </c>
      <c r="J148" s="233" t="s">
        <v>228</v>
      </c>
      <c r="K148" s="232"/>
    </row>
    <row r="149" spans="2:11" s="1" customFormat="1" ht="17.25" customHeight="1">
      <c r="B149" s="231"/>
      <c r="C149" s="235" t="s">
        <v>229</v>
      </c>
      <c r="D149" s="235"/>
      <c r="E149" s="235"/>
      <c r="F149" s="236" t="s">
        <v>230</v>
      </c>
      <c r="G149" s="237"/>
      <c r="H149" s="235"/>
      <c r="I149" s="235"/>
      <c r="J149" s="235" t="s">
        <v>231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235</v>
      </c>
      <c r="D151" s="220"/>
      <c r="E151" s="220"/>
      <c r="F151" s="271" t="s">
        <v>232</v>
      </c>
      <c r="G151" s="220"/>
      <c r="H151" s="270" t="s">
        <v>272</v>
      </c>
      <c r="I151" s="270" t="s">
        <v>234</v>
      </c>
      <c r="J151" s="270">
        <v>120</v>
      </c>
      <c r="K151" s="266"/>
    </row>
    <row r="152" spans="2:11" s="1" customFormat="1" ht="15" customHeight="1">
      <c r="B152" s="243"/>
      <c r="C152" s="270" t="s">
        <v>281</v>
      </c>
      <c r="D152" s="220"/>
      <c r="E152" s="220"/>
      <c r="F152" s="271" t="s">
        <v>232</v>
      </c>
      <c r="G152" s="220"/>
      <c r="H152" s="270" t="s">
        <v>292</v>
      </c>
      <c r="I152" s="270" t="s">
        <v>234</v>
      </c>
      <c r="J152" s="270" t="s">
        <v>283</v>
      </c>
      <c r="K152" s="266"/>
    </row>
    <row r="153" spans="2:11" s="1" customFormat="1" ht="15" customHeight="1">
      <c r="B153" s="243"/>
      <c r="C153" s="270" t="s">
        <v>180</v>
      </c>
      <c r="D153" s="220"/>
      <c r="E153" s="220"/>
      <c r="F153" s="271" t="s">
        <v>232</v>
      </c>
      <c r="G153" s="220"/>
      <c r="H153" s="270" t="s">
        <v>293</v>
      </c>
      <c r="I153" s="270" t="s">
        <v>234</v>
      </c>
      <c r="J153" s="270" t="s">
        <v>283</v>
      </c>
      <c r="K153" s="266"/>
    </row>
    <row r="154" spans="2:11" s="1" customFormat="1" ht="15" customHeight="1">
      <c r="B154" s="243"/>
      <c r="C154" s="270" t="s">
        <v>237</v>
      </c>
      <c r="D154" s="220"/>
      <c r="E154" s="220"/>
      <c r="F154" s="271" t="s">
        <v>238</v>
      </c>
      <c r="G154" s="220"/>
      <c r="H154" s="270" t="s">
        <v>272</v>
      </c>
      <c r="I154" s="270" t="s">
        <v>234</v>
      </c>
      <c r="J154" s="270">
        <v>50</v>
      </c>
      <c r="K154" s="266"/>
    </row>
    <row r="155" spans="2:11" s="1" customFormat="1" ht="15" customHeight="1">
      <c r="B155" s="243"/>
      <c r="C155" s="270" t="s">
        <v>240</v>
      </c>
      <c r="D155" s="220"/>
      <c r="E155" s="220"/>
      <c r="F155" s="271" t="s">
        <v>232</v>
      </c>
      <c r="G155" s="220"/>
      <c r="H155" s="270" t="s">
        <v>272</v>
      </c>
      <c r="I155" s="270" t="s">
        <v>242</v>
      </c>
      <c r="J155" s="270"/>
      <c r="K155" s="266"/>
    </row>
    <row r="156" spans="2:11" s="1" customFormat="1" ht="15" customHeight="1">
      <c r="B156" s="243"/>
      <c r="C156" s="270" t="s">
        <v>251</v>
      </c>
      <c r="D156" s="220"/>
      <c r="E156" s="220"/>
      <c r="F156" s="271" t="s">
        <v>238</v>
      </c>
      <c r="G156" s="220"/>
      <c r="H156" s="270" t="s">
        <v>272</v>
      </c>
      <c r="I156" s="270" t="s">
        <v>234</v>
      </c>
      <c r="J156" s="270">
        <v>50</v>
      </c>
      <c r="K156" s="266"/>
    </row>
    <row r="157" spans="2:11" s="1" customFormat="1" ht="15" customHeight="1">
      <c r="B157" s="243"/>
      <c r="C157" s="270" t="s">
        <v>259</v>
      </c>
      <c r="D157" s="220"/>
      <c r="E157" s="220"/>
      <c r="F157" s="271" t="s">
        <v>238</v>
      </c>
      <c r="G157" s="220"/>
      <c r="H157" s="270" t="s">
        <v>272</v>
      </c>
      <c r="I157" s="270" t="s">
        <v>234</v>
      </c>
      <c r="J157" s="270">
        <v>50</v>
      </c>
      <c r="K157" s="266"/>
    </row>
    <row r="158" spans="2:11" s="1" customFormat="1" ht="15" customHeight="1">
      <c r="B158" s="243"/>
      <c r="C158" s="270" t="s">
        <v>257</v>
      </c>
      <c r="D158" s="220"/>
      <c r="E158" s="220"/>
      <c r="F158" s="271" t="s">
        <v>238</v>
      </c>
      <c r="G158" s="220"/>
      <c r="H158" s="270" t="s">
        <v>272</v>
      </c>
      <c r="I158" s="270" t="s">
        <v>234</v>
      </c>
      <c r="J158" s="270">
        <v>50</v>
      </c>
      <c r="K158" s="266"/>
    </row>
    <row r="159" spans="2:11" s="1" customFormat="1" ht="15" customHeight="1">
      <c r="B159" s="243"/>
      <c r="C159" s="270" t="s">
        <v>98</v>
      </c>
      <c r="D159" s="220"/>
      <c r="E159" s="220"/>
      <c r="F159" s="271" t="s">
        <v>232</v>
      </c>
      <c r="G159" s="220"/>
      <c r="H159" s="270" t="s">
        <v>294</v>
      </c>
      <c r="I159" s="270" t="s">
        <v>234</v>
      </c>
      <c r="J159" s="270" t="s">
        <v>295</v>
      </c>
      <c r="K159" s="266"/>
    </row>
    <row r="160" spans="2:11" s="1" customFormat="1" ht="15" customHeight="1">
      <c r="B160" s="243"/>
      <c r="C160" s="270" t="s">
        <v>296</v>
      </c>
      <c r="D160" s="220"/>
      <c r="E160" s="220"/>
      <c r="F160" s="271" t="s">
        <v>232</v>
      </c>
      <c r="G160" s="220"/>
      <c r="H160" s="270" t="s">
        <v>297</v>
      </c>
      <c r="I160" s="270" t="s">
        <v>267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7" t="s">
        <v>298</v>
      </c>
      <c r="D165" s="347"/>
      <c r="E165" s="347"/>
      <c r="F165" s="347"/>
      <c r="G165" s="347"/>
      <c r="H165" s="347"/>
      <c r="I165" s="347"/>
      <c r="J165" s="347"/>
      <c r="K165" s="213"/>
    </row>
    <row r="166" spans="2:11" s="1" customFormat="1" ht="17.25" customHeight="1">
      <c r="B166" s="212"/>
      <c r="C166" s="233" t="s">
        <v>226</v>
      </c>
      <c r="D166" s="233"/>
      <c r="E166" s="233"/>
      <c r="F166" s="233" t="s">
        <v>227</v>
      </c>
      <c r="G166" s="275"/>
      <c r="H166" s="276" t="s">
        <v>53</v>
      </c>
      <c r="I166" s="276" t="s">
        <v>56</v>
      </c>
      <c r="J166" s="233" t="s">
        <v>228</v>
      </c>
      <c r="K166" s="213"/>
    </row>
    <row r="167" spans="2:11" s="1" customFormat="1" ht="17.25" customHeight="1">
      <c r="B167" s="214"/>
      <c r="C167" s="235" t="s">
        <v>229</v>
      </c>
      <c r="D167" s="235"/>
      <c r="E167" s="235"/>
      <c r="F167" s="236" t="s">
        <v>230</v>
      </c>
      <c r="G167" s="277"/>
      <c r="H167" s="278"/>
      <c r="I167" s="278"/>
      <c r="J167" s="235" t="s">
        <v>231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235</v>
      </c>
      <c r="D169" s="220"/>
      <c r="E169" s="220"/>
      <c r="F169" s="241" t="s">
        <v>232</v>
      </c>
      <c r="G169" s="220"/>
      <c r="H169" s="220" t="s">
        <v>272</v>
      </c>
      <c r="I169" s="220" t="s">
        <v>234</v>
      </c>
      <c r="J169" s="220">
        <v>120</v>
      </c>
      <c r="K169" s="266"/>
    </row>
    <row r="170" spans="2:11" s="1" customFormat="1" ht="15" customHeight="1">
      <c r="B170" s="243"/>
      <c r="C170" s="220" t="s">
        <v>281</v>
      </c>
      <c r="D170" s="220"/>
      <c r="E170" s="220"/>
      <c r="F170" s="241" t="s">
        <v>232</v>
      </c>
      <c r="G170" s="220"/>
      <c r="H170" s="220" t="s">
        <v>282</v>
      </c>
      <c r="I170" s="220" t="s">
        <v>234</v>
      </c>
      <c r="J170" s="220" t="s">
        <v>283</v>
      </c>
      <c r="K170" s="266"/>
    </row>
    <row r="171" spans="2:11" s="1" customFormat="1" ht="15" customHeight="1">
      <c r="B171" s="243"/>
      <c r="C171" s="220" t="s">
        <v>180</v>
      </c>
      <c r="D171" s="220"/>
      <c r="E171" s="220"/>
      <c r="F171" s="241" t="s">
        <v>232</v>
      </c>
      <c r="G171" s="220"/>
      <c r="H171" s="220" t="s">
        <v>299</v>
      </c>
      <c r="I171" s="220" t="s">
        <v>234</v>
      </c>
      <c r="J171" s="220" t="s">
        <v>283</v>
      </c>
      <c r="K171" s="266"/>
    </row>
    <row r="172" spans="2:11" s="1" customFormat="1" ht="15" customHeight="1">
      <c r="B172" s="243"/>
      <c r="C172" s="220" t="s">
        <v>237</v>
      </c>
      <c r="D172" s="220"/>
      <c r="E172" s="220"/>
      <c r="F172" s="241" t="s">
        <v>238</v>
      </c>
      <c r="G172" s="220"/>
      <c r="H172" s="220" t="s">
        <v>299</v>
      </c>
      <c r="I172" s="220" t="s">
        <v>234</v>
      </c>
      <c r="J172" s="220">
        <v>50</v>
      </c>
      <c r="K172" s="266"/>
    </row>
    <row r="173" spans="2:11" s="1" customFormat="1" ht="15" customHeight="1">
      <c r="B173" s="243"/>
      <c r="C173" s="220" t="s">
        <v>240</v>
      </c>
      <c r="D173" s="220"/>
      <c r="E173" s="220"/>
      <c r="F173" s="241" t="s">
        <v>232</v>
      </c>
      <c r="G173" s="220"/>
      <c r="H173" s="220" t="s">
        <v>299</v>
      </c>
      <c r="I173" s="220" t="s">
        <v>242</v>
      </c>
      <c r="J173" s="220"/>
      <c r="K173" s="266"/>
    </row>
    <row r="174" spans="2:11" s="1" customFormat="1" ht="15" customHeight="1">
      <c r="B174" s="243"/>
      <c r="C174" s="220" t="s">
        <v>251</v>
      </c>
      <c r="D174" s="220"/>
      <c r="E174" s="220"/>
      <c r="F174" s="241" t="s">
        <v>238</v>
      </c>
      <c r="G174" s="220"/>
      <c r="H174" s="220" t="s">
        <v>299</v>
      </c>
      <c r="I174" s="220" t="s">
        <v>234</v>
      </c>
      <c r="J174" s="220">
        <v>50</v>
      </c>
      <c r="K174" s="266"/>
    </row>
    <row r="175" spans="2:11" s="1" customFormat="1" ht="15" customHeight="1">
      <c r="B175" s="243"/>
      <c r="C175" s="220" t="s">
        <v>259</v>
      </c>
      <c r="D175" s="220"/>
      <c r="E175" s="220"/>
      <c r="F175" s="241" t="s">
        <v>238</v>
      </c>
      <c r="G175" s="220"/>
      <c r="H175" s="220" t="s">
        <v>299</v>
      </c>
      <c r="I175" s="220" t="s">
        <v>234</v>
      </c>
      <c r="J175" s="220">
        <v>50</v>
      </c>
      <c r="K175" s="266"/>
    </row>
    <row r="176" spans="2:11" s="1" customFormat="1" ht="15" customHeight="1">
      <c r="B176" s="243"/>
      <c r="C176" s="220" t="s">
        <v>257</v>
      </c>
      <c r="D176" s="220"/>
      <c r="E176" s="220"/>
      <c r="F176" s="241" t="s">
        <v>238</v>
      </c>
      <c r="G176" s="220"/>
      <c r="H176" s="220" t="s">
        <v>299</v>
      </c>
      <c r="I176" s="220" t="s">
        <v>234</v>
      </c>
      <c r="J176" s="220">
        <v>50</v>
      </c>
      <c r="K176" s="266"/>
    </row>
    <row r="177" spans="2:11" s="1" customFormat="1" ht="15" customHeight="1">
      <c r="B177" s="243"/>
      <c r="C177" s="220" t="s">
        <v>104</v>
      </c>
      <c r="D177" s="220"/>
      <c r="E177" s="220"/>
      <c r="F177" s="241" t="s">
        <v>232</v>
      </c>
      <c r="G177" s="220"/>
      <c r="H177" s="220" t="s">
        <v>300</v>
      </c>
      <c r="I177" s="220" t="s">
        <v>301</v>
      </c>
      <c r="J177" s="220"/>
      <c r="K177" s="266"/>
    </row>
    <row r="178" spans="2:11" s="1" customFormat="1" ht="15" customHeight="1">
      <c r="B178" s="243"/>
      <c r="C178" s="220" t="s">
        <v>56</v>
      </c>
      <c r="D178" s="220"/>
      <c r="E178" s="220"/>
      <c r="F178" s="241" t="s">
        <v>232</v>
      </c>
      <c r="G178" s="220"/>
      <c r="H178" s="220" t="s">
        <v>302</v>
      </c>
      <c r="I178" s="220" t="s">
        <v>303</v>
      </c>
      <c r="J178" s="220">
        <v>1</v>
      </c>
      <c r="K178" s="266"/>
    </row>
    <row r="179" spans="2:11" s="1" customFormat="1" ht="15" customHeight="1">
      <c r="B179" s="243"/>
      <c r="C179" s="220" t="s">
        <v>52</v>
      </c>
      <c r="D179" s="220"/>
      <c r="E179" s="220"/>
      <c r="F179" s="241" t="s">
        <v>232</v>
      </c>
      <c r="G179" s="220"/>
      <c r="H179" s="220" t="s">
        <v>304</v>
      </c>
      <c r="I179" s="220" t="s">
        <v>234</v>
      </c>
      <c r="J179" s="220">
        <v>20</v>
      </c>
      <c r="K179" s="266"/>
    </row>
    <row r="180" spans="2:11" s="1" customFormat="1" ht="15" customHeight="1">
      <c r="B180" s="243"/>
      <c r="C180" s="220" t="s">
        <v>53</v>
      </c>
      <c r="D180" s="220"/>
      <c r="E180" s="220"/>
      <c r="F180" s="241" t="s">
        <v>232</v>
      </c>
      <c r="G180" s="220"/>
      <c r="H180" s="220" t="s">
        <v>305</v>
      </c>
      <c r="I180" s="220" t="s">
        <v>234</v>
      </c>
      <c r="J180" s="220">
        <v>255</v>
      </c>
      <c r="K180" s="266"/>
    </row>
    <row r="181" spans="2:11" s="1" customFormat="1" ht="15" customHeight="1">
      <c r="B181" s="243"/>
      <c r="C181" s="220" t="s">
        <v>105</v>
      </c>
      <c r="D181" s="220"/>
      <c r="E181" s="220"/>
      <c r="F181" s="241" t="s">
        <v>232</v>
      </c>
      <c r="G181" s="220"/>
      <c r="H181" s="220" t="s">
        <v>196</v>
      </c>
      <c r="I181" s="220" t="s">
        <v>234</v>
      </c>
      <c r="J181" s="220">
        <v>10</v>
      </c>
      <c r="K181" s="266"/>
    </row>
    <row r="182" spans="2:11" s="1" customFormat="1" ht="15" customHeight="1">
      <c r="B182" s="243"/>
      <c r="C182" s="220" t="s">
        <v>106</v>
      </c>
      <c r="D182" s="220"/>
      <c r="E182" s="220"/>
      <c r="F182" s="241" t="s">
        <v>232</v>
      </c>
      <c r="G182" s="220"/>
      <c r="H182" s="220" t="s">
        <v>306</v>
      </c>
      <c r="I182" s="220" t="s">
        <v>267</v>
      </c>
      <c r="J182" s="220"/>
      <c r="K182" s="266"/>
    </row>
    <row r="183" spans="2:11" s="1" customFormat="1" ht="15" customHeight="1">
      <c r="B183" s="243"/>
      <c r="C183" s="220" t="s">
        <v>307</v>
      </c>
      <c r="D183" s="220"/>
      <c r="E183" s="220"/>
      <c r="F183" s="241" t="s">
        <v>232</v>
      </c>
      <c r="G183" s="220"/>
      <c r="H183" s="220" t="s">
        <v>308</v>
      </c>
      <c r="I183" s="220" t="s">
        <v>267</v>
      </c>
      <c r="J183" s="220"/>
      <c r="K183" s="266"/>
    </row>
    <row r="184" spans="2:11" s="1" customFormat="1" ht="15" customHeight="1">
      <c r="B184" s="243"/>
      <c r="C184" s="220" t="s">
        <v>296</v>
      </c>
      <c r="D184" s="220"/>
      <c r="E184" s="220"/>
      <c r="F184" s="241" t="s">
        <v>232</v>
      </c>
      <c r="G184" s="220"/>
      <c r="H184" s="220" t="s">
        <v>309</v>
      </c>
      <c r="I184" s="220" t="s">
        <v>267</v>
      </c>
      <c r="J184" s="220"/>
      <c r="K184" s="266"/>
    </row>
    <row r="185" spans="2:11" s="1" customFormat="1" ht="15" customHeight="1">
      <c r="B185" s="243"/>
      <c r="C185" s="220" t="s">
        <v>108</v>
      </c>
      <c r="D185" s="220"/>
      <c r="E185" s="220"/>
      <c r="F185" s="241" t="s">
        <v>238</v>
      </c>
      <c r="G185" s="220"/>
      <c r="H185" s="220" t="s">
        <v>310</v>
      </c>
      <c r="I185" s="220" t="s">
        <v>234</v>
      </c>
      <c r="J185" s="220">
        <v>50</v>
      </c>
      <c r="K185" s="266"/>
    </row>
    <row r="186" spans="2:11" s="1" customFormat="1" ht="15" customHeight="1">
      <c r="B186" s="243"/>
      <c r="C186" s="220" t="s">
        <v>311</v>
      </c>
      <c r="D186" s="220"/>
      <c r="E186" s="220"/>
      <c r="F186" s="241" t="s">
        <v>238</v>
      </c>
      <c r="G186" s="220"/>
      <c r="H186" s="220" t="s">
        <v>312</v>
      </c>
      <c r="I186" s="220" t="s">
        <v>313</v>
      </c>
      <c r="J186" s="220"/>
      <c r="K186" s="266"/>
    </row>
    <row r="187" spans="2:11" s="1" customFormat="1" ht="15" customHeight="1">
      <c r="B187" s="243"/>
      <c r="C187" s="220" t="s">
        <v>314</v>
      </c>
      <c r="D187" s="220"/>
      <c r="E187" s="220"/>
      <c r="F187" s="241" t="s">
        <v>238</v>
      </c>
      <c r="G187" s="220"/>
      <c r="H187" s="220" t="s">
        <v>315</v>
      </c>
      <c r="I187" s="220" t="s">
        <v>313</v>
      </c>
      <c r="J187" s="220"/>
      <c r="K187" s="266"/>
    </row>
    <row r="188" spans="2:11" s="1" customFormat="1" ht="15" customHeight="1">
      <c r="B188" s="243"/>
      <c r="C188" s="220" t="s">
        <v>316</v>
      </c>
      <c r="D188" s="220"/>
      <c r="E188" s="220"/>
      <c r="F188" s="241" t="s">
        <v>238</v>
      </c>
      <c r="G188" s="220"/>
      <c r="H188" s="220" t="s">
        <v>317</v>
      </c>
      <c r="I188" s="220" t="s">
        <v>313</v>
      </c>
      <c r="J188" s="220"/>
      <c r="K188" s="266"/>
    </row>
    <row r="189" spans="2:11" s="1" customFormat="1" ht="15" customHeight="1">
      <c r="B189" s="243"/>
      <c r="C189" s="279" t="s">
        <v>318</v>
      </c>
      <c r="D189" s="220"/>
      <c r="E189" s="220"/>
      <c r="F189" s="241" t="s">
        <v>238</v>
      </c>
      <c r="G189" s="220"/>
      <c r="H189" s="220" t="s">
        <v>319</v>
      </c>
      <c r="I189" s="220" t="s">
        <v>320</v>
      </c>
      <c r="J189" s="280" t="s">
        <v>321</v>
      </c>
      <c r="K189" s="266"/>
    </row>
    <row r="190" spans="2:11" s="15" customFormat="1" ht="15" customHeight="1">
      <c r="B190" s="281"/>
      <c r="C190" s="282" t="s">
        <v>322</v>
      </c>
      <c r="D190" s="283"/>
      <c r="E190" s="283"/>
      <c r="F190" s="284" t="s">
        <v>238</v>
      </c>
      <c r="G190" s="283"/>
      <c r="H190" s="283" t="s">
        <v>323</v>
      </c>
      <c r="I190" s="283" t="s">
        <v>320</v>
      </c>
      <c r="J190" s="285" t="s">
        <v>321</v>
      </c>
      <c r="K190" s="286"/>
    </row>
    <row r="191" spans="2:11" s="1" customFormat="1" ht="15" customHeight="1">
      <c r="B191" s="243"/>
      <c r="C191" s="279" t="s">
        <v>41</v>
      </c>
      <c r="D191" s="220"/>
      <c r="E191" s="220"/>
      <c r="F191" s="241" t="s">
        <v>232</v>
      </c>
      <c r="G191" s="220"/>
      <c r="H191" s="217" t="s">
        <v>324</v>
      </c>
      <c r="I191" s="220" t="s">
        <v>325</v>
      </c>
      <c r="J191" s="220"/>
      <c r="K191" s="266"/>
    </row>
    <row r="192" spans="2:11" s="1" customFormat="1" ht="15" customHeight="1">
      <c r="B192" s="243"/>
      <c r="C192" s="279" t="s">
        <v>326</v>
      </c>
      <c r="D192" s="220"/>
      <c r="E192" s="220"/>
      <c r="F192" s="241" t="s">
        <v>232</v>
      </c>
      <c r="G192" s="220"/>
      <c r="H192" s="220" t="s">
        <v>327</v>
      </c>
      <c r="I192" s="220" t="s">
        <v>267</v>
      </c>
      <c r="J192" s="220"/>
      <c r="K192" s="266"/>
    </row>
    <row r="193" spans="2:11" s="1" customFormat="1" ht="15" customHeight="1">
      <c r="B193" s="243"/>
      <c r="C193" s="279" t="s">
        <v>328</v>
      </c>
      <c r="D193" s="220"/>
      <c r="E193" s="220"/>
      <c r="F193" s="241" t="s">
        <v>232</v>
      </c>
      <c r="G193" s="220"/>
      <c r="H193" s="220" t="s">
        <v>329</v>
      </c>
      <c r="I193" s="220" t="s">
        <v>267</v>
      </c>
      <c r="J193" s="220"/>
      <c r="K193" s="266"/>
    </row>
    <row r="194" spans="2:11" s="1" customFormat="1" ht="15" customHeight="1">
      <c r="B194" s="243"/>
      <c r="C194" s="279" t="s">
        <v>330</v>
      </c>
      <c r="D194" s="220"/>
      <c r="E194" s="220"/>
      <c r="F194" s="241" t="s">
        <v>238</v>
      </c>
      <c r="G194" s="220"/>
      <c r="H194" s="220" t="s">
        <v>331</v>
      </c>
      <c r="I194" s="220" t="s">
        <v>267</v>
      </c>
      <c r="J194" s="220"/>
      <c r="K194" s="266"/>
    </row>
    <row r="195" spans="2:11" s="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s="1" customFormat="1" ht="21">
      <c r="B200" s="212"/>
      <c r="C200" s="347" t="s">
        <v>332</v>
      </c>
      <c r="D200" s="347"/>
      <c r="E200" s="347"/>
      <c r="F200" s="347"/>
      <c r="G200" s="347"/>
      <c r="H200" s="347"/>
      <c r="I200" s="347"/>
      <c r="J200" s="347"/>
      <c r="K200" s="213"/>
    </row>
    <row r="201" spans="2:11" s="1" customFormat="1" ht="25.5" customHeight="1">
      <c r="B201" s="212"/>
      <c r="C201" s="288" t="s">
        <v>333</v>
      </c>
      <c r="D201" s="288"/>
      <c r="E201" s="288"/>
      <c r="F201" s="288" t="s">
        <v>334</v>
      </c>
      <c r="G201" s="289"/>
      <c r="H201" s="350" t="s">
        <v>335</v>
      </c>
      <c r="I201" s="350"/>
      <c r="J201" s="350"/>
      <c r="K201" s="213"/>
    </row>
    <row r="202" spans="2:11" s="1" customFormat="1" ht="5.25" customHeight="1">
      <c r="B202" s="243"/>
      <c r="C202" s="238"/>
      <c r="D202" s="238"/>
      <c r="E202" s="238"/>
      <c r="F202" s="238"/>
      <c r="G202" s="264"/>
      <c r="H202" s="238"/>
      <c r="I202" s="238"/>
      <c r="J202" s="238"/>
      <c r="K202" s="266"/>
    </row>
    <row r="203" spans="2:11" s="1" customFormat="1" ht="15" customHeight="1">
      <c r="B203" s="243"/>
      <c r="C203" s="220" t="s">
        <v>325</v>
      </c>
      <c r="D203" s="220"/>
      <c r="E203" s="220"/>
      <c r="F203" s="241" t="s">
        <v>42</v>
      </c>
      <c r="G203" s="220"/>
      <c r="H203" s="351" t="s">
        <v>336</v>
      </c>
      <c r="I203" s="351"/>
      <c r="J203" s="351"/>
      <c r="K203" s="266"/>
    </row>
    <row r="204" spans="2:11" s="1" customFormat="1" ht="15" customHeight="1">
      <c r="B204" s="243"/>
      <c r="C204" s="220"/>
      <c r="D204" s="220"/>
      <c r="E204" s="220"/>
      <c r="F204" s="241" t="s">
        <v>43</v>
      </c>
      <c r="G204" s="220"/>
      <c r="H204" s="351" t="s">
        <v>337</v>
      </c>
      <c r="I204" s="351"/>
      <c r="J204" s="351"/>
      <c r="K204" s="266"/>
    </row>
    <row r="205" spans="2:11" s="1" customFormat="1" ht="15" customHeight="1">
      <c r="B205" s="243"/>
      <c r="C205" s="220"/>
      <c r="D205" s="220"/>
      <c r="E205" s="220"/>
      <c r="F205" s="241" t="s">
        <v>46</v>
      </c>
      <c r="G205" s="220"/>
      <c r="H205" s="351" t="s">
        <v>338</v>
      </c>
      <c r="I205" s="351"/>
      <c r="J205" s="351"/>
      <c r="K205" s="266"/>
    </row>
    <row r="206" spans="2:11" s="1" customFormat="1" ht="15" customHeight="1">
      <c r="B206" s="243"/>
      <c r="C206" s="220"/>
      <c r="D206" s="220"/>
      <c r="E206" s="220"/>
      <c r="F206" s="241" t="s">
        <v>44</v>
      </c>
      <c r="G206" s="220"/>
      <c r="H206" s="351" t="s">
        <v>339</v>
      </c>
      <c r="I206" s="351"/>
      <c r="J206" s="351"/>
      <c r="K206" s="266"/>
    </row>
    <row r="207" spans="2:11" s="1" customFormat="1" ht="15" customHeight="1">
      <c r="B207" s="243"/>
      <c r="C207" s="220"/>
      <c r="D207" s="220"/>
      <c r="E207" s="220"/>
      <c r="F207" s="241" t="s">
        <v>45</v>
      </c>
      <c r="G207" s="220"/>
      <c r="H207" s="351" t="s">
        <v>340</v>
      </c>
      <c r="I207" s="351"/>
      <c r="J207" s="351"/>
      <c r="K207" s="266"/>
    </row>
    <row r="208" spans="2:11" s="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6"/>
    </row>
    <row r="209" spans="2:11" s="1" customFormat="1" ht="15" customHeight="1">
      <c r="B209" s="243"/>
      <c r="C209" s="220" t="s">
        <v>279</v>
      </c>
      <c r="D209" s="220"/>
      <c r="E209" s="220"/>
      <c r="F209" s="241" t="s">
        <v>78</v>
      </c>
      <c r="G209" s="220"/>
      <c r="H209" s="351" t="s">
        <v>341</v>
      </c>
      <c r="I209" s="351"/>
      <c r="J209" s="351"/>
      <c r="K209" s="266"/>
    </row>
    <row r="210" spans="2:11" s="1" customFormat="1" ht="15" customHeight="1">
      <c r="B210" s="243"/>
      <c r="C210" s="220"/>
      <c r="D210" s="220"/>
      <c r="E210" s="220"/>
      <c r="F210" s="241" t="s">
        <v>174</v>
      </c>
      <c r="G210" s="220"/>
      <c r="H210" s="351" t="s">
        <v>175</v>
      </c>
      <c r="I210" s="351"/>
      <c r="J210" s="351"/>
      <c r="K210" s="266"/>
    </row>
    <row r="211" spans="2:11" s="1" customFormat="1" ht="15" customHeight="1">
      <c r="B211" s="243"/>
      <c r="C211" s="220"/>
      <c r="D211" s="220"/>
      <c r="E211" s="220"/>
      <c r="F211" s="241" t="s">
        <v>172</v>
      </c>
      <c r="G211" s="220"/>
      <c r="H211" s="351" t="s">
        <v>342</v>
      </c>
      <c r="I211" s="351"/>
      <c r="J211" s="351"/>
      <c r="K211" s="266"/>
    </row>
    <row r="212" spans="2:11" s="1" customFormat="1" ht="15" customHeight="1">
      <c r="B212" s="290"/>
      <c r="C212" s="220"/>
      <c r="D212" s="220"/>
      <c r="E212" s="220"/>
      <c r="F212" s="241" t="s">
        <v>176</v>
      </c>
      <c r="G212" s="279"/>
      <c r="H212" s="352" t="s">
        <v>177</v>
      </c>
      <c r="I212" s="352"/>
      <c r="J212" s="352"/>
      <c r="K212" s="291"/>
    </row>
    <row r="213" spans="2:11" s="1" customFormat="1" ht="15" customHeight="1">
      <c r="B213" s="290"/>
      <c r="C213" s="220"/>
      <c r="D213" s="220"/>
      <c r="E213" s="220"/>
      <c r="F213" s="241" t="s">
        <v>178</v>
      </c>
      <c r="G213" s="279"/>
      <c r="H213" s="352" t="s">
        <v>343</v>
      </c>
      <c r="I213" s="352"/>
      <c r="J213" s="352"/>
      <c r="K213" s="291"/>
    </row>
    <row r="214" spans="2:11" s="1" customFormat="1" ht="15" customHeight="1">
      <c r="B214" s="290"/>
      <c r="C214" s="220"/>
      <c r="D214" s="220"/>
      <c r="E214" s="220"/>
      <c r="F214" s="241"/>
      <c r="G214" s="279"/>
      <c r="H214" s="270"/>
      <c r="I214" s="270"/>
      <c r="J214" s="270"/>
      <c r="K214" s="291"/>
    </row>
    <row r="215" spans="2:11" s="1" customFormat="1" ht="15" customHeight="1">
      <c r="B215" s="290"/>
      <c r="C215" s="220" t="s">
        <v>303</v>
      </c>
      <c r="D215" s="220"/>
      <c r="E215" s="220"/>
      <c r="F215" s="241">
        <v>1</v>
      </c>
      <c r="G215" s="279"/>
      <c r="H215" s="352" t="s">
        <v>344</v>
      </c>
      <c r="I215" s="352"/>
      <c r="J215" s="352"/>
      <c r="K215" s="291"/>
    </row>
    <row r="216" spans="2:11" s="1" customFormat="1" ht="15" customHeight="1">
      <c r="B216" s="290"/>
      <c r="C216" s="220"/>
      <c r="D216" s="220"/>
      <c r="E216" s="220"/>
      <c r="F216" s="241">
        <v>2</v>
      </c>
      <c r="G216" s="279"/>
      <c r="H216" s="352" t="s">
        <v>345</v>
      </c>
      <c r="I216" s="352"/>
      <c r="J216" s="352"/>
      <c r="K216" s="291"/>
    </row>
    <row r="217" spans="2:11" s="1" customFormat="1" ht="15" customHeight="1">
      <c r="B217" s="290"/>
      <c r="C217" s="220"/>
      <c r="D217" s="220"/>
      <c r="E217" s="220"/>
      <c r="F217" s="241">
        <v>3</v>
      </c>
      <c r="G217" s="279"/>
      <c r="H217" s="352" t="s">
        <v>346</v>
      </c>
      <c r="I217" s="352"/>
      <c r="J217" s="352"/>
      <c r="K217" s="291"/>
    </row>
    <row r="218" spans="2:11" s="1" customFormat="1" ht="15" customHeight="1">
      <c r="B218" s="290"/>
      <c r="C218" s="220"/>
      <c r="D218" s="220"/>
      <c r="E218" s="220"/>
      <c r="F218" s="241">
        <v>4</v>
      </c>
      <c r="G218" s="279"/>
      <c r="H218" s="352" t="s">
        <v>347</v>
      </c>
      <c r="I218" s="352"/>
      <c r="J218" s="352"/>
      <c r="K218" s="291"/>
    </row>
    <row r="219" spans="2:11" s="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2024-3 - SO3 Klokoty A1 I...</vt:lpstr>
      <vt:lpstr>2024-4 - SO4 Sezimovo Úst...</vt:lpstr>
      <vt:lpstr>2022-5 - SO5 Sezimovo Úst...</vt:lpstr>
      <vt:lpstr>2024-1 - SO1 Meziříčí G I...</vt:lpstr>
      <vt:lpstr>2024-2 - SO2 Klokoty A ID...</vt:lpstr>
      <vt:lpstr>Pokyny pro vyplnění</vt:lpstr>
      <vt:lpstr>'2022-5 - SO5 Sezimovo Úst...'!Názvy_tisku</vt:lpstr>
      <vt:lpstr>'2024-1 - SO1 Meziříčí G I...'!Názvy_tisku</vt:lpstr>
      <vt:lpstr>'2024-2 - SO2 Klokoty A ID...'!Názvy_tisku</vt:lpstr>
      <vt:lpstr>'2024-3 - SO3 Klokoty A1 I...'!Názvy_tisku</vt:lpstr>
      <vt:lpstr>'2024-4 - SO4 Sezimovo Úst...'!Názvy_tisku</vt:lpstr>
      <vt:lpstr>'Rekapitulace stavby'!Názvy_tisku</vt:lpstr>
      <vt:lpstr>'2022-5 - SO5 Sezimovo Úst...'!Oblast_tisku</vt:lpstr>
      <vt:lpstr>'2024-1 - SO1 Meziříčí G I...'!Oblast_tisku</vt:lpstr>
      <vt:lpstr>'2024-2 - SO2 Klokoty A ID...'!Oblast_tisku</vt:lpstr>
      <vt:lpstr>'2024-3 - SO3 Klokoty A1 I...'!Oblast_tisku</vt:lpstr>
      <vt:lpstr>'2024-4 - SO4 Sezimovo Úst...'!Oblast_tisku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Jan Ing.</dc:creator>
  <cp:lastModifiedBy>Novotná Blanka</cp:lastModifiedBy>
  <dcterms:created xsi:type="dcterms:W3CDTF">2024-05-15T06:28:17Z</dcterms:created>
  <dcterms:modified xsi:type="dcterms:W3CDTF">2024-05-23T05:15:40Z</dcterms:modified>
</cp:coreProperties>
</file>