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edlejší polní ce..." sheetId="2" r:id="rId2"/>
    <sheet name="SO 02 - Vedlejší polní ce..." sheetId="3" r:id="rId3"/>
    <sheet name="SO 03 - Doplňková polní c..." sheetId="4" r:id="rId4"/>
    <sheet name="SO 03.1 - Interakční prve..." sheetId="5" r:id="rId5"/>
    <sheet name="SO 03.1.1 - Následná péče..." sheetId="6" r:id="rId6"/>
    <sheet name="SO 03.1.2 - Následná péče..." sheetId="7" r:id="rId7"/>
    <sheet name="SO 03.1.3 - Následná péče..." sheetId="8" r:id="rId8"/>
    <sheet name="SO 03.2 - Propustek P42" sheetId="9" r:id="rId9"/>
    <sheet name="SO 04 - Doplňková polní c..." sheetId="10" r:id="rId10"/>
    <sheet name="SO 05 - Zatravněná údolni..." sheetId="11" r:id="rId11"/>
    <sheet name="SO 05.a - Následná péče -..." sheetId="12" r:id="rId12"/>
    <sheet name="SO 05.1 - Interakční prve..." sheetId="13" r:id="rId13"/>
    <sheet name="SO 05.1.1 - Následná péče..." sheetId="14" r:id="rId14"/>
    <sheet name="SO 05.1.2 - Následná péče..." sheetId="15" r:id="rId15"/>
    <sheet name="SO 05.1.3 - Následná péče..." sheetId="16" r:id="rId16"/>
    <sheet name="SO 05.2 - Interakční prve..." sheetId="17" r:id="rId17"/>
    <sheet name="SO 05.2.1 - Následná péče..." sheetId="18" r:id="rId18"/>
    <sheet name="SO 05.2.2 - Následná péče..." sheetId="19" r:id="rId19"/>
    <sheet name="SO 05.2.3 - Následná péče..." sheetId="20" r:id="rId20"/>
    <sheet name="SO 05.3 - Interakční prve..." sheetId="21" r:id="rId21"/>
    <sheet name="SO 05.3.1 - Následná péče..." sheetId="22" r:id="rId22"/>
    <sheet name="SO 05.3.2 - Následná péče..." sheetId="23" r:id="rId23"/>
    <sheet name="SO 05.3.3 - Následná péče..." sheetId="24" r:id="rId24"/>
    <sheet name="SO 05.4 - Interakční prve..." sheetId="25" r:id="rId25"/>
    <sheet name="SO 05.4.1 - Následná péče..." sheetId="26" r:id="rId26"/>
    <sheet name="SO 05.4.2 - Následná péče..." sheetId="27" r:id="rId27"/>
    <sheet name="SO 05.4.3 - Následná péče..." sheetId="28" r:id="rId28"/>
    <sheet name="VRN - Vedlejší rozpočtové..." sheetId="29" r:id="rId29"/>
    <sheet name="Pokyny pro vyplnění" sheetId="30" r:id="rId30"/>
  </sheets>
  <definedNames>
    <definedName name="_xlnm.Print_Area" localSheetId="0">'Rekapitulace stavby'!$D$4:$AO$36,'Rekapitulace stavby'!$C$42:$AQ$90</definedName>
    <definedName name="_xlnm._FilterDatabase" localSheetId="1" hidden="1">'SO 01 - Vedlejší polní ce...'!$C$91:$K$775</definedName>
    <definedName name="_xlnm.Print_Area" localSheetId="1">'SO 01 - Vedlejší polní ce...'!$C$4:$J$39,'SO 01 - Vedlejší polní ce...'!$C$45:$J$73,'SO 01 - Vedlejší polní ce...'!$C$79:$K$775</definedName>
    <definedName name="_xlnm._FilterDatabase" localSheetId="2" hidden="1">'SO 02 - Vedlejší polní ce...'!$C$85:$K$509</definedName>
    <definedName name="_xlnm.Print_Area" localSheetId="2">'SO 02 - Vedlejší polní ce...'!$C$4:$J$39,'SO 02 - Vedlejší polní ce...'!$C$45:$J$67,'SO 02 - Vedlejší polní ce...'!$C$73:$K$509</definedName>
    <definedName name="_xlnm._FilterDatabase" localSheetId="3" hidden="1">'SO 03 - Doplňková polní c...'!$C$85:$K$415</definedName>
    <definedName name="_xlnm.Print_Area" localSheetId="3">'SO 03 - Doplňková polní c...'!$C$4:$J$39,'SO 03 - Doplňková polní c...'!$C$45:$J$67,'SO 03 - Doplňková polní c...'!$C$73:$K$415</definedName>
    <definedName name="_xlnm._FilterDatabase" localSheetId="4" hidden="1">'SO 03.1 - Interakční prve...'!$C$90:$K$256</definedName>
    <definedName name="_xlnm.Print_Area" localSheetId="4">'SO 03.1 - Interakční prve...'!$C$4:$J$41,'SO 03.1 - Interakční prve...'!$C$47:$J$70,'SO 03.1 - Interakční prve...'!$C$76:$K$256</definedName>
    <definedName name="_xlnm._FilterDatabase" localSheetId="5" hidden="1">'SO 03.1.1 - Následná péče...'!$C$92:$K$135</definedName>
    <definedName name="_xlnm.Print_Area" localSheetId="5">'SO 03.1.1 - Následná péče...'!$C$4:$J$43,'SO 03.1.1 - Následná péče...'!$C$49:$J$70,'SO 03.1.1 - Následná péče...'!$C$76:$K$135</definedName>
    <definedName name="_xlnm._FilterDatabase" localSheetId="6" hidden="1">'SO 03.1.2 - Následná péče...'!$C$92:$K$135</definedName>
    <definedName name="_xlnm.Print_Area" localSheetId="6">'SO 03.1.2 - Následná péče...'!$C$4:$J$43,'SO 03.1.2 - Následná péče...'!$C$49:$J$70,'SO 03.1.2 - Následná péče...'!$C$76:$K$135</definedName>
    <definedName name="_xlnm._FilterDatabase" localSheetId="7" hidden="1">'SO 03.1.3 - Následná péče...'!$C$92:$K$142</definedName>
    <definedName name="_xlnm.Print_Area" localSheetId="7">'SO 03.1.3 - Následná péče...'!$C$4:$J$43,'SO 03.1.3 - Následná péče...'!$C$49:$J$70,'SO 03.1.3 - Následná péče...'!$C$76:$K$142</definedName>
    <definedName name="_xlnm._FilterDatabase" localSheetId="8" hidden="1">'SO 03.2 - Propustek P42'!$C$90:$K$340</definedName>
    <definedName name="_xlnm.Print_Area" localSheetId="8">'SO 03.2 - Propustek P42'!$C$4:$J$41,'SO 03.2 - Propustek P42'!$C$47:$J$70,'SO 03.2 - Propustek P42'!$C$76:$K$340</definedName>
    <definedName name="_xlnm._FilterDatabase" localSheetId="9" hidden="1">'SO 04 - Doplňková polní c...'!$C$90:$K$736</definedName>
    <definedName name="_xlnm.Print_Area" localSheetId="9">'SO 04 - Doplňková polní c...'!$C$4:$J$39,'SO 04 - Doplňková polní c...'!$C$45:$J$72,'SO 04 - Doplňková polní c...'!$C$78:$K$736</definedName>
    <definedName name="_xlnm._FilterDatabase" localSheetId="10" hidden="1">'SO 05 - Zatravněná údolni...'!$C$82:$K$232</definedName>
    <definedName name="_xlnm.Print_Area" localSheetId="10">'SO 05 - Zatravněná údolni...'!$C$4:$J$39,'SO 05 - Zatravněná údolni...'!$C$45:$J$64,'SO 05 - Zatravněná údolni...'!$C$70:$K$232</definedName>
    <definedName name="_xlnm._FilterDatabase" localSheetId="11" hidden="1">'SO 05.a - Následná péče -...'!$C$88:$K$112</definedName>
    <definedName name="_xlnm.Print_Area" localSheetId="11">'SO 05.a - Následná péče -...'!$C$4:$J$41,'SO 05.a - Následná péče -...'!$C$47:$J$68,'SO 05.a - Následná péče -...'!$C$74:$K$112</definedName>
    <definedName name="_xlnm._FilterDatabase" localSheetId="12" hidden="1">'SO 05.1 - Interakční prve...'!$C$91:$K$307</definedName>
    <definedName name="_xlnm.Print_Area" localSheetId="12">'SO 05.1 - Interakční prve...'!$C$4:$J$41,'SO 05.1 - Interakční prve...'!$C$47:$J$71,'SO 05.1 - Interakční prve...'!$C$77:$K$307</definedName>
    <definedName name="_xlnm._FilterDatabase" localSheetId="13" hidden="1">'SO 05.1.1 - Následná péče...'!$C$92:$K$136</definedName>
    <definedName name="_xlnm.Print_Area" localSheetId="13">'SO 05.1.1 - Následná péče...'!$C$4:$J$43,'SO 05.1.1 - Následná péče...'!$C$49:$J$70,'SO 05.1.1 - Následná péče...'!$C$76:$K$136</definedName>
    <definedName name="_xlnm._FilterDatabase" localSheetId="14" hidden="1">'SO 05.1.2 - Následná péče...'!$C$92:$K$142</definedName>
    <definedName name="_xlnm.Print_Area" localSheetId="14">'SO 05.1.2 - Následná péče...'!$C$4:$J$43,'SO 05.1.2 - Následná péče...'!$C$49:$J$70,'SO 05.1.2 - Následná péče...'!$C$76:$K$142</definedName>
    <definedName name="_xlnm._FilterDatabase" localSheetId="15" hidden="1">'SO 05.1.3 - Následná péče...'!$C$92:$K$142</definedName>
    <definedName name="_xlnm.Print_Area" localSheetId="15">'SO 05.1.3 - Následná péče...'!$C$4:$J$43,'SO 05.1.3 - Následná péče...'!$C$49:$J$70,'SO 05.1.3 - Následná péče...'!$C$76:$K$142</definedName>
    <definedName name="_xlnm._FilterDatabase" localSheetId="16" hidden="1">'SO 05.2 - Interakční prve...'!$C$91:$K$317</definedName>
    <definedName name="_xlnm.Print_Area" localSheetId="16">'SO 05.2 - Interakční prve...'!$C$4:$J$41,'SO 05.2 - Interakční prve...'!$C$47:$J$71,'SO 05.2 - Interakční prve...'!$C$77:$K$317</definedName>
    <definedName name="_xlnm._FilterDatabase" localSheetId="17" hidden="1">'SO 05.2.1 - Následná péče...'!$C$92:$K$136</definedName>
    <definedName name="_xlnm.Print_Area" localSheetId="17">'SO 05.2.1 - Následná péče...'!$C$4:$J$43,'SO 05.2.1 - Následná péče...'!$C$49:$J$70,'SO 05.2.1 - Následná péče...'!$C$76:$K$136</definedName>
    <definedName name="_xlnm._FilterDatabase" localSheetId="18" hidden="1">'SO 05.2.2 - Následná péče...'!$C$92:$K$142</definedName>
    <definedName name="_xlnm.Print_Area" localSheetId="18">'SO 05.2.2 - Následná péče...'!$C$4:$J$43,'SO 05.2.2 - Následná péče...'!$C$49:$J$70,'SO 05.2.2 - Následná péče...'!$C$76:$K$142</definedName>
    <definedName name="_xlnm._FilterDatabase" localSheetId="19" hidden="1">'SO 05.2.3 - Následná péče...'!$C$92:$K$142</definedName>
    <definedName name="_xlnm.Print_Area" localSheetId="19">'SO 05.2.3 - Následná péče...'!$C$4:$J$43,'SO 05.2.3 - Následná péče...'!$C$49:$J$70,'SO 05.2.3 - Následná péče...'!$C$76:$K$142</definedName>
    <definedName name="_xlnm._FilterDatabase" localSheetId="20" hidden="1">'SO 05.3 - Interakční prve...'!$C$91:$K$312</definedName>
    <definedName name="_xlnm.Print_Area" localSheetId="20">'SO 05.3 - Interakční prve...'!$C$4:$J$41,'SO 05.3 - Interakční prve...'!$C$47:$J$71,'SO 05.3 - Interakční prve...'!$C$77:$K$312</definedName>
    <definedName name="_xlnm._FilterDatabase" localSheetId="21" hidden="1">'SO 05.3.1 - Následná péče...'!$C$92:$K$136</definedName>
    <definedName name="_xlnm.Print_Area" localSheetId="21">'SO 05.3.1 - Následná péče...'!$C$4:$J$43,'SO 05.3.1 - Následná péče...'!$C$49:$J$70,'SO 05.3.1 - Následná péče...'!$C$76:$K$136</definedName>
    <definedName name="_xlnm._FilterDatabase" localSheetId="22" hidden="1">'SO 05.3.2 - Následná péče...'!$C$92:$K$142</definedName>
    <definedName name="_xlnm.Print_Area" localSheetId="22">'SO 05.3.2 - Následná péče...'!$C$4:$J$43,'SO 05.3.2 - Následná péče...'!$C$49:$J$70,'SO 05.3.2 - Následná péče...'!$C$76:$K$142</definedName>
    <definedName name="_xlnm._FilterDatabase" localSheetId="23" hidden="1">'SO 05.3.3 - Následná péče...'!$C$92:$K$142</definedName>
    <definedName name="_xlnm.Print_Area" localSheetId="23">'SO 05.3.3 - Následná péče...'!$C$4:$J$43,'SO 05.3.3 - Následná péče...'!$C$49:$J$70,'SO 05.3.3 - Následná péče...'!$C$76:$K$142</definedName>
    <definedName name="_xlnm._FilterDatabase" localSheetId="24" hidden="1">'SO 05.4 - Interakční prve...'!$C$91:$K$312</definedName>
    <definedName name="_xlnm.Print_Area" localSheetId="24">'SO 05.4 - Interakční prve...'!$C$4:$J$41,'SO 05.4 - Interakční prve...'!$C$47:$J$71,'SO 05.4 - Interakční prve...'!$C$77:$K$312</definedName>
    <definedName name="_xlnm._FilterDatabase" localSheetId="25" hidden="1">'SO 05.4.1 - Následná péče...'!$C$92:$K$136</definedName>
    <definedName name="_xlnm.Print_Area" localSheetId="25">'SO 05.4.1 - Následná péče...'!$C$4:$J$43,'SO 05.4.1 - Následná péče...'!$C$49:$J$70,'SO 05.4.1 - Následná péče...'!$C$76:$K$136</definedName>
    <definedName name="_xlnm._FilterDatabase" localSheetId="26" hidden="1">'SO 05.4.2 - Následná péče...'!$C$92:$K$142</definedName>
    <definedName name="_xlnm.Print_Area" localSheetId="26">'SO 05.4.2 - Následná péče...'!$C$4:$J$43,'SO 05.4.2 - Následná péče...'!$C$49:$J$70,'SO 05.4.2 - Následná péče...'!$C$76:$K$142</definedName>
    <definedName name="_xlnm._FilterDatabase" localSheetId="27" hidden="1">'SO 05.4.3 - Následná péče...'!$C$92:$K$142</definedName>
    <definedName name="_xlnm.Print_Area" localSheetId="27">'SO 05.4.3 - Následná péče...'!$C$4:$J$43,'SO 05.4.3 - Následná péče...'!$C$49:$J$70,'SO 05.4.3 - Následná péče...'!$C$76:$K$142</definedName>
    <definedName name="_xlnm._FilterDatabase" localSheetId="28" hidden="1">'VRN - Vedlejší rozpočtové...'!$C$84:$K$153</definedName>
    <definedName name="_xlnm.Print_Area" localSheetId="28">'VRN - Vedlejší rozpočtové...'!$C$4:$J$39,'VRN - Vedlejší rozpočtové...'!$C$45:$J$66,'VRN - Vedlejší rozpočtové...'!$C$72:$K$153</definedName>
    <definedName name="_xlnm.Print_Area" localSheetId="29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Vedlejší polní ce...'!$91:$91</definedName>
    <definedName name="_xlnm.Print_Titles" localSheetId="2">'SO 02 - Vedlejší polní ce...'!$85:$85</definedName>
    <definedName name="_xlnm.Print_Titles" localSheetId="3">'SO 03 - Doplňková polní c...'!$85:$85</definedName>
    <definedName name="_xlnm.Print_Titles" localSheetId="4">'SO 03.1 - Interakční prve...'!$90:$90</definedName>
    <definedName name="_xlnm.Print_Titles" localSheetId="5">'SO 03.1.1 - Následná péče...'!$92:$92</definedName>
    <definedName name="_xlnm.Print_Titles" localSheetId="6">'SO 03.1.2 - Následná péče...'!$92:$92</definedName>
    <definedName name="_xlnm.Print_Titles" localSheetId="7">'SO 03.1.3 - Následná péče...'!$92:$92</definedName>
    <definedName name="_xlnm.Print_Titles" localSheetId="8">'SO 03.2 - Propustek P42'!$90:$90</definedName>
    <definedName name="_xlnm.Print_Titles" localSheetId="9">'SO 04 - Doplňková polní c...'!$90:$90</definedName>
    <definedName name="_xlnm.Print_Titles" localSheetId="10">'SO 05 - Zatravněná údolni...'!$82:$82</definedName>
    <definedName name="_xlnm.Print_Titles" localSheetId="11">'SO 05.a - Následná péče -...'!$88:$88</definedName>
    <definedName name="_xlnm.Print_Titles" localSheetId="12">'SO 05.1 - Interakční prve...'!$91:$91</definedName>
    <definedName name="_xlnm.Print_Titles" localSheetId="13">'SO 05.1.1 - Následná péče...'!$92:$92</definedName>
    <definedName name="_xlnm.Print_Titles" localSheetId="14">'SO 05.1.2 - Následná péče...'!$92:$92</definedName>
    <definedName name="_xlnm.Print_Titles" localSheetId="15">'SO 05.1.3 - Následná péče...'!$92:$92</definedName>
    <definedName name="_xlnm.Print_Titles" localSheetId="16">'SO 05.2 - Interakční prve...'!$91:$91</definedName>
    <definedName name="_xlnm.Print_Titles" localSheetId="17">'SO 05.2.1 - Následná péče...'!$92:$92</definedName>
    <definedName name="_xlnm.Print_Titles" localSheetId="18">'SO 05.2.2 - Následná péče...'!$92:$92</definedName>
    <definedName name="_xlnm.Print_Titles" localSheetId="19">'SO 05.2.3 - Následná péče...'!$92:$92</definedName>
    <definedName name="_xlnm.Print_Titles" localSheetId="20">'SO 05.3 - Interakční prve...'!$91:$91</definedName>
    <definedName name="_xlnm.Print_Titles" localSheetId="21">'SO 05.3.1 - Následná péče...'!$92:$92</definedName>
    <definedName name="_xlnm.Print_Titles" localSheetId="22">'SO 05.3.2 - Následná péče...'!$92:$92</definedName>
    <definedName name="_xlnm.Print_Titles" localSheetId="23">'SO 05.3.3 - Následná péče...'!$92:$92</definedName>
    <definedName name="_xlnm.Print_Titles" localSheetId="24">'SO 05.4 - Interakční prve...'!$91:$91</definedName>
    <definedName name="_xlnm.Print_Titles" localSheetId="25">'SO 05.4.1 - Následná péče...'!$92:$92</definedName>
    <definedName name="_xlnm.Print_Titles" localSheetId="26">'SO 05.4.2 - Následná péče...'!$92:$92</definedName>
    <definedName name="_xlnm.Print_Titles" localSheetId="27">'SO 05.4.3 - Následná péče...'!$92:$92</definedName>
    <definedName name="_xlnm.Print_Titles" localSheetId="2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<sst xmlns="http://schemas.openxmlformats.org/spreadsheetml/2006/main" count="41777" uniqueCount="2669">
  <si>
    <t>Export Komplet</t>
  </si>
  <si>
    <t>VZ</t>
  </si>
  <si>
    <t>2.0</t>
  </si>
  <si>
    <t>ZAMOK</t>
  </si>
  <si>
    <t>False</t>
  </si>
  <si>
    <t>{38cce5df-edb3-4d22-a8f5-ef4cae9dff94}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</si>
  <si>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</si>
  <si>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</si>
  <si>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</si>
  <si>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</si>
  <si>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</si>
  <si>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</si>
  <si>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</si>
  <si>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</si>
  <si>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2864/060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</si>
  <si>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</si>
  <si>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</si>
  <si>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prvků společných zařízení KoPÚ Neplachovice</t>
  </si>
  <si>
    <t>KSO:</t>
  </si>
  <si>
    <t/>
  </si>
  <si>
    <t>CC-CZ:</t>
  </si>
  <si>
    <t>Místo:</t>
  </si>
  <si>
    <t>k.ú. Neplachovice</t>
  </si>
  <si>
    <t>Datum:</t>
  </si>
  <si>
    <t>15. 7. 2019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</si>
  <si>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</si>
  <si>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</si>
  <si>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</si>
  <si>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</si>
  <si>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</si>
  <si>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</si>
  <si>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</si>
  <si>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</si>
  <si>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</si>
  <si>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</si>
  <si>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</si>
  <si>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</si>
  <si>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</si>
  <si>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</si>
  <si>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</si>
  <si>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</si>
  <si>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</si>
  <si>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</si>
  <si>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</si>
  <si>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</si>
  <si>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</si>
  <si>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</si>
  <si>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</si>
  <si>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</si>
  <si>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</si>
  <si>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</si>
  <si>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</si>
  <si>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</si>
  <si>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</si>
  <si>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</si>
  <si>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</si>
  <si>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</si>
  <si>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</si>
  <si>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</si>
  <si>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</si>
  <si>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</si>
  <si>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</si>
  <si>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</si>
  <si>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</si>
  <si>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</si>
  <si>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</si>
  <si>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</si>
  <si>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</si>
  <si>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</si>
  <si>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</si>
  <si>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</si>
  <si>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</si>
  <si>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</si>
  <si>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</si>
  <si>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</si>
  <si>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</si>
  <si>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</si>
  <si>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</si>
  <si>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Vedlejší polní cesta VC5</t>
  </si>
  <si>
    <t>STA</t>
  </si>
  <si>
    <t>1</t>
  </si>
  <si>
    <t>{04dae873-3e26-4106-8350-d005f9e3110a}</t>
  </si>
  <si>
    <t>2</t>
  </si>
  <si>
    <t>SO 02</t>
  </si>
  <si>
    <t>Vedlejší polní cesta VC11</t>
  </si>
  <si>
    <t>{8de27fcd-2e10-4a5c-b188-8497dd365589}</t>
  </si>
  <si>
    <t>SO 03</t>
  </si>
  <si>
    <t>Doplňková polní cesta DC1</t>
  </si>
  <si>
    <t>{c4bd76b8-c28b-48ec-a6cf-16ba7af035e4}</t>
  </si>
  <si>
    <t>Soupis</t>
  </si>
  <si>
    <t>###NOINSERT###</t>
  </si>
  <si>
    <t>SO 03.1</t>
  </si>
  <si>
    <t>Interakční prvek IP7</t>
  </si>
  <si>
    <t>{56e0e349-b996-45b2-9d3e-605c6eb9d6b6}</t>
  </si>
  <si>
    <t>3</t>
  </si>
  <si>
    <t>SO 03.1.1</t>
  </si>
  <si>
    <t>Následná péče - 1.rok</t>
  </si>
  <si>
    <t>{613b375f-849f-4110-b1ac-1c5dbf8dedd4}</t>
  </si>
  <si>
    <t>SO 03.1.2</t>
  </si>
  <si>
    <t>Následná péče - 2.rok</t>
  </si>
  <si>
    <t>{c0dd7b22-4326-43ed-8522-9b09c7e6831f}</t>
  </si>
  <si>
    <t>SO 03.1.3</t>
  </si>
  <si>
    <t>Následná péče - 3.rok</t>
  </si>
  <si>
    <t>{656c9207-74c4-435d-a788-0fb5e182d16d}</t>
  </si>
  <si>
    <t>SO 03.2</t>
  </si>
  <si>
    <t>Propustek P42</t>
  </si>
  <si>
    <t>{85af5d54-f013-4281-b624-4e6ed1ef3bdf}</t>
  </si>
  <si>
    <t>SO 04</t>
  </si>
  <si>
    <t>Doplňková polní cesta DC4</t>
  </si>
  <si>
    <t>{9de7a1ed-9c55-47ef-837c-bfde2e5c8b17}</t>
  </si>
  <si>
    <t>SO 05</t>
  </si>
  <si>
    <t>Zatravněná údolnice SDSO1</t>
  </si>
  <si>
    <t>{458305d8-f8d6-4683-ac38-f5aa3992ec56}</t>
  </si>
  <si>
    <t>SO 05.a</t>
  </si>
  <si>
    <t>Následná péče - sečení</t>
  </si>
  <si>
    <t>{57e73526-3716-487a-a12e-f08e0cee781f}</t>
  </si>
  <si>
    <t>SO 05.1</t>
  </si>
  <si>
    <t>Interakční prvek IP19</t>
  </si>
  <si>
    <t>{1968bfee-d17b-468d-88b1-3f5675690cbc}</t>
  </si>
  <si>
    <t>SO 05.1.1</t>
  </si>
  <si>
    <t>{7779160b-64c8-4481-be19-316999b10c0d}</t>
  </si>
  <si>
    <t>SO 05.1.2</t>
  </si>
  <si>
    <t>{5ad4b946-e15b-4406-8aaf-508c77a45ae0}</t>
  </si>
  <si>
    <t>SO 05.1.3</t>
  </si>
  <si>
    <t>{1d046767-0ff1-4158-af59-2393655b2d04}</t>
  </si>
  <si>
    <t>SO 05.2</t>
  </si>
  <si>
    <t>Interakční prvek IP18</t>
  </si>
  <si>
    <t>{2d33295c-29e7-4200-87ab-7a89146000f4}</t>
  </si>
  <si>
    <t>SO 05.2.1</t>
  </si>
  <si>
    <t>{0b7c079a-f2c9-43f9-936e-ac4f659d717f}</t>
  </si>
  <si>
    <t>SO 05.2.2</t>
  </si>
  <si>
    <t>{adee6de7-8159-41af-9ade-2af876f455d5}</t>
  </si>
  <si>
    <t>SO 05.2.3</t>
  </si>
  <si>
    <t>{040049c5-ad7a-4a46-901c-87df1c0341ea}</t>
  </si>
  <si>
    <t>SO 05.3</t>
  </si>
  <si>
    <t>Interakční prvek IP17</t>
  </si>
  <si>
    <t>{7ef9e36f-6407-4342-9752-46304b9f465b}</t>
  </si>
  <si>
    <t>SO 05.3.1</t>
  </si>
  <si>
    <t>{9bfcffbf-4aed-4a8c-b28b-d62fed98aded}</t>
  </si>
  <si>
    <t>SO 05.3.2</t>
  </si>
  <si>
    <t>{daf83191-486b-42d1-bf2b-0ddd904004af}</t>
  </si>
  <si>
    <t>SO 05.3.3</t>
  </si>
  <si>
    <t>{d460daa7-5635-45a0-90e1-2c06f1119be7}</t>
  </si>
  <si>
    <t>SO 05.4</t>
  </si>
  <si>
    <t>Interakční prvek IP16</t>
  </si>
  <si>
    <t>{e350efb2-fedc-4a67-8be8-b671f13af63b}</t>
  </si>
  <si>
    <t>SO 05.4.1</t>
  </si>
  <si>
    <t>{33d79c75-af7c-44e2-b54d-53e31f3e07a2}</t>
  </si>
  <si>
    <t>SO 05.4.2</t>
  </si>
  <si>
    <t>{1bdda03b-5c7c-42bc-ac86-9f69fb4ca1ca}</t>
  </si>
  <si>
    <t>SO 05.4.3</t>
  </si>
  <si>
    <t>{5e4c6714-f740-4c2d-b8d1-e370da37a6e6}</t>
  </si>
  <si>
    <t>VRN</t>
  </si>
  <si>
    <t>Vedlejší rozpočtové náklady</t>
  </si>
  <si>
    <t>{3bbaeaba-f0da-497d-b0d3-87567cad8f4b}</t>
  </si>
  <si>
    <t>KRYCÍ LIST SOUPISU PRACÍ</t>
  </si>
  <si>
    <t>Objekt:</t>
  </si>
  <si>
    <t>SO 01 - Vedlejší polní cesta VC5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</si>
  <si>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</si>
  <si>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</si>
  <si>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</si>
  <si>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</si>
  <si>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</si>
  <si>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</si>
  <si>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</si>
  <si>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</si>
  <si>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</si>
  <si>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</si>
  <si>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</si>
  <si>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</si>
  <si>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</si>
  <si>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</si>
  <si>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</si>
  <si>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</si>
  <si>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</si>
  <si>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</si>
  <si>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</si>
  <si>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</si>
  <si>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</si>
  <si>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</si>
  <si>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</si>
  <si>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</si>
  <si>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</si>
  <si>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</si>
  <si>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</si>
  <si>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</si>
  <si>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</si>
  <si>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</si>
  <si>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</si>
  <si>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</si>
  <si>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</si>
  <si>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</si>
  <si>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</si>
  <si>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</si>
  <si>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</si>
  <si>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</si>
  <si>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2024 01</t>
  </si>
  <si>
    <t>16</t>
  </si>
  <si>
    <t>-1449195292</t>
  </si>
  <si>
    <t>PP</t>
  </si>
  <si>
    <t>Odstranění křovin a stromů s odstraněním kořenů strojně průměru kmene do 100 mm v rovině nebo ve svahu sklonu terénu do 1:5, při celkové ploše do 100 m2</t>
  </si>
  <si>
    <t>Online PSC</t>
  </si>
  <si>
    <t>https://podminky.urs.cz/item/CS_URS_2024_01/111251101</t>
  </si>
  <si>
    <t>VV</t>
  </si>
  <si>
    <t>viz C.1.1, B.4</t>
  </si>
  <si>
    <t>kácení náletových dřevin</t>
  </si>
  <si>
    <t>7</t>
  </si>
  <si>
    <t>Součet</t>
  </si>
  <si>
    <t>4</t>
  </si>
  <si>
    <t>112101102</t>
  </si>
  <si>
    <t>Odstranění stromů listnatých průměru kmene přes 300 do 500 mm</t>
  </si>
  <si>
    <t>kus</t>
  </si>
  <si>
    <t>-57689477</t>
  </si>
  <si>
    <t>Odstranění stromů s odřezáním kmene a s odvětvením listnatých, průměru kmene přes 300 do 500 mm</t>
  </si>
  <si>
    <t>https://podminky.urs.cz/item/CS_URS_2024_01/112101102</t>
  </si>
  <si>
    <t>112251102</t>
  </si>
  <si>
    <t>Odstranění pařezů průměru přes 300 do 500 mm</t>
  </si>
  <si>
    <t>-1717440315</t>
  </si>
  <si>
    <t>Odstranění pařezů strojně s jejich vykopáním nebo vytrháním průměru přes 300 do 500 mm</t>
  </si>
  <si>
    <t>https://podminky.urs.cz/item/CS_URS_2024_01/112251102</t>
  </si>
  <si>
    <t>121101R1</t>
  </si>
  <si>
    <t>Sejmutí drnu</t>
  </si>
  <si>
    <t>m3</t>
  </si>
  <si>
    <t>-193386309</t>
  </si>
  <si>
    <t>P</t>
  </si>
  <si>
    <t>Poznámka k položce:
Položka zahrnuje sejmutí drnu dle technologie zvolené zhotovitelem, s naložením na dopravní prostředek nebo uložením vedle výkopu.</t>
  </si>
  <si>
    <t>viz C.1.1, C.1.2.5</t>
  </si>
  <si>
    <t>8521*0,15</t>
  </si>
  <si>
    <t>5</t>
  </si>
  <si>
    <t>122252206</t>
  </si>
  <si>
    <t>Odkopávky a prokopávky nezapažené pro silnice a dálnice v hornině třídy těžitelnosti I objem do 5000 m3 strojně</t>
  </si>
  <si>
    <t>1220292334</t>
  </si>
  <si>
    <t>Odkopávky a prokopávky nezapažené pro silnice a dálnice strojně v hornině třídy těžitelnosti I přes 1 000 do 5 000 m3</t>
  </si>
  <si>
    <t>https://podminky.urs.cz/item/CS_URS_2024_01/122252206</t>
  </si>
  <si>
    <t>odstranění navážky</t>
  </si>
  <si>
    <t>2449*0,25</t>
  </si>
  <si>
    <t>"pův. sjezd"30*0,3</t>
  </si>
  <si>
    <t>viz C.1.1, C.1.2.3, -4, -5</t>
  </si>
  <si>
    <t>výkop pro cestu</t>
  </si>
  <si>
    <t>1119</t>
  </si>
  <si>
    <t>výkop pro sanaci</t>
  </si>
  <si>
    <t>"km 0,000-0,020"6,7*20*0,4</t>
  </si>
  <si>
    <t>"km 0,020-0,202"3,2*182*0,4</t>
  </si>
  <si>
    <t>"km 0,202-0,225"4,2*23*0,4</t>
  </si>
  <si>
    <t>"km 0,237-0,455"4,2*218*0,4</t>
  </si>
  <si>
    <t>"km 0,225-0,237"4,2*12*0,4</t>
  </si>
  <si>
    <t>výkop výhybny</t>
  </si>
  <si>
    <t>3,2+14,3</t>
  </si>
  <si>
    <t>výkop napojení</t>
  </si>
  <si>
    <t>25+18</t>
  </si>
  <si>
    <t>výkop křížení</t>
  </si>
  <si>
    <t>26</t>
  </si>
  <si>
    <t>obnhovení příkopu</t>
  </si>
  <si>
    <t>1,0*11</t>
  </si>
  <si>
    <t>6</t>
  </si>
  <si>
    <t>129001101</t>
  </si>
  <si>
    <t>Příplatek za ztížení odkopávky nebo prokopávky v blízkosti inženýrských sítí</t>
  </si>
  <si>
    <t>982390942</t>
  </si>
  <si>
    <t>Příplatek k cenám vykopávek za ztížení vykopávky v blízkosti podzemního vedení nebo výbušnin v horninách jakékoliv třídy</t>
  </si>
  <si>
    <t>https://podminky.urs.cz/item/CS_URS_2024_01/129001101</t>
  </si>
  <si>
    <t>viz C.1.2.1, C.1.2.2</t>
  </si>
  <si>
    <t>v místě plynovodu</t>
  </si>
  <si>
    <t>5,0*1,0*0,5</t>
  </si>
  <si>
    <t>kabel CETIN souběh</t>
  </si>
  <si>
    <t>182*0,5*0,5</t>
  </si>
  <si>
    <t>132251101</t>
  </si>
  <si>
    <t>Hloubení rýh nezapažených š do 800 mm v hornině třídy těžitelnosti I skupiny 3 objem do 20 m3 strojně</t>
  </si>
  <si>
    <t>-811144878</t>
  </si>
  <si>
    <t>Hloubení nezapažených rýh šířky do 800 mm strojně s urovnáním dna do předepsaného profilu a spádu v hornině třídy těžitelnosti I skupiny 3 do 20 m3</t>
  </si>
  <si>
    <t>https://podminky.urs.cz/item/CS_URS_2024_01/132251101</t>
  </si>
  <si>
    <t>viz C.1.1, C.1.2.14</t>
  </si>
  <si>
    <t>pro žlab</t>
  </si>
  <si>
    <t>"pro práh"0,8*0,3*1,4*1,1*2</t>
  </si>
  <si>
    <t>"pro základ"0,6*0,5*2,2*2</t>
  </si>
  <si>
    <t>8</t>
  </si>
  <si>
    <t>162201402</t>
  </si>
  <si>
    <t>Vodorovné přemístění větví stromů listnatých do 1 km D kmene přes 300 do 500 mm</t>
  </si>
  <si>
    <t>135259467</t>
  </si>
  <si>
    <t>Vodorovné přemístění větví, kmenů nebo pařezů s naložením, složením a dopravou do 1000 m větví stromů listnatých, průměru kmene přes 300 do 500 mm</t>
  </si>
  <si>
    <t>https://podminky.urs.cz/item/CS_URS_2024_01/162201402</t>
  </si>
  <si>
    <t>odvoz odpadu na skládku</t>
  </si>
  <si>
    <t>9</t>
  </si>
  <si>
    <t>162201412</t>
  </si>
  <si>
    <t>Vodorovné přemístění kmenů stromů listnatých do 1 km D kmene přes 300 do 500 mm</t>
  </si>
  <si>
    <t>1350262073</t>
  </si>
  <si>
    <t>Vodorovné přemístění větví, kmenů nebo pařezů s naložením, složením a dopravou do 1000 m kmenů stromů listnatých, průměru přes 300 do 500 mm</t>
  </si>
  <si>
    <t>https://podminky.urs.cz/item/CS_URS_2024_01/162201412</t>
  </si>
  <si>
    <t>odvoz dle stanovení investorem</t>
  </si>
  <si>
    <t>10</t>
  </si>
  <si>
    <t>162201422</t>
  </si>
  <si>
    <t>Vodorovné přemístění pařezů do 1 km D přes 300 do 500 mm</t>
  </si>
  <si>
    <t>928536299</t>
  </si>
  <si>
    <t>Vodorovné přemístění větví, kmenů nebo pařezů s naložením, složením a dopravou do 1000 m pařezů kmenů, průměru přes 300 do 500 mm</t>
  </si>
  <si>
    <t>https://podminky.urs.cz/item/CS_URS_2024_01/162201422</t>
  </si>
  <si>
    <t>odvoz na skládku</t>
  </si>
  <si>
    <t>11</t>
  </si>
  <si>
    <t>162301501</t>
  </si>
  <si>
    <t>Vodorovné přemístění křovin do 5 km D kmene do 100 mm</t>
  </si>
  <si>
    <t>-568350072</t>
  </si>
  <si>
    <t>Vodorovné přemístění smýcených křovin do průměru kmene 100 mm na vzdálenost do 5 000 m</t>
  </si>
  <si>
    <t>https://podminky.urs.cz/item/CS_URS_2024_01/162301501</t>
  </si>
  <si>
    <t>odvoz odstraněných náletových dřevin - dle určení investorem</t>
  </si>
  <si>
    <t>předpoklad skládka 15km</t>
  </si>
  <si>
    <t>7*3</t>
  </si>
  <si>
    <t>12</t>
  </si>
  <si>
    <t>162301932</t>
  </si>
  <si>
    <t>Příplatek k vodorovnému přemístění větví stromů listnatých D kmene přes 300 do 500 mm ZKD 1 km</t>
  </si>
  <si>
    <t>-1049070765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</si>
  <si>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</si>
  <si>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https://podminky.urs.cz/item/CS_URS_2024_01/162301932</t>
  </si>
  <si>
    <t>odvoz na skládku do 15km</t>
  </si>
  <si>
    <t>1*14</t>
  </si>
  <si>
    <t>13</t>
  </si>
  <si>
    <t>162301972</t>
  </si>
  <si>
    <t>Příplatek k vodorovnému přemístění pařezů D přes 300 do 500 mm ZKD 1 km</t>
  </si>
  <si>
    <t>1352460275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</si>
  <si>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</si>
  <si>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https://podminky.urs.cz/item/CS_URS_2024_01/162301972</t>
  </si>
  <si>
    <t>14</t>
  </si>
  <si>
    <t>162351103</t>
  </si>
  <si>
    <t>Vodorovné přemístění přes 50 do 500 m výkopku/sypaniny z horniny třídy těžitelnosti I skupiny 1 až 3</t>
  </si>
  <si>
    <t>1099234004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</si>
  <si>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</si>
  <si>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</si>
  <si>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 xml:space="preserve">viz C.1.1, C.1.2.1, </t>
  </si>
  <si>
    <t>výkopy na meziskládku</t>
  </si>
  <si>
    <t>1928,1</t>
  </si>
  <si>
    <t>drn na meziskládku</t>
  </si>
  <si>
    <t>1278,15</t>
  </si>
  <si>
    <t>zpět k zásypu</t>
  </si>
  <si>
    <t>258</t>
  </si>
  <si>
    <t>drn zpět k ohumusování</t>
  </si>
  <si>
    <t>2524*0,1</t>
  </si>
  <si>
    <t>2,2*2*11*0,1</t>
  </si>
  <si>
    <t>162751117</t>
  </si>
  <si>
    <t>Vodorovné přemístění přes 9 000 do 10000 m výkopku/sypaniny z horniny třídy těžitelnosti I skupiny 1 až 3</t>
  </si>
  <si>
    <t>2051507496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</si>
  <si>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</si>
  <si>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</si>
  <si>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viz C.1.1, C.1.2.1, -5</t>
  </si>
  <si>
    <t>odvoz přebytku na skládku do 15km</t>
  </si>
  <si>
    <t>výkop - zásyp</t>
  </si>
  <si>
    <t>1928,1-258</t>
  </si>
  <si>
    <t>stáv. povrch</t>
  </si>
  <si>
    <t>612,25</t>
  </si>
  <si>
    <t>odstraněný drn</t>
  </si>
  <si>
    <t>"odpočet využitého k ohumusování"-(252,4+4,84)</t>
  </si>
  <si>
    <t>pročištění příkopu, propustku</t>
  </si>
  <si>
    <t>(3,44+0,455)/1,8</t>
  </si>
  <si>
    <t>162751119</t>
  </si>
  <si>
    <t>Příplatek k vodorovnému přemístění výkopku/sypaniny z horniny třídy těžitelnosti I skupiny 1 až 3 ZKD 1000 m přes 10000 m</t>
  </si>
  <si>
    <t>-1671502178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</si>
  <si>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</si>
  <si>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</si>
  <si>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viz C.1.1., C.1.2.5</t>
  </si>
  <si>
    <t>3305,424*5</t>
  </si>
  <si>
    <t>17</t>
  </si>
  <si>
    <t>166151101</t>
  </si>
  <si>
    <t>Přehození neulehlého výkopku z horniny třídy těžitelnosti I skupiny 1 až 3 strojně</t>
  </si>
  <si>
    <t>1640492660</t>
  </si>
  <si>
    <t>Přehození neulehlého výkopku strojně z horniny třídy těžitelnosti I, skupiny 1 až 3</t>
  </si>
  <si>
    <t>https://podminky.urs.cz/item/CS_URS_2024_01/166151101</t>
  </si>
  <si>
    <t>viz C.1.1, C.1.2.1</t>
  </si>
  <si>
    <t>protřepání drnu (pro zpětné využití)</t>
  </si>
  <si>
    <t>18</t>
  </si>
  <si>
    <t>167151111</t>
  </si>
  <si>
    <t>Nakládání výkopku z hornin třídy těžitelnosti I skupiny 1 až 3 přes 100 m3</t>
  </si>
  <si>
    <t>170652193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</si>
  <si>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</si>
  <si>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</si>
  <si>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viz C.1.1, C.1.2.1, -4, -5</t>
  </si>
  <si>
    <t>zemina zpět k zásypu</t>
  </si>
  <si>
    <t>přebytek zeminy na skládku</t>
  </si>
  <si>
    <t>drn zpět k použití</t>
  </si>
  <si>
    <t>"obnova příkopu"2,2*2*11*0,1</t>
  </si>
  <si>
    <t>přebytek drnu na skládku</t>
  </si>
  <si>
    <t>1278,15-(252,4+4,84)</t>
  </si>
  <si>
    <t>19</t>
  </si>
  <si>
    <t>171201231</t>
  </si>
  <si>
    <t>Poplatek za uložení zeminy a kamení na recyklační skládce (skládkovné) kód odpadu 17 05 04</t>
  </si>
  <si>
    <t>t</t>
  </si>
  <si>
    <t>98747535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</si>
  <si>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</si>
  <si>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</si>
  <si>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 xml:space="preserve">viz C.1.1, </t>
  </si>
  <si>
    <t>materiál z výkopů, drn</t>
  </si>
  <si>
    <t>3305,424*1,8</t>
  </si>
  <si>
    <t>20</t>
  </si>
  <si>
    <t>171251201</t>
  </si>
  <si>
    <t>Uložení sypaniny na skládky nebo meziskládky</t>
  </si>
  <si>
    <t>666402000</t>
  </si>
  <si>
    <t>Uložení sypaniny na skládky nebo meziskládky bez hutnění s upravením uložené sypaniny do předepsaného tvaru</t>
  </si>
  <si>
    <t>https://podminky.urs.cz/item/CS_URS_2024_01/171251201</t>
  </si>
  <si>
    <t>výkop na meziskládku</t>
  </si>
  <si>
    <t>1278,15+1928,1</t>
  </si>
  <si>
    <t>174151101</t>
  </si>
  <si>
    <t>Zásyp jam, šachet rýh nebo kolem objektů sypaninou se zhutněním</t>
  </si>
  <si>
    <t>888311845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</si>
  <si>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</si>
  <si>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</si>
  <si>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zpětný zásyp</t>
  </si>
  <si>
    <t>22</t>
  </si>
  <si>
    <t>181411122</t>
  </si>
  <si>
    <t>Založení lučního trávníku výsevem pl do 1000 m2 ve svahu přes 1:5 do 1:2</t>
  </si>
  <si>
    <t>295840695</t>
  </si>
  <si>
    <t>Založení trávníku na půdě předem připravené plochy do 1000 m2 výsevem včetně utažení lučního na svahu přes 1:5 do 1:2</t>
  </si>
  <si>
    <t>https://podminky.urs.cz/item/CS_URS_2024_01/181411122</t>
  </si>
  <si>
    <t>viz C.1.1, C.1.2.1, -3, -5</t>
  </si>
  <si>
    <t>2524</t>
  </si>
  <si>
    <t>"obnova příkopu"2,2*2*11</t>
  </si>
  <si>
    <t>23</t>
  </si>
  <si>
    <t>M</t>
  </si>
  <si>
    <t>00572474</t>
  </si>
  <si>
    <t>osivo směs travní krajinná-svahová</t>
  </si>
  <si>
    <t>kg</t>
  </si>
  <si>
    <t>-1766962388</t>
  </si>
  <si>
    <t>specifikace k pol.181411122</t>
  </si>
  <si>
    <t>2572,4*0,03*1,03</t>
  </si>
  <si>
    <t>24</t>
  </si>
  <si>
    <t>181451121</t>
  </si>
  <si>
    <t>Založení lučního trávníku výsevem pl přes 1000 m2 v rovině a ve svahu do 1:5</t>
  </si>
  <si>
    <t>1195453533</t>
  </si>
  <si>
    <t>Založení trávníku na půdě předem připravené plochy přes 1000 m2 výsevem včetně utažení lučního v rovině nebo na svahu do 1:5</t>
  </si>
  <si>
    <t>https://podminky.urs.cz/item/CS_URS_2024_01/181451121</t>
  </si>
  <si>
    <t>osetí dotčených ploch</t>
  </si>
  <si>
    <t>5525</t>
  </si>
  <si>
    <t>25</t>
  </si>
  <si>
    <t>00572472</t>
  </si>
  <si>
    <t>osivo směs travní krajinná-rovinná</t>
  </si>
  <si>
    <t>1641205142</t>
  </si>
  <si>
    <t>specifikace k pol.181451141</t>
  </si>
  <si>
    <t>5525*0,03*1,03</t>
  </si>
  <si>
    <t>181951111</t>
  </si>
  <si>
    <t>Úprava pláně v hornině třídy těžitelnosti I skupiny 1 až 3 bez zhutnění strojně</t>
  </si>
  <si>
    <t>-1603400658</t>
  </si>
  <si>
    <t>Úprava pláně vyrovnáním výškových rozdílů strojně v hornině třídy těžitelnosti I, skupiny 1 až 3 bez zhutnění</t>
  </si>
  <si>
    <t>https://podminky.urs.cz/item/CS_URS_2024_01/181951111</t>
  </si>
  <si>
    <t>úprava okolních ploch - urovnání terénu</t>
  </si>
  <si>
    <t>5525+60</t>
  </si>
  <si>
    <t>27</t>
  </si>
  <si>
    <t>181951112</t>
  </si>
  <si>
    <t>Úprava pláně v hornině třídy těžitelnosti I skupiny 1 až 3 se zhutněním strojně</t>
  </si>
  <si>
    <t>1893324466</t>
  </si>
  <si>
    <t>Úprava pláně vyrovnáním výškových rozdílů strojně v hornině třídy těžitelnosti I, skupiny 1 až 3 se zhutněním</t>
  </si>
  <si>
    <t>https://podminky.urs.cz/item/CS_URS_2024_01/181951112</t>
  </si>
  <si>
    <t>pod konstrukce</t>
  </si>
  <si>
    <t>140+164+636+86+9582+55</t>
  </si>
  <si>
    <t>"rozšíř.,sjezdy"53+53+53+45+20</t>
  </si>
  <si>
    <t>"napojení"139+101+179</t>
  </si>
  <si>
    <t>"pod žlab"(1,1*11,7)+(1,7*2)</t>
  </si>
  <si>
    <t>28</t>
  </si>
  <si>
    <t>182151111</t>
  </si>
  <si>
    <t>Svahování v zářezech v hornině třídy těžitelnosti I skupiny 1 až 3 strojně</t>
  </si>
  <si>
    <t>1633565409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</si>
  <si>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</si>
  <si>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https://podminky.urs.cz/item/CS_URS_2024_01/182151111</t>
  </si>
  <si>
    <t>viz C.1.1., C.1.2.14</t>
  </si>
  <si>
    <t>pod dlažbu žlabu</t>
  </si>
  <si>
    <t>1,3*1,1*2</t>
  </si>
  <si>
    <t>obnova příkopu</t>
  </si>
  <si>
    <t>2,2*2*11</t>
  </si>
  <si>
    <t>29</t>
  </si>
  <si>
    <t>182251101</t>
  </si>
  <si>
    <t>Svahování násypů strojně</t>
  </si>
  <si>
    <t>-1427099005</t>
  </si>
  <si>
    <t>Svahování trvalých svahů do projektovaných profilů strojně s potřebným přemístěním výkopku při svahování násypů v jakékoliv hornině</t>
  </si>
  <si>
    <t>https://podminky.urs.cz/item/CS_URS_2024_01/182251101</t>
  </si>
  <si>
    <t>2464</t>
  </si>
  <si>
    <t>30</t>
  </si>
  <si>
    <t>182351133</t>
  </si>
  <si>
    <t>Rozprostření ornice pl přes 500 m2 ve svahu přes 1:5 tl vrstvy do 200 mm strojně</t>
  </si>
  <si>
    <t>-1178713401</t>
  </si>
  <si>
    <t>Rozprostření a urovnání ornice ve svahu sklonu přes 1:5 strojně při souvislé ploše přes 500 m2, tl. vrstvy do 200 mm</t>
  </si>
  <si>
    <t>https://podminky.urs.cz/item/CS_URS_2024_01/182351133</t>
  </si>
  <si>
    <t>ohumusování okolo cesty</t>
  </si>
  <si>
    <t>Zakládání</t>
  </si>
  <si>
    <t>31</t>
  </si>
  <si>
    <t>213311113</t>
  </si>
  <si>
    <t>Polštáře zhutněné pod základy z kameniva drceného frakce 16 až 63 mm</t>
  </si>
  <si>
    <t>625492793</t>
  </si>
  <si>
    <t>Polštáře zhutněné pod základy z kameniva hrubého drceného, frakce 16 - 63 mm</t>
  </si>
  <si>
    <t>https://podminky.urs.cz/item/CS_URS_2024_01/213311113</t>
  </si>
  <si>
    <t>sanace pláně</t>
  </si>
  <si>
    <t>32</t>
  </si>
  <si>
    <t>274311128</t>
  </si>
  <si>
    <t>Základové pasy, prahy, věnce a ostruhy z betonu prostého C 30/37</t>
  </si>
  <si>
    <t>-155050057</t>
  </si>
  <si>
    <t>Základové konstrukce z betonu prostého pasy, prahy, věnce a ostruhy ve výkopu nebo na hlavách pilot C 30/37</t>
  </si>
  <si>
    <t>https://podminky.urs.cz/item/CS_URS_2024_01/274311128</t>
  </si>
  <si>
    <t>žb žlaby</t>
  </si>
  <si>
    <t>"řez 2-2" (1,0-0,29)*11,7</t>
  </si>
  <si>
    <t>"řez 3-3" (3,08-0,29)*0,6*2</t>
  </si>
  <si>
    <t>"základ"0,35*1,1</t>
  </si>
  <si>
    <t>33</t>
  </si>
  <si>
    <t>274354111</t>
  </si>
  <si>
    <t>Bednění základových pasů - zřízení</t>
  </si>
  <si>
    <t>-1033531506</t>
  </si>
  <si>
    <t>Bednění základových konstrukcí pasů, prahů, věnců a ostruh zřízení</t>
  </si>
  <si>
    <t>https://podminky.urs.cz/item/CS_URS_2024_01/274354111</t>
  </si>
  <si>
    <t>žlaby</t>
  </si>
  <si>
    <t>"řez 2-2"((1,0*2)+(0,7*2))*11,7</t>
  </si>
  <si>
    <t>1,0*2</t>
  </si>
  <si>
    <t>"řez 3-3"((1,4*2)+(0,7*2))*0,6*2</t>
  </si>
  <si>
    <t>3,1*4</t>
  </si>
  <si>
    <t>34</t>
  </si>
  <si>
    <t>274354211</t>
  </si>
  <si>
    <t>Bednění základových pasů - odstranění</t>
  </si>
  <si>
    <t>443683093</t>
  </si>
  <si>
    <t>Bednění základových konstrukcí pasů, prahů, věnců a ostruh odstranění bednění</t>
  </si>
  <si>
    <t>https://podminky.urs.cz/item/CS_URS_2024_01/274354211</t>
  </si>
  <si>
    <t>viz pol.274354111</t>
  </si>
  <si>
    <t>59,22</t>
  </si>
  <si>
    <t>35</t>
  </si>
  <si>
    <t>274361116</t>
  </si>
  <si>
    <t>Výztuž základových pasů, prahů, věnců a ostruh z betonářské oceli 10 505</t>
  </si>
  <si>
    <t>-173080495</t>
  </si>
  <si>
    <t>Výztuž základových konstrukcí pasů, prahů, věnců a ostruh z betonářské oceli 10 505 (R) nebo BSt 500</t>
  </si>
  <si>
    <t>https://podminky.urs.cz/item/CS_URS_2024_01/274361116</t>
  </si>
  <si>
    <t>viz C.1.1, C.1.2.15</t>
  </si>
  <si>
    <t>žlab</t>
  </si>
  <si>
    <t>607,48*0,001</t>
  </si>
  <si>
    <t>36</t>
  </si>
  <si>
    <t>274361412</t>
  </si>
  <si>
    <t>Výztuž základových pasů, prahů, věnců a ostruh ze svařovaných sítí přes 3,5 do 6 kg/m2</t>
  </si>
  <si>
    <t>-2077140563</t>
  </si>
  <si>
    <t>Výztuž základových konstrukcí pasů, prahů, věnců a ostruh ze svařovaných sítí, hmotnosti přes 3,5 do 6 kg/m2</t>
  </si>
  <si>
    <t>https://podminky.urs.cz/item/CS_URS_2024_01/274361412</t>
  </si>
  <si>
    <t>výztuž žb žlabu</t>
  </si>
  <si>
    <t>182,58*0,001</t>
  </si>
  <si>
    <t>Svislé a kompletní konstrukce</t>
  </si>
  <si>
    <t>37</t>
  </si>
  <si>
    <t>317941121</t>
  </si>
  <si>
    <t>Osazování ocelových válcovaných nosníků na zdivu I, IE, U, UE nebo L do č. 12 nebo výšky do 120 mm</t>
  </si>
  <si>
    <t>-474667245</t>
  </si>
  <si>
    <t>Osazování ocelových válcovaných nosníků na zdivu I nebo IE nebo U nebo UE nebo L do č. 12 nebo výšky do 120 mm</t>
  </si>
  <si>
    <t>https://podminky.urs.cz/item/CS_URS_2024_01/317941121</t>
  </si>
  <si>
    <t>viz C.1.10</t>
  </si>
  <si>
    <t>osazení rámu pro žlaby</t>
  </si>
  <si>
    <t>"I80"4,2*20*0,001</t>
  </si>
  <si>
    <t>rám</t>
  </si>
  <si>
    <t>154,05*0,001</t>
  </si>
  <si>
    <t>38</t>
  </si>
  <si>
    <t>13010424</t>
  </si>
  <si>
    <t>úhelník ocelový rovnostranný jakost S235JR (11 375) 60x60x6mm</t>
  </si>
  <si>
    <t>-333729323</t>
  </si>
  <si>
    <t>specifikace k pol.317941121</t>
  </si>
  <si>
    <t>rám pro žlab</t>
  </si>
  <si>
    <t>39</t>
  </si>
  <si>
    <t>13010740</t>
  </si>
  <si>
    <t>ocel profilová jakost S235JR (11 375) průřez IPE 80</t>
  </si>
  <si>
    <t>411792726</t>
  </si>
  <si>
    <t>rošt pro žlab</t>
  </si>
  <si>
    <t>Vodorovné konstrukce</t>
  </si>
  <si>
    <t>40</t>
  </si>
  <si>
    <t>451311111</t>
  </si>
  <si>
    <t>Podklad pod dlažbu z betonu prostého C 20/25 tl do 100 mm</t>
  </si>
  <si>
    <t>2062997655</t>
  </si>
  <si>
    <t>Podklad pod dlažbu z betonu prostého bez zvýšených nároků na prostředí tř. C 20/25 tl. do 100 mm</t>
  </si>
  <si>
    <t>https://podminky.urs.cz/item/CS_URS_2024_01/451311111</t>
  </si>
  <si>
    <t>opevnění žlabu</t>
  </si>
  <si>
    <t>41</t>
  </si>
  <si>
    <t>451576121</t>
  </si>
  <si>
    <t>Podkladní a výplňová vrstva ze štěrkopísku tl do 200 mm</t>
  </si>
  <si>
    <t>-46354752</t>
  </si>
  <si>
    <t>Podkladní a výplňová vrstva z kameniva tloušťky do 200 mm ze štěrkopísku</t>
  </si>
  <si>
    <t>https://podminky.urs.cz/item/CS_URS_2024_01/451576121</t>
  </si>
  <si>
    <t>pod žlaby</t>
  </si>
  <si>
    <t>1,0*11,7</t>
  </si>
  <si>
    <t>2,2*0,6*2</t>
  </si>
  <si>
    <t>42</t>
  </si>
  <si>
    <t>452218142</t>
  </si>
  <si>
    <t>Zajišťovací práh z upraveného lomového kamene na cementovou maltu</t>
  </si>
  <si>
    <t>-1513251525</t>
  </si>
  <si>
    <t>Zajišťovací práh z upraveného lomového kamene na dně a ve svahu melioračních kanálů, s patkami nebo bez patek s dlažbovitou úpravou viditelných ploch na cementovou maltu</t>
  </si>
  <si>
    <t>https://podminky.urs.cz/item/CS_URS_2024_01/452218142</t>
  </si>
  <si>
    <t>prahy u žlabů</t>
  </si>
  <si>
    <t>0,3*0,8*(1,4)*1,1*2</t>
  </si>
  <si>
    <t>43</t>
  </si>
  <si>
    <t>457572111</t>
  </si>
  <si>
    <t>Filtrační vrstvy ze štěrkopísku se zhutněním frakce od 0 až 8 do 0 až 32 mm</t>
  </si>
  <si>
    <t>-1191079750</t>
  </si>
  <si>
    <t>Filtrační vrstvy jakékoliv tloušťky a sklonu ze štěrkopísků se zhutněním do 10 pojezdů/m3, frakce od 0-8 do 0-32 mm</t>
  </si>
  <si>
    <t>https://podminky.urs.cz/item/CS_URS_2024_01/457572111</t>
  </si>
  <si>
    <t>pod práh</t>
  </si>
  <si>
    <t>0,3*0,1*(1,4)*1,1*2</t>
  </si>
  <si>
    <t>44</t>
  </si>
  <si>
    <t>462451114</t>
  </si>
  <si>
    <t>Prolití kamenného záhozu maltou MC 25</t>
  </si>
  <si>
    <t>-48447677</t>
  </si>
  <si>
    <t>Prolití konstrukce z kamene kamenného záhozu cementovou maltou MC-25</t>
  </si>
  <si>
    <t>https://podminky.urs.cz/item/CS_URS_2024_01/462451114</t>
  </si>
  <si>
    <t>prolití betonem</t>
  </si>
  <si>
    <t>práh u žlabu</t>
  </si>
  <si>
    <t>0,739*0,1</t>
  </si>
  <si>
    <t>45</t>
  </si>
  <si>
    <t>465512127</t>
  </si>
  <si>
    <t>Dlažba z lomového kamene na sucho se zalitím spár cementovou maltou tl 200 mm</t>
  </si>
  <si>
    <t>2103747749</t>
  </si>
  <si>
    <t>Dlažba z lomového kamene lomařsky upraveného na sucho se zalitím spár cementovou maltou, tl. kamene 200 mm</t>
  </si>
  <si>
    <t>https://podminky.urs.cz/item/CS_URS_2024_01/465512127</t>
  </si>
  <si>
    <t>Komunikace pozemní</t>
  </si>
  <si>
    <t>46</t>
  </si>
  <si>
    <t>561061131</t>
  </si>
  <si>
    <t>Zřízení podkladu ze zeminy upravené vápnem, cementem, směsnými pojivy tl přes 350 do 400 mm pl přes 5000 m2</t>
  </si>
  <si>
    <t>-2145234681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</si>
  <si>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</si>
  <si>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https://podminky.urs.cz/item/CS_URS_2024_01/561061131</t>
  </si>
  <si>
    <t>sanace pláně vápnem</t>
  </si>
  <si>
    <t>"km 2,321-2,341"20*5,7</t>
  </si>
  <si>
    <t>"km 0,455-2,321"1866*4,2</t>
  </si>
  <si>
    <t>"rozšíření, sjezdy"(53+53)</t>
  </si>
  <si>
    <t>"napojení"(101+179)</t>
  </si>
  <si>
    <t>47</t>
  </si>
  <si>
    <t>585301700</t>
  </si>
  <si>
    <t>vápno nehašené CL 90-Q pro úpravu zemin standardní</t>
  </si>
  <si>
    <t>-1268864239</t>
  </si>
  <si>
    <t xml:space="preserve">Poznámka k položce:
Úprava podloží 3% vápna pouze jako předpoklad pro účel rozpočtu. Přesné stanovení úpravy a množství pojiva bude stanoveno až po provedení potřebných laboratorních zkoušek. </t>
  </si>
  <si>
    <t>specifikace k pol.561061131</t>
  </si>
  <si>
    <t>předpoklad 3% vápnění</t>
  </si>
  <si>
    <t>53kg/m3</t>
  </si>
  <si>
    <t>8337,2*53*0,4*0,001</t>
  </si>
  <si>
    <t>48</t>
  </si>
  <si>
    <t>564752111</t>
  </si>
  <si>
    <t>Podklad z vibrovaného štěrku VŠ tl 150 mm</t>
  </si>
  <si>
    <t>-294873491</t>
  </si>
  <si>
    <t>Podklad nebo kryt z vibrovaného štěrku VŠ s rozprostřením, vlhčením a zhutněním, po zhutnění tl. 150 mm</t>
  </si>
  <si>
    <t>https://podminky.urs.cz/item/CS_URS_2024_01/564752111</t>
  </si>
  <si>
    <t>140+158</t>
  </si>
  <si>
    <t>"napojení"179</t>
  </si>
  <si>
    <t>49</t>
  </si>
  <si>
    <t>564762111</t>
  </si>
  <si>
    <t>Podklad z vibrovaného štěrku VŠ tl 200 mm</t>
  </si>
  <si>
    <t>2029427347</t>
  </si>
  <si>
    <t>Podklad nebo kryt z vibrovaného štěrku VŠ s rozprostřením, vlhčením a zhutněním, po zhutnění tl. 200 mm</t>
  </si>
  <si>
    <t>https://podminky.urs.cz/item/CS_URS_2024_01/564762111</t>
  </si>
  <si>
    <t>599+76+8972</t>
  </si>
  <si>
    <t>"výhybny"53+53+53</t>
  </si>
  <si>
    <t>"sjezdy, rozšíření"45+20</t>
  </si>
  <si>
    <t>50</t>
  </si>
  <si>
    <t>564861111</t>
  </si>
  <si>
    <t>Podklad ze štěrkodrtě ŠD plochy přes 100 m2 tl 200 mm</t>
  </si>
  <si>
    <t>-986949671</t>
  </si>
  <si>
    <t>Podklad ze štěrkodrti ŠD s rozprostřením a zhutněním plochy přes 100 m2, po zhutnění tl. 200 mm</t>
  </si>
  <si>
    <t>https://podminky.urs.cz/item/CS_URS_2024_01/564861111</t>
  </si>
  <si>
    <t>51</t>
  </si>
  <si>
    <t>565135121</t>
  </si>
  <si>
    <t>Asfaltový beton vrstva podkladní ACP 16 (obalované kamenivo OKS) tl 50 mm š přes 3 m</t>
  </si>
  <si>
    <t>-2093045442</t>
  </si>
  <si>
    <t>Asfaltový beton vrstva podkladní ACP 16 (obalované kamenivo střednězrnné - OKS) s rozprostřením a zhutněním v pruhu šířky přes 3 m, po zhutnění tl. 50 mm</t>
  </si>
  <si>
    <t>https://podminky.urs.cz/item/CS_URS_2024_01/565135121</t>
  </si>
  <si>
    <t>52</t>
  </si>
  <si>
    <t>569831R1</t>
  </si>
  <si>
    <t>Zpevnění krajnic štěrkodrtí</t>
  </si>
  <si>
    <t>1288839170</t>
  </si>
  <si>
    <t xml:space="preserve">Zpevnění krajnic nebo komunikací pro pěší s rozprostřením a zhutněním, po zhutnění štěrkodrtí </t>
  </si>
  <si>
    <t>zpevněná krajnice ŠD 0-63</t>
  </si>
  <si>
    <t>"km 0,000-0,020"0,05*21*2</t>
  </si>
  <si>
    <t>"km 2,321-2,341"0,05*(18+32)</t>
  </si>
  <si>
    <t>"křížení s HC1"0,05*(14+12,5+9,5+9,5)</t>
  </si>
  <si>
    <t>"km 0,225-0,237"0,15*12*2</t>
  </si>
  <si>
    <t>53</t>
  </si>
  <si>
    <t>569831R2</t>
  </si>
  <si>
    <t>Dosypání štěrkodrti</t>
  </si>
  <si>
    <t>-2140037443</t>
  </si>
  <si>
    <t>Dosypání štěrkodrti se zhutněním</t>
  </si>
  <si>
    <t>dosyp štěrkodrti</t>
  </si>
  <si>
    <t>134+2,7+6,8+2,4</t>
  </si>
  <si>
    <t>54</t>
  </si>
  <si>
    <t>571904111</t>
  </si>
  <si>
    <t>Posyp krytu kamenivem drceným nebo těženým přes 15 do 20 kg/m2</t>
  </si>
  <si>
    <t>-1627869787</t>
  </si>
  <si>
    <t>Posyp podkladu nebo krytu s rozprostřením a zhutněním kamenivem drceným nebo těženým, v množství přes 15 do 20 kg/m2</t>
  </si>
  <si>
    <t>https://podminky.urs.cz/item/CS_URS_2024_01/571904111</t>
  </si>
  <si>
    <t>posyp krajnice</t>
  </si>
  <si>
    <t>"km 0,000-0,020"0,5*21*2</t>
  </si>
  <si>
    <t>"km 2,321-2,341"0,5*(18+32)</t>
  </si>
  <si>
    <t>"křížení s HC1"0,5*(14+12,5+9,5+9,5)</t>
  </si>
  <si>
    <t>"km 0,225-0,237"0,5*12*2</t>
  </si>
  <si>
    <t>55</t>
  </si>
  <si>
    <t>573111115</t>
  </si>
  <si>
    <t>Postřik živičný infiltrační s posypem z asfaltu množství 2,5 kg/m2</t>
  </si>
  <si>
    <t>308225801</t>
  </si>
  <si>
    <t>Postřik infiltrační PI z asfaltu silničního s posypem kamenivem, v množství 2,50 kg/m2</t>
  </si>
  <si>
    <t>https://podminky.urs.cz/item/CS_URS_2024_01/573111115</t>
  </si>
  <si>
    <t>56</t>
  </si>
  <si>
    <t>573231106</t>
  </si>
  <si>
    <t>Postřik živičný spojovací ze silniční emulze v množství 0,30 kg/m2</t>
  </si>
  <si>
    <t>922328772</t>
  </si>
  <si>
    <t>Postřik spojovací PS bez posypu kamenivem ze silniční emulze, v množství 0,30 kg/m2</t>
  </si>
  <si>
    <t>https://podminky.urs.cz/item/CS_URS_2024_01/573231106</t>
  </si>
  <si>
    <t>57</t>
  </si>
  <si>
    <t>577134121</t>
  </si>
  <si>
    <t>Asfaltový beton vrstva obrusná ACO 11+ (ABS) tř. I tl 40 mm š přes 3 m z nemodifikovaného asfaltu</t>
  </si>
  <si>
    <t>-574088167</t>
  </si>
  <si>
    <t>Asfaltový beton vrstva obrusná ACO 11 (ABS) s rozprostřením a se zhutněním z nemodifikovaného asfaltu v pruhu šířky přes 3 m tř. I (ACO 11+), po zhutnění tl. 40 mm</t>
  </si>
  <si>
    <t>https://podminky.urs.cz/item/CS_URS_2024_01/577134121</t>
  </si>
  <si>
    <t>58</t>
  </si>
  <si>
    <t>584121111</t>
  </si>
  <si>
    <t>Osazení silničních dílců z ŽB do lože z kameniva těženého tl 40 mm plochy do 200 m2</t>
  </si>
  <si>
    <t>1355264329</t>
  </si>
  <si>
    <t>Osazení silničních dílců ze železového betonu s podkladem z kameniva těženého do tl. 40 mm jakéhokoliv druhu a velikosti, na plochu jednotlivě přes 50 do 200 m2</t>
  </si>
  <si>
    <t>https://podminky.urs.cz/item/CS_URS_2024_01/584121111</t>
  </si>
  <si>
    <t>59</t>
  </si>
  <si>
    <t>59381338</t>
  </si>
  <si>
    <t>panel silniční 3,00x2,00x0,215m</t>
  </si>
  <si>
    <t>834594957</t>
  </si>
  <si>
    <t>specifikace k pol.584121111</t>
  </si>
  <si>
    <t>60</t>
  </si>
  <si>
    <t>597361121</t>
  </si>
  <si>
    <t>Svodnice ocelová š 120 mm kotvená do betonu</t>
  </si>
  <si>
    <t>m</t>
  </si>
  <si>
    <t>1452256481</t>
  </si>
  <si>
    <t>Svodnice vody ocelová šířky 120 mm, kotvená do betonu</t>
  </si>
  <si>
    <t>https://podminky.urs.cz/item/CS_URS_2024_01/597361121</t>
  </si>
  <si>
    <t>viz C.1.1., C.1.2.1</t>
  </si>
  <si>
    <t>svodnice</t>
  </si>
  <si>
    <t>7*5</t>
  </si>
  <si>
    <t>Trubní vedení</t>
  </si>
  <si>
    <t>61</t>
  </si>
  <si>
    <t>87121800R</t>
  </si>
  <si>
    <t>Osazení chráničky na kabeláž</t>
  </si>
  <si>
    <t>-171093491</t>
  </si>
  <si>
    <t>Osazení chráničky na kabeláž nebo potrubí, po obnažení výkopem</t>
  </si>
  <si>
    <t>chránička kabel CETIN</t>
  </si>
  <si>
    <t>275</t>
  </si>
  <si>
    <t>62</t>
  </si>
  <si>
    <t>28610200R</t>
  </si>
  <si>
    <t>Chránička Kopoflex ohebná DN 100</t>
  </si>
  <si>
    <t>-1080251705</t>
  </si>
  <si>
    <t>specifikace k pol.87121800R</t>
  </si>
  <si>
    <t>Ostatní konstrukce a práce-bourání</t>
  </si>
  <si>
    <t>63</t>
  </si>
  <si>
    <t>912211111</t>
  </si>
  <si>
    <t>Montáž směrového sloupku silničního plastového prosté uložení bez betonového základu</t>
  </si>
  <si>
    <t>-111289464</t>
  </si>
  <si>
    <t>Montáž směrového sloupku plastového s odrazkou prostým uložením bez betonového základu silničního</t>
  </si>
  <si>
    <t>https://podminky.urs.cz/item/CS_URS_2024_01/912211111</t>
  </si>
  <si>
    <t>"Z11g"4</t>
  </si>
  <si>
    <t>64</t>
  </si>
  <si>
    <t>40445158</t>
  </si>
  <si>
    <t>sloupek směrový silniční plastový 1,2m</t>
  </si>
  <si>
    <t>-750864651</t>
  </si>
  <si>
    <t>specifikace k pol.912211111</t>
  </si>
  <si>
    <t>65</t>
  </si>
  <si>
    <t>914111111</t>
  </si>
  <si>
    <t>Montáž svislé dopravní značky do velikosti 1 m2 objímkami na sloupek nebo konzolu</t>
  </si>
  <si>
    <t>-1930958388</t>
  </si>
  <si>
    <t>Montáž svislé dopravní značky základní velikosti do 1 m2 objímkami na sloupky nebo konzoly</t>
  </si>
  <si>
    <t>https://podminky.urs.cz/item/CS_URS_2024_01/914111111</t>
  </si>
  <si>
    <t>DZ P6</t>
  </si>
  <si>
    <t>66</t>
  </si>
  <si>
    <t>40445620</t>
  </si>
  <si>
    <t>zákazové, příkazové dopravní značky B1-B34, C1-15 700mm</t>
  </si>
  <si>
    <t>1436772118</t>
  </si>
  <si>
    <t>specifikace k pol.914111111</t>
  </si>
  <si>
    <t>67</t>
  </si>
  <si>
    <t>914511111</t>
  </si>
  <si>
    <t>Montáž sloupku dopravních značek délky do 3,5 m s betonovým základem</t>
  </si>
  <si>
    <t>1867373220</t>
  </si>
  <si>
    <t>Montáž sloupku dopravních značek délky do 3,5 m do betonového základu</t>
  </si>
  <si>
    <t>https://podminky.urs.cz/item/CS_URS_2024_01/914511111</t>
  </si>
  <si>
    <t>68</t>
  </si>
  <si>
    <t>40445230</t>
  </si>
  <si>
    <t>sloupek pro dopravní značku Zn D 70mm v 3,5m</t>
  </si>
  <si>
    <t>1540115354</t>
  </si>
  <si>
    <t>specifikace k pol.914511111</t>
  </si>
  <si>
    <t>69</t>
  </si>
  <si>
    <t>916111122</t>
  </si>
  <si>
    <t>Osazení obruby z drobných kostek bez boční opěry do lože z betonu prostého</t>
  </si>
  <si>
    <t>1088778979</t>
  </si>
  <si>
    <t>Osazení silniční obruby z dlažebních kostek v jedné řadě s ložem tl. přes 50 do 100 mm, s vyplněním a zatřením spár cementovou maltou z drobných kostek bez boční opěry, do lože z betonu prostého</t>
  </si>
  <si>
    <t>https://podminky.urs.cz/item/CS_URS_2024_01/916111122</t>
  </si>
  <si>
    <t>viz C.1.1., C.1.2.12, -13</t>
  </si>
  <si>
    <t>napojení na silnici</t>
  </si>
  <si>
    <t>dprvní řada kostek</t>
  </si>
  <si>
    <t>18+20</t>
  </si>
  <si>
    <t>70</t>
  </si>
  <si>
    <t>916111123</t>
  </si>
  <si>
    <t>Osazení obruby z drobných kostek s boční opěrou do lože z betonu prostého</t>
  </si>
  <si>
    <t>-2060436429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</si>
  <si>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</si>
  <si>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https://podminky.urs.cz/item/CS_URS_2024_01/916111123</t>
  </si>
  <si>
    <t>druhá řada kostek</t>
  </si>
  <si>
    <t>71</t>
  </si>
  <si>
    <t>58381007</t>
  </si>
  <si>
    <t>kostka štípaná dlažební žula drobná 8/10</t>
  </si>
  <si>
    <t>1729152024</t>
  </si>
  <si>
    <t>specifikace k pol.916111122, -123</t>
  </si>
  <si>
    <t>ztr. 2%</t>
  </si>
  <si>
    <t>(18+20)*0,1*2*1,02</t>
  </si>
  <si>
    <t>72</t>
  </si>
  <si>
    <t>916131213</t>
  </si>
  <si>
    <t>Osazení silničního obrubníku betonového stojatého s boční opěrou do lože z betonu prostého</t>
  </si>
  <si>
    <t>-119758659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</si>
  <si>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</si>
  <si>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</si>
  <si>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místa změny povrchů</t>
  </si>
  <si>
    <t>5+4+4+5,5</t>
  </si>
  <si>
    <t>73</t>
  </si>
  <si>
    <t>59217029</t>
  </si>
  <si>
    <t>obrubník silniční betonový nájezdový 1000x150x150mm</t>
  </si>
  <si>
    <t>1985160449</t>
  </si>
  <si>
    <t>specifikace k pol.916131213</t>
  </si>
  <si>
    <t>18,5</t>
  </si>
  <si>
    <t>74</t>
  </si>
  <si>
    <t>916991121</t>
  </si>
  <si>
    <t>Lože pod obrubníky, krajníky nebo obruby z dlažebních kostek z betonu prostého</t>
  </si>
  <si>
    <t>1841197080</t>
  </si>
  <si>
    <t>https://podminky.urs.cz/item/CS_URS_2024_01/916991121</t>
  </si>
  <si>
    <t>lože pod řadu z kostek přes 100 mm</t>
  </si>
  <si>
    <t>0,05*0,35*(18+20)</t>
  </si>
  <si>
    <t>75</t>
  </si>
  <si>
    <t>919726202</t>
  </si>
  <si>
    <t>Geotextilie pro vyztužení, separaci a filtraci tkaná z PP podélná pevnost v tahu přes 15 do 50 kN/m</t>
  </si>
  <si>
    <t>1766890944</t>
  </si>
  <si>
    <t>Geotextilie tkaná pro vyztužení, separaci nebo filtraci z polypropylenu, podélná pevnost v tahu přes 15 do 50 kN/m</t>
  </si>
  <si>
    <t>https://podminky.urs.cz/item/CS_URS_2024_01/919726202</t>
  </si>
  <si>
    <t>"km 0,000-0,020"6,7*20</t>
  </si>
  <si>
    <t>"km 0,020-0,202"3,2*182</t>
  </si>
  <si>
    <t>"km 0,202-0,225"4,2*23</t>
  </si>
  <si>
    <t>"km 0,237-0,455"4,2*218</t>
  </si>
  <si>
    <t>"km 0,225-0,237"4,2*12</t>
  </si>
  <si>
    <t>76</t>
  </si>
  <si>
    <t>919732211</t>
  </si>
  <si>
    <t>Styčná spára napojení nového živičného povrchu na stávající za tepla š 15 mm hl 25 mm s prořezáním</t>
  </si>
  <si>
    <t>-1576061669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</si>
  <si>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</si>
  <si>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https://podminky.urs.cz/item/CS_URS_2024_01/919732211</t>
  </si>
  <si>
    <t>77</t>
  </si>
  <si>
    <t>931992121</t>
  </si>
  <si>
    <t>Výplň dilatačních spár z extrudovaného polystyrénu tl 20 mm</t>
  </si>
  <si>
    <t>-1610356462</t>
  </si>
  <si>
    <t>Výplň dilatačních spár z polystyrenu extrudovaného, tloušťky 20 mm</t>
  </si>
  <si>
    <t>https://podminky.urs.cz/item/CS_URS_2024_01/931992121</t>
  </si>
  <si>
    <t>dilatační spára žlabu</t>
  </si>
  <si>
    <t>0,7</t>
  </si>
  <si>
    <t>78</t>
  </si>
  <si>
    <t>931994151</t>
  </si>
  <si>
    <t>Těsnění spáry betonové konstrukce spárovým profilem průřezu 20/20 mm</t>
  </si>
  <si>
    <t>1615933168</t>
  </si>
  <si>
    <t>Těsnění spáry betonové konstrukce pásy, profily, tmely spárovým profilem průřezu 20/20 mm</t>
  </si>
  <si>
    <t>https://podminky.urs.cz/item/CS_URS_2024_01/931994151</t>
  </si>
  <si>
    <t>2,5</t>
  </si>
  <si>
    <t>79</t>
  </si>
  <si>
    <t>938902201</t>
  </si>
  <si>
    <t>Čištění příkopů ručně š dna do 400 mm objem nánosu do 0,15 m3/m</t>
  </si>
  <si>
    <t>-1275454776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</si>
  <si>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</si>
  <si>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https://podminky.urs.cz/item/CS_URS_2024_01/938902201</t>
  </si>
  <si>
    <t>pročištění příkopů u napojení</t>
  </si>
  <si>
    <t>10*4</t>
  </si>
  <si>
    <t>80</t>
  </si>
  <si>
    <t>938902452</t>
  </si>
  <si>
    <t>Čištění propustků ručně D přes 500 do 1000 mm při tl nánosu do 25% DN</t>
  </si>
  <si>
    <t>1397563424</t>
  </si>
  <si>
    <t>Čištění propustků s odstraněním travnatého porostu nebo nánosu, s naložením na dopravní prostředek nebo s přemístěním na hromady na vzdálenost do 20 m ručně tloušťky nánosu do 25% průměru propustku přes 500 do 1000 mm</t>
  </si>
  <si>
    <t>https://podminky.urs.cz/item/CS_URS_2024_01/938902452</t>
  </si>
  <si>
    <t>pročištění stáv. propustku</t>
  </si>
  <si>
    <t>81</t>
  </si>
  <si>
    <t>953333318</t>
  </si>
  <si>
    <t>PVC těsnící pás do dilatačních spar betonových kcí vnitřní š 190 mm</t>
  </si>
  <si>
    <t>-1712872784</t>
  </si>
  <si>
    <t>PVC těsnící pás do betonových konstrukcí do dilatačních spar vnitřní, pokládaný doprostřed konstrukce mezi výztuž šířky 190 mm</t>
  </si>
  <si>
    <t>https://podminky.urs.cz/item/CS_URS_2024_01/953333318</t>
  </si>
  <si>
    <t>82</t>
  </si>
  <si>
    <t>953943121</t>
  </si>
  <si>
    <t>Osazování výrobků do 1 kg/kus do betonu</t>
  </si>
  <si>
    <t>-1181424897</t>
  </si>
  <si>
    <t>Osazování drobných kovových předmětů výrobků ostatních jinde neuvedených do betonu se zajištěním polohy k bednění či k výztuži před zabetonováním hmotnosti do 1 kg/kus</t>
  </si>
  <si>
    <t>https://podminky.urs.cz/item/CS_URS_2024_01/953943121</t>
  </si>
  <si>
    <t>kotvení rámu pásovinou</t>
  </si>
  <si>
    <t>83</t>
  </si>
  <si>
    <t>553439R1</t>
  </si>
  <si>
    <t>kotevní trny dl.150 mm</t>
  </si>
  <si>
    <t>541062948</t>
  </si>
  <si>
    <t>kotevní trny dl. 150 mm</t>
  </si>
  <si>
    <t>specifikace k pol.953943121</t>
  </si>
  <si>
    <t>997</t>
  </si>
  <si>
    <t>Přesun sutě</t>
  </si>
  <si>
    <t>84</t>
  </si>
  <si>
    <t>997013R1</t>
  </si>
  <si>
    <t>Poplatek za uložení dřevěného bioodpadu na skládce (skládkovné)</t>
  </si>
  <si>
    <t>1227885012</t>
  </si>
  <si>
    <t>viz C.1.1, B.4.</t>
  </si>
  <si>
    <t>pařezy na skládku</t>
  </si>
  <si>
    <t>1*0,7*0,7*0,7*1</t>
  </si>
  <si>
    <t>větve</t>
  </si>
  <si>
    <t>1*0,5*1,0</t>
  </si>
  <si>
    <t>křoviny</t>
  </si>
  <si>
    <t>7*0,1</t>
  </si>
  <si>
    <t>998</t>
  </si>
  <si>
    <t>Přesun hmot</t>
  </si>
  <si>
    <t>85</t>
  </si>
  <si>
    <t>998225111</t>
  </si>
  <si>
    <t>Přesun hmot pro pozemní komunikace s krytem z kamene, monolitickým betonovým nebo živičným</t>
  </si>
  <si>
    <t>1164758987</t>
  </si>
  <si>
    <t>Přesun hmot pro komunikace s krytem z kameniva, monolitickým betonovým nebo živičným dopravní vzdálenost do 200 m jakékoliv délky objektu</t>
  </si>
  <si>
    <t>https://podminky.urs.cz/item/CS_URS_2024_01/998225111</t>
  </si>
  <si>
    <t>PSV</t>
  </si>
  <si>
    <t>Práce a dodávky PSV</t>
  </si>
  <si>
    <t>767</t>
  </si>
  <si>
    <t>Konstrukce zámečnické</t>
  </si>
  <si>
    <t>86</t>
  </si>
  <si>
    <t>767995114</t>
  </si>
  <si>
    <t>Montáž atypických zámečnických konstrukcí hm přes 20 do 50 kg</t>
  </si>
  <si>
    <t>279601390</t>
  </si>
  <si>
    <t>Montáž ostatních atypických zámečnických konstrukcí hmotnosti přes 20 do 50 kg</t>
  </si>
  <si>
    <t>https://podminky.urs.cz/item/CS_URS_2024_01/767995114</t>
  </si>
  <si>
    <t>ocelový rošt pro žlab</t>
  </si>
  <si>
    <t>(47,8-4,2)*20</t>
  </si>
  <si>
    <t>87</t>
  </si>
  <si>
    <t>553431R2</t>
  </si>
  <si>
    <t>Ocelový rošt svařovaný z profilové oceli</t>
  </si>
  <si>
    <t>314280115</t>
  </si>
  <si>
    <t>Rošt z profilové oceli, součástí položky je materiál i práce potřebné ke zhotovení roštu, jako je svařování, stříhání apod. Ocenění dle cenových normativů.</t>
  </si>
  <si>
    <t>specifikace k pol.767995114</t>
  </si>
  <si>
    <t>viz výkres C.1.2.15</t>
  </si>
  <si>
    <t>88</t>
  </si>
  <si>
    <t>998767101</t>
  </si>
  <si>
    <t>Přesun hmot tonážní pro zámečnické konstrukce v objektech v do 6 m</t>
  </si>
  <si>
    <t>64340748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</si>
  <si>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</si>
  <si>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</si>
  <si>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789</t>
  </si>
  <si>
    <t>Povrchové úpravy ocelových konstrukcí a technologických zařízení</t>
  </si>
  <si>
    <t>89</t>
  </si>
  <si>
    <t>789421212</t>
  </si>
  <si>
    <t>Provedení žárového stříkání ocelových konstrukcí třídy II Zn 50 μm</t>
  </si>
  <si>
    <t>-370641064</t>
  </si>
  <si>
    <t>Provedení žárového stříkání ocelových konstrukcí zinkem, tloušťky 50 μm, třídy II (0,780 kg Zn/m2)</t>
  </si>
  <si>
    <t>https://podminky.urs.cz/item/CS_URS_2024_01/789421212</t>
  </si>
  <si>
    <t>rošt žlabu</t>
  </si>
  <si>
    <t>0,015*3,14*(6,0+1,0+0,4)*20</t>
  </si>
  <si>
    <t>0,065*4*(25+1,06)</t>
  </si>
  <si>
    <t>90</t>
  </si>
  <si>
    <t>15625101</t>
  </si>
  <si>
    <t>drát metalizační Zn D 3mm</t>
  </si>
  <si>
    <t>835264375</t>
  </si>
  <si>
    <t>specifikace k pol.789421212</t>
  </si>
  <si>
    <t>13,747*0,78</t>
  </si>
  <si>
    <t>SO 02 - Vedlejší polní cesta VC11</t>
  </si>
  <si>
    <t xml:space="preserve">    9 - Ostatní konstrukce a práce, bourání</t>
  </si>
  <si>
    <t>113107223</t>
  </si>
  <si>
    <t>Odstranění podkladu z kameniva drceného tl přes 200 do 300 mm strojně pl přes 200 m2</t>
  </si>
  <si>
    <t>1880375223</t>
  </si>
  <si>
    <t>Odstranění podkladů nebo krytů strojně plochy jednotlivě přes 200 m2 s přemístěním hmot na skládku na vzdálenost do 20 m nebo s naložením na dopravní prostředek z kameniva hrubého drceného, o tl. vrstvy přes 200 do 300 mm</t>
  </si>
  <si>
    <t>https://podminky.urs.cz/item/CS_URS_2024_01/113107223</t>
  </si>
  <si>
    <t>viz C.2.1., C.2.2.3, -5</t>
  </si>
  <si>
    <t>odstranění stáv. povrchu</t>
  </si>
  <si>
    <t>1304</t>
  </si>
  <si>
    <t>"obratiště"181</t>
  </si>
  <si>
    <t>113154333</t>
  </si>
  <si>
    <t>Frézování živičného krytu tl 50 mm pruh š přes 1 do 2 m pl přes 1000 do 10000 m2 bez překážek v trase</t>
  </si>
  <si>
    <t>-1438844538</t>
  </si>
  <si>
    <t>Frézování živičného podkladu nebo krytu s naložením na dopravní prostředek plochy přes 1 000 do 10 000 m2 bez překážek v trase pruhu šířky přes 1 m do 2 m, tloušťky vrstvy 50 mm</t>
  </si>
  <si>
    <t>https://podminky.urs.cz/item/CS_URS_2024_01/113154333</t>
  </si>
  <si>
    <t>113202111</t>
  </si>
  <si>
    <t>Vytrhání obrub krajníků obrubníků stojatých</t>
  </si>
  <si>
    <t>1013639884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</si>
  <si>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</si>
  <si>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</si>
  <si>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>odstranění stáv. obruby</t>
  </si>
  <si>
    <t>-1370790236</t>
  </si>
  <si>
    <t>viz C.2.1, C.2.2.3, -4, -5</t>
  </si>
  <si>
    <t>287*0,15</t>
  </si>
  <si>
    <t>122252204</t>
  </si>
  <si>
    <t>Odkopávky a prokopávky nezapažené pro silnice a dálnice v hornině třídy těžitelnosti I objem do 500 m3 strojně</t>
  </si>
  <si>
    <t>-1146783664</t>
  </si>
  <si>
    <t>Odkopávky a prokopávky nezapažené pro silnice a dálnice strojně v hornině třídy těžitelnosti I přes 100 do 500 m3</t>
  </si>
  <si>
    <t>https://podminky.urs.cz/item/CS_URS_2024_01/122252204</t>
  </si>
  <si>
    <t>165</t>
  </si>
  <si>
    <t>4,2+29</t>
  </si>
  <si>
    <t>1115829272</t>
  </si>
  <si>
    <t>198,2</t>
  </si>
  <si>
    <t>43,05</t>
  </si>
  <si>
    <t>327*0,1</t>
  </si>
  <si>
    <t>932433368</t>
  </si>
  <si>
    <t>198,2-28</t>
  </si>
  <si>
    <t>"odpočet využitého k ohumusování"-32,7</t>
  </si>
  <si>
    <t>319669275</t>
  </si>
  <si>
    <t>viz C.2.1., C.2.2.5</t>
  </si>
  <si>
    <t>180,55*5</t>
  </si>
  <si>
    <t>-1128378706</t>
  </si>
  <si>
    <t>viz C.2.1, C.2.2.1</t>
  </si>
  <si>
    <t>593402717</t>
  </si>
  <si>
    <t>43,05-32,7</t>
  </si>
  <si>
    <t>1856816321</t>
  </si>
  <si>
    <t xml:space="preserve">viz C.2.1, </t>
  </si>
  <si>
    <t>180,55*1,8</t>
  </si>
  <si>
    <t>526830567</t>
  </si>
  <si>
    <t>198,2+43,05</t>
  </si>
  <si>
    <t>1419910045</t>
  </si>
  <si>
    <t>1151280775</t>
  </si>
  <si>
    <t>327</t>
  </si>
  <si>
    <t>1385493043</t>
  </si>
  <si>
    <t>327*0,03*1,03</t>
  </si>
  <si>
    <t>-222380265</t>
  </si>
  <si>
    <t>350</t>
  </si>
  <si>
    <t>1021412180</t>
  </si>
  <si>
    <t>350*0,03*1,03</t>
  </si>
  <si>
    <t>-2029840947</t>
  </si>
  <si>
    <t>171248171</t>
  </si>
  <si>
    <t>1514</t>
  </si>
  <si>
    <t>"napojení"28+181</t>
  </si>
  <si>
    <t>687693033</t>
  </si>
  <si>
    <t>182351123</t>
  </si>
  <si>
    <t>Rozprostření ornice pl přes 100 do 500 m2 ve svahu přes 1:5 tl vrstvy do 200 mm strojně</t>
  </si>
  <si>
    <t>797889810</t>
  </si>
  <si>
    <t>Rozprostření a urovnání ornice ve svahu sklonu přes 1:5 strojně při souvislé ploše přes 100 do 500 m2, tl. vrstvy do 200 mm</t>
  </si>
  <si>
    <t>https://podminky.urs.cz/item/CS_URS_2024_01/182351123</t>
  </si>
  <si>
    <t>329951252</t>
  </si>
  <si>
    <t>viz C.2.1., C.2.2.1</t>
  </si>
  <si>
    <t>opevnění výtoku u žlabu</t>
  </si>
  <si>
    <t>1,5</t>
  </si>
  <si>
    <t>1090199756</t>
  </si>
  <si>
    <t>pod žlab</t>
  </si>
  <si>
    <t>0,65*12</t>
  </si>
  <si>
    <t>1546996747</t>
  </si>
  <si>
    <t>561061121</t>
  </si>
  <si>
    <t>Zřízení podkladu ze zeminy upravené vápnem, cementem, směsnými pojivy tl přes 350 do 400 mm pl přes 1000 do 5000 m2</t>
  </si>
  <si>
    <t>1177589879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</si>
  <si>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</si>
  <si>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https://podminky.urs.cz/item/CS_URS_2024_01/561061121</t>
  </si>
  <si>
    <t>4,32*335</t>
  </si>
  <si>
    <t>1789268189</t>
  </si>
  <si>
    <t>specifikace k pol.561061121</t>
  </si>
  <si>
    <t>1656,2*53*0,4*0,001</t>
  </si>
  <si>
    <t>1125687155</t>
  </si>
  <si>
    <t>1508</t>
  </si>
  <si>
    <t>819280298</t>
  </si>
  <si>
    <t>1997216421</t>
  </si>
  <si>
    <t>3,0*335</t>
  </si>
  <si>
    <t>1067596307</t>
  </si>
  <si>
    <t>-1457873768</t>
  </si>
  <si>
    <t>-243687696</t>
  </si>
  <si>
    <t>335*0,5*2</t>
  </si>
  <si>
    <t>-609111946</t>
  </si>
  <si>
    <t>1496585206</t>
  </si>
  <si>
    <t>2094797780</t>
  </si>
  <si>
    <t>Ostatní konstrukce a práce, bourání</t>
  </si>
  <si>
    <t>2096658256</t>
  </si>
  <si>
    <t>"Z11g"2</t>
  </si>
  <si>
    <t>561562007</t>
  </si>
  <si>
    <t>-1140979354</t>
  </si>
  <si>
    <t>895261228</t>
  </si>
  <si>
    <t>999727957</t>
  </si>
  <si>
    <t>-1296960063</t>
  </si>
  <si>
    <t>915491211</t>
  </si>
  <si>
    <t>Osazení vodícího proužku z betonových desek do betonového lože tl do 100 mm š proužku 250 mm</t>
  </si>
  <si>
    <t>-1358106616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</si>
  <si>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</si>
  <si>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https://podminky.urs.cz/item/CS_URS_2024_01/915491211</t>
  </si>
  <si>
    <t>přídlažba okolo odvodňovacího žlabu</t>
  </si>
  <si>
    <t>12*2</t>
  </si>
  <si>
    <t>592294R1</t>
  </si>
  <si>
    <t>přídlažba silniční betonová 500x250x80</t>
  </si>
  <si>
    <t>678225159</t>
  </si>
  <si>
    <t>specifikace k pol.915491211</t>
  </si>
  <si>
    <t>ztratné 1%</t>
  </si>
  <si>
    <t>24/0,5*1,01</t>
  </si>
  <si>
    <t>915499211</t>
  </si>
  <si>
    <t>Příplatek ZKD 10 mm přes 100 mm tl lože u osazení vodícího proužku š 250 mm</t>
  </si>
  <si>
    <t>-1287969934</t>
  </si>
  <si>
    <t>Osazení vodicího proužku z betonových prefabrikovaných desek tl. do 120 mm Příplatek k ceně za každých dalších i započatých 10 mm tloušťky podkladní vrstvy z betonu prostého přes 100 mm šířka proužku 250 mm</t>
  </si>
  <si>
    <t>https://podminky.urs.cz/item/CS_URS_2024_01/915499211</t>
  </si>
  <si>
    <t>lože tl. 150 mm</t>
  </si>
  <si>
    <t>24*5</t>
  </si>
  <si>
    <t>-16629033</t>
  </si>
  <si>
    <t>viz C.2.1., C.2.2.8</t>
  </si>
  <si>
    <t>-569787216</t>
  </si>
  <si>
    <t>1820533380</t>
  </si>
  <si>
    <t>21*0,1*2*1,02</t>
  </si>
  <si>
    <t>-247069978</t>
  </si>
  <si>
    <t>0,05*0,35*21</t>
  </si>
  <si>
    <t>558170899</t>
  </si>
  <si>
    <t>935113212</t>
  </si>
  <si>
    <t>Osazení odvodňovacího betonového žlabu s krycím roštem šířky přes 200 mm</t>
  </si>
  <si>
    <t>45770272</t>
  </si>
  <si>
    <t>Osazení odvodňovacího žlabu s krycím roštem betonového šířky přes 200 mm</t>
  </si>
  <si>
    <t>https://podminky.urs.cz/item/CS_URS_2024_01/935113212</t>
  </si>
  <si>
    <t>odvodňovací žlab</t>
  </si>
  <si>
    <t>5922749R1</t>
  </si>
  <si>
    <t xml:space="preserve">žlab odvodňovací TZD-Q 450/420/2000 </t>
  </si>
  <si>
    <t>-245554418</t>
  </si>
  <si>
    <t>specifikace k pol.935113212</t>
  </si>
  <si>
    <t>5922749R2</t>
  </si>
  <si>
    <t>rošt litinový pro zatížení D400</t>
  </si>
  <si>
    <t>-1091462409</t>
  </si>
  <si>
    <t>rošt litinový 2000x300 mm pro odvodňovací žlab</t>
  </si>
  <si>
    <t>997221551</t>
  </si>
  <si>
    <t>Vodorovná doprava suti ze sypkých materiálů do 1 km</t>
  </si>
  <si>
    <t>-1410429610</t>
  </si>
  <si>
    <t>Vodorovná doprava suti bez naložení, ale se složením a s hrubým urovnáním ze sypkých materiálů, na vzdálenost do 1 km</t>
  </si>
  <si>
    <t>https://podminky.urs.cz/item/CS_URS_2024_01/997221551</t>
  </si>
  <si>
    <t>viz C.2.1, C.2.2.5</t>
  </si>
  <si>
    <t>odstrěný materiál pův. cesty</t>
  </si>
  <si>
    <t>"asfalt"166,912</t>
  </si>
  <si>
    <t>"podklad kamenivo"653,4</t>
  </si>
  <si>
    <t>997221559</t>
  </si>
  <si>
    <t>Příplatek ZKD 1 km u vodorovné dopravy suti ze sypkých materiálů</t>
  </si>
  <si>
    <t>-1987557368</t>
  </si>
  <si>
    <t>Vodorovná doprava suti bez naložení, ale se složením a s hrubým urovnáním Příplatek k ceně za každý další započatý 1 km přes 1 km</t>
  </si>
  <si>
    <t>https://podminky.urs.cz/item/CS_URS_2024_01/997221559</t>
  </si>
  <si>
    <t>odvoz na skládku do 15 km</t>
  </si>
  <si>
    <t>820,312*14</t>
  </si>
  <si>
    <t>997221561</t>
  </si>
  <si>
    <t>Vodorovná doprava suti z kusových materiálů do 1 km</t>
  </si>
  <si>
    <t>1058521838</t>
  </si>
  <si>
    <t>Vodorovná doprava suti bez naložení, ale se složením a s hrubým urovnáním z kusových materiálů, na vzdálenost do 1 km</t>
  </si>
  <si>
    <t>https://podminky.urs.cz/item/CS_URS_2024_01/997221561</t>
  </si>
  <si>
    <t>viz C.2.1</t>
  </si>
  <si>
    <t>vytrhané obruby</t>
  </si>
  <si>
    <t>5,535</t>
  </si>
  <si>
    <t>997221569</t>
  </si>
  <si>
    <t>Příplatek ZKD 1 km u vodorovné dopravy suti z kusových materiálů</t>
  </si>
  <si>
    <t>1809892480</t>
  </si>
  <si>
    <t>https://podminky.urs.cz/item/CS_URS_2024_01/997221569</t>
  </si>
  <si>
    <t>5,535*14</t>
  </si>
  <si>
    <t>997221861</t>
  </si>
  <si>
    <t>Poplatek za uložení na recyklační skládce (skládkovné) stavebního odpadu z prostého betonu pod kódem 17 01 01</t>
  </si>
  <si>
    <t>-1758502322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</si>
  <si>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</si>
  <si>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</si>
  <si>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obruby</t>
  </si>
  <si>
    <t>997221873</t>
  </si>
  <si>
    <t>Poplatek za uložení na recyklační skládce (skládkovné) stavebního odpadu zeminy a kamení zatříděného do Katalogu odpadů pod kódem 17 05 04</t>
  </si>
  <si>
    <t>-422301687</t>
  </si>
  <si>
    <t>https://podminky.urs.cz/item/CS_URS_2024_01/997221873</t>
  </si>
  <si>
    <t>997221875</t>
  </si>
  <si>
    <t>Poplatek za uložení na recyklační skládce (skládkovné) stavebního odpadu asfaltového bez obsahu dehtu zatříděného do Katalogu odpadů pod kódem 17 03 02</t>
  </si>
  <si>
    <t>-2027132863</t>
  </si>
  <si>
    <t>Poplatek za uložení stavebního odpadu na recyklační skládce (skládkovné) asfaltového bez obsahu dehtu zatříděného do Katalogu odpadů pod kódem 17 03 02</t>
  </si>
  <si>
    <t>https://podminky.urs.cz/item/CS_URS_2024_01/997221875</t>
  </si>
  <si>
    <t>-1358262258</t>
  </si>
  <si>
    <t>SO 03 - Doplňková polní cesta DC1</t>
  </si>
  <si>
    <t xml:space="preserve">    1 -  Zemní práce</t>
  </si>
  <si>
    <t xml:space="preserve">    5 - Komunikace</t>
  </si>
  <si>
    <t xml:space="preserve"> Zemní práce</t>
  </si>
  <si>
    <t>121151124</t>
  </si>
  <si>
    <t>Sejmutí ornice plochy přes 500 m2 tl vrstvy přes 200 do 250 mm strojně</t>
  </si>
  <si>
    <t>2027896725</t>
  </si>
  <si>
    <t>Sejmutí ornice strojně při souvislé ploše přes 500 m2, tl. vrstvy přes 200 do 250 mm</t>
  </si>
  <si>
    <t>https://podminky.urs.cz/item/CS_URS_2024_01/121151124</t>
  </si>
  <si>
    <t>viz C.3.1, C.3.2.3, -5</t>
  </si>
  <si>
    <t>4344</t>
  </si>
  <si>
    <t>122251105</t>
  </si>
  <si>
    <t>Odkopávky a prokopávky nezapažené v hornině třídy těžitelnosti I skupiny 3 objem do 1000 m3 strojně</t>
  </si>
  <si>
    <t>2080465027</t>
  </si>
  <si>
    <t>Odkopávky a prokopávky nezapažené strojně v hornině třídy těžitelnosti I skupiny 3 přes 500 do 1 000 m3</t>
  </si>
  <si>
    <t>https://podminky.urs.cz/item/CS_URS_2024_01/122251105</t>
  </si>
  <si>
    <t>viz C.3.1, C.3.2.3, -4, -5</t>
  </si>
  <si>
    <t>ornice zpět k ohumusování</t>
  </si>
  <si>
    <t>1454*0,1</t>
  </si>
  <si>
    <t>3321*0,05</t>
  </si>
  <si>
    <t>5,76</t>
  </si>
  <si>
    <t>přebytek k rozprostření</t>
  </si>
  <si>
    <t>1086-(145,4+166,05+5,76)</t>
  </si>
  <si>
    <t>122252203</t>
  </si>
  <si>
    <t>Odkopávky a prokopávky nezapažené pro silnice a dálnice v hornině třídy těžitelnosti I objem do 100 m3 strojně</t>
  </si>
  <si>
    <t>-1910463684</t>
  </si>
  <si>
    <t>Odkopávky a prokopávky nezapažené pro silnice a dálnice strojně v hornině třídy těžitelnosti I do 100 m3</t>
  </si>
  <si>
    <t>https://podminky.urs.cz/item/CS_URS_2024_01/122252203</t>
  </si>
  <si>
    <t>6,0+6,1</t>
  </si>
  <si>
    <t>výkop výkop přejezdy</t>
  </si>
  <si>
    <t>4,8+3,5</t>
  </si>
  <si>
    <t>výkop rozšíření</t>
  </si>
  <si>
    <t>1,0</t>
  </si>
  <si>
    <t>132251104</t>
  </si>
  <si>
    <t>Hloubení rýh nezapažených š do 800 mm v hornině třídy těžitelnosti I skupiny 3 objem přes 100 m3 strojně</t>
  </si>
  <si>
    <t>1111853663</t>
  </si>
  <si>
    <t>Hloubení nezapažených rýh šířky do 800 mm strojně s urovnáním dna do předepsaného profilu a spádu v hornině třídy těžitelnosti I skupiny 3 přes 100 m3</t>
  </si>
  <si>
    <t>https://podminky.urs.cz/item/CS_URS_2024_01/132251104</t>
  </si>
  <si>
    <t>pro drén</t>
  </si>
  <si>
    <t>173</t>
  </si>
  <si>
    <t>rýha pro práh</t>
  </si>
  <si>
    <t>-836277204</t>
  </si>
  <si>
    <t xml:space="preserve">viz C.1´3.1, C.3.2.1, </t>
  </si>
  <si>
    <t>86,4+173</t>
  </si>
  <si>
    <t>"ornice"1086</t>
  </si>
  <si>
    <t>162451106</t>
  </si>
  <si>
    <t>Vodorovné přemístění přes 1 500 do 2000 m výkopku/sypaniny z horniny třídy těžitelnosti I skupiny 1 až 3</t>
  </si>
  <si>
    <t>-1977994937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</si>
  <si>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</si>
  <si>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https://podminky.urs.cz/item/CS_URS_2024_01/162451106</t>
  </si>
  <si>
    <t>viz pol.12201102</t>
  </si>
  <si>
    <t>rozprostření přebytku ornice na okolní pozemky</t>
  </si>
  <si>
    <t>dle určení investora</t>
  </si>
  <si>
    <t>768,79</t>
  </si>
  <si>
    <t>-1409212102</t>
  </si>
  <si>
    <t>(86,4+173)-48</t>
  </si>
  <si>
    <t>"rýha pro práh"43</t>
  </si>
  <si>
    <t>1449032144</t>
  </si>
  <si>
    <t>viz C.3.1., C.3.2.5</t>
  </si>
  <si>
    <t>254,4*5</t>
  </si>
  <si>
    <t>-1190613698</t>
  </si>
  <si>
    <t>viz C.3.1, C.3.2.1, -4, -5</t>
  </si>
  <si>
    <t>ornice přes 50m</t>
  </si>
  <si>
    <t>1086,0</t>
  </si>
  <si>
    <t>171103201</t>
  </si>
  <si>
    <t>Uložení sypanin z horniny třídy těžitelnosti I a II skupiny 1 až 4 do hrází nádrží se zhutněním 100 % PS C s příměsí jílu do 20 %</t>
  </si>
  <si>
    <t>1462716836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</si>
  <si>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</si>
  <si>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https://podminky.urs.cz/item/CS_URS_2024_01/171103201</t>
  </si>
  <si>
    <t>násyp pro hráz</t>
  </si>
  <si>
    <t>297+21</t>
  </si>
  <si>
    <t>171151101</t>
  </si>
  <si>
    <t>Hutnění boků násypů pro jakýkoliv sklon a míru zhutnění svahu</t>
  </si>
  <si>
    <t>628301326</t>
  </si>
  <si>
    <t>Hutnění boků násypů z hornin soudržných a sypkých pro jakýkoliv sklon, délku a míru zhutnění svahu</t>
  </si>
  <si>
    <t>https://podminky.urs.cz/item/CS_URS_2024_01/171151101</t>
  </si>
  <si>
    <t>hutnění násypu hráze</t>
  </si>
  <si>
    <t>72*(2,5+1,5)</t>
  </si>
  <si>
    <t>786080875</t>
  </si>
  <si>
    <t xml:space="preserve">viz C.3.1, </t>
  </si>
  <si>
    <t>materiál z výkopů</t>
  </si>
  <si>
    <t>254,4*1,8</t>
  </si>
  <si>
    <t>-226115571</t>
  </si>
  <si>
    <t xml:space="preserve">viz C.3.1, C.3.2.1, </t>
  </si>
  <si>
    <t>-1466705124</t>
  </si>
  <si>
    <t>181300R1</t>
  </si>
  <si>
    <t>Příprava a uhutnění zeminy pro vegetační dlažbu</t>
  </si>
  <si>
    <t>1791972380</t>
  </si>
  <si>
    <t>Poznámka k položce:
Zahrnuje přípravu vhodné zeminy s travním semenem pro výplň vegetačních dlaždic suložením a  uhutněním ve výšce min. 20 mm pod nášlapnou plochou dlažby. Součástí položky je i potřebné namíchání s travním semenem, případná manipulace.</t>
  </si>
  <si>
    <t>216/0,24*0,1*0,1*0,08*8</t>
  </si>
  <si>
    <t>181351113</t>
  </si>
  <si>
    <t>Rozprostření ornice tl vrstvy do 200 mm pl přes 500 m2 v rovině nebo ve svahu do 1:5 strojně</t>
  </si>
  <si>
    <t>272191261</t>
  </si>
  <si>
    <t>Rozprostření a urovnání ornice v rovině nebo ve svahu sklonu do 1:5 strojně při souvislé ploše přes 500 m2, tl. vrstvy do 200 mm</t>
  </si>
  <si>
    <t>https://podminky.urs.cz/item/CS_URS_2024_01/181351113</t>
  </si>
  <si>
    <t>zatravňovací vrstva</t>
  </si>
  <si>
    <t>3321</t>
  </si>
  <si>
    <t>181351115</t>
  </si>
  <si>
    <t>Rozprostření ornice tl vrstvy přes 250 do 300 mm pl přes 500 m2 v rovině nebo ve svahu do 1:5 strojně</t>
  </si>
  <si>
    <t>1935573037</t>
  </si>
  <si>
    <t>Rozprostření a urovnání ornice v rovině nebo ve svahu sklonu do 1:5 strojně při souvislé ploše přes 500 m2, tl. vrstvy přes 250 do 300 mm</t>
  </si>
  <si>
    <t>https://podminky.urs.cz/item/CS_URS_2024_01/181351115</t>
  </si>
  <si>
    <t>768,79/0,3</t>
  </si>
  <si>
    <t>227622870</t>
  </si>
  <si>
    <t>6270</t>
  </si>
  <si>
    <t>osetí zatravňovací vrstvy</t>
  </si>
  <si>
    <t>-798698132</t>
  </si>
  <si>
    <t>specifikace k pol.181451121</t>
  </si>
  <si>
    <t>(6270+3321)*0,03*1,03</t>
  </si>
  <si>
    <t>181451122</t>
  </si>
  <si>
    <t>Založení lučního trávníku výsevem pl přes 1000 m2 ve svahu přes 1:5 do 1:2</t>
  </si>
  <si>
    <t>-1108361045</t>
  </si>
  <si>
    <t>Založení trávníku na půdě předem připravené plochy přes 1000 m2 výsevem včetně utažení lučního na svahu přes 1:5 do 1:2</t>
  </si>
  <si>
    <t>https://podminky.urs.cz/item/CS_URS_2024_01/181451122</t>
  </si>
  <si>
    <t>1454</t>
  </si>
  <si>
    <t>-1803478575</t>
  </si>
  <si>
    <t>specifikace k pol.181451122</t>
  </si>
  <si>
    <t>1454*0,03*1,03</t>
  </si>
  <si>
    <t>2081040216</t>
  </si>
  <si>
    <t>960992429</t>
  </si>
  <si>
    <t>144+216+3883</t>
  </si>
  <si>
    <t>"rozšíř.,sjezdy"145+145</t>
  </si>
  <si>
    <t>"rozšíř."15+26+18+17+16</t>
  </si>
  <si>
    <t>"napojení"60+61</t>
  </si>
  <si>
    <t>"pod hrází-mimo cestu"72*(1,4+2,1)</t>
  </si>
  <si>
    <t>-433672117</t>
  </si>
  <si>
    <t>-1582224617</t>
  </si>
  <si>
    <t>212752702</t>
  </si>
  <si>
    <t>Trativod z drenážních trubek tunelových PVC-U SN 4 perforace 220° včetně lože otevřený výkop DN 150 pro liniové stavby</t>
  </si>
  <si>
    <t>-725853199</t>
  </si>
  <si>
    <t>Trativody z drenážních trubek pro liniové stavby a komunikace se zřízením štěrkového lože pod trubky a s jejich obsypem v otevřeném výkopu trubka tunelová jednovrstvá PVC-U SN 4 perforace 220° DN 150</t>
  </si>
  <si>
    <t>https://podminky.urs.cz/item/CS_URS_2024_01/212752702</t>
  </si>
  <si>
    <t>drenážní potrubí s perforací</t>
  </si>
  <si>
    <t>1100</t>
  </si>
  <si>
    <t>"vyústění"3</t>
  </si>
  <si>
    <t>-653268935</t>
  </si>
  <si>
    <t>podklad prahu</t>
  </si>
  <si>
    <t>0,45*72*2</t>
  </si>
  <si>
    <t>-283672730</t>
  </si>
  <si>
    <t>práh</t>
  </si>
  <si>
    <t>km 0,104-0,176</t>
  </si>
  <si>
    <t>72*0,45*0,9*2</t>
  </si>
  <si>
    <t>1237390537</t>
  </si>
  <si>
    <t>viz C.3.1, C.3.2.1</t>
  </si>
  <si>
    <t>lože pod opevnění vyústění drénu</t>
  </si>
  <si>
    <t>0,1*1,7</t>
  </si>
  <si>
    <t>-2044861737</t>
  </si>
  <si>
    <t xml:space="preserve">práh </t>
  </si>
  <si>
    <t>58,32*0,1</t>
  </si>
  <si>
    <t>463212111</t>
  </si>
  <si>
    <t>Rovnanina z lomového kamene upraveného s vyklínováním spár úlomky kamene</t>
  </si>
  <si>
    <t>-853293066</t>
  </si>
  <si>
    <t>Rovnanina z lomového kamene upraveného, tříděného jakékoliv tloušťky rovnaniny s vyklínováním spár a dutin úlomky kamene</t>
  </si>
  <si>
    <t>https://podminky.urs.cz/item/CS_URS_2024_01/463212111</t>
  </si>
  <si>
    <t>opevnění vyústění drénu</t>
  </si>
  <si>
    <t>0,3*1,7</t>
  </si>
  <si>
    <t>Komunikace</t>
  </si>
  <si>
    <t>1909913512</t>
  </si>
  <si>
    <t>(20+20+84+951)*3,4</t>
  </si>
  <si>
    <t>"rozšíření, sjezdy"145+145+15+26+18+17+16</t>
  </si>
  <si>
    <t>1603521332</t>
  </si>
  <si>
    <t>4037*53*0,4*0,001</t>
  </si>
  <si>
    <t>-2121800124</t>
  </si>
  <si>
    <t>3633</t>
  </si>
  <si>
    <t>"rozšíř.,přejezdy"145+145+15+26+18+17+16</t>
  </si>
  <si>
    <t>1991501920</t>
  </si>
  <si>
    <t>136</t>
  </si>
  <si>
    <t>564851111</t>
  </si>
  <si>
    <t>Podklad ze štěrkodrtě ŠD plochy přes 100 m2 tl 150 mm</t>
  </si>
  <si>
    <t>-159888341</t>
  </si>
  <si>
    <t>Podklad ze štěrkodrti ŠD s rozprostřením a zhutněním plochy přes 100 m2, po zhutnění tl. 150 mm</t>
  </si>
  <si>
    <t>https://podminky.urs.cz/item/CS_URS_2024_01/564851111</t>
  </si>
  <si>
    <t>3883</t>
  </si>
  <si>
    <t>1048930823</t>
  </si>
  <si>
    <t>144+216</t>
  </si>
  <si>
    <t>-382024818</t>
  </si>
  <si>
    <t>158</t>
  </si>
  <si>
    <t>"rozšíření, přejezdy"2,8+3,75+0,4+1,4</t>
  </si>
  <si>
    <t>596412312</t>
  </si>
  <si>
    <t>Kladení dlažby z vegetačních tvárnic pozemních komunikací tl do 100 mm pl přes 100 do 300 m2</t>
  </si>
  <si>
    <t>-947514010</t>
  </si>
  <si>
    <t>Kladení dlažby z betonových vegetačních dlaždic pozemních komunikací s ložem z kameniva těženého nebo drceného tl. do 50 mm, s vyplněním spár a vegetačních otvorů, s hutněním vibrováním tl. 100 mm, bez rozlišení skupiny, pro plochy do 300 m2</t>
  </si>
  <si>
    <t>https://podminky.urs.cz/item/CS_URS_2024_01/596412312</t>
  </si>
  <si>
    <t>zatravňovací dlažba</t>
  </si>
  <si>
    <t>72*3</t>
  </si>
  <si>
    <t>59245031</t>
  </si>
  <si>
    <t>dlažba plošná vegetační betonová 600x400mm tl 100mm přírodní</t>
  </si>
  <si>
    <t>761558347</t>
  </si>
  <si>
    <t>specifikace k pol.596412312</t>
  </si>
  <si>
    <t>ztr. 3%</t>
  </si>
  <si>
    <t>216*1,03</t>
  </si>
  <si>
    <t>-100574792</t>
  </si>
  <si>
    <t>1124139325</t>
  </si>
  <si>
    <t>Soupis:</t>
  </si>
  <si>
    <t>SO 03.1 - Interakční prvek IP7</t>
  </si>
  <si>
    <t>HSV -  Práce a dodávky HSV</t>
  </si>
  <si>
    <t xml:space="preserve">    9 -  Ostatní konstrukce a práce-bourání</t>
  </si>
  <si>
    <t xml:space="preserve">      99 -  Přesuny hmot a sutí</t>
  </si>
  <si>
    <t>PSV -  Práce a dodávky PSV</t>
  </si>
  <si>
    <t xml:space="preserve">    762 -  Konstrukce tesařské</t>
  </si>
  <si>
    <t xml:space="preserve"> Práce a dodávky HSV</t>
  </si>
  <si>
    <t>111151211</t>
  </si>
  <si>
    <t>Pokosení trávníku parterového pl do 10000 m2 s odvozem do 20 km v rovině a svahu do 1:5</t>
  </si>
  <si>
    <t>-760711810</t>
  </si>
  <si>
    <t>Pokosení trávníku při souvislé ploše přes 1000 do 10000 m2 parterového v rovině nebo svahu do 1:5</t>
  </si>
  <si>
    <t>https://podminky.urs.cz/item/CS_URS_2024_01/111151211</t>
  </si>
  <si>
    <t>viz C.3.1, C.3.2.3</t>
  </si>
  <si>
    <t>1.seč v rámci stavby</t>
  </si>
  <si>
    <t>183101115</t>
  </si>
  <si>
    <t>Hloubení jamek bez výměny půdy zeminy skupiny 1 až 4 obj přes 0,125 do 0,4 m3 v rovině a svahu do 1:5</t>
  </si>
  <si>
    <t>-1543482781</t>
  </si>
  <si>
    <t>Hloubení jamek pro vysazování rostlin v zemině skupiny 1 až 4 bez výměny půdy v rovině nebo na svahu do 1:5, objemu přes 0,125 do 0,40 m3</t>
  </si>
  <si>
    <t>https://podminky.urs.cz/item/CS_URS_2024_01/183101115</t>
  </si>
  <si>
    <t>jamky stromy 0,6x0,6x0,6</t>
  </si>
  <si>
    <t>9+6+48+48+39</t>
  </si>
  <si>
    <t>184102113</t>
  </si>
  <si>
    <t>Výsadba dřeviny s balem D přes 0,3 do 0,4 m do jamky se zalitím v rovině a svahu do 1:5</t>
  </si>
  <si>
    <t>-1517415697</t>
  </si>
  <si>
    <t>Výsadba dřeviny s balem do předem vyhloubené jamky se zalitím v rovině nebo na svahu do 1:5, při průměru balu přes 300 do 400 mm</t>
  </si>
  <si>
    <t>https://podminky.urs.cz/item/CS_URS_2024_01/184102113</t>
  </si>
  <si>
    <t>150</t>
  </si>
  <si>
    <t>02650R3.1</t>
  </si>
  <si>
    <t>lípa srdčitá (Tilia cordata)  vel.200 cm, ZB</t>
  </si>
  <si>
    <t>1057400015</t>
  </si>
  <si>
    <t>lípa srdčitá (Tilia cordata) vel.200 cm, ZB</t>
  </si>
  <si>
    <t>specifikace k pol.184102113</t>
  </si>
  <si>
    <t>02650R1.1</t>
  </si>
  <si>
    <t>dub letní (Quercus robur)  vel.200 cm, ZB</t>
  </si>
  <si>
    <t>-1428544391</t>
  </si>
  <si>
    <t>dub letní (Quercus robur) vel.200 cm, ZB</t>
  </si>
  <si>
    <t>02650R11.3.1</t>
  </si>
  <si>
    <t>slivoň švestka (Prunus domestica)  vel. do 200cm, ZB</t>
  </si>
  <si>
    <t>-763773444</t>
  </si>
  <si>
    <t>02650R14</t>
  </si>
  <si>
    <t>třešeň ptačí (Prunus avium)  vel.200 cm, ZB</t>
  </si>
  <si>
    <t>16648282</t>
  </si>
  <si>
    <t>specifikace k pol.184102211</t>
  </si>
  <si>
    <t>02650R19</t>
  </si>
  <si>
    <t>jeřáb ptačí (Sorbus aucuparia) vel. 200 cm, ZB</t>
  </si>
  <si>
    <t>-2110201283</t>
  </si>
  <si>
    <t>jeřáb ptačí (Sorbus aucuparia) vel.  200 cm, ZB</t>
  </si>
  <si>
    <t>184215133</t>
  </si>
  <si>
    <t>Ukotvení kmene dřevin v rovině nebo na svahu do 1:5 třemi kůly D do 0,1 m dl přes 2 do 3 m</t>
  </si>
  <si>
    <t>-1824996704</t>
  </si>
  <si>
    <t>Ukotvení dřeviny kůly v rovině nebo na svahu do 1:5 třemi kůly, délky přes 2 do 3 m</t>
  </si>
  <si>
    <t>https://podminky.urs.cz/item/CS_URS_2024_01/184215133</t>
  </si>
  <si>
    <t>ukotvení kůly s úvazky</t>
  </si>
  <si>
    <t>605912550</t>
  </si>
  <si>
    <t>kůl vyvazovací dřevěný impregnovaný D 8cm dl 2,5m</t>
  </si>
  <si>
    <t>1365251940</t>
  </si>
  <si>
    <t>specifikace k pol.184215133</t>
  </si>
  <si>
    <t>150*3</t>
  </si>
  <si>
    <t>67501R4</t>
  </si>
  <si>
    <t>Popruh na vyvazování š.3cm 2m/strom</t>
  </si>
  <si>
    <t>-1916638823</t>
  </si>
  <si>
    <t>Popruh na vyvazování š. min 3cm 2m/strom</t>
  </si>
  <si>
    <t>150*2</t>
  </si>
  <si>
    <t>052130110</t>
  </si>
  <si>
    <t>výřezy tyčové</t>
  </si>
  <si>
    <t>1020175085</t>
  </si>
  <si>
    <t>0,04*0,04*3,14*0,5*3*150</t>
  </si>
  <si>
    <t>184215411</t>
  </si>
  <si>
    <t>Zhotovení závlahové mísy dřevin D do 0,5 m v rovině nebo na svahu do 1:5</t>
  </si>
  <si>
    <t>1625971761</t>
  </si>
  <si>
    <t>Zhotovení závlahové mísy u solitérních dřevin v rovině nebo na svahu do 1:5, o průměru mísy do 0,5 m</t>
  </si>
  <si>
    <t>https://podminky.urs.cz/item/CS_URS_2024_01/184215411</t>
  </si>
  <si>
    <t>pro stromy</t>
  </si>
  <si>
    <t>184501141</t>
  </si>
  <si>
    <t>Zhotovení obalu z rákosové nebo kokosové rohože v rovině a svahu do 1:5</t>
  </si>
  <si>
    <t>1074354749</t>
  </si>
  <si>
    <t>Zhotovení obalu kmene z rákosové nebo kokosové rohože v rovině nebo na svahu do 1:5</t>
  </si>
  <si>
    <t>https://podminky.urs.cz/item/CS_URS_2024_01/184501141</t>
  </si>
  <si>
    <t xml:space="preserve">obalení kmene </t>
  </si>
  <si>
    <t>0,12*3,14*1,5*150</t>
  </si>
  <si>
    <t>61894010</t>
  </si>
  <si>
    <t>síť kokosová (400 g/m2) 2x50m</t>
  </si>
  <si>
    <t>-291660861</t>
  </si>
  <si>
    <t>specifikace k pol.184501141</t>
  </si>
  <si>
    <t>84,78</t>
  </si>
  <si>
    <t>184802111</t>
  </si>
  <si>
    <t>Chemické odplevelení před založením kultury nad 20 m2 postřikem na široko v rovině a svahu do 1:5</t>
  </si>
  <si>
    <t>CS ÚRS 2019 01</t>
  </si>
  <si>
    <t>-1223105452</t>
  </si>
  <si>
    <t>Chemické odplevelení půdy před založením kultury, trávníku nebo zpevněných ploch o výměře jednotlivě přes 20 m2 v rovině nebo na svahu do 1:5 postřikem na široko</t>
  </si>
  <si>
    <t>stromy</t>
  </si>
  <si>
    <t>184853511</t>
  </si>
  <si>
    <t>Chemické odplevelení před založením kultury přes 20 m2 postřikem na široko v rovině a svahu do 1:5 strojně</t>
  </si>
  <si>
    <t>2097622265</t>
  </si>
  <si>
    <t>Chemické odplevelení půdy před založením kultury, trávníku nebo zpevněných ploch strojně o výměře jednotlivě přes 20 m2 postřikem na široko v rovině nebo na svahu do 1:5</t>
  </si>
  <si>
    <t>https://podminky.urs.cz/item/CS_URS_2024_01/184853511</t>
  </si>
  <si>
    <t>184911431</t>
  </si>
  <si>
    <t>Mulčování rostlin kůrou tl přes 0,1 do 0,15 m v rovině a svahu do 1:5</t>
  </si>
  <si>
    <t>1029150267</t>
  </si>
  <si>
    <t>Mulčování vysazených rostlin mulčovací kůrou, tl. přes 100 do 150 mm v rovině nebo na svahu do 1:5</t>
  </si>
  <si>
    <t>https://podminky.urs.cz/item/CS_URS_2024_01/184911431</t>
  </si>
  <si>
    <t>zamulčování tl. 15cm kolem stromu 0,5m2</t>
  </si>
  <si>
    <t>0,5*150</t>
  </si>
  <si>
    <t>103911000</t>
  </si>
  <si>
    <t>kůra mulčovací VL</t>
  </si>
  <si>
    <t>-33063342</t>
  </si>
  <si>
    <t>specifikace k pol.184911431</t>
  </si>
  <si>
    <t>150*0,15*0,5</t>
  </si>
  <si>
    <t>185801R1</t>
  </si>
  <si>
    <t>Hnojení výsadbové jámy tabletami</t>
  </si>
  <si>
    <t>-1845933247</t>
  </si>
  <si>
    <t>Hnojení tabletami</t>
  </si>
  <si>
    <t>150*5</t>
  </si>
  <si>
    <t>251010R1</t>
  </si>
  <si>
    <t>hnojivo pro sazenice v tabletách</t>
  </si>
  <si>
    <t>665784350</t>
  </si>
  <si>
    <t>hnojiva průmyslová ostatní</t>
  </si>
  <si>
    <t>specifikace k pol.185801R1</t>
  </si>
  <si>
    <t>5 tablety na 1strom/keř</t>
  </si>
  <si>
    <t>750</t>
  </si>
  <si>
    <t>185804311</t>
  </si>
  <si>
    <t>Zalití rostlin vodou plocha do 20 m2</t>
  </si>
  <si>
    <t>661827148</t>
  </si>
  <si>
    <t>Zalití rostlin vodou plochy záhonů jednotlivě do 20 m2</t>
  </si>
  <si>
    <t>https://podminky.urs.cz/item/CS_URS_2024_01/185804311</t>
  </si>
  <si>
    <t>30l/ks - sazenice 200cm</t>
  </si>
  <si>
    <t>150*0,03</t>
  </si>
  <si>
    <t>185851121</t>
  </si>
  <si>
    <t>Dovoz vody pro zálivku rostlin za vzdálenost do 1000 m</t>
  </si>
  <si>
    <t>1488431340</t>
  </si>
  <si>
    <t>Dovoz vody pro zálivku rostlin na vzdálenost do 1000 m</t>
  </si>
  <si>
    <t>https://podminky.urs.cz/item/CS_URS_2024_01/185851121</t>
  </si>
  <si>
    <t>viz C.3.1, C.3.2.3 a pol.185804311</t>
  </si>
  <si>
    <t>4,5</t>
  </si>
  <si>
    <t>082113210</t>
  </si>
  <si>
    <t>voda pitná pro ostatní odběratele</t>
  </si>
  <si>
    <t>-1651601606</t>
  </si>
  <si>
    <t>specifikace k pol.185851121</t>
  </si>
  <si>
    <t xml:space="preserve"> Ostatní konstrukce a práce-bourání</t>
  </si>
  <si>
    <t>99</t>
  </si>
  <si>
    <t xml:space="preserve"> Přesuny hmot a sutí</t>
  </si>
  <si>
    <t>998231311</t>
  </si>
  <si>
    <t>Přesun hmot pro sadovnické a krajinářské úpravy vodorovně do 5000 m</t>
  </si>
  <si>
    <t>1773808853</t>
  </si>
  <si>
    <t>Přesun hmot pro sadovnické a krajinářské úpravy strojně dopravní vzdálenost do 5000 m</t>
  </si>
  <si>
    <t>https://podminky.urs.cz/item/CS_URS_2024_01/998231311</t>
  </si>
  <si>
    <t xml:space="preserve"> Práce a dodávky PSV</t>
  </si>
  <si>
    <t>762</t>
  </si>
  <si>
    <t xml:space="preserve"> Konstrukce tesařské</t>
  </si>
  <si>
    <t>762113110</t>
  </si>
  <si>
    <t>Montáž tesařských stěn na hladko z kulatiny průřezové pl do 120 cm2</t>
  </si>
  <si>
    <t>-754305212</t>
  </si>
  <si>
    <t>Montáž konstrukce stěn a příček na hladko (bez zářezů) z kulatiny a půlené kulatiny, průřezové plochy do 120 cm2</t>
  </si>
  <si>
    <t>https://podminky.urs.cz/item/CS_URS_2024_01/762113110</t>
  </si>
  <si>
    <t>kotvení stromů - horní příčky</t>
  </si>
  <si>
    <t>150*3*0,5</t>
  </si>
  <si>
    <t>605120R1</t>
  </si>
  <si>
    <t>spojovací prostředky a řezivo</t>
  </si>
  <si>
    <t>-193216391</t>
  </si>
  <si>
    <t>řezivo jehličnaté hraněné, neopracované (hranolky, hranoly) řezivo jehličnaté - hranoly do 120 cm2 hranoly jakost I</t>
  </si>
  <si>
    <t>specifikace k pol.762113110</t>
  </si>
  <si>
    <t>3,14*0,04*0,04*0,5*3*150</t>
  </si>
  <si>
    <t>998762101</t>
  </si>
  <si>
    <t>Přesun hmot tonážní pro kce tesařské v objektech v do 6 m</t>
  </si>
  <si>
    <t>-380760338</t>
  </si>
  <si>
    <t>Přesun hmot pro konstrukce tesařské stanovený z hmotnosti přesunovaného materiálu vodorovná dopravní vzdálenost do 50 m základní v objektech výšky do 6 m</t>
  </si>
  <si>
    <t>https://podminky.urs.cz/item/CS_URS_2024_01/998762101</t>
  </si>
  <si>
    <t>Úroveň 3:</t>
  </si>
  <si>
    <t>SO 03.1.1 - Následná péče - 1.rok</t>
  </si>
  <si>
    <t>111151231</t>
  </si>
  <si>
    <t>Pokosení trávníku lučního pl do 10000 m2 s odvozem do 20 km v rovině a svahu do 1:5</t>
  </si>
  <si>
    <t>-1486729892</t>
  </si>
  <si>
    <t>Pokosení trávníku při souvislé ploše přes 1000 do 10000 m2 lučního v rovině nebo svahu do 1:5</t>
  </si>
  <si>
    <t>https://podminky.urs.cz/item/CS_URS_2024_01/111151231</t>
  </si>
  <si>
    <t>2xročně</t>
  </si>
  <si>
    <t>6270*2</t>
  </si>
  <si>
    <t>184801121</t>
  </si>
  <si>
    <t>Ošetřování vysazených dřevin soliterních v rovině a svahu do 1:5</t>
  </si>
  <si>
    <t>203815225</t>
  </si>
  <si>
    <t>Ošetření vysazených dřevin solitérních v rovině nebo na svahu do 1:5</t>
  </si>
  <si>
    <t>https://podminky.urs.cz/item/CS_URS_2024_01/184801121</t>
  </si>
  <si>
    <t>odplevelení a kontrola</t>
  </si>
  <si>
    <t>následná péče</t>
  </si>
  <si>
    <t>"1.rok" 150</t>
  </si>
  <si>
    <t>184851716</t>
  </si>
  <si>
    <t>Strojní ožínání sazenic v ploškách sklon do 1:5 střední viditelnost a v buřeně od 30 do 60 cm</t>
  </si>
  <si>
    <t>tis kus</t>
  </si>
  <si>
    <t>-38508454</t>
  </si>
  <si>
    <t>Strojní ožínání sazenic v ploškách sklon do 1:5 při viditelnosti střední, výšky od 30 do 60 cm</t>
  </si>
  <si>
    <t>https://podminky.urs.cz/item/CS_URS_2024_01/184851716</t>
  </si>
  <si>
    <t>ožínání stromů 3x ročně</t>
  </si>
  <si>
    <t>0,15*3</t>
  </si>
  <si>
    <t>-1705994528</t>
  </si>
  <si>
    <t>následná péče 1.rok až 8x zálivka</t>
  </si>
  <si>
    <t>150*0,03*8</t>
  </si>
  <si>
    <t>-627404110</t>
  </si>
  <si>
    <t>36,00</t>
  </si>
  <si>
    <t>-1678651600</t>
  </si>
  <si>
    <t>SO 03.1.2 - Následná péče - 2.rok</t>
  </si>
  <si>
    <t>1979522783</t>
  </si>
  <si>
    <t>kosení 2. rok</t>
  </si>
  <si>
    <t>247885946</t>
  </si>
  <si>
    <t>"2.rok" 150</t>
  </si>
  <si>
    <t>-2139924516</t>
  </si>
  <si>
    <t>1622497185</t>
  </si>
  <si>
    <t>následná péče 2.rok až 6x zálivka</t>
  </si>
  <si>
    <t>150*0,03*6</t>
  </si>
  <si>
    <t>-691412441</t>
  </si>
  <si>
    <t>27,00</t>
  </si>
  <si>
    <t>-199258401</t>
  </si>
  <si>
    <t>SO 03.1.3 - Následná péče - 3.rok</t>
  </si>
  <si>
    <t>442528815</t>
  </si>
  <si>
    <t>kosení 3. rok</t>
  </si>
  <si>
    <t>-1782595697</t>
  </si>
  <si>
    <t>"3.rok" 150</t>
  </si>
  <si>
    <t>184806111</t>
  </si>
  <si>
    <t>Řez stromů netrnitých průklestem D koruny do 2 m</t>
  </si>
  <si>
    <t>1453598952</t>
  </si>
  <si>
    <t>Řez stromů, keřů nebo růží průklestem stromů netrnitých, o průměru koruny do 2 m</t>
  </si>
  <si>
    <t>https://podminky.urs.cz/item/CS_URS_2024_01/184806111</t>
  </si>
  <si>
    <t>výchovný řez 3.rok následné péče</t>
  </si>
  <si>
    <t>-1295932893</t>
  </si>
  <si>
    <t>-836459513</t>
  </si>
  <si>
    <t>následná péče 3.rok až 6x zálivka</t>
  </si>
  <si>
    <t>-1380091525</t>
  </si>
  <si>
    <t>-1582046085</t>
  </si>
  <si>
    <t>SO 03.2 - Propustek P42</t>
  </si>
  <si>
    <t>121151114</t>
  </si>
  <si>
    <t>Sejmutí ornice plochy do 500 m2 tl vrstvy přes 200 do 250 mm strojně</t>
  </si>
  <si>
    <t>-1272794734</t>
  </si>
  <si>
    <t>Sejmutí ornice strojně při souvislé ploše přes 100 do 500 m2, tl. vrstvy přes 200 do 250 mm</t>
  </si>
  <si>
    <t>https://podminky.urs.cz/item/CS_URS_2024_01/121151114</t>
  </si>
  <si>
    <t>viz C.3.1, C.3.2.1, -7</t>
  </si>
  <si>
    <t>dotčená část propustků</t>
  </si>
  <si>
    <t>(7,4+6,5)*1,1*2</t>
  </si>
  <si>
    <t>úprava nátok</t>
  </si>
  <si>
    <t>2*(28+30+42+45)</t>
  </si>
  <si>
    <t>122251103</t>
  </si>
  <si>
    <t>Odkopávky a prokopávky nezapažené v hornině třídy těžitelnosti I skupiny 3 objem do 100 m3 strojně</t>
  </si>
  <si>
    <t>1124286384</t>
  </si>
  <si>
    <t>Odkopávky a prokopávky nezapažené strojně v hornině třídy těžitelnosti I skupiny 3 přes 50 do 100 m3</t>
  </si>
  <si>
    <t>https://podminky.urs.cz/item/CS_URS_2024_01/122251103</t>
  </si>
  <si>
    <t>290*0,1</t>
  </si>
  <si>
    <t>80,145-29</t>
  </si>
  <si>
    <t>131251104</t>
  </si>
  <si>
    <t>Hloubení jam nezapažených v hornině třídy těžitelnosti I skupiny 3 objem do 500 m3 strojně</t>
  </si>
  <si>
    <t>1015292864</t>
  </si>
  <si>
    <t>Hloubení nezapažených jam a zářezů strojně s urovnáním dna do předepsaného profilu a spádu v hornině třídy těžitelnosti I skupiny 3 přes 100 do 500 m3</t>
  </si>
  <si>
    <t>https://podminky.urs.cz/item/CS_URS_2024_01/131251104</t>
  </si>
  <si>
    <t xml:space="preserve">propustek </t>
  </si>
  <si>
    <t>řez 3</t>
  </si>
  <si>
    <t>4,0*9,0*2</t>
  </si>
  <si>
    <t xml:space="preserve">opevnění </t>
  </si>
  <si>
    <t>2,2*(0,8+0,3)*2*2</t>
  </si>
  <si>
    <t>2,6*0,85*2*2</t>
  </si>
  <si>
    <t>úprava nátoků</t>
  </si>
  <si>
    <t>0,3*(28+30+42+45)</t>
  </si>
  <si>
    <t>-150570744</t>
  </si>
  <si>
    <t>0,3*0,5*3,14*1,1*2</t>
  </si>
  <si>
    <t>0,3*0,5*3,74*1,1*2</t>
  </si>
  <si>
    <t>1763873042</t>
  </si>
  <si>
    <t>90,52+2,27</t>
  </si>
  <si>
    <t>34,2</t>
  </si>
  <si>
    <t>-153889759</t>
  </si>
  <si>
    <t>rozprostření přebytku ornice</t>
  </si>
  <si>
    <t>-992424363</t>
  </si>
  <si>
    <t>(90,52+2,27)-34,2</t>
  </si>
  <si>
    <t>"nátok"43,5</t>
  </si>
  <si>
    <t>-218589076</t>
  </si>
  <si>
    <t>102,09*5</t>
  </si>
  <si>
    <t>825387610</t>
  </si>
  <si>
    <t>přebytek výkopu na skládku</t>
  </si>
  <si>
    <t>ornice přes 50m (na meziskládku)</t>
  </si>
  <si>
    <t>80,145</t>
  </si>
  <si>
    <t>928574781</t>
  </si>
  <si>
    <t>zemina</t>
  </si>
  <si>
    <t>102,09*1,8</t>
  </si>
  <si>
    <t>-826561967</t>
  </si>
  <si>
    <t>ornice na meziskládku</t>
  </si>
  <si>
    <t>878093733</t>
  </si>
  <si>
    <t>zpětný zásyp propustek</t>
  </si>
  <si>
    <t>0,95*2*9*2</t>
  </si>
  <si>
    <t>181351105</t>
  </si>
  <si>
    <t>Rozprostření ornice tl vrstvy přes 250 do 300 mm pl přes 100 do 500 m2 v rovině nebo ve svahu do 1:5 strojně</t>
  </si>
  <si>
    <t>1443440728</t>
  </si>
  <si>
    <t>Rozprostření a urovnání ornice v rovině nebo ve svahu sklonu do 1:5 strojně při souvislé ploše přes 100 do 500 m2, tl. vrstvy přes 250 do 300 mm</t>
  </si>
  <si>
    <t>https://podminky.urs.cz/item/CS_URS_2024_01/181351105</t>
  </si>
  <si>
    <t>51,145/0,3</t>
  </si>
  <si>
    <t>-27759520</t>
  </si>
  <si>
    <t>osetí nátoků a dotč. ploch</t>
  </si>
  <si>
    <t>-60543222</t>
  </si>
  <si>
    <t>290*0,03*1,03</t>
  </si>
  <si>
    <t>349152884</t>
  </si>
  <si>
    <t>9,0*1,46*2</t>
  </si>
  <si>
    <t>-772677759</t>
  </si>
  <si>
    <t>pod opevnění</t>
  </si>
  <si>
    <t>(9,2+6,0)*1,1*2</t>
  </si>
  <si>
    <t>"úprava nátoku"0,7*2*(42+45+28+30)</t>
  </si>
  <si>
    <t>-1707993827</t>
  </si>
  <si>
    <t>451317777</t>
  </si>
  <si>
    <t>Podklad nebo lože pod dlažbu vodorovný nebo do sklonu 1:5 z betonu prostého tl přes 50 do 100 mm</t>
  </si>
  <si>
    <t>-1386272614</t>
  </si>
  <si>
    <t>Podklad nebo lože pod dlažbu (přídlažbu) v ploše vodorovné nebo ve sklonu do 1:5, tloušťky od 50 do 100 mm z betonu prostého</t>
  </si>
  <si>
    <t>https://podminky.urs.cz/item/CS_URS_2024_01/451317777</t>
  </si>
  <si>
    <t>pod dlažbu</t>
  </si>
  <si>
    <t>451319779</t>
  </si>
  <si>
    <t>Příplatek za sklon nad 1:5 podkladu nebo lože z betonu</t>
  </si>
  <si>
    <t>557395741</t>
  </si>
  <si>
    <t>Podklad nebo lože pod dlažbu (přídlažbu) Příplatek k cenám za zřízení podkladu nebo lože pod dlažbu ve sklonu přes 1:5, pro jakoukoliv tloušťku z betonu prostého</t>
  </si>
  <si>
    <t>https://podminky.urs.cz/item/CS_URS_2024_01/451319779</t>
  </si>
  <si>
    <t>pod dlažbu okolo propustků</t>
  </si>
  <si>
    <t>452318510</t>
  </si>
  <si>
    <t>Zajišťovací práh z betonu prostého se zvýšenými nároky na prostředí</t>
  </si>
  <si>
    <t>-1773590739</t>
  </si>
  <si>
    <t>Zajišťovací práh z betonu prostého se zvýšenými nároky na prostředí na dně a ve svahu melioračních kanálů s patkami nebo bez patek</t>
  </si>
  <si>
    <t>https://podminky.urs.cz/item/CS_URS_2024_01/452318510</t>
  </si>
  <si>
    <t>0,3*0,8*3,1*1,1*2</t>
  </si>
  <si>
    <t>0,3*0,8*3,7*1,1*2</t>
  </si>
  <si>
    <t>452368211</t>
  </si>
  <si>
    <t>Výztuž podkladních desek nebo bloků nebo pražců otevřený výkop ze svařovaných sítí Kari</t>
  </si>
  <si>
    <t>-899089351</t>
  </si>
  <si>
    <t>Výztuž podkladních desek, bloků nebo pražců v otevřeném výkopu ze svařovaných sítí typu Kari</t>
  </si>
  <si>
    <t>https://podminky.urs.cz/item/CS_URS_2024_01/452368211</t>
  </si>
  <si>
    <t>výztuž obetonování</t>
  </si>
  <si>
    <t>KARI 8/100/100</t>
  </si>
  <si>
    <t>(249,16+402,74)*0,001</t>
  </si>
  <si>
    <t>452385121</t>
  </si>
  <si>
    <t>Podkladní pražce ze ŽB tř. C 12/15 otevřený výkop pl přes 2500 do 50000 mm2</t>
  </si>
  <si>
    <t>1606920189</t>
  </si>
  <si>
    <t>Podkladní a vyrovnávací konstrukce z betonu pražce ze železobetonu tř. C 12/15 pod potrubí v otevřeném výkopu, průřezové plochy přes 25000 do 50000 mm2</t>
  </si>
  <si>
    <t>https://podminky.urs.cz/item/CS_URS_2024_01/452385121</t>
  </si>
  <si>
    <t>pod potrubí</t>
  </si>
  <si>
    <t>8*0,6*2</t>
  </si>
  <si>
    <t>-703155511</t>
  </si>
  <si>
    <t>0,1*0,3*3,1*1,1*2</t>
  </si>
  <si>
    <t>0,1*0,3*3,7*1,1*2</t>
  </si>
  <si>
    <t>462511161</t>
  </si>
  <si>
    <t>Zához z lomového kamene tříděného hmotnost kamenů do 80 kg bez výplně</t>
  </si>
  <si>
    <t>192017331</t>
  </si>
  <si>
    <t>Zához z lomového kamene neupraveného provedený ze břehu nebo z lešení, do sucha nebo do vody tříděného, hmotnost jednotlivých kamenů do 80 kg bez výplně mezer</t>
  </si>
  <si>
    <t>https://podminky.urs.cz/item/CS_URS_2024_01/462511161</t>
  </si>
  <si>
    <t>opevnění výtoku</t>
  </si>
  <si>
    <t>(2,15+2,7)*1,1*0,45*2</t>
  </si>
  <si>
    <t>462511169</t>
  </si>
  <si>
    <t>Příplatek za urovnání líce záhozu z lomového kamene tříděného</t>
  </si>
  <si>
    <t>-1837474132</t>
  </si>
  <si>
    <t>Zához z lomového kamene neupraveného provedený ze břehu nebo z lešení, do sucha nebo do vody tříděného, hmotnost jednotlivých kamenů do 80 kg Příplatek k cenám za urovnání líce záhozu</t>
  </si>
  <si>
    <t>https://podminky.urs.cz/item/CS_URS_2024_01/462511169</t>
  </si>
  <si>
    <t>(2,15+2,7)*1,1*2</t>
  </si>
  <si>
    <t>1932412164</t>
  </si>
  <si>
    <t>dlažba z lomového kamene okolo propustků</t>
  </si>
  <si>
    <t>6,4*1,1*2</t>
  </si>
  <si>
    <t>3,6*1,1*2</t>
  </si>
  <si>
    <t>820471113</t>
  </si>
  <si>
    <t>Přeseknutí železobetonové trouby DN přes 600 do 800 mm</t>
  </si>
  <si>
    <t>-2019739665</t>
  </si>
  <si>
    <t>Přeseknutí železobetonové trouby v rovině kolmé nebo skloněné k ose trouby, se začištěním DN přes 600 do 800 mm</t>
  </si>
  <si>
    <t>https://podminky.urs.cz/item/CS_URS_2024_01/820471113</t>
  </si>
  <si>
    <t>seříznutí čel</t>
  </si>
  <si>
    <t>2*2</t>
  </si>
  <si>
    <t>822472112</t>
  </si>
  <si>
    <t>Montáž potrubí z trub TZH s integrovaným pryžovým těsněním otevřený výkop sklon do 20 % DN 800</t>
  </si>
  <si>
    <t>-69679244</t>
  </si>
  <si>
    <t>Montáž potrubí z trub železobetonových hrdlových v otevřeném výkopu ve sklonu do 20 % s integrovaným pryžovým těsněním DN 800</t>
  </si>
  <si>
    <t>https://podminky.urs.cz/item/CS_URS_2024_01/822472112</t>
  </si>
  <si>
    <t>9*2</t>
  </si>
  <si>
    <t>59222002</t>
  </si>
  <si>
    <t>trouba ŽB hrdlová DN 800</t>
  </si>
  <si>
    <t>-2060499412</t>
  </si>
  <si>
    <t>specifikace k pol.822472111</t>
  </si>
  <si>
    <t>919535555</t>
  </si>
  <si>
    <t>Obetonování trubního propustku betonem prostým tř. C 12/15</t>
  </si>
  <si>
    <t>1420448718</t>
  </si>
  <si>
    <t>Obetonování trubního propustku betonem prostým bez zvýšených nároků na prostředí tř. C 12/15</t>
  </si>
  <si>
    <t>https://podminky.urs.cz/item/CS_URS_2024_01/919535555</t>
  </si>
  <si>
    <t>propustky trouba DN600</t>
  </si>
  <si>
    <t>(1,93-(3,14*0,5*0,5))*7,5*2</t>
  </si>
  <si>
    <t>739054849</t>
  </si>
  <si>
    <t>SO 04 - Doplňková polní cesta DC4</t>
  </si>
  <si>
    <t>-754939571</t>
  </si>
  <si>
    <t>viz C.4.1, B.4</t>
  </si>
  <si>
    <t>1545262568</t>
  </si>
  <si>
    <t>113106192</t>
  </si>
  <si>
    <t>Rozebrání vozovek ze silničních dílců se spárami zalitými cementovou maltou strojně pl do 50 m2</t>
  </si>
  <si>
    <t>-2041689921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</si>
  <si>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zalitými cementovou maltou</t>
  </si>
  <si>
    <t>https://podminky.urs.cz/item/CS_URS_2024_01/113106192</t>
  </si>
  <si>
    <t>viz C.4.1, C.4.2.3, -4, -5</t>
  </si>
  <si>
    <t>odstranění panelů</t>
  </si>
  <si>
    <t>-294781367</t>
  </si>
  <si>
    <t>446*0,15</t>
  </si>
  <si>
    <t>122252205</t>
  </si>
  <si>
    <t>Odkopávky a prokopávky nezapažené pro silnice a dálnice v hornině třídy těžitelnosti I objem do 1000 m3 strojně</t>
  </si>
  <si>
    <t>-218808404</t>
  </si>
  <si>
    <t>Odkopávky a prokopávky nezapažené pro silnice a dálnice strojně v hornině třídy těžitelnosti I přes 500 do 1 000 m3</t>
  </si>
  <si>
    <t>https://podminky.urs.cz/item/CS_URS_2024_01/122252205</t>
  </si>
  <si>
    <t>viz C.4.1, C.4.2.5</t>
  </si>
  <si>
    <t>(1784+56)*0,25</t>
  </si>
  <si>
    <t>114</t>
  </si>
  <si>
    <t>161</t>
  </si>
  <si>
    <t>výkop rozšíření, sjezd</t>
  </si>
  <si>
    <t>0,6+0,8+0,4+4,8</t>
  </si>
  <si>
    <t>1723486776</t>
  </si>
  <si>
    <t>viz C.4.1, C.4.2.10</t>
  </si>
  <si>
    <t>-634495153</t>
  </si>
  <si>
    <t>-1242511766</t>
  </si>
  <si>
    <t>1348709076</t>
  </si>
  <si>
    <t>-1948611677</t>
  </si>
  <si>
    <t>1687595788</t>
  </si>
  <si>
    <t>-243204003</t>
  </si>
  <si>
    <t xml:space="preserve">viz C.4.1, C.4.2.1, </t>
  </si>
  <si>
    <t>281,6</t>
  </si>
  <si>
    <t>66,9</t>
  </si>
  <si>
    <t>drn zpět k ohumusování (využití 30%)</t>
  </si>
  <si>
    <t>66,9*0,3</t>
  </si>
  <si>
    <t>-1003522169</t>
  </si>
  <si>
    <t>viz C.4.1, C.4.2.1, -5</t>
  </si>
  <si>
    <t>(281,6+2,059)-45</t>
  </si>
  <si>
    <t>460</t>
  </si>
  <si>
    <t>"odpočet využitého k ohumusování"-(66,9*0,3)</t>
  </si>
  <si>
    <t>1,72/1,8</t>
  </si>
  <si>
    <t>14941892</t>
  </si>
  <si>
    <t>viz C.4.1., C.4.2.5</t>
  </si>
  <si>
    <t>746,445*5</t>
  </si>
  <si>
    <t>-2051201054</t>
  </si>
  <si>
    <t>viz C.4.1, C.4.2.1</t>
  </si>
  <si>
    <t>protřepání drnu (pro zpětné využití - 30%)</t>
  </si>
  <si>
    <t>795941104</t>
  </si>
  <si>
    <t>viz C.4.1, C.4.2.1, -4, -5</t>
  </si>
  <si>
    <t>66,9-20,07</t>
  </si>
  <si>
    <t>171100R1</t>
  </si>
  <si>
    <t>Nákup ornice nebo vhodné zeminy pro ohumusování</t>
  </si>
  <si>
    <t>-1344460187</t>
  </si>
  <si>
    <t>Poznámka k položce:
Součástí položky je nákup zeminy včetně potřebné manipulace a nákladů na dopravu (specifikováno dle invesotra/zhotovitele).</t>
  </si>
  <si>
    <t>dokoupení chybějící ornice</t>
  </si>
  <si>
    <t>ohumjusování</t>
  </si>
  <si>
    <t>1830*0,05</t>
  </si>
  <si>
    <t>528*0,1</t>
  </si>
  <si>
    <t>odpočet použitého drnu</t>
  </si>
  <si>
    <t>-66,9*0,3</t>
  </si>
  <si>
    <t>-2026991573</t>
  </si>
  <si>
    <t xml:space="preserve">viz C.4.1, </t>
  </si>
  <si>
    <t>746,445*1,8</t>
  </si>
  <si>
    <t>-1159241886</t>
  </si>
  <si>
    <t>531426915</t>
  </si>
  <si>
    <t>1163094364</t>
  </si>
  <si>
    <t>zatravňovací vrstva tl. 50 mm</t>
  </si>
  <si>
    <t>1830</t>
  </si>
  <si>
    <t>1069405773</t>
  </si>
  <si>
    <t>528</t>
  </si>
  <si>
    <t>1829490439</t>
  </si>
  <si>
    <t>528*0,03*1,03</t>
  </si>
  <si>
    <t>-1340687087</t>
  </si>
  <si>
    <t>450</t>
  </si>
  <si>
    <t>-1621731777</t>
  </si>
  <si>
    <t>450*0,03*1,03</t>
  </si>
  <si>
    <t>599804065</t>
  </si>
  <si>
    <t>2146510330</t>
  </si>
  <si>
    <t>90+2112</t>
  </si>
  <si>
    <t>"rozšíř.,sjezdy"6+15+7+32</t>
  </si>
  <si>
    <t>"napojení"17</t>
  </si>
  <si>
    <t>-528556016</t>
  </si>
  <si>
    <t>viz C.4.1., C.4.2.10</t>
  </si>
  <si>
    <t>1176130369</t>
  </si>
  <si>
    <t>130825664</t>
  </si>
  <si>
    <t>-1757686826</t>
  </si>
  <si>
    <t>171</t>
  </si>
  <si>
    <t>1639405900</t>
  </si>
  <si>
    <t>viz C.4.1, C.1.2.10</t>
  </si>
  <si>
    <t>808902955</t>
  </si>
  <si>
    <t>-808137106</t>
  </si>
  <si>
    <t>976434580</t>
  </si>
  <si>
    <t>575300130</t>
  </si>
  <si>
    <t>-2067365095</t>
  </si>
  <si>
    <t>viz C.4.2.11</t>
  </si>
  <si>
    <t>-142716573</t>
  </si>
  <si>
    <t>1473294798</t>
  </si>
  <si>
    <t>2077115155</t>
  </si>
  <si>
    <t>-1324013959</t>
  </si>
  <si>
    <t>1570755108</t>
  </si>
  <si>
    <t>1296642851</t>
  </si>
  <si>
    <t>257183252</t>
  </si>
  <si>
    <t>758941823</t>
  </si>
  <si>
    <t>115883721</t>
  </si>
  <si>
    <t>"km 0,000-0,020"20*4,3</t>
  </si>
  <si>
    <t>"km 0,020-0,525"505*3,3</t>
  </si>
  <si>
    <t>"rozšíření, sjezdy"6+15+7+32</t>
  </si>
  <si>
    <t>-1720613480</t>
  </si>
  <si>
    <t>1829,5*53*0,4*0,001</t>
  </si>
  <si>
    <t>-195063891</t>
  </si>
  <si>
    <t>2074+117</t>
  </si>
  <si>
    <t>"sjezd, rozšíř."6+15+7+32</t>
  </si>
  <si>
    <t>-69223621</t>
  </si>
  <si>
    <t>2112</t>
  </si>
  <si>
    <t>-1651981815</t>
  </si>
  <si>
    <t>118</t>
  </si>
  <si>
    <t>-2097545892</t>
  </si>
  <si>
    <t>viz C.4.1, C.4.2.1, -3, -5</t>
  </si>
  <si>
    <t>"napojení"116</t>
  </si>
  <si>
    <t>-1430030320</t>
  </si>
  <si>
    <t>-98565698</t>
  </si>
  <si>
    <t>654162628</t>
  </si>
  <si>
    <t>"km 0,000-0,020"0,5*(22+25)</t>
  </si>
  <si>
    <t>544493220</t>
  </si>
  <si>
    <t>-1274170862</t>
  </si>
  <si>
    <t>13805252</t>
  </si>
  <si>
    <t>543306426</t>
  </si>
  <si>
    <t>-129930602</t>
  </si>
  <si>
    <t>1529062279</t>
  </si>
  <si>
    <t>viz C.4.1., C.4.2.1</t>
  </si>
  <si>
    <t>-33471167</t>
  </si>
  <si>
    <t>510150532</t>
  </si>
  <si>
    <t>-1435459896</t>
  </si>
  <si>
    <t>-2114697545</t>
  </si>
  <si>
    <t>viz C.4.1., C.4.2.9</t>
  </si>
  <si>
    <t>první řada kostek</t>
  </si>
  <si>
    <t>1838483757</t>
  </si>
  <si>
    <t>-813567839</t>
  </si>
  <si>
    <t>20*0,1*2*1,02</t>
  </si>
  <si>
    <t>573840481</t>
  </si>
  <si>
    <t>1132178370</t>
  </si>
  <si>
    <t>-798075471</t>
  </si>
  <si>
    <t>0,05*0,35*20</t>
  </si>
  <si>
    <t>1952395225</t>
  </si>
  <si>
    <t>"km 0,525-0,630"105*3,5</t>
  </si>
  <si>
    <t>931311946</t>
  </si>
  <si>
    <t>150103360</t>
  </si>
  <si>
    <t>674195599</t>
  </si>
  <si>
    <t>1280515803</t>
  </si>
  <si>
    <t>10+10</t>
  </si>
  <si>
    <t>269514999</t>
  </si>
  <si>
    <t>107303679</t>
  </si>
  <si>
    <t>viz C.4.1, C.4.2.11, -12</t>
  </si>
  <si>
    <t>-250269534</t>
  </si>
  <si>
    <t>966008112</t>
  </si>
  <si>
    <t>Bourání trubního propustku DN přes 300 do 500</t>
  </si>
  <si>
    <t>-1839238731</t>
  </si>
  <si>
    <t>Bourání trubního propustku s odklizením a uložením vybouraného materiálu na skládku na vzdálenost do 3 m nebo s naložením na dopravní prostředek z trub betonových nebo železobetonových DN přes 300 do 500 mm</t>
  </si>
  <si>
    <t>https://podminky.urs.cz/item/CS_URS_2024_01/966008112</t>
  </si>
  <si>
    <t>odstranění stáv. propustku</t>
  </si>
  <si>
    <t>7,5</t>
  </si>
  <si>
    <t>924474479</t>
  </si>
  <si>
    <t>viz C.4.1, B.4.</t>
  </si>
  <si>
    <t>997221571</t>
  </si>
  <si>
    <t>Vodorovná doprava vybouraných hmot do 1 km</t>
  </si>
  <si>
    <t>-1380336155</t>
  </si>
  <si>
    <t>Vodorovná doprava vybouraných hmot bez naložení, ale se složením a s hrubým urovnáním na vzdálenost do 1 km</t>
  </si>
  <si>
    <t>https://podminky.urs.cz/item/CS_URS_2024_01/997221571</t>
  </si>
  <si>
    <t>vybouranbé panely</t>
  </si>
  <si>
    <t>15,725</t>
  </si>
  <si>
    <t>propustek</t>
  </si>
  <si>
    <t>7,35</t>
  </si>
  <si>
    <t>997221579</t>
  </si>
  <si>
    <t>Příplatek ZKD 1 km u vodorovné dopravy vybouraných hmot</t>
  </si>
  <si>
    <t>921477607</t>
  </si>
  <si>
    <t>Vodorovná doprava vybouraných hmot bez naložení, ale se složením a s hrubým urovnáním na vzdálenost Příplatek k ceně za každý další započatý 1 km přes 1 km</t>
  </si>
  <si>
    <t>https://podminky.urs.cz/item/CS_URS_2024_01/997221579</t>
  </si>
  <si>
    <t>23,075*14</t>
  </si>
  <si>
    <t>997221625</t>
  </si>
  <si>
    <t>Poplatek za uložení na skládce (skládkovné) stavebního odpadu železobetonového kód odpadu 17 01 01</t>
  </si>
  <si>
    <t>856033099</t>
  </si>
  <si>
    <t>Poplatek za uložení stavebního odpadu na skládce (skládkovné) z armovaného betonu zatříděného do Katalogu odpadů pod kódem 17 01 01</t>
  </si>
  <si>
    <t>https://podminky.urs.cz/item/CS_URS_2024_01/997221625</t>
  </si>
  <si>
    <t>viz C.4.1</t>
  </si>
  <si>
    <t>panely</t>
  </si>
  <si>
    <t>1037154537</t>
  </si>
  <si>
    <t>-396489896</t>
  </si>
  <si>
    <t>851831305</t>
  </si>
  <si>
    <t>-209253222</t>
  </si>
  <si>
    <t>-160706881</t>
  </si>
  <si>
    <t>-963628148</t>
  </si>
  <si>
    <t>SO 05 - Zatravněná údolnice SDSO1</t>
  </si>
  <si>
    <t>1387470552</t>
  </si>
  <si>
    <t>viz C.5.1, C.5.2.4, -5</t>
  </si>
  <si>
    <t>2997</t>
  </si>
  <si>
    <t>-1700655881</t>
  </si>
  <si>
    <t>výkop údolnice</t>
  </si>
  <si>
    <t>333</t>
  </si>
  <si>
    <t>867114522</t>
  </si>
  <si>
    <t>375185827</t>
  </si>
  <si>
    <t>353499956</t>
  </si>
  <si>
    <t>333*5</t>
  </si>
  <si>
    <t>1946843315</t>
  </si>
  <si>
    <t>-1900980433</t>
  </si>
  <si>
    <t xml:space="preserve">viz C.5.1, </t>
  </si>
  <si>
    <t>333*1,8</t>
  </si>
  <si>
    <t>1054294286</t>
  </si>
  <si>
    <t>2997/0,3</t>
  </si>
  <si>
    <t>-1098930394</t>
  </si>
  <si>
    <t>osetí údolnice</t>
  </si>
  <si>
    <t>47412</t>
  </si>
  <si>
    <t>-1036141731</t>
  </si>
  <si>
    <t>Poznámka k položce:
skladba travní směsi dle PD</t>
  </si>
  <si>
    <t>47412*0,03*1,03</t>
  </si>
  <si>
    <t>-711572313</t>
  </si>
  <si>
    <t>urovnání ploch - svahování (do 1:5)</t>
  </si>
  <si>
    <t>24482</t>
  </si>
  <si>
    <t>183403114</t>
  </si>
  <si>
    <t>Obdělání půdy kultivátorováním v rovině a svahu do 1:5</t>
  </si>
  <si>
    <t>518796304</t>
  </si>
  <si>
    <t>Obdělání půdy kultivátorováním v rovině nebo na svahu do 1:5</t>
  </si>
  <si>
    <t>https://podminky.urs.cz/item/CS_URS_2024_01/183403114</t>
  </si>
  <si>
    <t>příprava půdy</t>
  </si>
  <si>
    <t>183403151</t>
  </si>
  <si>
    <t>Obdělání půdy smykováním v rovině a svahu do 1:5</t>
  </si>
  <si>
    <t>-1768651878</t>
  </si>
  <si>
    <t>Obdělání půdy smykováním v rovině nebo na svahu do 1:5</t>
  </si>
  <si>
    <t>https://podminky.urs.cz/item/CS_URS_2024_01/183403151</t>
  </si>
  <si>
    <t>183403152</t>
  </si>
  <si>
    <t>Obdělání půdy vláčením v rovině a svahu do 1:5</t>
  </si>
  <si>
    <t>-1287090618</t>
  </si>
  <si>
    <t>Obdělání půdy vláčením v rovině nebo na svahu do 1:5</t>
  </si>
  <si>
    <t>https://podminky.urs.cz/item/CS_URS_2024_01/183403152</t>
  </si>
  <si>
    <t>183403153</t>
  </si>
  <si>
    <t>Obdělání půdy hrabáním v rovině a svahu do 1:5</t>
  </si>
  <si>
    <t>-330424162</t>
  </si>
  <si>
    <t>Obdělání půdy hrabáním v rovině nebo na svahu do 1:5</t>
  </si>
  <si>
    <t>https://podminky.urs.cz/item/CS_URS_2024_01/183403153</t>
  </si>
  <si>
    <t>183403161</t>
  </si>
  <si>
    <t>Obdělání půdy válením v rovině a svahu do 1:5</t>
  </si>
  <si>
    <t>931096672</t>
  </si>
  <si>
    <t>Obdělání půdy válením v rovině nebo na svahu do 1:5</t>
  </si>
  <si>
    <t>https://podminky.urs.cz/item/CS_URS_2024_01/183403161</t>
  </si>
  <si>
    <t>183551213</t>
  </si>
  <si>
    <t>Úprava půdy orbou hl přes 0,24 do 0,3 m ploch do 5 ha sklonu do 5°</t>
  </si>
  <si>
    <t>ha</t>
  </si>
  <si>
    <t>-444739125</t>
  </si>
  <si>
    <t>Úprava zemědělské půdy - orba hluboká, hl. přes 0,24 do 0,30 m, na ploše jednotlivě do 5 ha, o sklonu do 5°</t>
  </si>
  <si>
    <t>https://podminky.urs.cz/item/CS_URS_2024_01/183551213</t>
  </si>
  <si>
    <t>4,74</t>
  </si>
  <si>
    <t>184853521</t>
  </si>
  <si>
    <t>Chemické odplevelení po založení kultury postřikem na široko v rovině a svahu do 1:5 strojně</t>
  </si>
  <si>
    <t>-192356638</t>
  </si>
  <si>
    <t>Chemické odplevelení po založení kultury strojně postřikem na široko v rovině nebo na svahu do 1:5</t>
  </si>
  <si>
    <t>https://podminky.urs.cz/item/CS_URS_2024_01/184853521</t>
  </si>
  <si>
    <t>odplevelení před výsevem</t>
  </si>
  <si>
    <t>-1985099694</t>
  </si>
  <si>
    <t xml:space="preserve">viz C.5.1, C.5.2.1, -3 </t>
  </si>
  <si>
    <t>průcezná hrázka</t>
  </si>
  <si>
    <t>2,8*(17,5+16,5)</t>
  </si>
  <si>
    <t>-1694101691</t>
  </si>
  <si>
    <t>4,7*(17,5+16,5)</t>
  </si>
  <si>
    <t>-1379637504</t>
  </si>
  <si>
    <t>SO 05.a - Následná péče - sečení</t>
  </si>
  <si>
    <t xml:space="preserve">    N1 - Následná péče - 1.rok</t>
  </si>
  <si>
    <t xml:space="preserve">    N2 - Následná péče - 2.rok</t>
  </si>
  <si>
    <t xml:space="preserve">    N3 - Následná péče - 3.rok</t>
  </si>
  <si>
    <t>N1</t>
  </si>
  <si>
    <t>111151331</t>
  </si>
  <si>
    <t>Pokosení trávníku lučního pl přes 10000 m2 s odvozem do 20 km v rovině a svahu do 1:5</t>
  </si>
  <si>
    <t>2098552549</t>
  </si>
  <si>
    <t>Pokosení trávníku při souvislé ploše přes 10000 m2 lučního v rovině nebo svahu do 1:5</t>
  </si>
  <si>
    <t>https://podminky.urs.cz/item/CS_URS_2024_01/111151331</t>
  </si>
  <si>
    <t>1. rok 3x</t>
  </si>
  <si>
    <t>47412*3</t>
  </si>
  <si>
    <t>N2</t>
  </si>
  <si>
    <t>-1044517600</t>
  </si>
  <si>
    <t>47412*2</t>
  </si>
  <si>
    <t>N3</t>
  </si>
  <si>
    <t>1179834526</t>
  </si>
  <si>
    <t>SO 05.1 - Interakční prvek IP19</t>
  </si>
  <si>
    <t>1988588324</t>
  </si>
  <si>
    <t>viz C.5.1, C.5.2.4</t>
  </si>
  <si>
    <t>93</t>
  </si>
  <si>
    <t>183111114</t>
  </si>
  <si>
    <t>Hloubení jamek bez výměny půdy zeminy skupiny 1 až 4 obj přes 0,01 do 0,02 m3 v rovině a svahu do 1:5</t>
  </si>
  <si>
    <t>-794735642</t>
  </si>
  <si>
    <t>Hloubení jamek pro vysazování rostlin v zemině skupiny 1 až 4 bez výměny půdy v rovině nebo na svahu do 1:5, objemu přes 0,01 do 0,02 m3</t>
  </si>
  <si>
    <t>https://podminky.urs.cz/item/CS_URS_2024_01/183111114</t>
  </si>
  <si>
    <t xml:space="preserve">viz C.5.1, C.5.2.4, </t>
  </si>
  <si>
    <t>jamky pro keře 0,25x0,25x0,25</t>
  </si>
  <si>
    <t>108</t>
  </si>
  <si>
    <t>560772300</t>
  </si>
  <si>
    <t>02650R3.3</t>
  </si>
  <si>
    <t>lípa srdčitá (Tilia cordata)  vel. 200 cm, ZB</t>
  </si>
  <si>
    <t>2071562309</t>
  </si>
  <si>
    <t>lípa srdčitá (Tilia cordata) vel. 200 cm, ZB</t>
  </si>
  <si>
    <t>0265R123</t>
  </si>
  <si>
    <t>střemcha obecná (Prunus padus) vel. 200 cm, ZB</t>
  </si>
  <si>
    <t>ks</t>
  </si>
  <si>
    <t>1656852727</t>
  </si>
  <si>
    <t>0265R111</t>
  </si>
  <si>
    <t>jilm habrolistý (Ulmus minor), vel. 200 cm, ZB</t>
  </si>
  <si>
    <t>753268693</t>
  </si>
  <si>
    <t>02650R3</t>
  </si>
  <si>
    <t>javor mleč (Acer platanoides)  vel. 200 cm, ZB</t>
  </si>
  <si>
    <t>862684280</t>
  </si>
  <si>
    <t>javor mleč (Acer platanoides) vel. 200 cm, ZB</t>
  </si>
  <si>
    <t>0265R107</t>
  </si>
  <si>
    <t>jasan ztepilý (Fraxinus excelsior) vel. 200 cm, ZB</t>
  </si>
  <si>
    <t>-1020099254</t>
  </si>
  <si>
    <t>dub letní (Quercus robur)  vel. 200 cm, ZB</t>
  </si>
  <si>
    <t>-1789606010</t>
  </si>
  <si>
    <t>dub letní (Quercus robur) vel. 200 cm, ZB</t>
  </si>
  <si>
    <t>184102211</t>
  </si>
  <si>
    <t>Výsadba keře bez balu v do 1 m do jamky se zalitím v rovině a svahu do 1:5</t>
  </si>
  <si>
    <t>2107568023</t>
  </si>
  <si>
    <t>Výsadba keře bez balu do předem vyhloubené jamky se zalitím v rovině nebo na svahu do 1:5 výšky do 1 m v terénu</t>
  </si>
  <si>
    <t>https://podminky.urs.cz/item/CS_URS_2024_01/184102211</t>
  </si>
  <si>
    <t>02650R28</t>
  </si>
  <si>
    <t>bez černý (Sambucus nigra)  vel. 40-60 cm, ZB</t>
  </si>
  <si>
    <t>-1713008768</t>
  </si>
  <si>
    <t>bez černý (Sambucus nigra) vel. 40-60 cm, ZB</t>
  </si>
  <si>
    <t>02650R22.1</t>
  </si>
  <si>
    <t>růže šípková (Rosa canina L.)   vel. 40-60 cm</t>
  </si>
  <si>
    <t>-220047396</t>
  </si>
  <si>
    <t>02650R17.1</t>
  </si>
  <si>
    <t>líska obecná (Corylus) vel. 40-60 cm</t>
  </si>
  <si>
    <t>2049888408</t>
  </si>
  <si>
    <t>02650R17</t>
  </si>
  <si>
    <t>ptačí zob (Ligustrum vulgare)   vel. 40-60 cm</t>
  </si>
  <si>
    <t>-114248492</t>
  </si>
  <si>
    <t>ptačí zob (Ligustrum vulgare)  vel. 40-60 cm</t>
  </si>
  <si>
    <t>-398785851</t>
  </si>
  <si>
    <t>1750425217</t>
  </si>
  <si>
    <t>93*3</t>
  </si>
  <si>
    <t>251482498</t>
  </si>
  <si>
    <t>93*2</t>
  </si>
  <si>
    <t>-161750937</t>
  </si>
  <si>
    <t>0,04*0,04*3,14*0,5*3*93</t>
  </si>
  <si>
    <t>1058304221</t>
  </si>
  <si>
    <t>-1971721881</t>
  </si>
  <si>
    <t>0,12*3,14*1,5*93</t>
  </si>
  <si>
    <t>-1696716764</t>
  </si>
  <si>
    <t>52,564</t>
  </si>
  <si>
    <t>1175735352</t>
  </si>
  <si>
    <t>keře</t>
  </si>
  <si>
    <t>184813111</t>
  </si>
  <si>
    <t>Ochrana lesních kultur proti škodám způsobených zvěří nátěrem nebo postřikem</t>
  </si>
  <si>
    <t>-970775266</t>
  </si>
  <si>
    <t>Ošetřování a ochrana stromů proti škodám způsobeným zvěří nátěrem nebo postřikem</t>
  </si>
  <si>
    <t>https://podminky.urs.cz/item/CS_URS_2024_01/184813111</t>
  </si>
  <si>
    <t>184813R1</t>
  </si>
  <si>
    <t>Ochrana dřevin před okusem mechanicky plastovou ochranou kmene v rovině a svahu do 1:5</t>
  </si>
  <si>
    <t>-1447809909</t>
  </si>
  <si>
    <t>Ochrana dřevin před okusem zvěří mechanicky v rovině nebo ve svahu do 1:5, plastovou ochranou kmene, výšky do 2 m</t>
  </si>
  <si>
    <t>-1088291712</t>
  </si>
  <si>
    <t>0,5*93</t>
  </si>
  <si>
    <t>2078544446</t>
  </si>
  <si>
    <t>93*0,15*0,5</t>
  </si>
  <si>
    <t>-1709992902</t>
  </si>
  <si>
    <t>93*5</t>
  </si>
  <si>
    <t>108*5</t>
  </si>
  <si>
    <t>-158472948</t>
  </si>
  <si>
    <t>630</t>
  </si>
  <si>
    <t>713234041</t>
  </si>
  <si>
    <t>po výsadbě</t>
  </si>
  <si>
    <t>93*0,03</t>
  </si>
  <si>
    <t>keře - 10l/ks</t>
  </si>
  <si>
    <t>108*0,01</t>
  </si>
  <si>
    <t>1766969663</t>
  </si>
  <si>
    <t>viz C.5.1, C.5.2.4 a pol.185804311</t>
  </si>
  <si>
    <t>3,87</t>
  </si>
  <si>
    <t>964512569</t>
  </si>
  <si>
    <t>348951251</t>
  </si>
  <si>
    <t>Osazení oplocení lesních kultur výšky do 1,5 m s drátěným pletivem</t>
  </si>
  <si>
    <t>-701511792</t>
  </si>
  <si>
    <t>Osazení oplocení lesních kultur včetně dřevěných kůlů průměru do 120 mm, v osové vzdálenosti 3 m (dodávka řeziva ve specifikaci) v oplocení výšky do 1,5 m s drátěným pletivem</t>
  </si>
  <si>
    <t>https://podminky.urs.cz/item/CS_URS_2024_01/348951251</t>
  </si>
  <si>
    <t>Poznámka k položce:
Součástí položky je i dodávka materiálu</t>
  </si>
  <si>
    <t>viz C.5.1, C.5.2.1</t>
  </si>
  <si>
    <t>30*3+54</t>
  </si>
  <si>
    <t>-665402949</t>
  </si>
  <si>
    <t>-897398986</t>
  </si>
  <si>
    <t>93*3*0,5</t>
  </si>
  <si>
    <t>-494019804</t>
  </si>
  <si>
    <t>3,14*0,04*0,04*0,5*3*93</t>
  </si>
  <si>
    <t>115691342</t>
  </si>
  <si>
    <t>SO 05.1.1 - Následná péče - 1.rok</t>
  </si>
  <si>
    <t>-1405407452</t>
  </si>
  <si>
    <t>viz C.5.1</t>
  </si>
  <si>
    <t>odplevelení</t>
  </si>
  <si>
    <t>"1.rok" 93</t>
  </si>
  <si>
    <t>184851616</t>
  </si>
  <si>
    <t>Strojní ožínání sazenic v pruzích sklon do 1:5 střední viditelnost a v buřeně od 30 do 60 cm</t>
  </si>
  <si>
    <t>-2016900819</t>
  </si>
  <si>
    <t>Strojní ožínání sazenic v pruzích sklon do 1:5 při viditelnosti střední, výšky od 30 do 60 cm</t>
  </si>
  <si>
    <t>https://podminky.urs.cz/item/CS_URS_2024_01/184851616</t>
  </si>
  <si>
    <t>ožínání keřů 3x ročně</t>
  </si>
  <si>
    <t>(2,0)*(12+12+12+26)*0,0001*3</t>
  </si>
  <si>
    <t>700389956</t>
  </si>
  <si>
    <t>0,093*3</t>
  </si>
  <si>
    <t>725256631</t>
  </si>
  <si>
    <t>následná péče 1.rok  až 8x zálivka</t>
  </si>
  <si>
    <t>"stromy"93*0,03*8</t>
  </si>
  <si>
    <t>"keře"108*0,01*8</t>
  </si>
  <si>
    <t>1198366746</t>
  </si>
  <si>
    <t>viz C.5.1 a pol.185804311</t>
  </si>
  <si>
    <t>30,96</t>
  </si>
  <si>
    <t>18767966</t>
  </si>
  <si>
    <t>SO 05.1.2 - Následná péče - 2.rok</t>
  </si>
  <si>
    <t>1757230027</t>
  </si>
  <si>
    <t>"2.rok" 93</t>
  </si>
  <si>
    <t>-224526030</t>
  </si>
  <si>
    <t>výchovný řez 2.rok následné péče</t>
  </si>
  <si>
    <t>1578928826</t>
  </si>
  <si>
    <t>2,0*(12+12+12+26)*0,0001*3</t>
  </si>
  <si>
    <t>1968841099</t>
  </si>
  <si>
    <t>ožínání stromů 1x ročně</t>
  </si>
  <si>
    <t>-1640114339</t>
  </si>
  <si>
    <t>"stromy"93*0,03*6</t>
  </si>
  <si>
    <t>"keře"108*0,01*6</t>
  </si>
  <si>
    <t>853423221</t>
  </si>
  <si>
    <t>23,22</t>
  </si>
  <si>
    <t>1301268712</t>
  </si>
  <si>
    <t>SO 05.1.3 - Následná péče - 3.rok</t>
  </si>
  <si>
    <t>-1284655980</t>
  </si>
  <si>
    <t>"3.rok" 93</t>
  </si>
  <si>
    <t>445816745</t>
  </si>
  <si>
    <t>1592697076</t>
  </si>
  <si>
    <t>1659638758</t>
  </si>
  <si>
    <t>-1589669437</t>
  </si>
  <si>
    <t>-422877834</t>
  </si>
  <si>
    <t>338687848</t>
  </si>
  <si>
    <t>SO 05.2 - Interakční prvek IP18</t>
  </si>
  <si>
    <t>-1194902741</t>
  </si>
  <si>
    <t>705197519</t>
  </si>
  <si>
    <t>263</t>
  </si>
  <si>
    <t>623169852</t>
  </si>
  <si>
    <t>1743581735</t>
  </si>
  <si>
    <t>-620985859</t>
  </si>
  <si>
    <t>-1954022752</t>
  </si>
  <si>
    <t>-1497831678</t>
  </si>
  <si>
    <t>-1376430737</t>
  </si>
  <si>
    <t>-1823585114</t>
  </si>
  <si>
    <t>2140500575</t>
  </si>
  <si>
    <t>2059984435</t>
  </si>
  <si>
    <t>-408177179</t>
  </si>
  <si>
    <t>914430256</t>
  </si>
  <si>
    <t>-566519848</t>
  </si>
  <si>
    <t>hloh jednosemenný (Crataegus monogyna) vel. 40-60 cm</t>
  </si>
  <si>
    <t>-1888923173</t>
  </si>
  <si>
    <t>02650R20</t>
  </si>
  <si>
    <t>řešetlák počistivý (Rhamnus cathartica) vel. 40 -60 cm</t>
  </si>
  <si>
    <t>-2131167980</t>
  </si>
  <si>
    <t>1839357903</t>
  </si>
  <si>
    <t>1734943838</t>
  </si>
  <si>
    <t>171*3</t>
  </si>
  <si>
    <t>-620275767</t>
  </si>
  <si>
    <t>171*2</t>
  </si>
  <si>
    <t>-1167158540</t>
  </si>
  <si>
    <t>0,04*0,04*3,14*0,5*3*171</t>
  </si>
  <si>
    <t>1864181241</t>
  </si>
  <si>
    <t>-1910906970</t>
  </si>
  <si>
    <t>0,12*3,14*1,5*171</t>
  </si>
  <si>
    <t>1747604369</t>
  </si>
  <si>
    <t>96,649</t>
  </si>
  <si>
    <t>890161677</t>
  </si>
  <si>
    <t>-1310087896</t>
  </si>
  <si>
    <t>767792820</t>
  </si>
  <si>
    <t>-32760719</t>
  </si>
  <si>
    <t>0,5*171</t>
  </si>
  <si>
    <t>-1758287501</t>
  </si>
  <si>
    <t>171*0,15*0,5</t>
  </si>
  <si>
    <t>-1412564342</t>
  </si>
  <si>
    <t>171*5</t>
  </si>
  <si>
    <t>263*5</t>
  </si>
  <si>
    <t>683625264</t>
  </si>
  <si>
    <t>2170</t>
  </si>
  <si>
    <t>1087257055</t>
  </si>
  <si>
    <t>171*0,03</t>
  </si>
  <si>
    <t>263*0,01</t>
  </si>
  <si>
    <t>-1392059649</t>
  </si>
  <si>
    <t>7,76</t>
  </si>
  <si>
    <t>2056929069</t>
  </si>
  <si>
    <t>-1359012967</t>
  </si>
  <si>
    <t>5*58</t>
  </si>
  <si>
    <t>-1966147378</t>
  </si>
  <si>
    <t>221044048</t>
  </si>
  <si>
    <t>171*3*0,5</t>
  </si>
  <si>
    <t>505824105</t>
  </si>
  <si>
    <t>3,14*0,04*0,04*0,5*3*171</t>
  </si>
  <si>
    <t>1967154571</t>
  </si>
  <si>
    <t>SO 05.2.1 - Následná péče - 1.rok</t>
  </si>
  <si>
    <t>-1880449486</t>
  </si>
  <si>
    <t>"1.rok" 171</t>
  </si>
  <si>
    <t>852389603</t>
  </si>
  <si>
    <t>(2,0)*26*5*0,0001*3</t>
  </si>
  <si>
    <t>-310893250</t>
  </si>
  <si>
    <t>0,171*3</t>
  </si>
  <si>
    <t>189673751</t>
  </si>
  <si>
    <t>"stromy"171*0,03*8</t>
  </si>
  <si>
    <t>"keře"263*0,01*8</t>
  </si>
  <si>
    <t>21965031</t>
  </si>
  <si>
    <t>62,08</t>
  </si>
  <si>
    <t>-1585789759</t>
  </si>
  <si>
    <t>SO 05.2.2 - Následná péče - 2.rok</t>
  </si>
  <si>
    <t>1115931818</t>
  </si>
  <si>
    <t>"2.rok" 171</t>
  </si>
  <si>
    <t>1677285600</t>
  </si>
  <si>
    <t>-419083561</t>
  </si>
  <si>
    <t>2,0*26*5*0,0001*3</t>
  </si>
  <si>
    <t>929716984</t>
  </si>
  <si>
    <t>-75142036</t>
  </si>
  <si>
    <t>"stromy"171*0,03*6</t>
  </si>
  <si>
    <t>"keře"263*0,01*6</t>
  </si>
  <si>
    <t>768953442</t>
  </si>
  <si>
    <t>46,56</t>
  </si>
  <si>
    <t>-1922360960</t>
  </si>
  <si>
    <t>SO 05.2.3 - Následná péče - 3.rok</t>
  </si>
  <si>
    <t>2139143558</t>
  </si>
  <si>
    <t>"3.rok" 171</t>
  </si>
  <si>
    <t>-1831433182</t>
  </si>
  <si>
    <t>1200800641</t>
  </si>
  <si>
    <t>-1731365030</t>
  </si>
  <si>
    <t>446099833</t>
  </si>
  <si>
    <t>-419804184</t>
  </si>
  <si>
    <t>-424417330</t>
  </si>
  <si>
    <t>SO 05.3 - Interakční prvek IP17</t>
  </si>
  <si>
    <t>-39144149</t>
  </si>
  <si>
    <t>112</t>
  </si>
  <si>
    <t>1179538029</t>
  </si>
  <si>
    <t>291</t>
  </si>
  <si>
    <t>95367069</t>
  </si>
  <si>
    <t>-1378281550</t>
  </si>
  <si>
    <t>-1133758902</t>
  </si>
  <si>
    <t>746605837</t>
  </si>
  <si>
    <t>1382685481</t>
  </si>
  <si>
    <t>1373533916</t>
  </si>
  <si>
    <t>-631583041</t>
  </si>
  <si>
    <t>626903438</t>
  </si>
  <si>
    <t>-1400406441</t>
  </si>
  <si>
    <t>specifikace k pol.184102111</t>
  </si>
  <si>
    <t>-1659017178</t>
  </si>
  <si>
    <t>284013615</t>
  </si>
  <si>
    <t>-73454837</t>
  </si>
  <si>
    <t>-1354360532</t>
  </si>
  <si>
    <t>-519084709</t>
  </si>
  <si>
    <t>596534755</t>
  </si>
  <si>
    <t>112*3</t>
  </si>
  <si>
    <t>844799775</t>
  </si>
  <si>
    <t>112*2</t>
  </si>
  <si>
    <t>-1635696439</t>
  </si>
  <si>
    <t>0,04*0,04*3,14*0,5*3*112</t>
  </si>
  <si>
    <t>-2129127876</t>
  </si>
  <si>
    <t>1144673001</t>
  </si>
  <si>
    <t>0,12*3,14*1,5*112</t>
  </si>
  <si>
    <t>1599435236</t>
  </si>
  <si>
    <t>63,302</t>
  </si>
  <si>
    <t>-413680458</t>
  </si>
  <si>
    <t>1110947916</t>
  </si>
  <si>
    <t>1496457379</t>
  </si>
  <si>
    <t>-584732321</t>
  </si>
  <si>
    <t>0,5*112</t>
  </si>
  <si>
    <t>883629095</t>
  </si>
  <si>
    <t>112*0,15*0,5</t>
  </si>
  <si>
    <t>-2138449228</t>
  </si>
  <si>
    <t>112*5</t>
  </si>
  <si>
    <t>291*5</t>
  </si>
  <si>
    <t>1363360067</t>
  </si>
  <si>
    <t>2015</t>
  </si>
  <si>
    <t>-1164420419</t>
  </si>
  <si>
    <t>112*0,03</t>
  </si>
  <si>
    <t>291*0,01</t>
  </si>
  <si>
    <t>-1123211756</t>
  </si>
  <si>
    <t>6,27</t>
  </si>
  <si>
    <t>-434406420</t>
  </si>
  <si>
    <t>1220104955</t>
  </si>
  <si>
    <t>72+30</t>
  </si>
  <si>
    <t>1449293499</t>
  </si>
  <si>
    <t>1998335027</t>
  </si>
  <si>
    <t>112*3*0,5</t>
  </si>
  <si>
    <t>-1317486263</t>
  </si>
  <si>
    <t>3,14*0,04*0,04*0,5*3*112</t>
  </si>
  <si>
    <t>-298982628</t>
  </si>
  <si>
    <t>SO 05.3.1 - Následná péče - 1.rok</t>
  </si>
  <si>
    <t>-1556797192</t>
  </si>
  <si>
    <t>"1.rok" 112</t>
  </si>
  <si>
    <t>2010629814</t>
  </si>
  <si>
    <t>(3,0)*(32+12)*5*0,0001*3</t>
  </si>
  <si>
    <t>-448382960</t>
  </si>
  <si>
    <t>0,112*3</t>
  </si>
  <si>
    <t>-2010195158</t>
  </si>
  <si>
    <t>"stromy"112*0,03*8</t>
  </si>
  <si>
    <t>"keře"291*0,01*8</t>
  </si>
  <si>
    <t>-2024878457</t>
  </si>
  <si>
    <t>50,16</t>
  </si>
  <si>
    <t>-2084616689</t>
  </si>
  <si>
    <t>SO 05.3.2 - Následná péče - 2.rok</t>
  </si>
  <si>
    <t>-297529755</t>
  </si>
  <si>
    <t>"2.rok" 112</t>
  </si>
  <si>
    <t>-877605582</t>
  </si>
  <si>
    <t>-641952098</t>
  </si>
  <si>
    <t>3,0*(32+12)*0,0001*3</t>
  </si>
  <si>
    <t>1211878222</t>
  </si>
  <si>
    <t>-224717331</t>
  </si>
  <si>
    <t>"stromy"112*0,03*6</t>
  </si>
  <si>
    <t>"keře"291*0,01*6</t>
  </si>
  <si>
    <t>2124485389</t>
  </si>
  <si>
    <t>37,62</t>
  </si>
  <si>
    <t>1334814770</t>
  </si>
  <si>
    <t>SO 05.3.3 - Následná péče - 3.rok</t>
  </si>
  <si>
    <t>-1583321967</t>
  </si>
  <si>
    <t>"3.rok" 112</t>
  </si>
  <si>
    <t>1053271585</t>
  </si>
  <si>
    <t>-1966786876</t>
  </si>
  <si>
    <t>(3,0)*(32+12)*0,0001*3</t>
  </si>
  <si>
    <t>-2046811449</t>
  </si>
  <si>
    <t>1560071266</t>
  </si>
  <si>
    <t>-464191744</t>
  </si>
  <si>
    <t>544850063</t>
  </si>
  <si>
    <t>SO 05.4 - Interakční prvek IP16</t>
  </si>
  <si>
    <t>1815735371</t>
  </si>
  <si>
    <t>-694939601</t>
  </si>
  <si>
    <t>1674198459</t>
  </si>
  <si>
    <t>-1362967623</t>
  </si>
  <si>
    <t>1645492290</t>
  </si>
  <si>
    <t>742198580</t>
  </si>
  <si>
    <t>1210332449</t>
  </si>
  <si>
    <t>-1204001625</t>
  </si>
  <si>
    <t>-1704291193</t>
  </si>
  <si>
    <t>1849741921</t>
  </si>
  <si>
    <t>-2057356263</t>
  </si>
  <si>
    <t>472887376</t>
  </si>
  <si>
    <t>249390650</t>
  </si>
  <si>
    <t>694617284</t>
  </si>
  <si>
    <t>1197160515</t>
  </si>
  <si>
    <t>455693670</t>
  </si>
  <si>
    <t>-1519299011</t>
  </si>
  <si>
    <t>2050826609</t>
  </si>
  <si>
    <t>1756665348</t>
  </si>
  <si>
    <t>-72756859</t>
  </si>
  <si>
    <t>1901062816</t>
  </si>
  <si>
    <t>-1021795736</t>
  </si>
  <si>
    <t>-1501389712</t>
  </si>
  <si>
    <t>915459240</t>
  </si>
  <si>
    <t>-1701126250</t>
  </si>
  <si>
    <t>-1432739652</t>
  </si>
  <si>
    <t>-1900651973</t>
  </si>
  <si>
    <t>-1089135862</t>
  </si>
  <si>
    <t>1560450010</t>
  </si>
  <si>
    <t>-723787607</t>
  </si>
  <si>
    <t>1233079900</t>
  </si>
  <si>
    <t>1451955078</t>
  </si>
  <si>
    <t>1642718893</t>
  </si>
  <si>
    <t>30+60+30+60</t>
  </si>
  <si>
    <t>1732764033</t>
  </si>
  <si>
    <t>87833268</t>
  </si>
  <si>
    <t>1811749343</t>
  </si>
  <si>
    <t>-1515024547</t>
  </si>
  <si>
    <t>SO 05.4.1 - Následná péče - 1.rok</t>
  </si>
  <si>
    <t>-1384972194</t>
  </si>
  <si>
    <t>1989772372</t>
  </si>
  <si>
    <t>(3,0)*(12+26+12+26)*0,0001*3</t>
  </si>
  <si>
    <t>-1322849989</t>
  </si>
  <si>
    <t>-815565679</t>
  </si>
  <si>
    <t>1056692939</t>
  </si>
  <si>
    <t>-1191442594</t>
  </si>
  <si>
    <t>SO 05.4.2 - Následná péče - 2.rok</t>
  </si>
  <si>
    <t>1692547561</t>
  </si>
  <si>
    <t>-2136741321</t>
  </si>
  <si>
    <t>-1491100427</t>
  </si>
  <si>
    <t>3,0*(12+26+12+26)*0,0001*3</t>
  </si>
  <si>
    <t>1733456991</t>
  </si>
  <si>
    <t>-407355134</t>
  </si>
  <si>
    <t>362009073</t>
  </si>
  <si>
    <t>1806050705</t>
  </si>
  <si>
    <t>SO 05.4.3 - Následná péče - 3.rok</t>
  </si>
  <si>
    <t>-1607541342</t>
  </si>
  <si>
    <t>1901684061</t>
  </si>
  <si>
    <t>-126646876</t>
  </si>
  <si>
    <t>1611267940</t>
  </si>
  <si>
    <t>916987787</t>
  </si>
  <si>
    <t>-1363533966</t>
  </si>
  <si>
    <t>-466119757</t>
  </si>
  <si>
    <t>VRN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</si>
  <si>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</si>
  <si>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</si>
  <si>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</si>
  <si>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</si>
  <si>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Finanční náklady</t>
  </si>
  <si>
    <t xml:space="preserve">    VRN9 -  Ostatní náklady</t>
  </si>
  <si>
    <t xml:space="preserve"> Vedlejší rozpočtové náklady</t>
  </si>
  <si>
    <t>VRN1</t>
  </si>
  <si>
    <t xml:space="preserve"> Průzkumné, geodetické a projektové práce</t>
  </si>
  <si>
    <t>011324000</t>
  </si>
  <si>
    <t>Archeologický průzkum</t>
  </si>
  <si>
    <t>soub</t>
  </si>
  <si>
    <t>1024</t>
  </si>
  <si>
    <t>2040535172</t>
  </si>
  <si>
    <t>01220100R</t>
  </si>
  <si>
    <t>Vytýčení inženýrských sítí</t>
  </si>
  <si>
    <t>-424481261</t>
  </si>
  <si>
    <t>Poznámka k položce:
Vytýčení inženýrských sítí dotčených nebo souvisejících se stavbou před nebo v průběhu stavby, včetně 6ti kopaných sond</t>
  </si>
  <si>
    <t>012203000</t>
  </si>
  <si>
    <t>Geodetické práce při provádění stavby</t>
  </si>
  <si>
    <t>-264225507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</si>
  <si>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</si>
  <si>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</si>
  <si>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012204000</t>
  </si>
  <si>
    <t>Vytýčení stavby</t>
  </si>
  <si>
    <t>-1663856815</t>
  </si>
  <si>
    <t xml:space="preserve">Vytýčení stavby </t>
  </si>
  <si>
    <t>012303000</t>
  </si>
  <si>
    <t>Geodetické práce po výstavbě</t>
  </si>
  <si>
    <t>2086003963</t>
  </si>
  <si>
    <t>Průzkumné, geodetické a projektové práce geodetické práce po výstavbě</t>
  </si>
  <si>
    <t>Poznámka k položce:
Součástí položky je zhotovení zaměření skutečného provedení stavby</t>
  </si>
  <si>
    <t>013254000</t>
  </si>
  <si>
    <t>Dokumentace skutečného provedení stavby</t>
  </si>
  <si>
    <t>1544367800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</si>
  <si>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</si>
  <si>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</si>
  <si>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</si>
  <si>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</si>
  <si>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030001001</t>
  </si>
  <si>
    <t>Náklady na zřízení staveniště v souladu s ZOV</t>
  </si>
  <si>
    <t>-132264123</t>
  </si>
  <si>
    <t>Základní rozdělení průvodních činností a nákladů zařízení staveniště</t>
  </si>
  <si>
    <t>Poznámka k položce:
Náklady na dokumentaci ZS, příprava pro území pro ZS včetně odstranění materiálů a konstrukcí, vybudování odběrných míst, zřízení přípojek energií, vlastní vybudování objektů ZS a provizorních komunikací.</t>
  </si>
  <si>
    <t>030001002</t>
  </si>
  <si>
    <t>Náklady na provoz a údržbu zařízení staveniště</t>
  </si>
  <si>
    <t>-1797817071</t>
  </si>
  <si>
    <t>Poznámka k položce:
Náklady na vybavení objektů, náklady na energie, úklid, údržbu, osvětlení, oplocení, opravy na objektech ZS, čištění ploch, zabezpečení staveniště.</t>
  </si>
  <si>
    <t>034303000</t>
  </si>
  <si>
    <t>Dopravní značení na staveništi</t>
  </si>
  <si>
    <t>1495442188</t>
  </si>
  <si>
    <t>Poznámka k položce:
Návrh dočasného dopravního značení po dobu realizace stavby dle situace C.5</t>
  </si>
  <si>
    <t>specifikace dle situace C.5</t>
  </si>
  <si>
    <t>039002003</t>
  </si>
  <si>
    <t>Zrušení zařízení staveniště</t>
  </si>
  <si>
    <t>621115635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</si>
  <si>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</si>
  <si>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</si>
  <si>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VRN4</t>
  </si>
  <si>
    <t xml:space="preserve"> Inženýrská činnost</t>
  </si>
  <si>
    <t>04140300R</t>
  </si>
  <si>
    <t>Náklady na zajištění kolektivní bezpečnosti osob</t>
  </si>
  <si>
    <t>162292577</t>
  </si>
  <si>
    <t>Náklady zhotovitele na zajištění kolektivní bezpečnosti osob pohybujících se po staveništi</t>
  </si>
  <si>
    <t>Poznámka k položce:
Náklady na zbudování, údržbu a zrušení:
- zabezpečení okrajů konstrukcí proti pádu osob
- komunikací pro pohyb osob ve staveništi
- přechodů přes výkopy
- a další prvky kolektivní ochrany osob, pokud nejsou jinde uvedeny</t>
  </si>
  <si>
    <t>VRN5</t>
  </si>
  <si>
    <t>Finanční náklady</t>
  </si>
  <si>
    <t>0532030R</t>
  </si>
  <si>
    <t>Úhrady za vzniklé škody</t>
  </si>
  <si>
    <t>354217716</t>
  </si>
  <si>
    <t>Poznámka k položce:
Položka zahrnuje úhradu nákladů za škody vzniklé na trvalém záboru pozemků pro SO 05 ( Zatravněná údolnice na p.č. 2293 - plocha 24106 m2)</t>
  </si>
  <si>
    <t>plocha trvalého záboru SO 05</t>
  </si>
  <si>
    <t>24106</t>
  </si>
  <si>
    <t>VRN9</t>
  </si>
  <si>
    <t xml:space="preserve"> Ostatní náklady</t>
  </si>
  <si>
    <t>09150301R</t>
  </si>
  <si>
    <t>Náklady na vyhotovení fotodokumentace</t>
  </si>
  <si>
    <t>243008658</t>
  </si>
  <si>
    <t>Náklady na vyhotovení fotodokumentace před stavbou, při stavbě a po ukončení stavby.</t>
  </si>
  <si>
    <t>09150320R</t>
  </si>
  <si>
    <t>Publicita projektu - zadání investora</t>
  </si>
  <si>
    <t>252121101</t>
  </si>
  <si>
    <t>Publicita projektu - dle zadání investora</t>
  </si>
  <si>
    <t>Poznámka k položce:
Prezentační deska trvalá A3 - 3ks, billboard dočasný - 1ks.</t>
  </si>
  <si>
    <t>09150330R</t>
  </si>
  <si>
    <t>Náklady na provedení zkoušek, revizí a měření</t>
  </si>
  <si>
    <t>-183391303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</si>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</sst>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2101102" TargetMode="External" /><Relationship Id="rId2" Type="http://schemas.openxmlformats.org/officeDocument/2006/relationships/hyperlink" Target="https://podminky.urs.cz/item/CS_URS_2024_01/112251102" TargetMode="External" /><Relationship Id="rId3" Type="http://schemas.openxmlformats.org/officeDocument/2006/relationships/hyperlink" Target="https://podminky.urs.cz/item/CS_URS_2024_01/113106192" TargetMode="External" /><Relationship Id="rId4" Type="http://schemas.openxmlformats.org/officeDocument/2006/relationships/hyperlink" Target="https://podminky.urs.cz/item/CS_URS_2024_01/122252205" TargetMode="External" /><Relationship Id="rId5" Type="http://schemas.openxmlformats.org/officeDocument/2006/relationships/hyperlink" Target="https://podminky.urs.cz/item/CS_URS_2024_01/132251101" TargetMode="External" /><Relationship Id="rId6" Type="http://schemas.openxmlformats.org/officeDocument/2006/relationships/hyperlink" Target="https://podminky.urs.cz/item/CS_URS_2024_01/162201402" TargetMode="External" /><Relationship Id="rId7" Type="http://schemas.openxmlformats.org/officeDocument/2006/relationships/hyperlink" Target="https://podminky.urs.cz/item/CS_URS_2024_01/162201412" TargetMode="External" /><Relationship Id="rId8" Type="http://schemas.openxmlformats.org/officeDocument/2006/relationships/hyperlink" Target="https://podminky.urs.cz/item/CS_URS_2024_01/162201422" TargetMode="External" /><Relationship Id="rId9" Type="http://schemas.openxmlformats.org/officeDocument/2006/relationships/hyperlink" Target="https://podminky.urs.cz/item/CS_URS_2024_01/162301932" TargetMode="External" /><Relationship Id="rId10" Type="http://schemas.openxmlformats.org/officeDocument/2006/relationships/hyperlink" Target="https://podminky.urs.cz/item/CS_URS_2024_01/162301972" TargetMode="External" /><Relationship Id="rId11" Type="http://schemas.openxmlformats.org/officeDocument/2006/relationships/hyperlink" Target="https://podminky.urs.cz/item/CS_URS_2024_01/162351103" TargetMode="External" /><Relationship Id="rId12" Type="http://schemas.openxmlformats.org/officeDocument/2006/relationships/hyperlink" Target="https://podminky.urs.cz/item/CS_URS_2024_01/162751117" TargetMode="External" /><Relationship Id="rId13" Type="http://schemas.openxmlformats.org/officeDocument/2006/relationships/hyperlink" Target="https://podminky.urs.cz/item/CS_URS_2024_01/162751119" TargetMode="External" /><Relationship Id="rId14" Type="http://schemas.openxmlformats.org/officeDocument/2006/relationships/hyperlink" Target="https://podminky.urs.cz/item/CS_URS_2024_01/166151101" TargetMode="External" /><Relationship Id="rId15" Type="http://schemas.openxmlformats.org/officeDocument/2006/relationships/hyperlink" Target="https://podminky.urs.cz/item/CS_URS_2024_01/167151111" TargetMode="External" /><Relationship Id="rId16" Type="http://schemas.openxmlformats.org/officeDocument/2006/relationships/hyperlink" Target="https://podminky.urs.cz/item/CS_URS_2024_01/171201231" TargetMode="External" /><Relationship Id="rId17" Type="http://schemas.openxmlformats.org/officeDocument/2006/relationships/hyperlink" Target="https://podminky.urs.cz/item/CS_URS_2024_01/171251201" TargetMode="External" /><Relationship Id="rId18" Type="http://schemas.openxmlformats.org/officeDocument/2006/relationships/hyperlink" Target="https://podminky.urs.cz/item/CS_URS_2024_01/174151101" TargetMode="External" /><Relationship Id="rId19" Type="http://schemas.openxmlformats.org/officeDocument/2006/relationships/hyperlink" Target="https://podminky.urs.cz/item/CS_URS_2024_01/181351113" TargetMode="External" /><Relationship Id="rId20" Type="http://schemas.openxmlformats.org/officeDocument/2006/relationships/hyperlink" Target="https://podminky.urs.cz/item/CS_URS_2024_01/181411122" TargetMode="External" /><Relationship Id="rId21" Type="http://schemas.openxmlformats.org/officeDocument/2006/relationships/hyperlink" Target="https://podminky.urs.cz/item/CS_URS_2024_01/181451121" TargetMode="External" /><Relationship Id="rId22" Type="http://schemas.openxmlformats.org/officeDocument/2006/relationships/hyperlink" Target="https://podminky.urs.cz/item/CS_URS_2024_01/181951111" TargetMode="External" /><Relationship Id="rId23" Type="http://schemas.openxmlformats.org/officeDocument/2006/relationships/hyperlink" Target="https://podminky.urs.cz/item/CS_URS_2024_01/181951112" TargetMode="External" /><Relationship Id="rId24" Type="http://schemas.openxmlformats.org/officeDocument/2006/relationships/hyperlink" Target="https://podminky.urs.cz/item/CS_URS_2024_01/182151111" TargetMode="External" /><Relationship Id="rId25" Type="http://schemas.openxmlformats.org/officeDocument/2006/relationships/hyperlink" Target="https://podminky.urs.cz/item/CS_URS_2024_01/182251101" TargetMode="External" /><Relationship Id="rId26" Type="http://schemas.openxmlformats.org/officeDocument/2006/relationships/hyperlink" Target="https://podminky.urs.cz/item/CS_URS_2024_01/182351133" TargetMode="External" /><Relationship Id="rId27" Type="http://schemas.openxmlformats.org/officeDocument/2006/relationships/hyperlink" Target="https://podminky.urs.cz/item/CS_URS_2024_01/213311113" TargetMode="External" /><Relationship Id="rId28" Type="http://schemas.openxmlformats.org/officeDocument/2006/relationships/hyperlink" Target="https://podminky.urs.cz/item/CS_URS_2024_01/274311128" TargetMode="External" /><Relationship Id="rId29" Type="http://schemas.openxmlformats.org/officeDocument/2006/relationships/hyperlink" Target="https://podminky.urs.cz/item/CS_URS_2024_01/274354111" TargetMode="External" /><Relationship Id="rId30" Type="http://schemas.openxmlformats.org/officeDocument/2006/relationships/hyperlink" Target="https://podminky.urs.cz/item/CS_URS_2024_01/274354211" TargetMode="External" /><Relationship Id="rId31" Type="http://schemas.openxmlformats.org/officeDocument/2006/relationships/hyperlink" Target="https://podminky.urs.cz/item/CS_URS_2024_01/274361116" TargetMode="External" /><Relationship Id="rId32" Type="http://schemas.openxmlformats.org/officeDocument/2006/relationships/hyperlink" Target="https://podminky.urs.cz/item/CS_URS_2024_01/274361412" TargetMode="External" /><Relationship Id="rId33" Type="http://schemas.openxmlformats.org/officeDocument/2006/relationships/hyperlink" Target="https://podminky.urs.cz/item/CS_URS_2024_01/317941121" TargetMode="External" /><Relationship Id="rId34" Type="http://schemas.openxmlformats.org/officeDocument/2006/relationships/hyperlink" Target="https://podminky.urs.cz/item/CS_URS_2024_01/451311111" TargetMode="External" /><Relationship Id="rId35" Type="http://schemas.openxmlformats.org/officeDocument/2006/relationships/hyperlink" Target="https://podminky.urs.cz/item/CS_URS_2024_01/451576121" TargetMode="External" /><Relationship Id="rId36" Type="http://schemas.openxmlformats.org/officeDocument/2006/relationships/hyperlink" Target="https://podminky.urs.cz/item/CS_URS_2024_01/452218142" TargetMode="External" /><Relationship Id="rId37" Type="http://schemas.openxmlformats.org/officeDocument/2006/relationships/hyperlink" Target="https://podminky.urs.cz/item/CS_URS_2024_01/457572111" TargetMode="External" /><Relationship Id="rId38" Type="http://schemas.openxmlformats.org/officeDocument/2006/relationships/hyperlink" Target="https://podminky.urs.cz/item/CS_URS_2024_01/462451114" TargetMode="External" /><Relationship Id="rId39" Type="http://schemas.openxmlformats.org/officeDocument/2006/relationships/hyperlink" Target="https://podminky.urs.cz/item/CS_URS_2024_01/465512127" TargetMode="External" /><Relationship Id="rId40" Type="http://schemas.openxmlformats.org/officeDocument/2006/relationships/hyperlink" Target="https://podminky.urs.cz/item/CS_URS_2024_01/561061121" TargetMode="External" /><Relationship Id="rId41" Type="http://schemas.openxmlformats.org/officeDocument/2006/relationships/hyperlink" Target="https://podminky.urs.cz/item/CS_URS_2024_01/564752111" TargetMode="External" /><Relationship Id="rId42" Type="http://schemas.openxmlformats.org/officeDocument/2006/relationships/hyperlink" Target="https://podminky.urs.cz/item/CS_URS_2024_01/564851111" TargetMode="External" /><Relationship Id="rId43" Type="http://schemas.openxmlformats.org/officeDocument/2006/relationships/hyperlink" Target="https://podminky.urs.cz/item/CS_URS_2024_01/564861111" TargetMode="External" /><Relationship Id="rId44" Type="http://schemas.openxmlformats.org/officeDocument/2006/relationships/hyperlink" Target="https://podminky.urs.cz/item/CS_URS_2024_01/565135121" TargetMode="External" /><Relationship Id="rId45" Type="http://schemas.openxmlformats.org/officeDocument/2006/relationships/hyperlink" Target="https://podminky.urs.cz/item/CS_URS_2024_01/571904111" TargetMode="External" /><Relationship Id="rId46" Type="http://schemas.openxmlformats.org/officeDocument/2006/relationships/hyperlink" Target="https://podminky.urs.cz/item/CS_URS_2024_01/573111115" TargetMode="External" /><Relationship Id="rId47" Type="http://schemas.openxmlformats.org/officeDocument/2006/relationships/hyperlink" Target="https://podminky.urs.cz/item/CS_URS_2024_01/573231106" TargetMode="External" /><Relationship Id="rId48" Type="http://schemas.openxmlformats.org/officeDocument/2006/relationships/hyperlink" Target="https://podminky.urs.cz/item/CS_URS_2024_01/577134121" TargetMode="External" /><Relationship Id="rId49" Type="http://schemas.openxmlformats.org/officeDocument/2006/relationships/hyperlink" Target="https://podminky.urs.cz/item/CS_URS_2024_01/912211111" TargetMode="External" /><Relationship Id="rId50" Type="http://schemas.openxmlformats.org/officeDocument/2006/relationships/hyperlink" Target="https://podminky.urs.cz/item/CS_URS_2024_01/914111111" TargetMode="External" /><Relationship Id="rId51" Type="http://schemas.openxmlformats.org/officeDocument/2006/relationships/hyperlink" Target="https://podminky.urs.cz/item/CS_URS_2024_01/914511111" TargetMode="External" /><Relationship Id="rId52" Type="http://schemas.openxmlformats.org/officeDocument/2006/relationships/hyperlink" Target="https://podminky.urs.cz/item/CS_URS_2024_01/916111122" TargetMode="External" /><Relationship Id="rId53" Type="http://schemas.openxmlformats.org/officeDocument/2006/relationships/hyperlink" Target="https://podminky.urs.cz/item/CS_URS_2024_01/916111123" TargetMode="External" /><Relationship Id="rId54" Type="http://schemas.openxmlformats.org/officeDocument/2006/relationships/hyperlink" Target="https://podminky.urs.cz/item/CS_URS_2024_01/916131213" TargetMode="External" /><Relationship Id="rId55" Type="http://schemas.openxmlformats.org/officeDocument/2006/relationships/hyperlink" Target="https://podminky.urs.cz/item/CS_URS_2024_01/916991121" TargetMode="External" /><Relationship Id="rId56" Type="http://schemas.openxmlformats.org/officeDocument/2006/relationships/hyperlink" Target="https://podminky.urs.cz/item/CS_URS_2024_01/919726202" TargetMode="External" /><Relationship Id="rId57" Type="http://schemas.openxmlformats.org/officeDocument/2006/relationships/hyperlink" Target="https://podminky.urs.cz/item/CS_URS_2024_01/919732211" TargetMode="External" /><Relationship Id="rId58" Type="http://schemas.openxmlformats.org/officeDocument/2006/relationships/hyperlink" Target="https://podminky.urs.cz/item/CS_URS_2024_01/931992121" TargetMode="External" /><Relationship Id="rId59" Type="http://schemas.openxmlformats.org/officeDocument/2006/relationships/hyperlink" Target="https://podminky.urs.cz/item/CS_URS_2024_01/931994151" TargetMode="External" /><Relationship Id="rId60" Type="http://schemas.openxmlformats.org/officeDocument/2006/relationships/hyperlink" Target="https://podminky.urs.cz/item/CS_URS_2024_01/938902201" TargetMode="External" /><Relationship Id="rId61" Type="http://schemas.openxmlformats.org/officeDocument/2006/relationships/hyperlink" Target="https://podminky.urs.cz/item/CS_URS_2024_01/953333318" TargetMode="External" /><Relationship Id="rId62" Type="http://schemas.openxmlformats.org/officeDocument/2006/relationships/hyperlink" Target="https://podminky.urs.cz/item/CS_URS_2024_01/953943121" TargetMode="External" /><Relationship Id="rId63" Type="http://schemas.openxmlformats.org/officeDocument/2006/relationships/hyperlink" Target="https://podminky.urs.cz/item/CS_URS_2024_01/966008112" TargetMode="External" /><Relationship Id="rId64" Type="http://schemas.openxmlformats.org/officeDocument/2006/relationships/hyperlink" Target="https://podminky.urs.cz/item/CS_URS_2024_01/997221571" TargetMode="External" /><Relationship Id="rId65" Type="http://schemas.openxmlformats.org/officeDocument/2006/relationships/hyperlink" Target="https://podminky.urs.cz/item/CS_URS_2024_01/997221579" TargetMode="External" /><Relationship Id="rId66" Type="http://schemas.openxmlformats.org/officeDocument/2006/relationships/hyperlink" Target="https://podminky.urs.cz/item/CS_URS_2024_01/997221625" TargetMode="External" /><Relationship Id="rId67" Type="http://schemas.openxmlformats.org/officeDocument/2006/relationships/hyperlink" Target="https://podminky.urs.cz/item/CS_URS_2024_01/998225111" TargetMode="External" /><Relationship Id="rId68" Type="http://schemas.openxmlformats.org/officeDocument/2006/relationships/hyperlink" Target="https://podminky.urs.cz/item/CS_URS_2024_01/767995114" TargetMode="External" /><Relationship Id="rId69" Type="http://schemas.openxmlformats.org/officeDocument/2006/relationships/hyperlink" Target="https://podminky.urs.cz/item/CS_URS_2024_01/998767101" TargetMode="External" /><Relationship Id="rId70" Type="http://schemas.openxmlformats.org/officeDocument/2006/relationships/hyperlink" Target="https://podminky.urs.cz/item/CS_URS_2024_01/789421212" TargetMode="External" /><Relationship Id="rId7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24" TargetMode="External" /><Relationship Id="rId2" Type="http://schemas.openxmlformats.org/officeDocument/2006/relationships/hyperlink" Target="https://podminky.urs.cz/item/CS_URS_2024_01/131251104" TargetMode="External" /><Relationship Id="rId3" Type="http://schemas.openxmlformats.org/officeDocument/2006/relationships/hyperlink" Target="https://podminky.urs.cz/item/CS_URS_2024_01/162451106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6715111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81351113" TargetMode="External" /><Relationship Id="rId9" Type="http://schemas.openxmlformats.org/officeDocument/2006/relationships/hyperlink" Target="https://podminky.urs.cz/item/CS_URS_2024_01/181451121" TargetMode="External" /><Relationship Id="rId10" Type="http://schemas.openxmlformats.org/officeDocument/2006/relationships/hyperlink" Target="https://podminky.urs.cz/item/CS_URS_2024_01/181951111" TargetMode="External" /><Relationship Id="rId11" Type="http://schemas.openxmlformats.org/officeDocument/2006/relationships/hyperlink" Target="https://podminky.urs.cz/item/CS_URS_2024_01/183403114" TargetMode="External" /><Relationship Id="rId12" Type="http://schemas.openxmlformats.org/officeDocument/2006/relationships/hyperlink" Target="https://podminky.urs.cz/item/CS_URS_2024_01/183403151" TargetMode="External" /><Relationship Id="rId13" Type="http://schemas.openxmlformats.org/officeDocument/2006/relationships/hyperlink" Target="https://podminky.urs.cz/item/CS_URS_2024_01/183403152" TargetMode="External" /><Relationship Id="rId14" Type="http://schemas.openxmlformats.org/officeDocument/2006/relationships/hyperlink" Target="https://podminky.urs.cz/item/CS_URS_2024_01/183403153" TargetMode="External" /><Relationship Id="rId15" Type="http://schemas.openxmlformats.org/officeDocument/2006/relationships/hyperlink" Target="https://podminky.urs.cz/item/CS_URS_2024_01/183403161" TargetMode="External" /><Relationship Id="rId16" Type="http://schemas.openxmlformats.org/officeDocument/2006/relationships/hyperlink" Target="https://podminky.urs.cz/item/CS_URS_2024_01/183551213" TargetMode="External" /><Relationship Id="rId17" Type="http://schemas.openxmlformats.org/officeDocument/2006/relationships/hyperlink" Target="https://podminky.urs.cz/item/CS_URS_2024_01/184853521" TargetMode="External" /><Relationship Id="rId18" Type="http://schemas.openxmlformats.org/officeDocument/2006/relationships/hyperlink" Target="https://podminky.urs.cz/item/CS_URS_2024_01/462511161" TargetMode="External" /><Relationship Id="rId19" Type="http://schemas.openxmlformats.org/officeDocument/2006/relationships/hyperlink" Target="https://podminky.urs.cz/item/CS_URS_2024_01/462511169" TargetMode="External" /><Relationship Id="rId20" Type="http://schemas.openxmlformats.org/officeDocument/2006/relationships/hyperlink" Target="https://podminky.urs.cz/item/CS_URS_2024_01/998231311" TargetMode="External" /><Relationship Id="rId2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331" TargetMode="External" /><Relationship Id="rId2" Type="http://schemas.openxmlformats.org/officeDocument/2006/relationships/hyperlink" Target="https://podminky.urs.cz/item/CS_URS_2024_01/111151331" TargetMode="External" /><Relationship Id="rId3" Type="http://schemas.openxmlformats.org/officeDocument/2006/relationships/hyperlink" Target="https://podminky.urs.cz/item/CS_URS_2024_01/111151331" TargetMode="External" /><Relationship Id="rId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101115" TargetMode="External" /><Relationship Id="rId2" Type="http://schemas.openxmlformats.org/officeDocument/2006/relationships/hyperlink" Target="https://podminky.urs.cz/item/CS_URS_2024_01/183111114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102211" TargetMode="External" /><Relationship Id="rId5" Type="http://schemas.openxmlformats.org/officeDocument/2006/relationships/hyperlink" Target="https://podminky.urs.cz/item/CS_URS_2024_01/184215133" TargetMode="External" /><Relationship Id="rId6" Type="http://schemas.openxmlformats.org/officeDocument/2006/relationships/hyperlink" Target="https://podminky.urs.cz/item/CS_URS_2024_01/184215411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813111" TargetMode="External" /><Relationship Id="rId9" Type="http://schemas.openxmlformats.org/officeDocument/2006/relationships/hyperlink" Target="https://podminky.urs.cz/item/CS_URS_2024_01/184911431" TargetMode="External" /><Relationship Id="rId10" Type="http://schemas.openxmlformats.org/officeDocument/2006/relationships/hyperlink" Target="https://podminky.urs.cz/item/CS_URS_2024_01/185804311" TargetMode="External" /><Relationship Id="rId11" Type="http://schemas.openxmlformats.org/officeDocument/2006/relationships/hyperlink" Target="https://podminky.urs.cz/item/CS_URS_2024_01/185851121" TargetMode="External" /><Relationship Id="rId12" Type="http://schemas.openxmlformats.org/officeDocument/2006/relationships/hyperlink" Target="https://podminky.urs.cz/item/CS_URS_2024_01/348951251" TargetMode="External" /><Relationship Id="rId13" Type="http://schemas.openxmlformats.org/officeDocument/2006/relationships/hyperlink" Target="https://podminky.urs.cz/item/CS_URS_2024_01/998231311" TargetMode="External" /><Relationship Id="rId14" Type="http://schemas.openxmlformats.org/officeDocument/2006/relationships/hyperlink" Target="https://podminky.urs.cz/item/CS_URS_2024_01/762113110" TargetMode="External" /><Relationship Id="rId15" Type="http://schemas.openxmlformats.org/officeDocument/2006/relationships/hyperlink" Target="https://podminky.urs.cz/item/CS_URS_2024_01/998762101" TargetMode="External" /><Relationship Id="rId1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51616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101115" TargetMode="External" /><Relationship Id="rId2" Type="http://schemas.openxmlformats.org/officeDocument/2006/relationships/hyperlink" Target="https://podminky.urs.cz/item/CS_URS_2024_01/183111114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102211" TargetMode="External" /><Relationship Id="rId5" Type="http://schemas.openxmlformats.org/officeDocument/2006/relationships/hyperlink" Target="https://podminky.urs.cz/item/CS_URS_2024_01/184215133" TargetMode="External" /><Relationship Id="rId6" Type="http://schemas.openxmlformats.org/officeDocument/2006/relationships/hyperlink" Target="https://podminky.urs.cz/item/CS_URS_2024_01/184215411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813111" TargetMode="External" /><Relationship Id="rId9" Type="http://schemas.openxmlformats.org/officeDocument/2006/relationships/hyperlink" Target="https://podminky.urs.cz/item/CS_URS_2024_01/184911431" TargetMode="External" /><Relationship Id="rId10" Type="http://schemas.openxmlformats.org/officeDocument/2006/relationships/hyperlink" Target="https://podminky.urs.cz/item/CS_URS_2024_01/185804311" TargetMode="External" /><Relationship Id="rId11" Type="http://schemas.openxmlformats.org/officeDocument/2006/relationships/hyperlink" Target="https://podminky.urs.cz/item/CS_URS_2024_01/185851121" TargetMode="External" /><Relationship Id="rId12" Type="http://schemas.openxmlformats.org/officeDocument/2006/relationships/hyperlink" Target="https://podminky.urs.cz/item/CS_URS_2024_01/348951251" TargetMode="External" /><Relationship Id="rId13" Type="http://schemas.openxmlformats.org/officeDocument/2006/relationships/hyperlink" Target="https://podminky.urs.cz/item/CS_URS_2024_01/998231311" TargetMode="External" /><Relationship Id="rId14" Type="http://schemas.openxmlformats.org/officeDocument/2006/relationships/hyperlink" Target="https://podminky.urs.cz/item/CS_URS_2024_01/762113110" TargetMode="External" /><Relationship Id="rId15" Type="http://schemas.openxmlformats.org/officeDocument/2006/relationships/hyperlink" Target="https://podminky.urs.cz/item/CS_URS_2024_01/998762101" TargetMode="External" /><Relationship Id="rId1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51616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12101102" TargetMode="External" /><Relationship Id="rId3" Type="http://schemas.openxmlformats.org/officeDocument/2006/relationships/hyperlink" Target="https://podminky.urs.cz/item/CS_URS_2024_01/112251102" TargetMode="External" /><Relationship Id="rId4" Type="http://schemas.openxmlformats.org/officeDocument/2006/relationships/hyperlink" Target="https://podminky.urs.cz/item/CS_URS_2024_01/122252206" TargetMode="External" /><Relationship Id="rId5" Type="http://schemas.openxmlformats.org/officeDocument/2006/relationships/hyperlink" Target="https://podminky.urs.cz/item/CS_URS_2024_01/129001101" TargetMode="External" /><Relationship Id="rId6" Type="http://schemas.openxmlformats.org/officeDocument/2006/relationships/hyperlink" Target="https://podminky.urs.cz/item/CS_URS_2024_01/132251101" TargetMode="External" /><Relationship Id="rId7" Type="http://schemas.openxmlformats.org/officeDocument/2006/relationships/hyperlink" Target="https://podminky.urs.cz/item/CS_URS_2024_01/162201402" TargetMode="External" /><Relationship Id="rId8" Type="http://schemas.openxmlformats.org/officeDocument/2006/relationships/hyperlink" Target="https://podminky.urs.cz/item/CS_URS_2024_01/162201412" TargetMode="External" /><Relationship Id="rId9" Type="http://schemas.openxmlformats.org/officeDocument/2006/relationships/hyperlink" Target="https://podminky.urs.cz/item/CS_URS_2024_01/162201422" TargetMode="External" /><Relationship Id="rId10" Type="http://schemas.openxmlformats.org/officeDocument/2006/relationships/hyperlink" Target="https://podminky.urs.cz/item/CS_URS_2024_01/162301501" TargetMode="External" /><Relationship Id="rId11" Type="http://schemas.openxmlformats.org/officeDocument/2006/relationships/hyperlink" Target="https://podminky.urs.cz/item/CS_URS_2024_01/162301932" TargetMode="External" /><Relationship Id="rId12" Type="http://schemas.openxmlformats.org/officeDocument/2006/relationships/hyperlink" Target="https://podminky.urs.cz/item/CS_URS_2024_01/162301972" TargetMode="External" /><Relationship Id="rId13" Type="http://schemas.openxmlformats.org/officeDocument/2006/relationships/hyperlink" Target="https://podminky.urs.cz/item/CS_URS_2024_01/162351103" TargetMode="External" /><Relationship Id="rId14" Type="http://schemas.openxmlformats.org/officeDocument/2006/relationships/hyperlink" Target="https://podminky.urs.cz/item/CS_URS_2024_01/162751117" TargetMode="External" /><Relationship Id="rId15" Type="http://schemas.openxmlformats.org/officeDocument/2006/relationships/hyperlink" Target="https://podminky.urs.cz/item/CS_URS_2024_01/162751119" TargetMode="External" /><Relationship Id="rId16" Type="http://schemas.openxmlformats.org/officeDocument/2006/relationships/hyperlink" Target="https://podminky.urs.cz/item/CS_URS_2024_01/166151101" TargetMode="External" /><Relationship Id="rId17" Type="http://schemas.openxmlformats.org/officeDocument/2006/relationships/hyperlink" Target="https://podminky.urs.cz/item/CS_URS_2024_01/167151111" TargetMode="External" /><Relationship Id="rId18" Type="http://schemas.openxmlformats.org/officeDocument/2006/relationships/hyperlink" Target="https://podminky.urs.cz/item/CS_URS_2024_01/171201231" TargetMode="External" /><Relationship Id="rId19" Type="http://schemas.openxmlformats.org/officeDocument/2006/relationships/hyperlink" Target="https://podminky.urs.cz/item/CS_URS_2024_01/171251201" TargetMode="External" /><Relationship Id="rId20" Type="http://schemas.openxmlformats.org/officeDocument/2006/relationships/hyperlink" Target="https://podminky.urs.cz/item/CS_URS_2024_01/174151101" TargetMode="External" /><Relationship Id="rId21" Type="http://schemas.openxmlformats.org/officeDocument/2006/relationships/hyperlink" Target="https://podminky.urs.cz/item/CS_URS_2024_01/181411122" TargetMode="External" /><Relationship Id="rId22" Type="http://schemas.openxmlformats.org/officeDocument/2006/relationships/hyperlink" Target="https://podminky.urs.cz/item/CS_URS_2024_01/181451121" TargetMode="External" /><Relationship Id="rId23" Type="http://schemas.openxmlformats.org/officeDocument/2006/relationships/hyperlink" Target="https://podminky.urs.cz/item/CS_URS_2024_01/181951111" TargetMode="External" /><Relationship Id="rId24" Type="http://schemas.openxmlformats.org/officeDocument/2006/relationships/hyperlink" Target="https://podminky.urs.cz/item/CS_URS_2024_01/181951112" TargetMode="External" /><Relationship Id="rId25" Type="http://schemas.openxmlformats.org/officeDocument/2006/relationships/hyperlink" Target="https://podminky.urs.cz/item/CS_URS_2024_01/182151111" TargetMode="External" /><Relationship Id="rId26" Type="http://schemas.openxmlformats.org/officeDocument/2006/relationships/hyperlink" Target="https://podminky.urs.cz/item/CS_URS_2024_01/182251101" TargetMode="External" /><Relationship Id="rId27" Type="http://schemas.openxmlformats.org/officeDocument/2006/relationships/hyperlink" Target="https://podminky.urs.cz/item/CS_URS_2024_01/182351133" TargetMode="External" /><Relationship Id="rId28" Type="http://schemas.openxmlformats.org/officeDocument/2006/relationships/hyperlink" Target="https://podminky.urs.cz/item/CS_URS_2024_01/213311113" TargetMode="External" /><Relationship Id="rId29" Type="http://schemas.openxmlformats.org/officeDocument/2006/relationships/hyperlink" Target="https://podminky.urs.cz/item/CS_URS_2024_01/274311128" TargetMode="External" /><Relationship Id="rId30" Type="http://schemas.openxmlformats.org/officeDocument/2006/relationships/hyperlink" Target="https://podminky.urs.cz/item/CS_URS_2024_01/274354111" TargetMode="External" /><Relationship Id="rId31" Type="http://schemas.openxmlformats.org/officeDocument/2006/relationships/hyperlink" Target="https://podminky.urs.cz/item/CS_URS_2024_01/274354211" TargetMode="External" /><Relationship Id="rId32" Type="http://schemas.openxmlformats.org/officeDocument/2006/relationships/hyperlink" Target="https://podminky.urs.cz/item/CS_URS_2024_01/274361116" TargetMode="External" /><Relationship Id="rId33" Type="http://schemas.openxmlformats.org/officeDocument/2006/relationships/hyperlink" Target="https://podminky.urs.cz/item/CS_URS_2024_01/274361412" TargetMode="External" /><Relationship Id="rId34" Type="http://schemas.openxmlformats.org/officeDocument/2006/relationships/hyperlink" Target="https://podminky.urs.cz/item/CS_URS_2024_01/317941121" TargetMode="External" /><Relationship Id="rId35" Type="http://schemas.openxmlformats.org/officeDocument/2006/relationships/hyperlink" Target="https://podminky.urs.cz/item/CS_URS_2024_01/451311111" TargetMode="External" /><Relationship Id="rId36" Type="http://schemas.openxmlformats.org/officeDocument/2006/relationships/hyperlink" Target="https://podminky.urs.cz/item/CS_URS_2024_01/451576121" TargetMode="External" /><Relationship Id="rId37" Type="http://schemas.openxmlformats.org/officeDocument/2006/relationships/hyperlink" Target="https://podminky.urs.cz/item/CS_URS_2024_01/452218142" TargetMode="External" /><Relationship Id="rId38" Type="http://schemas.openxmlformats.org/officeDocument/2006/relationships/hyperlink" Target="https://podminky.urs.cz/item/CS_URS_2024_01/457572111" TargetMode="External" /><Relationship Id="rId39" Type="http://schemas.openxmlformats.org/officeDocument/2006/relationships/hyperlink" Target="https://podminky.urs.cz/item/CS_URS_2024_01/462451114" TargetMode="External" /><Relationship Id="rId40" Type="http://schemas.openxmlformats.org/officeDocument/2006/relationships/hyperlink" Target="https://podminky.urs.cz/item/CS_URS_2024_01/465512127" TargetMode="External" /><Relationship Id="rId41" Type="http://schemas.openxmlformats.org/officeDocument/2006/relationships/hyperlink" Target="https://podminky.urs.cz/item/CS_URS_2024_01/561061131" TargetMode="External" /><Relationship Id="rId42" Type="http://schemas.openxmlformats.org/officeDocument/2006/relationships/hyperlink" Target="https://podminky.urs.cz/item/CS_URS_2024_01/564752111" TargetMode="External" /><Relationship Id="rId43" Type="http://schemas.openxmlformats.org/officeDocument/2006/relationships/hyperlink" Target="https://podminky.urs.cz/item/CS_URS_2024_01/564762111" TargetMode="External" /><Relationship Id="rId44" Type="http://schemas.openxmlformats.org/officeDocument/2006/relationships/hyperlink" Target="https://podminky.urs.cz/item/CS_URS_2024_01/564861111" TargetMode="External" /><Relationship Id="rId45" Type="http://schemas.openxmlformats.org/officeDocument/2006/relationships/hyperlink" Target="https://podminky.urs.cz/item/CS_URS_2024_01/565135121" TargetMode="External" /><Relationship Id="rId46" Type="http://schemas.openxmlformats.org/officeDocument/2006/relationships/hyperlink" Target="https://podminky.urs.cz/item/CS_URS_2024_01/571904111" TargetMode="External" /><Relationship Id="rId47" Type="http://schemas.openxmlformats.org/officeDocument/2006/relationships/hyperlink" Target="https://podminky.urs.cz/item/CS_URS_2024_01/573111115" TargetMode="External" /><Relationship Id="rId48" Type="http://schemas.openxmlformats.org/officeDocument/2006/relationships/hyperlink" Target="https://podminky.urs.cz/item/CS_URS_2024_01/573231106" TargetMode="External" /><Relationship Id="rId49" Type="http://schemas.openxmlformats.org/officeDocument/2006/relationships/hyperlink" Target="https://podminky.urs.cz/item/CS_URS_2024_01/577134121" TargetMode="External" /><Relationship Id="rId50" Type="http://schemas.openxmlformats.org/officeDocument/2006/relationships/hyperlink" Target="https://podminky.urs.cz/item/CS_URS_2024_01/584121111" TargetMode="External" /><Relationship Id="rId51" Type="http://schemas.openxmlformats.org/officeDocument/2006/relationships/hyperlink" Target="https://podminky.urs.cz/item/CS_URS_2024_01/597361121" TargetMode="External" /><Relationship Id="rId52" Type="http://schemas.openxmlformats.org/officeDocument/2006/relationships/hyperlink" Target="https://podminky.urs.cz/item/CS_URS_2024_01/912211111" TargetMode="External" /><Relationship Id="rId53" Type="http://schemas.openxmlformats.org/officeDocument/2006/relationships/hyperlink" Target="https://podminky.urs.cz/item/CS_URS_2024_01/914111111" TargetMode="External" /><Relationship Id="rId54" Type="http://schemas.openxmlformats.org/officeDocument/2006/relationships/hyperlink" Target="https://podminky.urs.cz/item/CS_URS_2024_01/914511111" TargetMode="External" /><Relationship Id="rId55" Type="http://schemas.openxmlformats.org/officeDocument/2006/relationships/hyperlink" Target="https://podminky.urs.cz/item/CS_URS_2024_01/916111122" TargetMode="External" /><Relationship Id="rId56" Type="http://schemas.openxmlformats.org/officeDocument/2006/relationships/hyperlink" Target="https://podminky.urs.cz/item/CS_URS_2024_01/916111123" TargetMode="External" /><Relationship Id="rId57" Type="http://schemas.openxmlformats.org/officeDocument/2006/relationships/hyperlink" Target="https://podminky.urs.cz/item/CS_URS_2024_01/916131213" TargetMode="External" /><Relationship Id="rId58" Type="http://schemas.openxmlformats.org/officeDocument/2006/relationships/hyperlink" Target="https://podminky.urs.cz/item/CS_URS_2024_01/916991121" TargetMode="External" /><Relationship Id="rId59" Type="http://schemas.openxmlformats.org/officeDocument/2006/relationships/hyperlink" Target="https://podminky.urs.cz/item/CS_URS_2024_01/919726202" TargetMode="External" /><Relationship Id="rId60" Type="http://schemas.openxmlformats.org/officeDocument/2006/relationships/hyperlink" Target="https://podminky.urs.cz/item/CS_URS_2024_01/919732211" TargetMode="External" /><Relationship Id="rId61" Type="http://schemas.openxmlformats.org/officeDocument/2006/relationships/hyperlink" Target="https://podminky.urs.cz/item/CS_URS_2024_01/931992121" TargetMode="External" /><Relationship Id="rId62" Type="http://schemas.openxmlformats.org/officeDocument/2006/relationships/hyperlink" Target="https://podminky.urs.cz/item/CS_URS_2024_01/931994151" TargetMode="External" /><Relationship Id="rId63" Type="http://schemas.openxmlformats.org/officeDocument/2006/relationships/hyperlink" Target="https://podminky.urs.cz/item/CS_URS_2024_01/938902201" TargetMode="External" /><Relationship Id="rId64" Type="http://schemas.openxmlformats.org/officeDocument/2006/relationships/hyperlink" Target="https://podminky.urs.cz/item/CS_URS_2024_01/938902452" TargetMode="External" /><Relationship Id="rId65" Type="http://schemas.openxmlformats.org/officeDocument/2006/relationships/hyperlink" Target="https://podminky.urs.cz/item/CS_URS_2024_01/953333318" TargetMode="External" /><Relationship Id="rId66" Type="http://schemas.openxmlformats.org/officeDocument/2006/relationships/hyperlink" Target="https://podminky.urs.cz/item/CS_URS_2024_01/953943121" TargetMode="External" /><Relationship Id="rId67" Type="http://schemas.openxmlformats.org/officeDocument/2006/relationships/hyperlink" Target="https://podminky.urs.cz/item/CS_URS_2024_01/998225111" TargetMode="External" /><Relationship Id="rId68" Type="http://schemas.openxmlformats.org/officeDocument/2006/relationships/hyperlink" Target="https://podminky.urs.cz/item/CS_URS_2024_01/767995114" TargetMode="External" /><Relationship Id="rId69" Type="http://schemas.openxmlformats.org/officeDocument/2006/relationships/hyperlink" Target="https://podminky.urs.cz/item/CS_URS_2024_01/998767101" TargetMode="External" /><Relationship Id="rId70" Type="http://schemas.openxmlformats.org/officeDocument/2006/relationships/hyperlink" Target="https://podminky.urs.cz/item/CS_URS_2024_01/789421212" TargetMode="External" /><Relationship Id="rId7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101115" TargetMode="External" /><Relationship Id="rId2" Type="http://schemas.openxmlformats.org/officeDocument/2006/relationships/hyperlink" Target="https://podminky.urs.cz/item/CS_URS_2024_01/183111114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102211" TargetMode="External" /><Relationship Id="rId5" Type="http://schemas.openxmlformats.org/officeDocument/2006/relationships/hyperlink" Target="https://podminky.urs.cz/item/CS_URS_2024_01/184215133" TargetMode="External" /><Relationship Id="rId6" Type="http://schemas.openxmlformats.org/officeDocument/2006/relationships/hyperlink" Target="https://podminky.urs.cz/item/CS_URS_2024_01/184215411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813111" TargetMode="External" /><Relationship Id="rId9" Type="http://schemas.openxmlformats.org/officeDocument/2006/relationships/hyperlink" Target="https://podminky.urs.cz/item/CS_URS_2024_01/184911431" TargetMode="External" /><Relationship Id="rId10" Type="http://schemas.openxmlformats.org/officeDocument/2006/relationships/hyperlink" Target="https://podminky.urs.cz/item/CS_URS_2024_01/185804311" TargetMode="External" /><Relationship Id="rId11" Type="http://schemas.openxmlformats.org/officeDocument/2006/relationships/hyperlink" Target="https://podminky.urs.cz/item/CS_URS_2024_01/185851121" TargetMode="External" /><Relationship Id="rId12" Type="http://schemas.openxmlformats.org/officeDocument/2006/relationships/hyperlink" Target="https://podminky.urs.cz/item/CS_URS_2024_01/348951251" TargetMode="External" /><Relationship Id="rId13" Type="http://schemas.openxmlformats.org/officeDocument/2006/relationships/hyperlink" Target="https://podminky.urs.cz/item/CS_URS_2024_01/998231311" TargetMode="External" /><Relationship Id="rId14" Type="http://schemas.openxmlformats.org/officeDocument/2006/relationships/hyperlink" Target="https://podminky.urs.cz/item/CS_URS_2024_01/762113110" TargetMode="External" /><Relationship Id="rId15" Type="http://schemas.openxmlformats.org/officeDocument/2006/relationships/hyperlink" Target="https://podminky.urs.cz/item/CS_URS_2024_01/998762101" TargetMode="External" /><Relationship Id="rId1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51616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101115" TargetMode="External" /><Relationship Id="rId2" Type="http://schemas.openxmlformats.org/officeDocument/2006/relationships/hyperlink" Target="https://podminky.urs.cz/item/CS_URS_2024_01/183111114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102211" TargetMode="External" /><Relationship Id="rId5" Type="http://schemas.openxmlformats.org/officeDocument/2006/relationships/hyperlink" Target="https://podminky.urs.cz/item/CS_URS_2024_01/184215133" TargetMode="External" /><Relationship Id="rId6" Type="http://schemas.openxmlformats.org/officeDocument/2006/relationships/hyperlink" Target="https://podminky.urs.cz/item/CS_URS_2024_01/184215411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813111" TargetMode="External" /><Relationship Id="rId9" Type="http://schemas.openxmlformats.org/officeDocument/2006/relationships/hyperlink" Target="https://podminky.urs.cz/item/CS_URS_2024_01/184911431" TargetMode="External" /><Relationship Id="rId10" Type="http://schemas.openxmlformats.org/officeDocument/2006/relationships/hyperlink" Target="https://podminky.urs.cz/item/CS_URS_2024_01/185804311" TargetMode="External" /><Relationship Id="rId11" Type="http://schemas.openxmlformats.org/officeDocument/2006/relationships/hyperlink" Target="https://podminky.urs.cz/item/CS_URS_2024_01/185851121" TargetMode="External" /><Relationship Id="rId12" Type="http://schemas.openxmlformats.org/officeDocument/2006/relationships/hyperlink" Target="https://podminky.urs.cz/item/CS_URS_2024_01/348951251" TargetMode="External" /><Relationship Id="rId13" Type="http://schemas.openxmlformats.org/officeDocument/2006/relationships/hyperlink" Target="https://podminky.urs.cz/item/CS_URS_2024_01/998231311" TargetMode="External" /><Relationship Id="rId14" Type="http://schemas.openxmlformats.org/officeDocument/2006/relationships/hyperlink" Target="https://podminky.urs.cz/item/CS_URS_2024_01/762113110" TargetMode="External" /><Relationship Id="rId15" Type="http://schemas.openxmlformats.org/officeDocument/2006/relationships/hyperlink" Target="https://podminky.urs.cz/item/CS_URS_2024_01/998762101" TargetMode="External" /><Relationship Id="rId16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51616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4801121" TargetMode="External" /><Relationship Id="rId2" Type="http://schemas.openxmlformats.org/officeDocument/2006/relationships/hyperlink" Target="https://podminky.urs.cz/item/CS_URS_2024_01/184806111" TargetMode="External" /><Relationship Id="rId3" Type="http://schemas.openxmlformats.org/officeDocument/2006/relationships/hyperlink" Target="https://podminky.urs.cz/item/CS_URS_2024_01/184851616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223" TargetMode="External" /><Relationship Id="rId2" Type="http://schemas.openxmlformats.org/officeDocument/2006/relationships/hyperlink" Target="https://podminky.urs.cz/item/CS_URS_2024_01/113154333" TargetMode="External" /><Relationship Id="rId3" Type="http://schemas.openxmlformats.org/officeDocument/2006/relationships/hyperlink" Target="https://podminky.urs.cz/item/CS_URS_2024_01/113202111" TargetMode="External" /><Relationship Id="rId4" Type="http://schemas.openxmlformats.org/officeDocument/2006/relationships/hyperlink" Target="https://podminky.urs.cz/item/CS_URS_2024_01/122252204" TargetMode="External" /><Relationship Id="rId5" Type="http://schemas.openxmlformats.org/officeDocument/2006/relationships/hyperlink" Target="https://podminky.urs.cz/item/CS_URS_2024_01/162351103" TargetMode="External" /><Relationship Id="rId6" Type="http://schemas.openxmlformats.org/officeDocument/2006/relationships/hyperlink" Target="https://podminky.urs.cz/item/CS_URS_2024_01/162751117" TargetMode="External" /><Relationship Id="rId7" Type="http://schemas.openxmlformats.org/officeDocument/2006/relationships/hyperlink" Target="https://podminky.urs.cz/item/CS_URS_2024_01/162751119" TargetMode="External" /><Relationship Id="rId8" Type="http://schemas.openxmlformats.org/officeDocument/2006/relationships/hyperlink" Target="https://podminky.urs.cz/item/CS_URS_2024_01/166151101" TargetMode="External" /><Relationship Id="rId9" Type="http://schemas.openxmlformats.org/officeDocument/2006/relationships/hyperlink" Target="https://podminky.urs.cz/item/CS_URS_2024_01/167151111" TargetMode="External" /><Relationship Id="rId10" Type="http://schemas.openxmlformats.org/officeDocument/2006/relationships/hyperlink" Target="https://podminky.urs.cz/item/CS_URS_2024_01/171201231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411122" TargetMode="External" /><Relationship Id="rId14" Type="http://schemas.openxmlformats.org/officeDocument/2006/relationships/hyperlink" Target="https://podminky.urs.cz/item/CS_URS_2024_01/181451121" TargetMode="External" /><Relationship Id="rId15" Type="http://schemas.openxmlformats.org/officeDocument/2006/relationships/hyperlink" Target="https://podminky.urs.cz/item/CS_URS_2024_01/181951111" TargetMode="External" /><Relationship Id="rId16" Type="http://schemas.openxmlformats.org/officeDocument/2006/relationships/hyperlink" Target="https://podminky.urs.cz/item/CS_URS_2024_01/181951112" TargetMode="External" /><Relationship Id="rId17" Type="http://schemas.openxmlformats.org/officeDocument/2006/relationships/hyperlink" Target="https://podminky.urs.cz/item/CS_URS_2024_01/182251101" TargetMode="External" /><Relationship Id="rId18" Type="http://schemas.openxmlformats.org/officeDocument/2006/relationships/hyperlink" Target="https://podminky.urs.cz/item/CS_URS_2024_01/182351123" TargetMode="External" /><Relationship Id="rId19" Type="http://schemas.openxmlformats.org/officeDocument/2006/relationships/hyperlink" Target="https://podminky.urs.cz/item/CS_URS_2024_01/451311111" TargetMode="External" /><Relationship Id="rId20" Type="http://schemas.openxmlformats.org/officeDocument/2006/relationships/hyperlink" Target="https://podminky.urs.cz/item/CS_URS_2024_01/451576121" TargetMode="External" /><Relationship Id="rId21" Type="http://schemas.openxmlformats.org/officeDocument/2006/relationships/hyperlink" Target="https://podminky.urs.cz/item/CS_URS_2024_01/465512127" TargetMode="External" /><Relationship Id="rId22" Type="http://schemas.openxmlformats.org/officeDocument/2006/relationships/hyperlink" Target="https://podminky.urs.cz/item/CS_URS_2024_01/561061121" TargetMode="External" /><Relationship Id="rId23" Type="http://schemas.openxmlformats.org/officeDocument/2006/relationships/hyperlink" Target="https://podminky.urs.cz/item/CS_URS_2024_01/564752111" TargetMode="External" /><Relationship Id="rId24" Type="http://schemas.openxmlformats.org/officeDocument/2006/relationships/hyperlink" Target="https://podminky.urs.cz/item/CS_URS_2024_01/564861111" TargetMode="External" /><Relationship Id="rId25" Type="http://schemas.openxmlformats.org/officeDocument/2006/relationships/hyperlink" Target="https://podminky.urs.cz/item/CS_URS_2024_01/565135121" TargetMode="External" /><Relationship Id="rId26" Type="http://schemas.openxmlformats.org/officeDocument/2006/relationships/hyperlink" Target="https://podminky.urs.cz/item/CS_URS_2024_01/571904111" TargetMode="External" /><Relationship Id="rId27" Type="http://schemas.openxmlformats.org/officeDocument/2006/relationships/hyperlink" Target="https://podminky.urs.cz/item/CS_URS_2024_01/573111115" TargetMode="External" /><Relationship Id="rId28" Type="http://schemas.openxmlformats.org/officeDocument/2006/relationships/hyperlink" Target="https://podminky.urs.cz/item/CS_URS_2024_01/573231106" TargetMode="External" /><Relationship Id="rId29" Type="http://schemas.openxmlformats.org/officeDocument/2006/relationships/hyperlink" Target="https://podminky.urs.cz/item/CS_URS_2024_01/577134121" TargetMode="External" /><Relationship Id="rId30" Type="http://schemas.openxmlformats.org/officeDocument/2006/relationships/hyperlink" Target="https://podminky.urs.cz/item/CS_URS_2024_01/912211111" TargetMode="External" /><Relationship Id="rId31" Type="http://schemas.openxmlformats.org/officeDocument/2006/relationships/hyperlink" Target="https://podminky.urs.cz/item/CS_URS_2024_01/914111111" TargetMode="External" /><Relationship Id="rId32" Type="http://schemas.openxmlformats.org/officeDocument/2006/relationships/hyperlink" Target="https://podminky.urs.cz/item/CS_URS_2024_01/914511111" TargetMode="External" /><Relationship Id="rId33" Type="http://schemas.openxmlformats.org/officeDocument/2006/relationships/hyperlink" Target="https://podminky.urs.cz/item/CS_URS_2024_01/915491211" TargetMode="External" /><Relationship Id="rId34" Type="http://schemas.openxmlformats.org/officeDocument/2006/relationships/hyperlink" Target="https://podminky.urs.cz/item/CS_URS_2024_01/915499211" TargetMode="External" /><Relationship Id="rId35" Type="http://schemas.openxmlformats.org/officeDocument/2006/relationships/hyperlink" Target="https://podminky.urs.cz/item/CS_URS_2024_01/916111122" TargetMode="External" /><Relationship Id="rId36" Type="http://schemas.openxmlformats.org/officeDocument/2006/relationships/hyperlink" Target="https://podminky.urs.cz/item/CS_URS_2024_01/916111123" TargetMode="External" /><Relationship Id="rId37" Type="http://schemas.openxmlformats.org/officeDocument/2006/relationships/hyperlink" Target="https://podminky.urs.cz/item/CS_URS_2024_01/916991121" TargetMode="External" /><Relationship Id="rId38" Type="http://schemas.openxmlformats.org/officeDocument/2006/relationships/hyperlink" Target="https://podminky.urs.cz/item/CS_URS_2024_01/919732211" TargetMode="External" /><Relationship Id="rId39" Type="http://schemas.openxmlformats.org/officeDocument/2006/relationships/hyperlink" Target="https://podminky.urs.cz/item/CS_URS_2024_01/935113212" TargetMode="External" /><Relationship Id="rId40" Type="http://schemas.openxmlformats.org/officeDocument/2006/relationships/hyperlink" Target="https://podminky.urs.cz/item/CS_URS_2024_01/997221551" TargetMode="External" /><Relationship Id="rId41" Type="http://schemas.openxmlformats.org/officeDocument/2006/relationships/hyperlink" Target="https://podminky.urs.cz/item/CS_URS_2024_01/997221559" TargetMode="External" /><Relationship Id="rId42" Type="http://schemas.openxmlformats.org/officeDocument/2006/relationships/hyperlink" Target="https://podminky.urs.cz/item/CS_URS_2024_01/997221561" TargetMode="External" /><Relationship Id="rId43" Type="http://schemas.openxmlformats.org/officeDocument/2006/relationships/hyperlink" Target="https://podminky.urs.cz/item/CS_URS_2024_01/997221569" TargetMode="External" /><Relationship Id="rId44" Type="http://schemas.openxmlformats.org/officeDocument/2006/relationships/hyperlink" Target="https://podminky.urs.cz/item/CS_URS_2024_01/997221861" TargetMode="External" /><Relationship Id="rId45" Type="http://schemas.openxmlformats.org/officeDocument/2006/relationships/hyperlink" Target="https://podminky.urs.cz/item/CS_URS_2024_01/997221873" TargetMode="External" /><Relationship Id="rId46" Type="http://schemas.openxmlformats.org/officeDocument/2006/relationships/hyperlink" Target="https://podminky.urs.cz/item/CS_URS_2024_01/997221875" TargetMode="External" /><Relationship Id="rId47" Type="http://schemas.openxmlformats.org/officeDocument/2006/relationships/hyperlink" Target="https://podminky.urs.cz/item/CS_URS_2024_01/998225111" TargetMode="External" /><Relationship Id="rId48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24" TargetMode="External" /><Relationship Id="rId2" Type="http://schemas.openxmlformats.org/officeDocument/2006/relationships/hyperlink" Target="https://podminky.urs.cz/item/CS_URS_2024_01/122251105" TargetMode="External" /><Relationship Id="rId3" Type="http://schemas.openxmlformats.org/officeDocument/2006/relationships/hyperlink" Target="https://podminky.urs.cz/item/CS_URS_2024_01/122252203" TargetMode="External" /><Relationship Id="rId4" Type="http://schemas.openxmlformats.org/officeDocument/2006/relationships/hyperlink" Target="https://podminky.urs.cz/item/CS_URS_2024_01/132251104" TargetMode="External" /><Relationship Id="rId5" Type="http://schemas.openxmlformats.org/officeDocument/2006/relationships/hyperlink" Target="https://podminky.urs.cz/item/CS_URS_2024_01/162351103" TargetMode="External" /><Relationship Id="rId6" Type="http://schemas.openxmlformats.org/officeDocument/2006/relationships/hyperlink" Target="https://podminky.urs.cz/item/CS_URS_2024_01/162451106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67151111" TargetMode="External" /><Relationship Id="rId10" Type="http://schemas.openxmlformats.org/officeDocument/2006/relationships/hyperlink" Target="https://podminky.urs.cz/item/CS_URS_2024_01/171103201" TargetMode="External" /><Relationship Id="rId11" Type="http://schemas.openxmlformats.org/officeDocument/2006/relationships/hyperlink" Target="https://podminky.urs.cz/item/CS_URS_2024_01/171151101" TargetMode="External" /><Relationship Id="rId12" Type="http://schemas.openxmlformats.org/officeDocument/2006/relationships/hyperlink" Target="https://podminky.urs.cz/item/CS_URS_2024_01/171201231" TargetMode="External" /><Relationship Id="rId13" Type="http://schemas.openxmlformats.org/officeDocument/2006/relationships/hyperlink" Target="https://podminky.urs.cz/item/CS_URS_2024_01/171251201" TargetMode="External" /><Relationship Id="rId14" Type="http://schemas.openxmlformats.org/officeDocument/2006/relationships/hyperlink" Target="https://podminky.urs.cz/item/CS_URS_2024_01/174151101" TargetMode="External" /><Relationship Id="rId15" Type="http://schemas.openxmlformats.org/officeDocument/2006/relationships/hyperlink" Target="https://podminky.urs.cz/item/CS_URS_2024_01/181351113" TargetMode="External" /><Relationship Id="rId16" Type="http://schemas.openxmlformats.org/officeDocument/2006/relationships/hyperlink" Target="https://podminky.urs.cz/item/CS_URS_2024_01/181351115" TargetMode="External" /><Relationship Id="rId17" Type="http://schemas.openxmlformats.org/officeDocument/2006/relationships/hyperlink" Target="https://podminky.urs.cz/item/CS_URS_2024_01/181451121" TargetMode="External" /><Relationship Id="rId18" Type="http://schemas.openxmlformats.org/officeDocument/2006/relationships/hyperlink" Target="https://podminky.urs.cz/item/CS_URS_2024_01/181451122" TargetMode="External" /><Relationship Id="rId19" Type="http://schemas.openxmlformats.org/officeDocument/2006/relationships/hyperlink" Target="https://podminky.urs.cz/item/CS_URS_2024_01/181951111" TargetMode="External" /><Relationship Id="rId20" Type="http://schemas.openxmlformats.org/officeDocument/2006/relationships/hyperlink" Target="https://podminky.urs.cz/item/CS_URS_2024_01/181951112" TargetMode="External" /><Relationship Id="rId21" Type="http://schemas.openxmlformats.org/officeDocument/2006/relationships/hyperlink" Target="https://podminky.urs.cz/item/CS_URS_2024_01/182251101" TargetMode="External" /><Relationship Id="rId22" Type="http://schemas.openxmlformats.org/officeDocument/2006/relationships/hyperlink" Target="https://podminky.urs.cz/item/CS_URS_2024_01/182351133" TargetMode="External" /><Relationship Id="rId23" Type="http://schemas.openxmlformats.org/officeDocument/2006/relationships/hyperlink" Target="https://podminky.urs.cz/item/CS_URS_2024_01/212752702" TargetMode="External" /><Relationship Id="rId24" Type="http://schemas.openxmlformats.org/officeDocument/2006/relationships/hyperlink" Target="https://podminky.urs.cz/item/CS_URS_2024_01/451311111" TargetMode="External" /><Relationship Id="rId25" Type="http://schemas.openxmlformats.org/officeDocument/2006/relationships/hyperlink" Target="https://podminky.urs.cz/item/CS_URS_2024_01/452218142" TargetMode="External" /><Relationship Id="rId26" Type="http://schemas.openxmlformats.org/officeDocument/2006/relationships/hyperlink" Target="https://podminky.urs.cz/item/CS_URS_2024_01/457572111" TargetMode="External" /><Relationship Id="rId27" Type="http://schemas.openxmlformats.org/officeDocument/2006/relationships/hyperlink" Target="https://podminky.urs.cz/item/CS_URS_2024_01/462451114" TargetMode="External" /><Relationship Id="rId28" Type="http://schemas.openxmlformats.org/officeDocument/2006/relationships/hyperlink" Target="https://podminky.urs.cz/item/CS_URS_2024_01/463212111" TargetMode="External" /><Relationship Id="rId29" Type="http://schemas.openxmlformats.org/officeDocument/2006/relationships/hyperlink" Target="https://podminky.urs.cz/item/CS_URS_2024_01/561061121" TargetMode="External" /><Relationship Id="rId30" Type="http://schemas.openxmlformats.org/officeDocument/2006/relationships/hyperlink" Target="https://podminky.urs.cz/item/CS_URS_2024_01/564752111" TargetMode="External" /><Relationship Id="rId31" Type="http://schemas.openxmlformats.org/officeDocument/2006/relationships/hyperlink" Target="https://podminky.urs.cz/item/CS_URS_2024_01/564762111" TargetMode="External" /><Relationship Id="rId32" Type="http://schemas.openxmlformats.org/officeDocument/2006/relationships/hyperlink" Target="https://podminky.urs.cz/item/CS_URS_2024_01/564851111" TargetMode="External" /><Relationship Id="rId33" Type="http://schemas.openxmlformats.org/officeDocument/2006/relationships/hyperlink" Target="https://podminky.urs.cz/item/CS_URS_2024_01/564861111" TargetMode="External" /><Relationship Id="rId34" Type="http://schemas.openxmlformats.org/officeDocument/2006/relationships/hyperlink" Target="https://podminky.urs.cz/item/CS_URS_2024_01/596412312" TargetMode="External" /><Relationship Id="rId35" Type="http://schemas.openxmlformats.org/officeDocument/2006/relationships/hyperlink" Target="https://podminky.urs.cz/item/CS_URS_2024_01/919726202" TargetMode="External" /><Relationship Id="rId36" Type="http://schemas.openxmlformats.org/officeDocument/2006/relationships/hyperlink" Target="https://podminky.urs.cz/item/CS_URS_2024_01/998225111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211" TargetMode="External" /><Relationship Id="rId2" Type="http://schemas.openxmlformats.org/officeDocument/2006/relationships/hyperlink" Target="https://podminky.urs.cz/item/CS_URS_2024_01/183101115" TargetMode="External" /><Relationship Id="rId3" Type="http://schemas.openxmlformats.org/officeDocument/2006/relationships/hyperlink" Target="https://podminky.urs.cz/item/CS_URS_2024_01/184102113" TargetMode="External" /><Relationship Id="rId4" Type="http://schemas.openxmlformats.org/officeDocument/2006/relationships/hyperlink" Target="https://podminky.urs.cz/item/CS_URS_2024_01/184215133" TargetMode="External" /><Relationship Id="rId5" Type="http://schemas.openxmlformats.org/officeDocument/2006/relationships/hyperlink" Target="https://podminky.urs.cz/item/CS_URS_2024_01/184215411" TargetMode="External" /><Relationship Id="rId6" Type="http://schemas.openxmlformats.org/officeDocument/2006/relationships/hyperlink" Target="https://podminky.urs.cz/item/CS_URS_2024_01/184501141" TargetMode="External" /><Relationship Id="rId7" Type="http://schemas.openxmlformats.org/officeDocument/2006/relationships/hyperlink" Target="https://podminky.urs.cz/item/CS_URS_2024_01/184853511" TargetMode="External" /><Relationship Id="rId8" Type="http://schemas.openxmlformats.org/officeDocument/2006/relationships/hyperlink" Target="https://podminky.urs.cz/item/CS_URS_2024_01/184911431" TargetMode="External" /><Relationship Id="rId9" Type="http://schemas.openxmlformats.org/officeDocument/2006/relationships/hyperlink" Target="https://podminky.urs.cz/item/CS_URS_2024_01/185804311" TargetMode="External" /><Relationship Id="rId10" Type="http://schemas.openxmlformats.org/officeDocument/2006/relationships/hyperlink" Target="https://podminky.urs.cz/item/CS_URS_2024_01/185851121" TargetMode="External" /><Relationship Id="rId11" Type="http://schemas.openxmlformats.org/officeDocument/2006/relationships/hyperlink" Target="https://podminky.urs.cz/item/CS_URS_2024_01/998231311" TargetMode="External" /><Relationship Id="rId12" Type="http://schemas.openxmlformats.org/officeDocument/2006/relationships/hyperlink" Target="https://podminky.urs.cz/item/CS_URS_2024_01/762113110" TargetMode="External" /><Relationship Id="rId13" Type="http://schemas.openxmlformats.org/officeDocument/2006/relationships/hyperlink" Target="https://podminky.urs.cz/item/CS_URS_2024_01/998762101" TargetMode="External" /><Relationship Id="rId1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231" TargetMode="External" /><Relationship Id="rId2" Type="http://schemas.openxmlformats.org/officeDocument/2006/relationships/hyperlink" Target="https://podminky.urs.cz/item/CS_URS_2024_01/184801121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231" TargetMode="External" /><Relationship Id="rId2" Type="http://schemas.openxmlformats.org/officeDocument/2006/relationships/hyperlink" Target="https://podminky.urs.cz/item/CS_URS_2024_01/184801121" TargetMode="External" /><Relationship Id="rId3" Type="http://schemas.openxmlformats.org/officeDocument/2006/relationships/hyperlink" Target="https://podminky.urs.cz/item/CS_URS_2024_01/184851716" TargetMode="External" /><Relationship Id="rId4" Type="http://schemas.openxmlformats.org/officeDocument/2006/relationships/hyperlink" Target="https://podminky.urs.cz/item/CS_URS_2024_01/185804311" TargetMode="External" /><Relationship Id="rId5" Type="http://schemas.openxmlformats.org/officeDocument/2006/relationships/hyperlink" Target="https://podminky.urs.cz/item/CS_URS_2024_01/185851121" TargetMode="External" /><Relationship Id="rId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231" TargetMode="External" /><Relationship Id="rId2" Type="http://schemas.openxmlformats.org/officeDocument/2006/relationships/hyperlink" Target="https://podminky.urs.cz/item/CS_URS_2024_01/184801121" TargetMode="External" /><Relationship Id="rId3" Type="http://schemas.openxmlformats.org/officeDocument/2006/relationships/hyperlink" Target="https://podminky.urs.cz/item/CS_URS_2024_01/184806111" TargetMode="External" /><Relationship Id="rId4" Type="http://schemas.openxmlformats.org/officeDocument/2006/relationships/hyperlink" Target="https://podminky.urs.cz/item/CS_URS_2024_01/184851716" TargetMode="External" /><Relationship Id="rId5" Type="http://schemas.openxmlformats.org/officeDocument/2006/relationships/hyperlink" Target="https://podminky.urs.cz/item/CS_URS_2024_01/185804311" TargetMode="External" /><Relationship Id="rId6" Type="http://schemas.openxmlformats.org/officeDocument/2006/relationships/hyperlink" Target="https://podminky.urs.cz/item/CS_URS_2024_01/185851121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14" TargetMode="External" /><Relationship Id="rId2" Type="http://schemas.openxmlformats.org/officeDocument/2006/relationships/hyperlink" Target="https://podminky.urs.cz/item/CS_URS_2024_01/122251103" TargetMode="External" /><Relationship Id="rId3" Type="http://schemas.openxmlformats.org/officeDocument/2006/relationships/hyperlink" Target="https://podminky.urs.cz/item/CS_URS_2024_01/131251104" TargetMode="External" /><Relationship Id="rId4" Type="http://schemas.openxmlformats.org/officeDocument/2006/relationships/hyperlink" Target="https://podminky.urs.cz/item/CS_URS_2024_01/132251101" TargetMode="External" /><Relationship Id="rId5" Type="http://schemas.openxmlformats.org/officeDocument/2006/relationships/hyperlink" Target="https://podminky.urs.cz/item/CS_URS_2024_01/162351103" TargetMode="External" /><Relationship Id="rId6" Type="http://schemas.openxmlformats.org/officeDocument/2006/relationships/hyperlink" Target="https://podminky.urs.cz/item/CS_URS_2024_01/162451106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162751119" TargetMode="External" /><Relationship Id="rId9" Type="http://schemas.openxmlformats.org/officeDocument/2006/relationships/hyperlink" Target="https://podminky.urs.cz/item/CS_URS_2024_01/167151111" TargetMode="External" /><Relationship Id="rId10" Type="http://schemas.openxmlformats.org/officeDocument/2006/relationships/hyperlink" Target="https://podminky.urs.cz/item/CS_URS_2024_01/171201231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351105" TargetMode="External" /><Relationship Id="rId14" Type="http://schemas.openxmlformats.org/officeDocument/2006/relationships/hyperlink" Target="https://podminky.urs.cz/item/CS_URS_2024_01/181411122" TargetMode="External" /><Relationship Id="rId15" Type="http://schemas.openxmlformats.org/officeDocument/2006/relationships/hyperlink" Target="https://podminky.urs.cz/item/CS_URS_2024_01/181951112" TargetMode="External" /><Relationship Id="rId16" Type="http://schemas.openxmlformats.org/officeDocument/2006/relationships/hyperlink" Target="https://podminky.urs.cz/item/CS_URS_2024_01/182151111" TargetMode="External" /><Relationship Id="rId17" Type="http://schemas.openxmlformats.org/officeDocument/2006/relationships/hyperlink" Target="https://podminky.urs.cz/item/CS_URS_2024_01/182351123" TargetMode="External" /><Relationship Id="rId18" Type="http://schemas.openxmlformats.org/officeDocument/2006/relationships/hyperlink" Target="https://podminky.urs.cz/item/CS_URS_2024_01/451317777" TargetMode="External" /><Relationship Id="rId19" Type="http://schemas.openxmlformats.org/officeDocument/2006/relationships/hyperlink" Target="https://podminky.urs.cz/item/CS_URS_2024_01/451319779" TargetMode="External" /><Relationship Id="rId20" Type="http://schemas.openxmlformats.org/officeDocument/2006/relationships/hyperlink" Target="https://podminky.urs.cz/item/CS_URS_2024_01/452318510" TargetMode="External" /><Relationship Id="rId21" Type="http://schemas.openxmlformats.org/officeDocument/2006/relationships/hyperlink" Target="https://podminky.urs.cz/item/CS_URS_2024_01/452368211" TargetMode="External" /><Relationship Id="rId22" Type="http://schemas.openxmlformats.org/officeDocument/2006/relationships/hyperlink" Target="https://podminky.urs.cz/item/CS_URS_2024_01/452385121" TargetMode="External" /><Relationship Id="rId23" Type="http://schemas.openxmlformats.org/officeDocument/2006/relationships/hyperlink" Target="https://podminky.urs.cz/item/CS_URS_2024_01/457572111" TargetMode="External" /><Relationship Id="rId24" Type="http://schemas.openxmlformats.org/officeDocument/2006/relationships/hyperlink" Target="https://podminky.urs.cz/item/CS_URS_2024_01/462511161" TargetMode="External" /><Relationship Id="rId25" Type="http://schemas.openxmlformats.org/officeDocument/2006/relationships/hyperlink" Target="https://podminky.urs.cz/item/CS_URS_2024_01/462511169" TargetMode="External" /><Relationship Id="rId26" Type="http://schemas.openxmlformats.org/officeDocument/2006/relationships/hyperlink" Target="https://podminky.urs.cz/item/CS_URS_2024_01/465512127" TargetMode="External" /><Relationship Id="rId27" Type="http://schemas.openxmlformats.org/officeDocument/2006/relationships/hyperlink" Target="https://podminky.urs.cz/item/CS_URS_2024_01/820471113" TargetMode="External" /><Relationship Id="rId28" Type="http://schemas.openxmlformats.org/officeDocument/2006/relationships/hyperlink" Target="https://podminky.urs.cz/item/CS_URS_2024_01/822472112" TargetMode="External" /><Relationship Id="rId29" Type="http://schemas.openxmlformats.org/officeDocument/2006/relationships/hyperlink" Target="https://podminky.urs.cz/item/CS_URS_2024_01/919535555" TargetMode="External" /><Relationship Id="rId30" Type="http://schemas.openxmlformats.org/officeDocument/2006/relationships/hyperlink" Target="https://podminky.urs.cz/item/CS_URS_2024_01/998225111" TargetMode="External" /><Relationship Id="rId3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2864/060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prvků společných zařízení KoPÚ Neplachovice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 Neplachovice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15. 7. 2019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AGPOL s.r.o., Jungmannova 153/12, 77900 Olomouc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AGPOL s.r.o., Jungmannova 153/12, 77900 Olomouc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ROUND(AG55+AG56+AG57+AG65+AG66+AG89,2)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ROUND(AS55+AS56+AS57+AS65+AS66+AS89,2)</f>
        <v>0</v>
      </c>
      <c r="AT54" s="108">
        <f>ROUND(SUM(AV54:AW54),2)</f>
        <v>0</v>
      </c>
      <c r="AU54" s="109">
        <f>ROUND(AU55+AU56+AU57+AU65+AU66+AU89,5)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ROUND(AZ55+AZ56+AZ57+AZ65+AZ66+AZ89,2)</f>
        <v>0</v>
      </c>
      <c r="BA54" s="108">
        <f>ROUND(BA55+BA56+BA57+BA65+BA66+BA89,2)</f>
        <v>0</v>
      </c>
      <c r="BB54" s="108">
        <f>ROUND(BB55+BB56+BB57+BB65+BB66+BB89,2)</f>
        <v>0</v>
      </c>
      <c r="BC54" s="108">
        <f>ROUND(BC55+BC56+BC57+BC65+BC66+BC89,2)</f>
        <v>0</v>
      </c>
      <c r="BD54" s="110">
        <f>ROUND(BD55+BD56+BD57+BD65+BD66+BD89,2)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Vedlejší polní ce...'!J30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'SO 01 - Vedlejší polní ce...'!P92</f>
        <v>0</v>
      </c>
      <c r="AV55" s="122">
        <f>'SO 01 - Vedlejší polní ce...'!J33</f>
        <v>0</v>
      </c>
      <c r="AW55" s="122">
        <f>'SO 01 - Vedlejší polní ce...'!J34</f>
        <v>0</v>
      </c>
      <c r="AX55" s="122">
        <f>'SO 01 - Vedlejší polní ce...'!J35</f>
        <v>0</v>
      </c>
      <c r="AY55" s="122">
        <f>'SO 01 - Vedlejší polní ce...'!J36</f>
        <v>0</v>
      </c>
      <c r="AZ55" s="122">
        <f>'SO 01 - Vedlejší polní ce...'!F33</f>
        <v>0</v>
      </c>
      <c r="BA55" s="122">
        <f>'SO 01 - Vedlejší polní ce...'!F34</f>
        <v>0</v>
      </c>
      <c r="BB55" s="122">
        <f>'SO 01 - Vedlejší polní ce...'!F35</f>
        <v>0</v>
      </c>
      <c r="BC55" s="122">
        <f>'SO 01 - Vedlejší polní ce...'!F36</f>
        <v>0</v>
      </c>
      <c r="BD55" s="124">
        <f>'SO 01 - Vedlejší polní ce...'!F37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Vedlejší polní ce...'!J30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'SO 02 - Vedlejší polní ce...'!P86</f>
        <v>0</v>
      </c>
      <c r="AV56" s="122">
        <f>'SO 02 - Vedlejší polní ce...'!J33</f>
        <v>0</v>
      </c>
      <c r="AW56" s="122">
        <f>'SO 02 - Vedlejší polní ce...'!J34</f>
        <v>0</v>
      </c>
      <c r="AX56" s="122">
        <f>'SO 02 - Vedlejší polní ce...'!J35</f>
        <v>0</v>
      </c>
      <c r="AY56" s="122">
        <f>'SO 02 - Vedlejší polní ce...'!J36</f>
        <v>0</v>
      </c>
      <c r="AZ56" s="122">
        <f>'SO 02 - Vedlejší polní ce...'!F33</f>
        <v>0</v>
      </c>
      <c r="BA56" s="122">
        <f>'SO 02 - Vedlejší polní ce...'!F34</f>
        <v>0</v>
      </c>
      <c r="BB56" s="122">
        <f>'SO 02 - Vedlejší polní ce...'!F35</f>
        <v>0</v>
      </c>
      <c r="BC56" s="122">
        <f>'SO 02 - Vedlejší polní ce...'!F36</f>
        <v>0</v>
      </c>
      <c r="BD56" s="124">
        <f>'SO 02 - Vedlejší polní ce...'!F37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7"/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26">
        <f>ROUND(AG58+AG59+AG64,2)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f>ROUND(AS58+AS59+AS64,2)</f>
        <v>0</v>
      </c>
      <c r="AT57" s="122">
        <f>ROUND(SUM(AV57:AW57),2)</f>
        <v>0</v>
      </c>
      <c r="AU57" s="123">
        <f>ROUND(AU58+AU59+AU64,5)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ROUND(AZ58+AZ59+AZ64,2)</f>
        <v>0</v>
      </c>
      <c r="BA57" s="122">
        <f>ROUND(BA58+BA59+BA64,2)</f>
        <v>0</v>
      </c>
      <c r="BB57" s="122">
        <f>ROUND(BB58+BB59+BB64,2)</f>
        <v>0</v>
      </c>
      <c r="BC57" s="122">
        <f>ROUND(BC58+BC59+BC64,2)</f>
        <v>0</v>
      </c>
      <c r="BD57" s="124">
        <f>ROUND(BD58+BD59+BD64,2)</f>
        <v>0</v>
      </c>
      <c r="BE57" s="7"/>
      <c r="BS57" s="125" t="s">
        <v>71</v>
      </c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4" customFormat="1" ht="16.5" customHeight="1">
      <c r="A58" s="113" t="s">
        <v>76</v>
      </c>
      <c r="B58" s="65"/>
      <c r="C58" s="127"/>
      <c r="D58" s="127"/>
      <c r="E58" s="128" t="s">
        <v>86</v>
      </c>
      <c r="F58" s="128"/>
      <c r="G58" s="128"/>
      <c r="H58" s="128"/>
      <c r="I58" s="128"/>
      <c r="J58" s="127"/>
      <c r="K58" s="128" t="s">
        <v>87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03 - Doplňková polní c...'!J30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89</v>
      </c>
      <c r="AR58" s="67"/>
      <c r="AS58" s="131">
        <v>0</v>
      </c>
      <c r="AT58" s="132">
        <f>ROUND(SUM(AV58:AW58),2)</f>
        <v>0</v>
      </c>
      <c r="AU58" s="133">
        <f>'SO 03 - Doplňková polní c...'!P86</f>
        <v>0</v>
      </c>
      <c r="AV58" s="132">
        <f>'SO 03 - Doplňková polní c...'!J33</f>
        <v>0</v>
      </c>
      <c r="AW58" s="132">
        <f>'SO 03 - Doplňková polní c...'!J34</f>
        <v>0</v>
      </c>
      <c r="AX58" s="132">
        <f>'SO 03 - Doplňková polní c...'!J35</f>
        <v>0</v>
      </c>
      <c r="AY58" s="132">
        <f>'SO 03 - Doplňková polní c...'!J36</f>
        <v>0</v>
      </c>
      <c r="AZ58" s="132">
        <f>'SO 03 - Doplňková polní c...'!F33</f>
        <v>0</v>
      </c>
      <c r="BA58" s="132">
        <f>'SO 03 - Doplňková polní c...'!F34</f>
        <v>0</v>
      </c>
      <c r="BB58" s="132">
        <f>'SO 03 - Doplňková polní c...'!F35</f>
        <v>0</v>
      </c>
      <c r="BC58" s="132">
        <f>'SO 03 - Doplňková polní c...'!F36</f>
        <v>0</v>
      </c>
      <c r="BD58" s="134">
        <f>'SO 03 - Doplňková polní c...'!F37</f>
        <v>0</v>
      </c>
      <c r="BE58" s="4"/>
      <c r="BT58" s="135" t="s">
        <v>82</v>
      </c>
      <c r="BU58" s="135" t="s">
        <v>90</v>
      </c>
      <c r="BV58" s="135" t="s">
        <v>74</v>
      </c>
      <c r="BW58" s="135" t="s">
        <v>88</v>
      </c>
      <c r="BX58" s="135" t="s">
        <v>5</v>
      </c>
      <c r="CL58" s="135" t="s">
        <v>19</v>
      </c>
      <c r="CM58" s="135" t="s">
        <v>82</v>
      </c>
    </row>
    <row r="59" spans="1:90" s="4" customFormat="1" ht="16.5" customHeight="1">
      <c r="A59" s="4"/>
      <c r="B59" s="65"/>
      <c r="C59" s="127"/>
      <c r="D59" s="127"/>
      <c r="E59" s="128" t="s">
        <v>91</v>
      </c>
      <c r="F59" s="128"/>
      <c r="G59" s="128"/>
      <c r="H59" s="128"/>
      <c r="I59" s="128"/>
      <c r="J59" s="127"/>
      <c r="K59" s="128" t="s">
        <v>92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36">
        <f>ROUND(SUM(AG60:AG63),2)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89</v>
      </c>
      <c r="AR59" s="67"/>
      <c r="AS59" s="131">
        <f>ROUND(SUM(AS60:AS63),2)</f>
        <v>0</v>
      </c>
      <c r="AT59" s="132">
        <f>ROUND(SUM(AV59:AW59),2)</f>
        <v>0</v>
      </c>
      <c r="AU59" s="133">
        <f>ROUND(SUM(AU60:AU63),5)</f>
        <v>0</v>
      </c>
      <c r="AV59" s="132">
        <f>ROUND(AZ59*L29,2)</f>
        <v>0</v>
      </c>
      <c r="AW59" s="132">
        <f>ROUND(BA59*L30,2)</f>
        <v>0</v>
      </c>
      <c r="AX59" s="132">
        <f>ROUND(BB59*L29,2)</f>
        <v>0</v>
      </c>
      <c r="AY59" s="132">
        <f>ROUND(BC59*L30,2)</f>
        <v>0</v>
      </c>
      <c r="AZ59" s="132">
        <f>ROUND(SUM(AZ60:AZ63),2)</f>
        <v>0</v>
      </c>
      <c r="BA59" s="132">
        <f>ROUND(SUM(BA60:BA63),2)</f>
        <v>0</v>
      </c>
      <c r="BB59" s="132">
        <f>ROUND(SUM(BB60:BB63),2)</f>
        <v>0</v>
      </c>
      <c r="BC59" s="132">
        <f>ROUND(SUM(BC60:BC63),2)</f>
        <v>0</v>
      </c>
      <c r="BD59" s="134">
        <f>ROUND(SUM(BD60:BD63),2)</f>
        <v>0</v>
      </c>
      <c r="BE59" s="4"/>
      <c r="BS59" s="135" t="s">
        <v>71</v>
      </c>
      <c r="BT59" s="135" t="s">
        <v>82</v>
      </c>
      <c r="BV59" s="135" t="s">
        <v>74</v>
      </c>
      <c r="BW59" s="135" t="s">
        <v>93</v>
      </c>
      <c r="BX59" s="135" t="s">
        <v>88</v>
      </c>
      <c r="CL59" s="135" t="s">
        <v>19</v>
      </c>
    </row>
    <row r="60" spans="1:90" s="4" customFormat="1" ht="16.5" customHeight="1">
      <c r="A60" s="113" t="s">
        <v>76</v>
      </c>
      <c r="B60" s="65"/>
      <c r="C60" s="127"/>
      <c r="D60" s="127"/>
      <c r="E60" s="127"/>
      <c r="F60" s="128" t="s">
        <v>91</v>
      </c>
      <c r="G60" s="128"/>
      <c r="H60" s="128"/>
      <c r="I60" s="128"/>
      <c r="J60" s="128"/>
      <c r="K60" s="127"/>
      <c r="L60" s="128" t="s">
        <v>92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03.1 - Interakční prve...'!J32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89</v>
      </c>
      <c r="AR60" s="67"/>
      <c r="AS60" s="131">
        <v>0</v>
      </c>
      <c r="AT60" s="132">
        <f>ROUND(SUM(AV60:AW60),2)</f>
        <v>0</v>
      </c>
      <c r="AU60" s="133">
        <f>'SO 03.1 - Interakční prve...'!P91</f>
        <v>0</v>
      </c>
      <c r="AV60" s="132">
        <f>'SO 03.1 - Interakční prve...'!J35</f>
        <v>0</v>
      </c>
      <c r="AW60" s="132">
        <f>'SO 03.1 - Interakční prve...'!J36</f>
        <v>0</v>
      </c>
      <c r="AX60" s="132">
        <f>'SO 03.1 - Interakční prve...'!J37</f>
        <v>0</v>
      </c>
      <c r="AY60" s="132">
        <f>'SO 03.1 - Interakční prve...'!J38</f>
        <v>0</v>
      </c>
      <c r="AZ60" s="132">
        <f>'SO 03.1 - Interakční prve...'!F35</f>
        <v>0</v>
      </c>
      <c r="BA60" s="132">
        <f>'SO 03.1 - Interakční prve...'!F36</f>
        <v>0</v>
      </c>
      <c r="BB60" s="132">
        <f>'SO 03.1 - Interakční prve...'!F37</f>
        <v>0</v>
      </c>
      <c r="BC60" s="132">
        <f>'SO 03.1 - Interakční prve...'!F38</f>
        <v>0</v>
      </c>
      <c r="BD60" s="134">
        <f>'SO 03.1 - Interakční prve...'!F39</f>
        <v>0</v>
      </c>
      <c r="BE60" s="4"/>
      <c r="BT60" s="135" t="s">
        <v>94</v>
      </c>
      <c r="BU60" s="135" t="s">
        <v>90</v>
      </c>
      <c r="BV60" s="135" t="s">
        <v>74</v>
      </c>
      <c r="BW60" s="135" t="s">
        <v>93</v>
      </c>
      <c r="BX60" s="135" t="s">
        <v>88</v>
      </c>
      <c r="CL60" s="135" t="s">
        <v>19</v>
      </c>
    </row>
    <row r="61" spans="1:90" s="4" customFormat="1" ht="23.25" customHeight="1">
      <c r="A61" s="113" t="s">
        <v>76</v>
      </c>
      <c r="B61" s="65"/>
      <c r="C61" s="127"/>
      <c r="D61" s="127"/>
      <c r="E61" s="127"/>
      <c r="F61" s="128" t="s">
        <v>95</v>
      </c>
      <c r="G61" s="128"/>
      <c r="H61" s="128"/>
      <c r="I61" s="128"/>
      <c r="J61" s="128"/>
      <c r="K61" s="127"/>
      <c r="L61" s="128" t="s">
        <v>96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03.1.1 - Následná péče...'!J34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89</v>
      </c>
      <c r="AR61" s="67"/>
      <c r="AS61" s="131">
        <v>0</v>
      </c>
      <c r="AT61" s="132">
        <f>ROUND(SUM(AV61:AW61),2)</f>
        <v>0</v>
      </c>
      <c r="AU61" s="133">
        <f>'SO 03.1.1 - Následná péče...'!P93</f>
        <v>0</v>
      </c>
      <c r="AV61" s="132">
        <f>'SO 03.1.1 - Následná péče...'!J37</f>
        <v>0</v>
      </c>
      <c r="AW61" s="132">
        <f>'SO 03.1.1 - Následná péče...'!J38</f>
        <v>0</v>
      </c>
      <c r="AX61" s="132">
        <f>'SO 03.1.1 - Následná péče...'!J39</f>
        <v>0</v>
      </c>
      <c r="AY61" s="132">
        <f>'SO 03.1.1 - Následná péče...'!J40</f>
        <v>0</v>
      </c>
      <c r="AZ61" s="132">
        <f>'SO 03.1.1 - Následná péče...'!F37</f>
        <v>0</v>
      </c>
      <c r="BA61" s="132">
        <f>'SO 03.1.1 - Následná péče...'!F38</f>
        <v>0</v>
      </c>
      <c r="BB61" s="132">
        <f>'SO 03.1.1 - Následná péče...'!F39</f>
        <v>0</v>
      </c>
      <c r="BC61" s="132">
        <f>'SO 03.1.1 - Následná péče...'!F40</f>
        <v>0</v>
      </c>
      <c r="BD61" s="134">
        <f>'SO 03.1.1 - Následná péče...'!F41</f>
        <v>0</v>
      </c>
      <c r="BE61" s="4"/>
      <c r="BT61" s="135" t="s">
        <v>94</v>
      </c>
      <c r="BV61" s="135" t="s">
        <v>74</v>
      </c>
      <c r="BW61" s="135" t="s">
        <v>97</v>
      </c>
      <c r="BX61" s="135" t="s">
        <v>93</v>
      </c>
      <c r="CL61" s="135" t="s">
        <v>19</v>
      </c>
    </row>
    <row r="62" spans="1:90" s="4" customFormat="1" ht="23.25" customHeight="1">
      <c r="A62" s="113" t="s">
        <v>76</v>
      </c>
      <c r="B62" s="65"/>
      <c r="C62" s="127"/>
      <c r="D62" s="127"/>
      <c r="E62" s="127"/>
      <c r="F62" s="128" t="s">
        <v>98</v>
      </c>
      <c r="G62" s="128"/>
      <c r="H62" s="128"/>
      <c r="I62" s="128"/>
      <c r="J62" s="128"/>
      <c r="K62" s="127"/>
      <c r="L62" s="128" t="s">
        <v>99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'SO 03.1.2 - Následná péče...'!J34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89</v>
      </c>
      <c r="AR62" s="67"/>
      <c r="AS62" s="131">
        <v>0</v>
      </c>
      <c r="AT62" s="132">
        <f>ROUND(SUM(AV62:AW62),2)</f>
        <v>0</v>
      </c>
      <c r="AU62" s="133">
        <f>'SO 03.1.2 - Následná péče...'!P93</f>
        <v>0</v>
      </c>
      <c r="AV62" s="132">
        <f>'SO 03.1.2 - Následná péče...'!J37</f>
        <v>0</v>
      </c>
      <c r="AW62" s="132">
        <f>'SO 03.1.2 - Následná péče...'!J38</f>
        <v>0</v>
      </c>
      <c r="AX62" s="132">
        <f>'SO 03.1.2 - Následná péče...'!J39</f>
        <v>0</v>
      </c>
      <c r="AY62" s="132">
        <f>'SO 03.1.2 - Následná péče...'!J40</f>
        <v>0</v>
      </c>
      <c r="AZ62" s="132">
        <f>'SO 03.1.2 - Následná péče...'!F37</f>
        <v>0</v>
      </c>
      <c r="BA62" s="132">
        <f>'SO 03.1.2 - Následná péče...'!F38</f>
        <v>0</v>
      </c>
      <c r="BB62" s="132">
        <f>'SO 03.1.2 - Následná péče...'!F39</f>
        <v>0</v>
      </c>
      <c r="BC62" s="132">
        <f>'SO 03.1.2 - Následná péče...'!F40</f>
        <v>0</v>
      </c>
      <c r="BD62" s="134">
        <f>'SO 03.1.2 - Následná péče...'!F41</f>
        <v>0</v>
      </c>
      <c r="BE62" s="4"/>
      <c r="BT62" s="135" t="s">
        <v>94</v>
      </c>
      <c r="BV62" s="135" t="s">
        <v>74</v>
      </c>
      <c r="BW62" s="135" t="s">
        <v>100</v>
      </c>
      <c r="BX62" s="135" t="s">
        <v>93</v>
      </c>
      <c r="CL62" s="135" t="s">
        <v>19</v>
      </c>
    </row>
    <row r="63" spans="1:90" s="4" customFormat="1" ht="23.25" customHeight="1">
      <c r="A63" s="113" t="s">
        <v>76</v>
      </c>
      <c r="B63" s="65"/>
      <c r="C63" s="127"/>
      <c r="D63" s="127"/>
      <c r="E63" s="127"/>
      <c r="F63" s="128" t="s">
        <v>101</v>
      </c>
      <c r="G63" s="128"/>
      <c r="H63" s="128"/>
      <c r="I63" s="128"/>
      <c r="J63" s="128"/>
      <c r="K63" s="127"/>
      <c r="L63" s="128" t="s">
        <v>102</v>
      </c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03.1.3 - Následná péče...'!J34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89</v>
      </c>
      <c r="AR63" s="67"/>
      <c r="AS63" s="131">
        <v>0</v>
      </c>
      <c r="AT63" s="132">
        <f>ROUND(SUM(AV63:AW63),2)</f>
        <v>0</v>
      </c>
      <c r="AU63" s="133">
        <f>'SO 03.1.3 - Následná péče...'!P93</f>
        <v>0</v>
      </c>
      <c r="AV63" s="132">
        <f>'SO 03.1.3 - Následná péče...'!J37</f>
        <v>0</v>
      </c>
      <c r="AW63" s="132">
        <f>'SO 03.1.3 - Následná péče...'!J38</f>
        <v>0</v>
      </c>
      <c r="AX63" s="132">
        <f>'SO 03.1.3 - Následná péče...'!J39</f>
        <v>0</v>
      </c>
      <c r="AY63" s="132">
        <f>'SO 03.1.3 - Následná péče...'!J40</f>
        <v>0</v>
      </c>
      <c r="AZ63" s="132">
        <f>'SO 03.1.3 - Následná péče...'!F37</f>
        <v>0</v>
      </c>
      <c r="BA63" s="132">
        <f>'SO 03.1.3 - Následná péče...'!F38</f>
        <v>0</v>
      </c>
      <c r="BB63" s="132">
        <f>'SO 03.1.3 - Následná péče...'!F39</f>
        <v>0</v>
      </c>
      <c r="BC63" s="132">
        <f>'SO 03.1.3 - Následná péče...'!F40</f>
        <v>0</v>
      </c>
      <c r="BD63" s="134">
        <f>'SO 03.1.3 - Následná péče...'!F41</f>
        <v>0</v>
      </c>
      <c r="BE63" s="4"/>
      <c r="BT63" s="135" t="s">
        <v>94</v>
      </c>
      <c r="BV63" s="135" t="s">
        <v>74</v>
      </c>
      <c r="BW63" s="135" t="s">
        <v>103</v>
      </c>
      <c r="BX63" s="135" t="s">
        <v>93</v>
      </c>
      <c r="CL63" s="135" t="s">
        <v>19</v>
      </c>
    </row>
    <row r="64" spans="1:90" s="4" customFormat="1" ht="16.5" customHeight="1">
      <c r="A64" s="113" t="s">
        <v>76</v>
      </c>
      <c r="B64" s="65"/>
      <c r="C64" s="127"/>
      <c r="D64" s="127"/>
      <c r="E64" s="128" t="s">
        <v>104</v>
      </c>
      <c r="F64" s="128"/>
      <c r="G64" s="128"/>
      <c r="H64" s="128"/>
      <c r="I64" s="128"/>
      <c r="J64" s="127"/>
      <c r="K64" s="128" t="s">
        <v>105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'SO 03.2 - Propustek P42'!J32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89</v>
      </c>
      <c r="AR64" s="67"/>
      <c r="AS64" s="131">
        <v>0</v>
      </c>
      <c r="AT64" s="132">
        <f>ROUND(SUM(AV64:AW64),2)</f>
        <v>0</v>
      </c>
      <c r="AU64" s="133">
        <f>'SO 03.2 - Propustek P42'!P91</f>
        <v>0</v>
      </c>
      <c r="AV64" s="132">
        <f>'SO 03.2 - Propustek P42'!J35</f>
        <v>0</v>
      </c>
      <c r="AW64" s="132">
        <f>'SO 03.2 - Propustek P42'!J36</f>
        <v>0</v>
      </c>
      <c r="AX64" s="132">
        <f>'SO 03.2 - Propustek P42'!J37</f>
        <v>0</v>
      </c>
      <c r="AY64" s="132">
        <f>'SO 03.2 - Propustek P42'!J38</f>
        <v>0</v>
      </c>
      <c r="AZ64" s="132">
        <f>'SO 03.2 - Propustek P42'!F35</f>
        <v>0</v>
      </c>
      <c r="BA64" s="132">
        <f>'SO 03.2 - Propustek P42'!F36</f>
        <v>0</v>
      </c>
      <c r="BB64" s="132">
        <f>'SO 03.2 - Propustek P42'!F37</f>
        <v>0</v>
      </c>
      <c r="BC64" s="132">
        <f>'SO 03.2 - Propustek P42'!F38</f>
        <v>0</v>
      </c>
      <c r="BD64" s="134">
        <f>'SO 03.2 - Propustek P42'!F39</f>
        <v>0</v>
      </c>
      <c r="BE64" s="4"/>
      <c r="BT64" s="135" t="s">
        <v>82</v>
      </c>
      <c r="BV64" s="135" t="s">
        <v>74</v>
      </c>
      <c r="BW64" s="135" t="s">
        <v>106</v>
      </c>
      <c r="BX64" s="135" t="s">
        <v>88</v>
      </c>
      <c r="CL64" s="135" t="s">
        <v>19</v>
      </c>
    </row>
    <row r="65" spans="1:91" s="7" customFormat="1" ht="16.5" customHeight="1">
      <c r="A65" s="113" t="s">
        <v>76</v>
      </c>
      <c r="B65" s="114"/>
      <c r="C65" s="115"/>
      <c r="D65" s="116" t="s">
        <v>107</v>
      </c>
      <c r="E65" s="116"/>
      <c r="F65" s="116"/>
      <c r="G65" s="116"/>
      <c r="H65" s="116"/>
      <c r="I65" s="117"/>
      <c r="J65" s="116" t="s">
        <v>108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 04 - Doplňková polní c...'!J30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79</v>
      </c>
      <c r="AR65" s="120"/>
      <c r="AS65" s="121">
        <v>0</v>
      </c>
      <c r="AT65" s="122">
        <f>ROUND(SUM(AV65:AW65),2)</f>
        <v>0</v>
      </c>
      <c r="AU65" s="123">
        <f>'SO 04 - Doplňková polní c...'!P91</f>
        <v>0</v>
      </c>
      <c r="AV65" s="122">
        <f>'SO 04 - Doplňková polní c...'!J33</f>
        <v>0</v>
      </c>
      <c r="AW65" s="122">
        <f>'SO 04 - Doplňková polní c...'!J34</f>
        <v>0</v>
      </c>
      <c r="AX65" s="122">
        <f>'SO 04 - Doplňková polní c...'!J35</f>
        <v>0</v>
      </c>
      <c r="AY65" s="122">
        <f>'SO 04 - Doplňková polní c...'!J36</f>
        <v>0</v>
      </c>
      <c r="AZ65" s="122">
        <f>'SO 04 - Doplňková polní c...'!F33</f>
        <v>0</v>
      </c>
      <c r="BA65" s="122">
        <f>'SO 04 - Doplňková polní c...'!F34</f>
        <v>0</v>
      </c>
      <c r="BB65" s="122">
        <f>'SO 04 - Doplňková polní c...'!F35</f>
        <v>0</v>
      </c>
      <c r="BC65" s="122">
        <f>'SO 04 - Doplňková polní c...'!F36</f>
        <v>0</v>
      </c>
      <c r="BD65" s="124">
        <f>'SO 04 - Doplňková polní c...'!F37</f>
        <v>0</v>
      </c>
      <c r="BE65" s="7"/>
      <c r="BT65" s="125" t="s">
        <v>80</v>
      </c>
      <c r="BV65" s="125" t="s">
        <v>74</v>
      </c>
      <c r="BW65" s="125" t="s">
        <v>109</v>
      </c>
      <c r="BX65" s="125" t="s">
        <v>5</v>
      </c>
      <c r="CL65" s="125" t="s">
        <v>19</v>
      </c>
      <c r="CM65" s="125" t="s">
        <v>82</v>
      </c>
    </row>
    <row r="66" spans="1:91" s="7" customFormat="1" ht="16.5" customHeight="1">
      <c r="A66" s="7"/>
      <c r="B66" s="114"/>
      <c r="C66" s="115"/>
      <c r="D66" s="116" t="s">
        <v>110</v>
      </c>
      <c r="E66" s="116"/>
      <c r="F66" s="116"/>
      <c r="G66" s="116"/>
      <c r="H66" s="116"/>
      <c r="I66" s="117"/>
      <c r="J66" s="116" t="s">
        <v>111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26">
        <f>ROUND(AG67+AG68+AG69+AG74+AG79+AG84,2)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1">
        <f>ROUND(AS67+AS68+AS69+AS74+AS79+AS84,2)</f>
        <v>0</v>
      </c>
      <c r="AT66" s="122">
        <f>ROUND(SUM(AV66:AW66),2)</f>
        <v>0</v>
      </c>
      <c r="AU66" s="123">
        <f>ROUND(AU67+AU68+AU69+AU74+AU79+AU84,5)</f>
        <v>0</v>
      </c>
      <c r="AV66" s="122">
        <f>ROUND(AZ66*L29,2)</f>
        <v>0</v>
      </c>
      <c r="AW66" s="122">
        <f>ROUND(BA66*L30,2)</f>
        <v>0</v>
      </c>
      <c r="AX66" s="122">
        <f>ROUND(BB66*L29,2)</f>
        <v>0</v>
      </c>
      <c r="AY66" s="122">
        <f>ROUND(BC66*L30,2)</f>
        <v>0</v>
      </c>
      <c r="AZ66" s="122">
        <f>ROUND(AZ67+AZ68+AZ69+AZ74+AZ79+AZ84,2)</f>
        <v>0</v>
      </c>
      <c r="BA66" s="122">
        <f>ROUND(BA67+BA68+BA69+BA74+BA79+BA84,2)</f>
        <v>0</v>
      </c>
      <c r="BB66" s="122">
        <f>ROUND(BB67+BB68+BB69+BB74+BB79+BB84,2)</f>
        <v>0</v>
      </c>
      <c r="BC66" s="122">
        <f>ROUND(BC67+BC68+BC69+BC74+BC79+BC84,2)</f>
        <v>0</v>
      </c>
      <c r="BD66" s="124">
        <f>ROUND(BD67+BD68+BD69+BD74+BD79+BD84,2)</f>
        <v>0</v>
      </c>
      <c r="BE66" s="7"/>
      <c r="BS66" s="125" t="s">
        <v>71</v>
      </c>
      <c r="BT66" s="125" t="s">
        <v>80</v>
      </c>
      <c r="BV66" s="125" t="s">
        <v>74</v>
      </c>
      <c r="BW66" s="125" t="s">
        <v>112</v>
      </c>
      <c r="BX66" s="125" t="s">
        <v>5</v>
      </c>
      <c r="CL66" s="125" t="s">
        <v>19</v>
      </c>
      <c r="CM66" s="125" t="s">
        <v>82</v>
      </c>
    </row>
    <row r="67" spans="1:91" s="4" customFormat="1" ht="16.5" customHeight="1">
      <c r="A67" s="113" t="s">
        <v>76</v>
      </c>
      <c r="B67" s="65"/>
      <c r="C67" s="127"/>
      <c r="D67" s="127"/>
      <c r="E67" s="128" t="s">
        <v>110</v>
      </c>
      <c r="F67" s="128"/>
      <c r="G67" s="128"/>
      <c r="H67" s="128"/>
      <c r="I67" s="128"/>
      <c r="J67" s="127"/>
      <c r="K67" s="128" t="s">
        <v>111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'SO 05 - Zatravněná údolni...'!J30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89</v>
      </c>
      <c r="AR67" s="67"/>
      <c r="AS67" s="131">
        <v>0</v>
      </c>
      <c r="AT67" s="132">
        <f>ROUND(SUM(AV67:AW67),2)</f>
        <v>0</v>
      </c>
      <c r="AU67" s="133">
        <f>'SO 05 - Zatravněná údolni...'!P83</f>
        <v>0</v>
      </c>
      <c r="AV67" s="132">
        <f>'SO 05 - Zatravněná údolni...'!J33</f>
        <v>0</v>
      </c>
      <c r="AW67" s="132">
        <f>'SO 05 - Zatravněná údolni...'!J34</f>
        <v>0</v>
      </c>
      <c r="AX67" s="132">
        <f>'SO 05 - Zatravněná údolni...'!J35</f>
        <v>0</v>
      </c>
      <c r="AY67" s="132">
        <f>'SO 05 - Zatravněná údolni...'!J36</f>
        <v>0</v>
      </c>
      <c r="AZ67" s="132">
        <f>'SO 05 - Zatravněná údolni...'!F33</f>
        <v>0</v>
      </c>
      <c r="BA67" s="132">
        <f>'SO 05 - Zatravněná údolni...'!F34</f>
        <v>0</v>
      </c>
      <c r="BB67" s="132">
        <f>'SO 05 - Zatravněná údolni...'!F35</f>
        <v>0</v>
      </c>
      <c r="BC67" s="132">
        <f>'SO 05 - Zatravněná údolni...'!F36</f>
        <v>0</v>
      </c>
      <c r="BD67" s="134">
        <f>'SO 05 - Zatravněná údolni...'!F37</f>
        <v>0</v>
      </c>
      <c r="BE67" s="4"/>
      <c r="BT67" s="135" t="s">
        <v>82</v>
      </c>
      <c r="BU67" s="135" t="s">
        <v>90</v>
      </c>
      <c r="BV67" s="135" t="s">
        <v>74</v>
      </c>
      <c r="BW67" s="135" t="s">
        <v>112</v>
      </c>
      <c r="BX67" s="135" t="s">
        <v>5</v>
      </c>
      <c r="CL67" s="135" t="s">
        <v>19</v>
      </c>
      <c r="CM67" s="135" t="s">
        <v>82</v>
      </c>
    </row>
    <row r="68" spans="1:90" s="4" customFormat="1" ht="16.5" customHeight="1">
      <c r="A68" s="113" t="s">
        <v>76</v>
      </c>
      <c r="B68" s="65"/>
      <c r="C68" s="127"/>
      <c r="D68" s="127"/>
      <c r="E68" s="128" t="s">
        <v>113</v>
      </c>
      <c r="F68" s="128"/>
      <c r="G68" s="128"/>
      <c r="H68" s="128"/>
      <c r="I68" s="128"/>
      <c r="J68" s="127"/>
      <c r="K68" s="128" t="s">
        <v>114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 05.a - Následná péče -...'!J32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89</v>
      </c>
      <c r="AR68" s="67"/>
      <c r="AS68" s="131">
        <v>0</v>
      </c>
      <c r="AT68" s="132">
        <f>ROUND(SUM(AV68:AW68),2)</f>
        <v>0</v>
      </c>
      <c r="AU68" s="133">
        <f>'SO 05.a - Následná péče -...'!P89</f>
        <v>0</v>
      </c>
      <c r="AV68" s="132">
        <f>'SO 05.a - Následná péče -...'!J35</f>
        <v>0</v>
      </c>
      <c r="AW68" s="132">
        <f>'SO 05.a - Následná péče -...'!J36</f>
        <v>0</v>
      </c>
      <c r="AX68" s="132">
        <f>'SO 05.a - Následná péče -...'!J37</f>
        <v>0</v>
      </c>
      <c r="AY68" s="132">
        <f>'SO 05.a - Následná péče -...'!J38</f>
        <v>0</v>
      </c>
      <c r="AZ68" s="132">
        <f>'SO 05.a - Následná péče -...'!F35</f>
        <v>0</v>
      </c>
      <c r="BA68" s="132">
        <f>'SO 05.a - Následná péče -...'!F36</f>
        <v>0</v>
      </c>
      <c r="BB68" s="132">
        <f>'SO 05.a - Následná péče -...'!F37</f>
        <v>0</v>
      </c>
      <c r="BC68" s="132">
        <f>'SO 05.a - Následná péče -...'!F38</f>
        <v>0</v>
      </c>
      <c r="BD68" s="134">
        <f>'SO 05.a - Následná péče -...'!F39</f>
        <v>0</v>
      </c>
      <c r="BE68" s="4"/>
      <c r="BT68" s="135" t="s">
        <v>82</v>
      </c>
      <c r="BV68" s="135" t="s">
        <v>74</v>
      </c>
      <c r="BW68" s="135" t="s">
        <v>115</v>
      </c>
      <c r="BX68" s="135" t="s">
        <v>112</v>
      </c>
      <c r="CL68" s="135" t="s">
        <v>19</v>
      </c>
    </row>
    <row r="69" spans="1:90" s="4" customFormat="1" ht="16.5" customHeight="1">
      <c r="A69" s="4"/>
      <c r="B69" s="65"/>
      <c r="C69" s="127"/>
      <c r="D69" s="127"/>
      <c r="E69" s="128" t="s">
        <v>116</v>
      </c>
      <c r="F69" s="128"/>
      <c r="G69" s="128"/>
      <c r="H69" s="128"/>
      <c r="I69" s="128"/>
      <c r="J69" s="127"/>
      <c r="K69" s="128" t="s">
        <v>117</v>
      </c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36">
        <f>ROUND(SUM(AG70:AG73),2)</f>
        <v>0</v>
      </c>
      <c r="AH69" s="127"/>
      <c r="AI69" s="127"/>
      <c r="AJ69" s="127"/>
      <c r="AK69" s="127"/>
      <c r="AL69" s="127"/>
      <c r="AM69" s="127"/>
      <c r="AN69" s="129">
        <f>SUM(AG69,AT69)</f>
        <v>0</v>
      </c>
      <c r="AO69" s="127"/>
      <c r="AP69" s="127"/>
      <c r="AQ69" s="130" t="s">
        <v>89</v>
      </c>
      <c r="AR69" s="67"/>
      <c r="AS69" s="131">
        <f>ROUND(SUM(AS70:AS73),2)</f>
        <v>0</v>
      </c>
      <c r="AT69" s="132">
        <f>ROUND(SUM(AV69:AW69),2)</f>
        <v>0</v>
      </c>
      <c r="AU69" s="133">
        <f>ROUND(SUM(AU70:AU73),5)</f>
        <v>0</v>
      </c>
      <c r="AV69" s="132">
        <f>ROUND(AZ69*L29,2)</f>
        <v>0</v>
      </c>
      <c r="AW69" s="132">
        <f>ROUND(BA69*L30,2)</f>
        <v>0</v>
      </c>
      <c r="AX69" s="132">
        <f>ROUND(BB69*L29,2)</f>
        <v>0</v>
      </c>
      <c r="AY69" s="132">
        <f>ROUND(BC69*L30,2)</f>
        <v>0</v>
      </c>
      <c r="AZ69" s="132">
        <f>ROUND(SUM(AZ70:AZ73),2)</f>
        <v>0</v>
      </c>
      <c r="BA69" s="132">
        <f>ROUND(SUM(BA70:BA73),2)</f>
        <v>0</v>
      </c>
      <c r="BB69" s="132">
        <f>ROUND(SUM(BB70:BB73),2)</f>
        <v>0</v>
      </c>
      <c r="BC69" s="132">
        <f>ROUND(SUM(BC70:BC73),2)</f>
        <v>0</v>
      </c>
      <c r="BD69" s="134">
        <f>ROUND(SUM(BD70:BD73),2)</f>
        <v>0</v>
      </c>
      <c r="BE69" s="4"/>
      <c r="BS69" s="135" t="s">
        <v>71</v>
      </c>
      <c r="BT69" s="135" t="s">
        <v>82</v>
      </c>
      <c r="BV69" s="135" t="s">
        <v>74</v>
      </c>
      <c r="BW69" s="135" t="s">
        <v>118</v>
      </c>
      <c r="BX69" s="135" t="s">
        <v>112</v>
      </c>
      <c r="CL69" s="135" t="s">
        <v>19</v>
      </c>
    </row>
    <row r="70" spans="1:90" s="4" customFormat="1" ht="16.5" customHeight="1">
      <c r="A70" s="113" t="s">
        <v>76</v>
      </c>
      <c r="B70" s="65"/>
      <c r="C70" s="127"/>
      <c r="D70" s="127"/>
      <c r="E70" s="127"/>
      <c r="F70" s="128" t="s">
        <v>116</v>
      </c>
      <c r="G70" s="128"/>
      <c r="H70" s="128"/>
      <c r="I70" s="128"/>
      <c r="J70" s="128"/>
      <c r="K70" s="127"/>
      <c r="L70" s="128" t="s">
        <v>117</v>
      </c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9">
        <f>'SO 05.1 - Interakční prve...'!J32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89</v>
      </c>
      <c r="AR70" s="67"/>
      <c r="AS70" s="131">
        <v>0</v>
      </c>
      <c r="AT70" s="132">
        <f>ROUND(SUM(AV70:AW70),2)</f>
        <v>0</v>
      </c>
      <c r="AU70" s="133">
        <f>'SO 05.1 - Interakční prve...'!P92</f>
        <v>0</v>
      </c>
      <c r="AV70" s="132">
        <f>'SO 05.1 - Interakční prve...'!J35</f>
        <v>0</v>
      </c>
      <c r="AW70" s="132">
        <f>'SO 05.1 - Interakční prve...'!J36</f>
        <v>0</v>
      </c>
      <c r="AX70" s="132">
        <f>'SO 05.1 - Interakční prve...'!J37</f>
        <v>0</v>
      </c>
      <c r="AY70" s="132">
        <f>'SO 05.1 - Interakční prve...'!J38</f>
        <v>0</v>
      </c>
      <c r="AZ70" s="132">
        <f>'SO 05.1 - Interakční prve...'!F35</f>
        <v>0</v>
      </c>
      <c r="BA70" s="132">
        <f>'SO 05.1 - Interakční prve...'!F36</f>
        <v>0</v>
      </c>
      <c r="BB70" s="132">
        <f>'SO 05.1 - Interakční prve...'!F37</f>
        <v>0</v>
      </c>
      <c r="BC70" s="132">
        <f>'SO 05.1 - Interakční prve...'!F38</f>
        <v>0</v>
      </c>
      <c r="BD70" s="134">
        <f>'SO 05.1 - Interakční prve...'!F39</f>
        <v>0</v>
      </c>
      <c r="BE70" s="4"/>
      <c r="BT70" s="135" t="s">
        <v>94</v>
      </c>
      <c r="BU70" s="135" t="s">
        <v>90</v>
      </c>
      <c r="BV70" s="135" t="s">
        <v>74</v>
      </c>
      <c r="BW70" s="135" t="s">
        <v>118</v>
      </c>
      <c r="BX70" s="135" t="s">
        <v>112</v>
      </c>
      <c r="CL70" s="135" t="s">
        <v>19</v>
      </c>
    </row>
    <row r="71" spans="1:90" s="4" customFormat="1" ht="23.25" customHeight="1">
      <c r="A71" s="113" t="s">
        <v>76</v>
      </c>
      <c r="B71" s="65"/>
      <c r="C71" s="127"/>
      <c r="D71" s="127"/>
      <c r="E71" s="127"/>
      <c r="F71" s="128" t="s">
        <v>119</v>
      </c>
      <c r="G71" s="128"/>
      <c r="H71" s="128"/>
      <c r="I71" s="128"/>
      <c r="J71" s="128"/>
      <c r="K71" s="127"/>
      <c r="L71" s="128" t="s">
        <v>96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>
        <f>'SO 05.1.1 - Následná péče...'!J34</f>
        <v>0</v>
      </c>
      <c r="AH71" s="127"/>
      <c r="AI71" s="127"/>
      <c r="AJ71" s="127"/>
      <c r="AK71" s="127"/>
      <c r="AL71" s="127"/>
      <c r="AM71" s="127"/>
      <c r="AN71" s="129">
        <f>SUM(AG71,AT71)</f>
        <v>0</v>
      </c>
      <c r="AO71" s="127"/>
      <c r="AP71" s="127"/>
      <c r="AQ71" s="130" t="s">
        <v>89</v>
      </c>
      <c r="AR71" s="67"/>
      <c r="AS71" s="131">
        <v>0</v>
      </c>
      <c r="AT71" s="132">
        <f>ROUND(SUM(AV71:AW71),2)</f>
        <v>0</v>
      </c>
      <c r="AU71" s="133">
        <f>'SO 05.1.1 - Následná péče...'!P93</f>
        <v>0</v>
      </c>
      <c r="AV71" s="132">
        <f>'SO 05.1.1 - Následná péče...'!J37</f>
        <v>0</v>
      </c>
      <c r="AW71" s="132">
        <f>'SO 05.1.1 - Následná péče...'!J38</f>
        <v>0</v>
      </c>
      <c r="AX71" s="132">
        <f>'SO 05.1.1 - Následná péče...'!J39</f>
        <v>0</v>
      </c>
      <c r="AY71" s="132">
        <f>'SO 05.1.1 - Následná péče...'!J40</f>
        <v>0</v>
      </c>
      <c r="AZ71" s="132">
        <f>'SO 05.1.1 - Následná péče...'!F37</f>
        <v>0</v>
      </c>
      <c r="BA71" s="132">
        <f>'SO 05.1.1 - Následná péče...'!F38</f>
        <v>0</v>
      </c>
      <c r="BB71" s="132">
        <f>'SO 05.1.1 - Následná péče...'!F39</f>
        <v>0</v>
      </c>
      <c r="BC71" s="132">
        <f>'SO 05.1.1 - Následná péče...'!F40</f>
        <v>0</v>
      </c>
      <c r="BD71" s="134">
        <f>'SO 05.1.1 - Následná péče...'!F41</f>
        <v>0</v>
      </c>
      <c r="BE71" s="4"/>
      <c r="BT71" s="135" t="s">
        <v>94</v>
      </c>
      <c r="BV71" s="135" t="s">
        <v>74</v>
      </c>
      <c r="BW71" s="135" t="s">
        <v>120</v>
      </c>
      <c r="BX71" s="135" t="s">
        <v>118</v>
      </c>
      <c r="CL71" s="135" t="s">
        <v>19</v>
      </c>
    </row>
    <row r="72" spans="1:90" s="4" customFormat="1" ht="23.25" customHeight="1">
      <c r="A72" s="113" t="s">
        <v>76</v>
      </c>
      <c r="B72" s="65"/>
      <c r="C72" s="127"/>
      <c r="D72" s="127"/>
      <c r="E72" s="127"/>
      <c r="F72" s="128" t="s">
        <v>121</v>
      </c>
      <c r="G72" s="128"/>
      <c r="H72" s="128"/>
      <c r="I72" s="128"/>
      <c r="J72" s="128"/>
      <c r="K72" s="127"/>
      <c r="L72" s="128" t="s">
        <v>99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 05.1.2 - Následná péče...'!J34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89</v>
      </c>
      <c r="AR72" s="67"/>
      <c r="AS72" s="131">
        <v>0</v>
      </c>
      <c r="AT72" s="132">
        <f>ROUND(SUM(AV72:AW72),2)</f>
        <v>0</v>
      </c>
      <c r="AU72" s="133">
        <f>'SO 05.1.2 - Následná péče...'!P93</f>
        <v>0</v>
      </c>
      <c r="AV72" s="132">
        <f>'SO 05.1.2 - Následná péče...'!J37</f>
        <v>0</v>
      </c>
      <c r="AW72" s="132">
        <f>'SO 05.1.2 - Následná péče...'!J38</f>
        <v>0</v>
      </c>
      <c r="AX72" s="132">
        <f>'SO 05.1.2 - Následná péče...'!J39</f>
        <v>0</v>
      </c>
      <c r="AY72" s="132">
        <f>'SO 05.1.2 - Následná péče...'!J40</f>
        <v>0</v>
      </c>
      <c r="AZ72" s="132">
        <f>'SO 05.1.2 - Následná péče...'!F37</f>
        <v>0</v>
      </c>
      <c r="BA72" s="132">
        <f>'SO 05.1.2 - Následná péče...'!F38</f>
        <v>0</v>
      </c>
      <c r="BB72" s="132">
        <f>'SO 05.1.2 - Následná péče...'!F39</f>
        <v>0</v>
      </c>
      <c r="BC72" s="132">
        <f>'SO 05.1.2 - Následná péče...'!F40</f>
        <v>0</v>
      </c>
      <c r="BD72" s="134">
        <f>'SO 05.1.2 - Následná péče...'!F41</f>
        <v>0</v>
      </c>
      <c r="BE72" s="4"/>
      <c r="BT72" s="135" t="s">
        <v>94</v>
      </c>
      <c r="BV72" s="135" t="s">
        <v>74</v>
      </c>
      <c r="BW72" s="135" t="s">
        <v>122</v>
      </c>
      <c r="BX72" s="135" t="s">
        <v>118</v>
      </c>
      <c r="CL72" s="135" t="s">
        <v>19</v>
      </c>
    </row>
    <row r="73" spans="1:90" s="4" customFormat="1" ht="23.25" customHeight="1">
      <c r="A73" s="113" t="s">
        <v>76</v>
      </c>
      <c r="B73" s="65"/>
      <c r="C73" s="127"/>
      <c r="D73" s="127"/>
      <c r="E73" s="127"/>
      <c r="F73" s="128" t="s">
        <v>123</v>
      </c>
      <c r="G73" s="128"/>
      <c r="H73" s="128"/>
      <c r="I73" s="128"/>
      <c r="J73" s="128"/>
      <c r="K73" s="127"/>
      <c r="L73" s="128" t="s">
        <v>102</v>
      </c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9">
        <f>'SO 05.1.3 - Následná péče...'!J34</f>
        <v>0</v>
      </c>
      <c r="AH73" s="127"/>
      <c r="AI73" s="127"/>
      <c r="AJ73" s="127"/>
      <c r="AK73" s="127"/>
      <c r="AL73" s="127"/>
      <c r="AM73" s="127"/>
      <c r="AN73" s="129">
        <f>SUM(AG73,AT73)</f>
        <v>0</v>
      </c>
      <c r="AO73" s="127"/>
      <c r="AP73" s="127"/>
      <c r="AQ73" s="130" t="s">
        <v>89</v>
      </c>
      <c r="AR73" s="67"/>
      <c r="AS73" s="131">
        <v>0</v>
      </c>
      <c r="AT73" s="132">
        <f>ROUND(SUM(AV73:AW73),2)</f>
        <v>0</v>
      </c>
      <c r="AU73" s="133">
        <f>'SO 05.1.3 - Následná péče...'!P93</f>
        <v>0</v>
      </c>
      <c r="AV73" s="132">
        <f>'SO 05.1.3 - Následná péče...'!J37</f>
        <v>0</v>
      </c>
      <c r="AW73" s="132">
        <f>'SO 05.1.3 - Následná péče...'!J38</f>
        <v>0</v>
      </c>
      <c r="AX73" s="132">
        <f>'SO 05.1.3 - Následná péče...'!J39</f>
        <v>0</v>
      </c>
      <c r="AY73" s="132">
        <f>'SO 05.1.3 - Následná péče...'!J40</f>
        <v>0</v>
      </c>
      <c r="AZ73" s="132">
        <f>'SO 05.1.3 - Následná péče...'!F37</f>
        <v>0</v>
      </c>
      <c r="BA73" s="132">
        <f>'SO 05.1.3 - Následná péče...'!F38</f>
        <v>0</v>
      </c>
      <c r="BB73" s="132">
        <f>'SO 05.1.3 - Následná péče...'!F39</f>
        <v>0</v>
      </c>
      <c r="BC73" s="132">
        <f>'SO 05.1.3 - Následná péče...'!F40</f>
        <v>0</v>
      </c>
      <c r="BD73" s="134">
        <f>'SO 05.1.3 - Následná péče...'!F41</f>
        <v>0</v>
      </c>
      <c r="BE73" s="4"/>
      <c r="BT73" s="135" t="s">
        <v>94</v>
      </c>
      <c r="BV73" s="135" t="s">
        <v>74</v>
      </c>
      <c r="BW73" s="135" t="s">
        <v>124</v>
      </c>
      <c r="BX73" s="135" t="s">
        <v>118</v>
      </c>
      <c r="CL73" s="135" t="s">
        <v>19</v>
      </c>
    </row>
    <row r="74" spans="1:90" s="4" customFormat="1" ht="16.5" customHeight="1">
      <c r="A74" s="4"/>
      <c r="B74" s="65"/>
      <c r="C74" s="127"/>
      <c r="D74" s="127"/>
      <c r="E74" s="128" t="s">
        <v>125</v>
      </c>
      <c r="F74" s="128"/>
      <c r="G74" s="128"/>
      <c r="H74" s="128"/>
      <c r="I74" s="128"/>
      <c r="J74" s="127"/>
      <c r="K74" s="128" t="s">
        <v>126</v>
      </c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36">
        <f>ROUND(SUM(AG75:AG78),2)</f>
        <v>0</v>
      </c>
      <c r="AH74" s="127"/>
      <c r="AI74" s="127"/>
      <c r="AJ74" s="127"/>
      <c r="AK74" s="127"/>
      <c r="AL74" s="127"/>
      <c r="AM74" s="127"/>
      <c r="AN74" s="129">
        <f>SUM(AG74,AT74)</f>
        <v>0</v>
      </c>
      <c r="AO74" s="127"/>
      <c r="AP74" s="127"/>
      <c r="AQ74" s="130" t="s">
        <v>89</v>
      </c>
      <c r="AR74" s="67"/>
      <c r="AS74" s="131">
        <f>ROUND(SUM(AS75:AS78),2)</f>
        <v>0</v>
      </c>
      <c r="AT74" s="132">
        <f>ROUND(SUM(AV74:AW74),2)</f>
        <v>0</v>
      </c>
      <c r="AU74" s="133">
        <f>ROUND(SUM(AU75:AU78),5)</f>
        <v>0</v>
      </c>
      <c r="AV74" s="132">
        <f>ROUND(AZ74*L29,2)</f>
        <v>0</v>
      </c>
      <c r="AW74" s="132">
        <f>ROUND(BA74*L30,2)</f>
        <v>0</v>
      </c>
      <c r="AX74" s="132">
        <f>ROUND(BB74*L29,2)</f>
        <v>0</v>
      </c>
      <c r="AY74" s="132">
        <f>ROUND(BC74*L30,2)</f>
        <v>0</v>
      </c>
      <c r="AZ74" s="132">
        <f>ROUND(SUM(AZ75:AZ78),2)</f>
        <v>0</v>
      </c>
      <c r="BA74" s="132">
        <f>ROUND(SUM(BA75:BA78),2)</f>
        <v>0</v>
      </c>
      <c r="BB74" s="132">
        <f>ROUND(SUM(BB75:BB78),2)</f>
        <v>0</v>
      </c>
      <c r="BC74" s="132">
        <f>ROUND(SUM(BC75:BC78),2)</f>
        <v>0</v>
      </c>
      <c r="BD74" s="134">
        <f>ROUND(SUM(BD75:BD78),2)</f>
        <v>0</v>
      </c>
      <c r="BE74" s="4"/>
      <c r="BS74" s="135" t="s">
        <v>71</v>
      </c>
      <c r="BT74" s="135" t="s">
        <v>82</v>
      </c>
      <c r="BV74" s="135" t="s">
        <v>74</v>
      </c>
      <c r="BW74" s="135" t="s">
        <v>127</v>
      </c>
      <c r="BX74" s="135" t="s">
        <v>112</v>
      </c>
      <c r="CL74" s="135" t="s">
        <v>19</v>
      </c>
    </row>
    <row r="75" spans="1:90" s="4" customFormat="1" ht="16.5" customHeight="1">
      <c r="A75" s="113" t="s">
        <v>76</v>
      </c>
      <c r="B75" s="65"/>
      <c r="C75" s="127"/>
      <c r="D75" s="127"/>
      <c r="E75" s="127"/>
      <c r="F75" s="128" t="s">
        <v>125</v>
      </c>
      <c r="G75" s="128"/>
      <c r="H75" s="128"/>
      <c r="I75" s="128"/>
      <c r="J75" s="128"/>
      <c r="K75" s="127"/>
      <c r="L75" s="128" t="s">
        <v>126</v>
      </c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9">
        <f>'SO 05.2 - Interakční prve...'!J32</f>
        <v>0</v>
      </c>
      <c r="AH75" s="127"/>
      <c r="AI75" s="127"/>
      <c r="AJ75" s="127"/>
      <c r="AK75" s="127"/>
      <c r="AL75" s="127"/>
      <c r="AM75" s="127"/>
      <c r="AN75" s="129">
        <f>SUM(AG75,AT75)</f>
        <v>0</v>
      </c>
      <c r="AO75" s="127"/>
      <c r="AP75" s="127"/>
      <c r="AQ75" s="130" t="s">
        <v>89</v>
      </c>
      <c r="AR75" s="67"/>
      <c r="AS75" s="131">
        <v>0</v>
      </c>
      <c r="AT75" s="132">
        <f>ROUND(SUM(AV75:AW75),2)</f>
        <v>0</v>
      </c>
      <c r="AU75" s="133">
        <f>'SO 05.2 - Interakční prve...'!P92</f>
        <v>0</v>
      </c>
      <c r="AV75" s="132">
        <f>'SO 05.2 - Interakční prve...'!J35</f>
        <v>0</v>
      </c>
      <c r="AW75" s="132">
        <f>'SO 05.2 - Interakční prve...'!J36</f>
        <v>0</v>
      </c>
      <c r="AX75" s="132">
        <f>'SO 05.2 - Interakční prve...'!J37</f>
        <v>0</v>
      </c>
      <c r="AY75" s="132">
        <f>'SO 05.2 - Interakční prve...'!J38</f>
        <v>0</v>
      </c>
      <c r="AZ75" s="132">
        <f>'SO 05.2 - Interakční prve...'!F35</f>
        <v>0</v>
      </c>
      <c r="BA75" s="132">
        <f>'SO 05.2 - Interakční prve...'!F36</f>
        <v>0</v>
      </c>
      <c r="BB75" s="132">
        <f>'SO 05.2 - Interakční prve...'!F37</f>
        <v>0</v>
      </c>
      <c r="BC75" s="132">
        <f>'SO 05.2 - Interakční prve...'!F38</f>
        <v>0</v>
      </c>
      <c r="BD75" s="134">
        <f>'SO 05.2 - Interakční prve...'!F39</f>
        <v>0</v>
      </c>
      <c r="BE75" s="4"/>
      <c r="BT75" s="135" t="s">
        <v>94</v>
      </c>
      <c r="BU75" s="135" t="s">
        <v>90</v>
      </c>
      <c r="BV75" s="135" t="s">
        <v>74</v>
      </c>
      <c r="BW75" s="135" t="s">
        <v>127</v>
      </c>
      <c r="BX75" s="135" t="s">
        <v>112</v>
      </c>
      <c r="CL75" s="135" t="s">
        <v>19</v>
      </c>
    </row>
    <row r="76" spans="1:90" s="4" customFormat="1" ht="23.25" customHeight="1">
      <c r="A76" s="113" t="s">
        <v>76</v>
      </c>
      <c r="B76" s="65"/>
      <c r="C76" s="127"/>
      <c r="D76" s="127"/>
      <c r="E76" s="127"/>
      <c r="F76" s="128" t="s">
        <v>128</v>
      </c>
      <c r="G76" s="128"/>
      <c r="H76" s="128"/>
      <c r="I76" s="128"/>
      <c r="J76" s="128"/>
      <c r="K76" s="127"/>
      <c r="L76" s="128" t="s">
        <v>96</v>
      </c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>
        <f>'SO 05.2.1 - Následná péče...'!J34</f>
        <v>0</v>
      </c>
      <c r="AH76" s="127"/>
      <c r="AI76" s="127"/>
      <c r="AJ76" s="127"/>
      <c r="AK76" s="127"/>
      <c r="AL76" s="127"/>
      <c r="AM76" s="127"/>
      <c r="AN76" s="129">
        <f>SUM(AG76,AT76)</f>
        <v>0</v>
      </c>
      <c r="AO76" s="127"/>
      <c r="AP76" s="127"/>
      <c r="AQ76" s="130" t="s">
        <v>89</v>
      </c>
      <c r="AR76" s="67"/>
      <c r="AS76" s="131">
        <v>0</v>
      </c>
      <c r="AT76" s="132">
        <f>ROUND(SUM(AV76:AW76),2)</f>
        <v>0</v>
      </c>
      <c r="AU76" s="133">
        <f>'SO 05.2.1 - Následná péče...'!P93</f>
        <v>0</v>
      </c>
      <c r="AV76" s="132">
        <f>'SO 05.2.1 - Následná péče...'!J37</f>
        <v>0</v>
      </c>
      <c r="AW76" s="132">
        <f>'SO 05.2.1 - Následná péče...'!J38</f>
        <v>0</v>
      </c>
      <c r="AX76" s="132">
        <f>'SO 05.2.1 - Následná péče...'!J39</f>
        <v>0</v>
      </c>
      <c r="AY76" s="132">
        <f>'SO 05.2.1 - Následná péče...'!J40</f>
        <v>0</v>
      </c>
      <c r="AZ76" s="132">
        <f>'SO 05.2.1 - Následná péče...'!F37</f>
        <v>0</v>
      </c>
      <c r="BA76" s="132">
        <f>'SO 05.2.1 - Následná péče...'!F38</f>
        <v>0</v>
      </c>
      <c r="BB76" s="132">
        <f>'SO 05.2.1 - Následná péče...'!F39</f>
        <v>0</v>
      </c>
      <c r="BC76" s="132">
        <f>'SO 05.2.1 - Následná péče...'!F40</f>
        <v>0</v>
      </c>
      <c r="BD76" s="134">
        <f>'SO 05.2.1 - Následná péče...'!F41</f>
        <v>0</v>
      </c>
      <c r="BE76" s="4"/>
      <c r="BT76" s="135" t="s">
        <v>94</v>
      </c>
      <c r="BV76" s="135" t="s">
        <v>74</v>
      </c>
      <c r="BW76" s="135" t="s">
        <v>129</v>
      </c>
      <c r="BX76" s="135" t="s">
        <v>127</v>
      </c>
      <c r="CL76" s="135" t="s">
        <v>19</v>
      </c>
    </row>
    <row r="77" spans="1:90" s="4" customFormat="1" ht="23.25" customHeight="1">
      <c r="A77" s="113" t="s">
        <v>76</v>
      </c>
      <c r="B77" s="65"/>
      <c r="C77" s="127"/>
      <c r="D77" s="127"/>
      <c r="E77" s="127"/>
      <c r="F77" s="128" t="s">
        <v>130</v>
      </c>
      <c r="G77" s="128"/>
      <c r="H77" s="128"/>
      <c r="I77" s="128"/>
      <c r="J77" s="128"/>
      <c r="K77" s="127"/>
      <c r="L77" s="128" t="s">
        <v>99</v>
      </c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9">
        <f>'SO 05.2.2 - Následná péče...'!J34</f>
        <v>0</v>
      </c>
      <c r="AH77" s="127"/>
      <c r="AI77" s="127"/>
      <c r="AJ77" s="127"/>
      <c r="AK77" s="127"/>
      <c r="AL77" s="127"/>
      <c r="AM77" s="127"/>
      <c r="AN77" s="129">
        <f>SUM(AG77,AT77)</f>
        <v>0</v>
      </c>
      <c r="AO77" s="127"/>
      <c r="AP77" s="127"/>
      <c r="AQ77" s="130" t="s">
        <v>89</v>
      </c>
      <c r="AR77" s="67"/>
      <c r="AS77" s="131">
        <v>0</v>
      </c>
      <c r="AT77" s="132">
        <f>ROUND(SUM(AV77:AW77),2)</f>
        <v>0</v>
      </c>
      <c r="AU77" s="133">
        <f>'SO 05.2.2 - Následná péče...'!P93</f>
        <v>0</v>
      </c>
      <c r="AV77" s="132">
        <f>'SO 05.2.2 - Následná péče...'!J37</f>
        <v>0</v>
      </c>
      <c r="AW77" s="132">
        <f>'SO 05.2.2 - Následná péče...'!J38</f>
        <v>0</v>
      </c>
      <c r="AX77" s="132">
        <f>'SO 05.2.2 - Následná péče...'!J39</f>
        <v>0</v>
      </c>
      <c r="AY77" s="132">
        <f>'SO 05.2.2 - Následná péče...'!J40</f>
        <v>0</v>
      </c>
      <c r="AZ77" s="132">
        <f>'SO 05.2.2 - Následná péče...'!F37</f>
        <v>0</v>
      </c>
      <c r="BA77" s="132">
        <f>'SO 05.2.2 - Následná péče...'!F38</f>
        <v>0</v>
      </c>
      <c r="BB77" s="132">
        <f>'SO 05.2.2 - Následná péče...'!F39</f>
        <v>0</v>
      </c>
      <c r="BC77" s="132">
        <f>'SO 05.2.2 - Následná péče...'!F40</f>
        <v>0</v>
      </c>
      <c r="BD77" s="134">
        <f>'SO 05.2.2 - Následná péče...'!F41</f>
        <v>0</v>
      </c>
      <c r="BE77" s="4"/>
      <c r="BT77" s="135" t="s">
        <v>94</v>
      </c>
      <c r="BV77" s="135" t="s">
        <v>74</v>
      </c>
      <c r="BW77" s="135" t="s">
        <v>131</v>
      </c>
      <c r="BX77" s="135" t="s">
        <v>127</v>
      </c>
      <c r="CL77" s="135" t="s">
        <v>19</v>
      </c>
    </row>
    <row r="78" spans="1:90" s="4" customFormat="1" ht="23.25" customHeight="1">
      <c r="A78" s="113" t="s">
        <v>76</v>
      </c>
      <c r="B78" s="65"/>
      <c r="C78" s="127"/>
      <c r="D78" s="127"/>
      <c r="E78" s="127"/>
      <c r="F78" s="128" t="s">
        <v>132</v>
      </c>
      <c r="G78" s="128"/>
      <c r="H78" s="128"/>
      <c r="I78" s="128"/>
      <c r="J78" s="128"/>
      <c r="K78" s="127"/>
      <c r="L78" s="128" t="s">
        <v>102</v>
      </c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9">
        <f>'SO 05.2.3 - Následná péče...'!J34</f>
        <v>0</v>
      </c>
      <c r="AH78" s="127"/>
      <c r="AI78" s="127"/>
      <c r="AJ78" s="127"/>
      <c r="AK78" s="127"/>
      <c r="AL78" s="127"/>
      <c r="AM78" s="127"/>
      <c r="AN78" s="129">
        <f>SUM(AG78,AT78)</f>
        <v>0</v>
      </c>
      <c r="AO78" s="127"/>
      <c r="AP78" s="127"/>
      <c r="AQ78" s="130" t="s">
        <v>89</v>
      </c>
      <c r="AR78" s="67"/>
      <c r="AS78" s="131">
        <v>0</v>
      </c>
      <c r="AT78" s="132">
        <f>ROUND(SUM(AV78:AW78),2)</f>
        <v>0</v>
      </c>
      <c r="AU78" s="133">
        <f>'SO 05.2.3 - Následná péče...'!P93</f>
        <v>0</v>
      </c>
      <c r="AV78" s="132">
        <f>'SO 05.2.3 - Následná péče...'!J37</f>
        <v>0</v>
      </c>
      <c r="AW78" s="132">
        <f>'SO 05.2.3 - Následná péče...'!J38</f>
        <v>0</v>
      </c>
      <c r="AX78" s="132">
        <f>'SO 05.2.3 - Následná péče...'!J39</f>
        <v>0</v>
      </c>
      <c r="AY78" s="132">
        <f>'SO 05.2.3 - Následná péče...'!J40</f>
        <v>0</v>
      </c>
      <c r="AZ78" s="132">
        <f>'SO 05.2.3 - Následná péče...'!F37</f>
        <v>0</v>
      </c>
      <c r="BA78" s="132">
        <f>'SO 05.2.3 - Následná péče...'!F38</f>
        <v>0</v>
      </c>
      <c r="BB78" s="132">
        <f>'SO 05.2.3 - Následná péče...'!F39</f>
        <v>0</v>
      </c>
      <c r="BC78" s="132">
        <f>'SO 05.2.3 - Následná péče...'!F40</f>
        <v>0</v>
      </c>
      <c r="BD78" s="134">
        <f>'SO 05.2.3 - Následná péče...'!F41</f>
        <v>0</v>
      </c>
      <c r="BE78" s="4"/>
      <c r="BT78" s="135" t="s">
        <v>94</v>
      </c>
      <c r="BV78" s="135" t="s">
        <v>74</v>
      </c>
      <c r="BW78" s="135" t="s">
        <v>133</v>
      </c>
      <c r="BX78" s="135" t="s">
        <v>127</v>
      </c>
      <c r="CL78" s="135" t="s">
        <v>19</v>
      </c>
    </row>
    <row r="79" spans="1:90" s="4" customFormat="1" ht="16.5" customHeight="1">
      <c r="A79" s="4"/>
      <c r="B79" s="65"/>
      <c r="C79" s="127"/>
      <c r="D79" s="127"/>
      <c r="E79" s="128" t="s">
        <v>134</v>
      </c>
      <c r="F79" s="128"/>
      <c r="G79" s="128"/>
      <c r="H79" s="128"/>
      <c r="I79" s="128"/>
      <c r="J79" s="127"/>
      <c r="K79" s="128" t="s">
        <v>135</v>
      </c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36">
        <f>ROUND(SUM(AG80:AG83),2)</f>
        <v>0</v>
      </c>
      <c r="AH79" s="127"/>
      <c r="AI79" s="127"/>
      <c r="AJ79" s="127"/>
      <c r="AK79" s="127"/>
      <c r="AL79" s="127"/>
      <c r="AM79" s="127"/>
      <c r="AN79" s="129">
        <f>SUM(AG79,AT79)</f>
        <v>0</v>
      </c>
      <c r="AO79" s="127"/>
      <c r="AP79" s="127"/>
      <c r="AQ79" s="130" t="s">
        <v>89</v>
      </c>
      <c r="AR79" s="67"/>
      <c r="AS79" s="131">
        <f>ROUND(SUM(AS80:AS83),2)</f>
        <v>0</v>
      </c>
      <c r="AT79" s="132">
        <f>ROUND(SUM(AV79:AW79),2)</f>
        <v>0</v>
      </c>
      <c r="AU79" s="133">
        <f>ROUND(SUM(AU80:AU83),5)</f>
        <v>0</v>
      </c>
      <c r="AV79" s="132">
        <f>ROUND(AZ79*L29,2)</f>
        <v>0</v>
      </c>
      <c r="AW79" s="132">
        <f>ROUND(BA79*L30,2)</f>
        <v>0</v>
      </c>
      <c r="AX79" s="132">
        <f>ROUND(BB79*L29,2)</f>
        <v>0</v>
      </c>
      <c r="AY79" s="132">
        <f>ROUND(BC79*L30,2)</f>
        <v>0</v>
      </c>
      <c r="AZ79" s="132">
        <f>ROUND(SUM(AZ80:AZ83),2)</f>
        <v>0</v>
      </c>
      <c r="BA79" s="132">
        <f>ROUND(SUM(BA80:BA83),2)</f>
        <v>0</v>
      </c>
      <c r="BB79" s="132">
        <f>ROUND(SUM(BB80:BB83),2)</f>
        <v>0</v>
      </c>
      <c r="BC79" s="132">
        <f>ROUND(SUM(BC80:BC83),2)</f>
        <v>0</v>
      </c>
      <c r="BD79" s="134">
        <f>ROUND(SUM(BD80:BD83),2)</f>
        <v>0</v>
      </c>
      <c r="BE79" s="4"/>
      <c r="BS79" s="135" t="s">
        <v>71</v>
      </c>
      <c r="BT79" s="135" t="s">
        <v>82</v>
      </c>
      <c r="BV79" s="135" t="s">
        <v>74</v>
      </c>
      <c r="BW79" s="135" t="s">
        <v>136</v>
      </c>
      <c r="BX79" s="135" t="s">
        <v>112</v>
      </c>
      <c r="CL79" s="135" t="s">
        <v>19</v>
      </c>
    </row>
    <row r="80" spans="1:90" s="4" customFormat="1" ht="16.5" customHeight="1">
      <c r="A80" s="113" t="s">
        <v>76</v>
      </c>
      <c r="B80" s="65"/>
      <c r="C80" s="127"/>
      <c r="D80" s="127"/>
      <c r="E80" s="127"/>
      <c r="F80" s="128" t="s">
        <v>134</v>
      </c>
      <c r="G80" s="128"/>
      <c r="H80" s="128"/>
      <c r="I80" s="128"/>
      <c r="J80" s="128"/>
      <c r="K80" s="127"/>
      <c r="L80" s="128" t="s">
        <v>135</v>
      </c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9">
        <f>'SO 05.3 - Interakční prve...'!J32</f>
        <v>0</v>
      </c>
      <c r="AH80" s="127"/>
      <c r="AI80" s="127"/>
      <c r="AJ80" s="127"/>
      <c r="AK80" s="127"/>
      <c r="AL80" s="127"/>
      <c r="AM80" s="127"/>
      <c r="AN80" s="129">
        <f>SUM(AG80,AT80)</f>
        <v>0</v>
      </c>
      <c r="AO80" s="127"/>
      <c r="AP80" s="127"/>
      <c r="AQ80" s="130" t="s">
        <v>89</v>
      </c>
      <c r="AR80" s="67"/>
      <c r="AS80" s="131">
        <v>0</v>
      </c>
      <c r="AT80" s="132">
        <f>ROUND(SUM(AV80:AW80),2)</f>
        <v>0</v>
      </c>
      <c r="AU80" s="133">
        <f>'SO 05.3 - Interakční prve...'!P92</f>
        <v>0</v>
      </c>
      <c r="AV80" s="132">
        <f>'SO 05.3 - Interakční prve...'!J35</f>
        <v>0</v>
      </c>
      <c r="AW80" s="132">
        <f>'SO 05.3 - Interakční prve...'!J36</f>
        <v>0</v>
      </c>
      <c r="AX80" s="132">
        <f>'SO 05.3 - Interakční prve...'!J37</f>
        <v>0</v>
      </c>
      <c r="AY80" s="132">
        <f>'SO 05.3 - Interakční prve...'!J38</f>
        <v>0</v>
      </c>
      <c r="AZ80" s="132">
        <f>'SO 05.3 - Interakční prve...'!F35</f>
        <v>0</v>
      </c>
      <c r="BA80" s="132">
        <f>'SO 05.3 - Interakční prve...'!F36</f>
        <v>0</v>
      </c>
      <c r="BB80" s="132">
        <f>'SO 05.3 - Interakční prve...'!F37</f>
        <v>0</v>
      </c>
      <c r="BC80" s="132">
        <f>'SO 05.3 - Interakční prve...'!F38</f>
        <v>0</v>
      </c>
      <c r="BD80" s="134">
        <f>'SO 05.3 - Interakční prve...'!F39</f>
        <v>0</v>
      </c>
      <c r="BE80" s="4"/>
      <c r="BT80" s="135" t="s">
        <v>94</v>
      </c>
      <c r="BU80" s="135" t="s">
        <v>90</v>
      </c>
      <c r="BV80" s="135" t="s">
        <v>74</v>
      </c>
      <c r="BW80" s="135" t="s">
        <v>136</v>
      </c>
      <c r="BX80" s="135" t="s">
        <v>112</v>
      </c>
      <c r="CL80" s="135" t="s">
        <v>19</v>
      </c>
    </row>
    <row r="81" spans="1:90" s="4" customFormat="1" ht="23.25" customHeight="1">
      <c r="A81" s="113" t="s">
        <v>76</v>
      </c>
      <c r="B81" s="65"/>
      <c r="C81" s="127"/>
      <c r="D81" s="127"/>
      <c r="E81" s="127"/>
      <c r="F81" s="128" t="s">
        <v>137</v>
      </c>
      <c r="G81" s="128"/>
      <c r="H81" s="128"/>
      <c r="I81" s="128"/>
      <c r="J81" s="128"/>
      <c r="K81" s="127"/>
      <c r="L81" s="128" t="s">
        <v>96</v>
      </c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9">
        <f>'SO 05.3.1 - Následná péče...'!J34</f>
        <v>0</v>
      </c>
      <c r="AH81" s="127"/>
      <c r="AI81" s="127"/>
      <c r="AJ81" s="127"/>
      <c r="AK81" s="127"/>
      <c r="AL81" s="127"/>
      <c r="AM81" s="127"/>
      <c r="AN81" s="129">
        <f>SUM(AG81,AT81)</f>
        <v>0</v>
      </c>
      <c r="AO81" s="127"/>
      <c r="AP81" s="127"/>
      <c r="AQ81" s="130" t="s">
        <v>89</v>
      </c>
      <c r="AR81" s="67"/>
      <c r="AS81" s="131">
        <v>0</v>
      </c>
      <c r="AT81" s="132">
        <f>ROUND(SUM(AV81:AW81),2)</f>
        <v>0</v>
      </c>
      <c r="AU81" s="133">
        <f>'SO 05.3.1 - Následná péče...'!P93</f>
        <v>0</v>
      </c>
      <c r="AV81" s="132">
        <f>'SO 05.3.1 - Následná péče...'!J37</f>
        <v>0</v>
      </c>
      <c r="AW81" s="132">
        <f>'SO 05.3.1 - Následná péče...'!J38</f>
        <v>0</v>
      </c>
      <c r="AX81" s="132">
        <f>'SO 05.3.1 - Následná péče...'!J39</f>
        <v>0</v>
      </c>
      <c r="AY81" s="132">
        <f>'SO 05.3.1 - Následná péče...'!J40</f>
        <v>0</v>
      </c>
      <c r="AZ81" s="132">
        <f>'SO 05.3.1 - Následná péče...'!F37</f>
        <v>0</v>
      </c>
      <c r="BA81" s="132">
        <f>'SO 05.3.1 - Následná péče...'!F38</f>
        <v>0</v>
      </c>
      <c r="BB81" s="132">
        <f>'SO 05.3.1 - Následná péče...'!F39</f>
        <v>0</v>
      </c>
      <c r="BC81" s="132">
        <f>'SO 05.3.1 - Následná péče...'!F40</f>
        <v>0</v>
      </c>
      <c r="BD81" s="134">
        <f>'SO 05.3.1 - Následná péče...'!F41</f>
        <v>0</v>
      </c>
      <c r="BE81" s="4"/>
      <c r="BT81" s="135" t="s">
        <v>94</v>
      </c>
      <c r="BV81" s="135" t="s">
        <v>74</v>
      </c>
      <c r="BW81" s="135" t="s">
        <v>138</v>
      </c>
      <c r="BX81" s="135" t="s">
        <v>136</v>
      </c>
      <c r="CL81" s="135" t="s">
        <v>19</v>
      </c>
    </row>
    <row r="82" spans="1:90" s="4" customFormat="1" ht="23.25" customHeight="1">
      <c r="A82" s="113" t="s">
        <v>76</v>
      </c>
      <c r="B82" s="65"/>
      <c r="C82" s="127"/>
      <c r="D82" s="127"/>
      <c r="E82" s="127"/>
      <c r="F82" s="128" t="s">
        <v>139</v>
      </c>
      <c r="G82" s="128"/>
      <c r="H82" s="128"/>
      <c r="I82" s="128"/>
      <c r="J82" s="128"/>
      <c r="K82" s="127"/>
      <c r="L82" s="128" t="s">
        <v>99</v>
      </c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9">
        <f>'SO 05.3.2 - Následná péče...'!J34</f>
        <v>0</v>
      </c>
      <c r="AH82" s="127"/>
      <c r="AI82" s="127"/>
      <c r="AJ82" s="127"/>
      <c r="AK82" s="127"/>
      <c r="AL82" s="127"/>
      <c r="AM82" s="127"/>
      <c r="AN82" s="129">
        <f>SUM(AG82,AT82)</f>
        <v>0</v>
      </c>
      <c r="AO82" s="127"/>
      <c r="AP82" s="127"/>
      <c r="AQ82" s="130" t="s">
        <v>89</v>
      </c>
      <c r="AR82" s="67"/>
      <c r="AS82" s="131">
        <v>0</v>
      </c>
      <c r="AT82" s="132">
        <f>ROUND(SUM(AV82:AW82),2)</f>
        <v>0</v>
      </c>
      <c r="AU82" s="133">
        <f>'SO 05.3.2 - Následná péče...'!P93</f>
        <v>0</v>
      </c>
      <c r="AV82" s="132">
        <f>'SO 05.3.2 - Následná péče...'!J37</f>
        <v>0</v>
      </c>
      <c r="AW82" s="132">
        <f>'SO 05.3.2 - Následná péče...'!J38</f>
        <v>0</v>
      </c>
      <c r="AX82" s="132">
        <f>'SO 05.3.2 - Následná péče...'!J39</f>
        <v>0</v>
      </c>
      <c r="AY82" s="132">
        <f>'SO 05.3.2 - Následná péče...'!J40</f>
        <v>0</v>
      </c>
      <c r="AZ82" s="132">
        <f>'SO 05.3.2 - Následná péče...'!F37</f>
        <v>0</v>
      </c>
      <c r="BA82" s="132">
        <f>'SO 05.3.2 - Následná péče...'!F38</f>
        <v>0</v>
      </c>
      <c r="BB82" s="132">
        <f>'SO 05.3.2 - Následná péče...'!F39</f>
        <v>0</v>
      </c>
      <c r="BC82" s="132">
        <f>'SO 05.3.2 - Následná péče...'!F40</f>
        <v>0</v>
      </c>
      <c r="BD82" s="134">
        <f>'SO 05.3.2 - Následná péče...'!F41</f>
        <v>0</v>
      </c>
      <c r="BE82" s="4"/>
      <c r="BT82" s="135" t="s">
        <v>94</v>
      </c>
      <c r="BV82" s="135" t="s">
        <v>74</v>
      </c>
      <c r="BW82" s="135" t="s">
        <v>140</v>
      </c>
      <c r="BX82" s="135" t="s">
        <v>136</v>
      </c>
      <c r="CL82" s="135" t="s">
        <v>19</v>
      </c>
    </row>
    <row r="83" spans="1:90" s="4" customFormat="1" ht="23.25" customHeight="1">
      <c r="A83" s="113" t="s">
        <v>76</v>
      </c>
      <c r="B83" s="65"/>
      <c r="C83" s="127"/>
      <c r="D83" s="127"/>
      <c r="E83" s="127"/>
      <c r="F83" s="128" t="s">
        <v>141</v>
      </c>
      <c r="G83" s="128"/>
      <c r="H83" s="128"/>
      <c r="I83" s="128"/>
      <c r="J83" s="128"/>
      <c r="K83" s="127"/>
      <c r="L83" s="128" t="s">
        <v>102</v>
      </c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9">
        <f>'SO 05.3.3 - Následná péče...'!J34</f>
        <v>0</v>
      </c>
      <c r="AH83" s="127"/>
      <c r="AI83" s="127"/>
      <c r="AJ83" s="127"/>
      <c r="AK83" s="127"/>
      <c r="AL83" s="127"/>
      <c r="AM83" s="127"/>
      <c r="AN83" s="129">
        <f>SUM(AG83,AT83)</f>
        <v>0</v>
      </c>
      <c r="AO83" s="127"/>
      <c r="AP83" s="127"/>
      <c r="AQ83" s="130" t="s">
        <v>89</v>
      </c>
      <c r="AR83" s="67"/>
      <c r="AS83" s="131">
        <v>0</v>
      </c>
      <c r="AT83" s="132">
        <f>ROUND(SUM(AV83:AW83),2)</f>
        <v>0</v>
      </c>
      <c r="AU83" s="133">
        <f>'SO 05.3.3 - Následná péče...'!P93</f>
        <v>0</v>
      </c>
      <c r="AV83" s="132">
        <f>'SO 05.3.3 - Následná péče...'!J37</f>
        <v>0</v>
      </c>
      <c r="AW83" s="132">
        <f>'SO 05.3.3 - Následná péče...'!J38</f>
        <v>0</v>
      </c>
      <c r="AX83" s="132">
        <f>'SO 05.3.3 - Následná péče...'!J39</f>
        <v>0</v>
      </c>
      <c r="AY83" s="132">
        <f>'SO 05.3.3 - Následná péče...'!J40</f>
        <v>0</v>
      </c>
      <c r="AZ83" s="132">
        <f>'SO 05.3.3 - Následná péče...'!F37</f>
        <v>0</v>
      </c>
      <c r="BA83" s="132">
        <f>'SO 05.3.3 - Následná péče...'!F38</f>
        <v>0</v>
      </c>
      <c r="BB83" s="132">
        <f>'SO 05.3.3 - Následná péče...'!F39</f>
        <v>0</v>
      </c>
      <c r="BC83" s="132">
        <f>'SO 05.3.3 - Následná péče...'!F40</f>
        <v>0</v>
      </c>
      <c r="BD83" s="134">
        <f>'SO 05.3.3 - Následná péče...'!F41</f>
        <v>0</v>
      </c>
      <c r="BE83" s="4"/>
      <c r="BT83" s="135" t="s">
        <v>94</v>
      </c>
      <c r="BV83" s="135" t="s">
        <v>74</v>
      </c>
      <c r="BW83" s="135" t="s">
        <v>142</v>
      </c>
      <c r="BX83" s="135" t="s">
        <v>136</v>
      </c>
      <c r="CL83" s="135" t="s">
        <v>19</v>
      </c>
    </row>
    <row r="84" spans="1:90" s="4" customFormat="1" ht="16.5" customHeight="1">
      <c r="A84" s="4"/>
      <c r="B84" s="65"/>
      <c r="C84" s="127"/>
      <c r="D84" s="127"/>
      <c r="E84" s="128" t="s">
        <v>143</v>
      </c>
      <c r="F84" s="128"/>
      <c r="G84" s="128"/>
      <c r="H84" s="128"/>
      <c r="I84" s="128"/>
      <c r="J84" s="127"/>
      <c r="K84" s="128" t="s">
        <v>144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36">
        <f>ROUND(SUM(AG85:AG88),2)</f>
        <v>0</v>
      </c>
      <c r="AH84" s="127"/>
      <c r="AI84" s="127"/>
      <c r="AJ84" s="127"/>
      <c r="AK84" s="127"/>
      <c r="AL84" s="127"/>
      <c r="AM84" s="127"/>
      <c r="AN84" s="129">
        <f>SUM(AG84,AT84)</f>
        <v>0</v>
      </c>
      <c r="AO84" s="127"/>
      <c r="AP84" s="127"/>
      <c r="AQ84" s="130" t="s">
        <v>89</v>
      </c>
      <c r="AR84" s="67"/>
      <c r="AS84" s="131">
        <f>ROUND(SUM(AS85:AS88),2)</f>
        <v>0</v>
      </c>
      <c r="AT84" s="132">
        <f>ROUND(SUM(AV84:AW84),2)</f>
        <v>0</v>
      </c>
      <c r="AU84" s="133">
        <f>ROUND(SUM(AU85:AU88),5)</f>
        <v>0</v>
      </c>
      <c r="AV84" s="132">
        <f>ROUND(AZ84*L29,2)</f>
        <v>0</v>
      </c>
      <c r="AW84" s="132">
        <f>ROUND(BA84*L30,2)</f>
        <v>0</v>
      </c>
      <c r="AX84" s="132">
        <f>ROUND(BB84*L29,2)</f>
        <v>0</v>
      </c>
      <c r="AY84" s="132">
        <f>ROUND(BC84*L30,2)</f>
        <v>0</v>
      </c>
      <c r="AZ84" s="132">
        <f>ROUND(SUM(AZ85:AZ88),2)</f>
        <v>0</v>
      </c>
      <c r="BA84" s="132">
        <f>ROUND(SUM(BA85:BA88),2)</f>
        <v>0</v>
      </c>
      <c r="BB84" s="132">
        <f>ROUND(SUM(BB85:BB88),2)</f>
        <v>0</v>
      </c>
      <c r="BC84" s="132">
        <f>ROUND(SUM(BC85:BC88),2)</f>
        <v>0</v>
      </c>
      <c r="BD84" s="134">
        <f>ROUND(SUM(BD85:BD88),2)</f>
        <v>0</v>
      </c>
      <c r="BE84" s="4"/>
      <c r="BS84" s="135" t="s">
        <v>71</v>
      </c>
      <c r="BT84" s="135" t="s">
        <v>82</v>
      </c>
      <c r="BV84" s="135" t="s">
        <v>74</v>
      </c>
      <c r="BW84" s="135" t="s">
        <v>145</v>
      </c>
      <c r="BX84" s="135" t="s">
        <v>112</v>
      </c>
      <c r="CL84" s="135" t="s">
        <v>19</v>
      </c>
    </row>
    <row r="85" spans="1:90" s="4" customFormat="1" ht="16.5" customHeight="1">
      <c r="A85" s="113" t="s">
        <v>76</v>
      </c>
      <c r="B85" s="65"/>
      <c r="C85" s="127"/>
      <c r="D85" s="127"/>
      <c r="E85" s="127"/>
      <c r="F85" s="128" t="s">
        <v>143</v>
      </c>
      <c r="G85" s="128"/>
      <c r="H85" s="128"/>
      <c r="I85" s="128"/>
      <c r="J85" s="128"/>
      <c r="K85" s="127"/>
      <c r="L85" s="128" t="s">
        <v>144</v>
      </c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9">
        <f>'SO 05.4 - Interakční prve...'!J32</f>
        <v>0</v>
      </c>
      <c r="AH85" s="127"/>
      <c r="AI85" s="127"/>
      <c r="AJ85" s="127"/>
      <c r="AK85" s="127"/>
      <c r="AL85" s="127"/>
      <c r="AM85" s="127"/>
      <c r="AN85" s="129">
        <f>SUM(AG85,AT85)</f>
        <v>0</v>
      </c>
      <c r="AO85" s="127"/>
      <c r="AP85" s="127"/>
      <c r="AQ85" s="130" t="s">
        <v>89</v>
      </c>
      <c r="AR85" s="67"/>
      <c r="AS85" s="131">
        <v>0</v>
      </c>
      <c r="AT85" s="132">
        <f>ROUND(SUM(AV85:AW85),2)</f>
        <v>0</v>
      </c>
      <c r="AU85" s="133">
        <f>'SO 05.4 - Interakční prve...'!P92</f>
        <v>0</v>
      </c>
      <c r="AV85" s="132">
        <f>'SO 05.4 - Interakční prve...'!J35</f>
        <v>0</v>
      </c>
      <c r="AW85" s="132">
        <f>'SO 05.4 - Interakční prve...'!J36</f>
        <v>0</v>
      </c>
      <c r="AX85" s="132">
        <f>'SO 05.4 - Interakční prve...'!J37</f>
        <v>0</v>
      </c>
      <c r="AY85" s="132">
        <f>'SO 05.4 - Interakční prve...'!J38</f>
        <v>0</v>
      </c>
      <c r="AZ85" s="132">
        <f>'SO 05.4 - Interakční prve...'!F35</f>
        <v>0</v>
      </c>
      <c r="BA85" s="132">
        <f>'SO 05.4 - Interakční prve...'!F36</f>
        <v>0</v>
      </c>
      <c r="BB85" s="132">
        <f>'SO 05.4 - Interakční prve...'!F37</f>
        <v>0</v>
      </c>
      <c r="BC85" s="132">
        <f>'SO 05.4 - Interakční prve...'!F38</f>
        <v>0</v>
      </c>
      <c r="BD85" s="134">
        <f>'SO 05.4 - Interakční prve...'!F39</f>
        <v>0</v>
      </c>
      <c r="BE85" s="4"/>
      <c r="BT85" s="135" t="s">
        <v>94</v>
      </c>
      <c r="BU85" s="135" t="s">
        <v>90</v>
      </c>
      <c r="BV85" s="135" t="s">
        <v>74</v>
      </c>
      <c r="BW85" s="135" t="s">
        <v>145</v>
      </c>
      <c r="BX85" s="135" t="s">
        <v>112</v>
      </c>
      <c r="CL85" s="135" t="s">
        <v>19</v>
      </c>
    </row>
    <row r="86" spans="1:90" s="4" customFormat="1" ht="23.25" customHeight="1">
      <c r="A86" s="113" t="s">
        <v>76</v>
      </c>
      <c r="B86" s="65"/>
      <c r="C86" s="127"/>
      <c r="D86" s="127"/>
      <c r="E86" s="127"/>
      <c r="F86" s="128" t="s">
        <v>146</v>
      </c>
      <c r="G86" s="128"/>
      <c r="H86" s="128"/>
      <c r="I86" s="128"/>
      <c r="J86" s="128"/>
      <c r="K86" s="127"/>
      <c r="L86" s="128" t="s">
        <v>96</v>
      </c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9">
        <f>'SO 05.4.1 - Následná péče...'!J34</f>
        <v>0</v>
      </c>
      <c r="AH86" s="127"/>
      <c r="AI86" s="127"/>
      <c r="AJ86" s="127"/>
      <c r="AK86" s="127"/>
      <c r="AL86" s="127"/>
      <c r="AM86" s="127"/>
      <c r="AN86" s="129">
        <f>SUM(AG86,AT86)</f>
        <v>0</v>
      </c>
      <c r="AO86" s="127"/>
      <c r="AP86" s="127"/>
      <c r="AQ86" s="130" t="s">
        <v>89</v>
      </c>
      <c r="AR86" s="67"/>
      <c r="AS86" s="131">
        <v>0</v>
      </c>
      <c r="AT86" s="132">
        <f>ROUND(SUM(AV86:AW86),2)</f>
        <v>0</v>
      </c>
      <c r="AU86" s="133">
        <f>'SO 05.4.1 - Následná péče...'!P93</f>
        <v>0</v>
      </c>
      <c r="AV86" s="132">
        <f>'SO 05.4.1 - Následná péče...'!J37</f>
        <v>0</v>
      </c>
      <c r="AW86" s="132">
        <f>'SO 05.4.1 - Následná péče...'!J38</f>
        <v>0</v>
      </c>
      <c r="AX86" s="132">
        <f>'SO 05.4.1 - Následná péče...'!J39</f>
        <v>0</v>
      </c>
      <c r="AY86" s="132">
        <f>'SO 05.4.1 - Následná péče...'!J40</f>
        <v>0</v>
      </c>
      <c r="AZ86" s="132">
        <f>'SO 05.4.1 - Následná péče...'!F37</f>
        <v>0</v>
      </c>
      <c r="BA86" s="132">
        <f>'SO 05.4.1 - Následná péče...'!F38</f>
        <v>0</v>
      </c>
      <c r="BB86" s="132">
        <f>'SO 05.4.1 - Následná péče...'!F39</f>
        <v>0</v>
      </c>
      <c r="BC86" s="132">
        <f>'SO 05.4.1 - Následná péče...'!F40</f>
        <v>0</v>
      </c>
      <c r="BD86" s="134">
        <f>'SO 05.4.1 - Následná péče...'!F41</f>
        <v>0</v>
      </c>
      <c r="BE86" s="4"/>
      <c r="BT86" s="135" t="s">
        <v>94</v>
      </c>
      <c r="BV86" s="135" t="s">
        <v>74</v>
      </c>
      <c r="BW86" s="135" t="s">
        <v>147</v>
      </c>
      <c r="BX86" s="135" t="s">
        <v>145</v>
      </c>
      <c r="CL86" s="135" t="s">
        <v>19</v>
      </c>
    </row>
    <row r="87" spans="1:90" s="4" customFormat="1" ht="23.25" customHeight="1">
      <c r="A87" s="113" t="s">
        <v>76</v>
      </c>
      <c r="B87" s="65"/>
      <c r="C87" s="127"/>
      <c r="D87" s="127"/>
      <c r="E87" s="127"/>
      <c r="F87" s="128" t="s">
        <v>148</v>
      </c>
      <c r="G87" s="128"/>
      <c r="H87" s="128"/>
      <c r="I87" s="128"/>
      <c r="J87" s="128"/>
      <c r="K87" s="127"/>
      <c r="L87" s="128" t="s">
        <v>99</v>
      </c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9">
        <f>'SO 05.4.2 - Následná péče...'!J34</f>
        <v>0</v>
      </c>
      <c r="AH87" s="127"/>
      <c r="AI87" s="127"/>
      <c r="AJ87" s="127"/>
      <c r="AK87" s="127"/>
      <c r="AL87" s="127"/>
      <c r="AM87" s="127"/>
      <c r="AN87" s="129">
        <f>SUM(AG87,AT87)</f>
        <v>0</v>
      </c>
      <c r="AO87" s="127"/>
      <c r="AP87" s="127"/>
      <c r="AQ87" s="130" t="s">
        <v>89</v>
      </c>
      <c r="AR87" s="67"/>
      <c r="AS87" s="131">
        <v>0</v>
      </c>
      <c r="AT87" s="132">
        <f>ROUND(SUM(AV87:AW87),2)</f>
        <v>0</v>
      </c>
      <c r="AU87" s="133">
        <f>'SO 05.4.2 - Následná péče...'!P93</f>
        <v>0</v>
      </c>
      <c r="AV87" s="132">
        <f>'SO 05.4.2 - Následná péče...'!J37</f>
        <v>0</v>
      </c>
      <c r="AW87" s="132">
        <f>'SO 05.4.2 - Následná péče...'!J38</f>
        <v>0</v>
      </c>
      <c r="AX87" s="132">
        <f>'SO 05.4.2 - Následná péče...'!J39</f>
        <v>0</v>
      </c>
      <c r="AY87" s="132">
        <f>'SO 05.4.2 - Následná péče...'!J40</f>
        <v>0</v>
      </c>
      <c r="AZ87" s="132">
        <f>'SO 05.4.2 - Následná péče...'!F37</f>
        <v>0</v>
      </c>
      <c r="BA87" s="132">
        <f>'SO 05.4.2 - Následná péče...'!F38</f>
        <v>0</v>
      </c>
      <c r="BB87" s="132">
        <f>'SO 05.4.2 - Následná péče...'!F39</f>
        <v>0</v>
      </c>
      <c r="BC87" s="132">
        <f>'SO 05.4.2 - Následná péče...'!F40</f>
        <v>0</v>
      </c>
      <c r="BD87" s="134">
        <f>'SO 05.4.2 - Následná péče...'!F41</f>
        <v>0</v>
      </c>
      <c r="BE87" s="4"/>
      <c r="BT87" s="135" t="s">
        <v>94</v>
      </c>
      <c r="BV87" s="135" t="s">
        <v>74</v>
      </c>
      <c r="BW87" s="135" t="s">
        <v>149</v>
      </c>
      <c r="BX87" s="135" t="s">
        <v>145</v>
      </c>
      <c r="CL87" s="135" t="s">
        <v>19</v>
      </c>
    </row>
    <row r="88" spans="1:90" s="4" customFormat="1" ht="23.25" customHeight="1">
      <c r="A88" s="113" t="s">
        <v>76</v>
      </c>
      <c r="B88" s="65"/>
      <c r="C88" s="127"/>
      <c r="D88" s="127"/>
      <c r="E88" s="127"/>
      <c r="F88" s="128" t="s">
        <v>150</v>
      </c>
      <c r="G88" s="128"/>
      <c r="H88" s="128"/>
      <c r="I88" s="128"/>
      <c r="J88" s="128"/>
      <c r="K88" s="127"/>
      <c r="L88" s="128" t="s">
        <v>102</v>
      </c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9">
        <f>'SO 05.4.3 - Následná péče...'!J34</f>
        <v>0</v>
      </c>
      <c r="AH88" s="127"/>
      <c r="AI88" s="127"/>
      <c r="AJ88" s="127"/>
      <c r="AK88" s="127"/>
      <c r="AL88" s="127"/>
      <c r="AM88" s="127"/>
      <c r="AN88" s="129">
        <f>SUM(AG88,AT88)</f>
        <v>0</v>
      </c>
      <c r="AO88" s="127"/>
      <c r="AP88" s="127"/>
      <c r="AQ88" s="130" t="s">
        <v>89</v>
      </c>
      <c r="AR88" s="67"/>
      <c r="AS88" s="131">
        <v>0</v>
      </c>
      <c r="AT88" s="132">
        <f>ROUND(SUM(AV88:AW88),2)</f>
        <v>0</v>
      </c>
      <c r="AU88" s="133">
        <f>'SO 05.4.3 - Následná péče...'!P93</f>
        <v>0</v>
      </c>
      <c r="AV88" s="132">
        <f>'SO 05.4.3 - Následná péče...'!J37</f>
        <v>0</v>
      </c>
      <c r="AW88" s="132">
        <f>'SO 05.4.3 - Následná péče...'!J38</f>
        <v>0</v>
      </c>
      <c r="AX88" s="132">
        <f>'SO 05.4.3 - Následná péče...'!J39</f>
        <v>0</v>
      </c>
      <c r="AY88" s="132">
        <f>'SO 05.4.3 - Následná péče...'!J40</f>
        <v>0</v>
      </c>
      <c r="AZ88" s="132">
        <f>'SO 05.4.3 - Následná péče...'!F37</f>
        <v>0</v>
      </c>
      <c r="BA88" s="132">
        <f>'SO 05.4.3 - Následná péče...'!F38</f>
        <v>0</v>
      </c>
      <c r="BB88" s="132">
        <f>'SO 05.4.3 - Následná péče...'!F39</f>
        <v>0</v>
      </c>
      <c r="BC88" s="132">
        <f>'SO 05.4.3 - Následná péče...'!F40</f>
        <v>0</v>
      </c>
      <c r="BD88" s="134">
        <f>'SO 05.4.3 - Následná péče...'!F41</f>
        <v>0</v>
      </c>
      <c r="BE88" s="4"/>
      <c r="BT88" s="135" t="s">
        <v>94</v>
      </c>
      <c r="BV88" s="135" t="s">
        <v>74</v>
      </c>
      <c r="BW88" s="135" t="s">
        <v>151</v>
      </c>
      <c r="BX88" s="135" t="s">
        <v>145</v>
      </c>
      <c r="CL88" s="135" t="s">
        <v>19</v>
      </c>
    </row>
    <row r="89" spans="1:91" s="7" customFormat="1" ht="16.5" customHeight="1">
      <c r="A89" s="113" t="s">
        <v>76</v>
      </c>
      <c r="B89" s="114"/>
      <c r="C89" s="115"/>
      <c r="D89" s="116" t="s">
        <v>152</v>
      </c>
      <c r="E89" s="116"/>
      <c r="F89" s="116"/>
      <c r="G89" s="116"/>
      <c r="H89" s="116"/>
      <c r="I89" s="117"/>
      <c r="J89" s="116" t="s">
        <v>153</v>
      </c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8">
        <f>'VRN - Vedlejší rozpočtové...'!J30</f>
        <v>0</v>
      </c>
      <c r="AH89" s="117"/>
      <c r="AI89" s="117"/>
      <c r="AJ89" s="117"/>
      <c r="AK89" s="117"/>
      <c r="AL89" s="117"/>
      <c r="AM89" s="117"/>
      <c r="AN89" s="118">
        <f>SUM(AG89,AT89)</f>
        <v>0</v>
      </c>
      <c r="AO89" s="117"/>
      <c r="AP89" s="117"/>
      <c r="AQ89" s="119" t="s">
        <v>79</v>
      </c>
      <c r="AR89" s="120"/>
      <c r="AS89" s="137">
        <v>0</v>
      </c>
      <c r="AT89" s="138">
        <f>ROUND(SUM(AV89:AW89),2)</f>
        <v>0</v>
      </c>
      <c r="AU89" s="139">
        <f>'VRN - Vedlejší rozpočtové...'!P85</f>
        <v>0</v>
      </c>
      <c r="AV89" s="138">
        <f>'VRN - Vedlejší rozpočtové...'!J33</f>
        <v>0</v>
      </c>
      <c r="AW89" s="138">
        <f>'VRN - Vedlejší rozpočtové...'!J34</f>
        <v>0</v>
      </c>
      <c r="AX89" s="138">
        <f>'VRN - Vedlejší rozpočtové...'!J35</f>
        <v>0</v>
      </c>
      <c r="AY89" s="138">
        <f>'VRN - Vedlejší rozpočtové...'!J36</f>
        <v>0</v>
      </c>
      <c r="AZ89" s="138">
        <f>'VRN - Vedlejší rozpočtové...'!F33</f>
        <v>0</v>
      </c>
      <c r="BA89" s="138">
        <f>'VRN - Vedlejší rozpočtové...'!F34</f>
        <v>0</v>
      </c>
      <c r="BB89" s="138">
        <f>'VRN - Vedlejší rozpočtové...'!F35</f>
        <v>0</v>
      </c>
      <c r="BC89" s="138">
        <f>'VRN - Vedlejší rozpočtové...'!F36</f>
        <v>0</v>
      </c>
      <c r="BD89" s="140">
        <f>'VRN - Vedlejší rozpočtové...'!F37</f>
        <v>0</v>
      </c>
      <c r="BE89" s="7"/>
      <c r="BT89" s="125" t="s">
        <v>80</v>
      </c>
      <c r="BV89" s="125" t="s">
        <v>74</v>
      </c>
      <c r="BW89" s="125" t="s">
        <v>154</v>
      </c>
      <c r="BX89" s="125" t="s">
        <v>5</v>
      </c>
      <c r="CL89" s="125" t="s">
        <v>19</v>
      </c>
      <c r="CM89" s="125" t="s">
        <v>82</v>
      </c>
    </row>
    <row r="90" spans="1:57" s="2" customFormat="1" ht="30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6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46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</sheetData>
  <sheetProtection password="CC35" sheet="1" objects="1" scenarios="1" formatColumns="0" formatRows="0"/>
  <mergeCells count="178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G69:AM69"/>
    <mergeCell ref="AN69:AP69"/>
    <mergeCell ref="AN70:AP70"/>
    <mergeCell ref="AG70:AM70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88:AP88"/>
    <mergeCell ref="AG88:AM88"/>
    <mergeCell ref="AN89:AP89"/>
    <mergeCell ref="AG89:AM89"/>
    <mergeCell ref="L45:AO45"/>
    <mergeCell ref="C52:G52"/>
    <mergeCell ref="I52:AF52"/>
    <mergeCell ref="D55:H55"/>
    <mergeCell ref="J55:AF55"/>
    <mergeCell ref="D56:H56"/>
    <mergeCell ref="J56:AF56"/>
    <mergeCell ref="D57:H57"/>
    <mergeCell ref="J57:AF57"/>
    <mergeCell ref="K58:AF58"/>
    <mergeCell ref="E58:I58"/>
    <mergeCell ref="E59:I59"/>
    <mergeCell ref="K59:AF59"/>
    <mergeCell ref="L60:AF60"/>
    <mergeCell ref="F60:J60"/>
    <mergeCell ref="F61:J61"/>
    <mergeCell ref="L61:AF61"/>
    <mergeCell ref="L62:AF62"/>
    <mergeCell ref="F62:J62"/>
    <mergeCell ref="F63:J63"/>
    <mergeCell ref="L63:AF63"/>
    <mergeCell ref="K64:AF64"/>
    <mergeCell ref="E64:I64"/>
    <mergeCell ref="D65:H65"/>
    <mergeCell ref="J65:AF65"/>
    <mergeCell ref="J66:AF66"/>
    <mergeCell ref="D66:H66"/>
    <mergeCell ref="AM47:AN47"/>
    <mergeCell ref="AM49:AP49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G60:AM60"/>
    <mergeCell ref="AN60:AP60"/>
    <mergeCell ref="AG54:AM54"/>
    <mergeCell ref="AN54:AP54"/>
    <mergeCell ref="E67:I67"/>
    <mergeCell ref="K67:AF67"/>
    <mergeCell ref="E68:I68"/>
    <mergeCell ref="K68:AF68"/>
    <mergeCell ref="E69:I69"/>
    <mergeCell ref="K69:AF69"/>
    <mergeCell ref="L70:AF70"/>
    <mergeCell ref="F70:J70"/>
    <mergeCell ref="L71:AF71"/>
    <mergeCell ref="F71:J71"/>
    <mergeCell ref="L72:AF72"/>
    <mergeCell ref="F72:J72"/>
    <mergeCell ref="F73:J73"/>
    <mergeCell ref="L73:AF73"/>
    <mergeCell ref="K74:AF74"/>
    <mergeCell ref="E74:I74"/>
    <mergeCell ref="L75:AF75"/>
    <mergeCell ref="F75:J75"/>
    <mergeCell ref="F76:J76"/>
    <mergeCell ref="L76:AF76"/>
    <mergeCell ref="L77:AF77"/>
    <mergeCell ref="F77:J77"/>
    <mergeCell ref="F78:J78"/>
    <mergeCell ref="L78:AF78"/>
    <mergeCell ref="E79:I79"/>
    <mergeCell ref="K79:AF79"/>
    <mergeCell ref="F80:J80"/>
    <mergeCell ref="L80:AF80"/>
    <mergeCell ref="F81:J81"/>
    <mergeCell ref="L81:AF81"/>
    <mergeCell ref="F82:J82"/>
    <mergeCell ref="L82:AF82"/>
    <mergeCell ref="F83:J83"/>
    <mergeCell ref="L83:AF83"/>
    <mergeCell ref="E84:I84"/>
    <mergeCell ref="K84:AF84"/>
    <mergeCell ref="F85:J85"/>
    <mergeCell ref="L85:AF85"/>
    <mergeCell ref="F86:J86"/>
    <mergeCell ref="L86:AF86"/>
    <mergeCell ref="F87:J87"/>
    <mergeCell ref="L87:AF87"/>
    <mergeCell ref="F88:J88"/>
    <mergeCell ref="L88:AF88"/>
    <mergeCell ref="D89:H89"/>
    <mergeCell ref="J89:AF89"/>
  </mergeCells>
  <hyperlinks>
    <hyperlink ref="A55" location="'SO 01 - Vedlejší polní ce...'!C2" display="/"/>
    <hyperlink ref="A56" location="'SO 02 - Vedlejší polní ce...'!C2" display="/"/>
    <hyperlink ref="A58" location="'SO 03 - Doplňková polní c...'!C2" display="/"/>
    <hyperlink ref="A60" location="'SO 03.1 - Interakční prve...'!C2" display="/"/>
    <hyperlink ref="A61" location="'SO 03.1.1 - Následná péče...'!C2" display="/"/>
    <hyperlink ref="A62" location="'SO 03.1.2 - Následná péče...'!C2" display="/"/>
    <hyperlink ref="A63" location="'SO 03.1.3 - Následná péče...'!C2" display="/"/>
    <hyperlink ref="A64" location="'SO 03.2 - Propustek P42'!C2" display="/"/>
    <hyperlink ref="A65" location="'SO 04 - Doplňková polní c...'!C2" display="/"/>
    <hyperlink ref="A67" location="'SO 05 - Zatravněná údolni...'!C2" display="/"/>
    <hyperlink ref="A68" location="'SO 05.a - Následná péče -...'!C2" display="/"/>
    <hyperlink ref="A70" location="'SO 05.1 - Interakční prve...'!C2" display="/"/>
    <hyperlink ref="A71" location="'SO 05.1.1 - Následná péče...'!C2" display="/"/>
    <hyperlink ref="A72" location="'SO 05.1.2 - Následná péče...'!C2" display="/"/>
    <hyperlink ref="A73" location="'SO 05.1.3 - Následná péče...'!C2" display="/"/>
    <hyperlink ref="A75" location="'SO 05.2 - Interakční prve...'!C2" display="/"/>
    <hyperlink ref="A76" location="'SO 05.2.1 - Následná péče...'!C2" display="/"/>
    <hyperlink ref="A77" location="'SO 05.2.2 - Následná péče...'!C2" display="/"/>
    <hyperlink ref="A78" location="'SO 05.2.3 - Následná péče...'!C2" display="/"/>
    <hyperlink ref="A80" location="'SO 05.3 - Interakční prve...'!C2" display="/"/>
    <hyperlink ref="A81" location="'SO 05.3.1 - Následná péče...'!C2" display="/"/>
    <hyperlink ref="A82" location="'SO 05.3.2 - Následná péče...'!C2" display="/"/>
    <hyperlink ref="A83" location="'SO 05.3.3 - Následná péče...'!C2" display="/"/>
    <hyperlink ref="A85" location="'SO 05.4 - Interakční prve...'!C2" display="/"/>
    <hyperlink ref="A86" location="'SO 05.4.1 - Následná péče...'!C2" display="/"/>
    <hyperlink ref="A87" location="'SO 05.4.2 - Následná péče...'!C2" display="/"/>
    <hyperlink ref="A88" location="'SO 05.4.3 - Následná péče...'!C2" display="/"/>
    <hyperlink ref="A8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1706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ROUND(J91,2)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ROUND((SUM(BE91:BE736)),2)</f>
        <v>0</v>
      </c>
      <c r="G33" s="40"/>
      <c r="H33" s="40"/>
      <c r="I33" s="160">
        <v>0.21</v>
      </c>
      <c r="J33" s="159">
        <f>ROUND(((SUM(BE91:BE736))*I33),2)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ROUND((SUM(BF91:BF736)),2)</f>
        <v>0</v>
      </c>
      <c r="G34" s="40"/>
      <c r="H34" s="40"/>
      <c r="I34" s="160">
        <v>0.15</v>
      </c>
      <c r="J34" s="159">
        <f>ROUND(((SUM(BF91:BF736))*I34),2)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ROUND((SUM(BG91:BG736)),2)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ROUND((SUM(BH91:BH736)),2)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ROUND((SUM(BI91:BI736)),2)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04 - Doplňková polní cesta DC4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162</v>
      </c>
      <c r="E60" s="180"/>
      <c r="F60" s="180"/>
      <c r="G60" s="180"/>
      <c r="H60" s="180"/>
      <c r="I60" s="180"/>
      <c r="J60" s="181">
        <f>J92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1135</v>
      </c>
      <c r="E61" s="185"/>
      <c r="F61" s="185"/>
      <c r="G61" s="185"/>
      <c r="H61" s="185"/>
      <c r="I61" s="185"/>
      <c r="J61" s="186">
        <f>J93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164</v>
      </c>
      <c r="E62" s="185"/>
      <c r="F62" s="185"/>
      <c r="G62" s="185"/>
      <c r="H62" s="185"/>
      <c r="I62" s="185"/>
      <c r="J62" s="186">
        <f>J334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165</v>
      </c>
      <c r="E63" s="185"/>
      <c r="F63" s="185"/>
      <c r="G63" s="185"/>
      <c r="H63" s="185"/>
      <c r="I63" s="185"/>
      <c r="J63" s="186">
        <f>J381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166</v>
      </c>
      <c r="E64" s="185"/>
      <c r="F64" s="185"/>
      <c r="G64" s="185"/>
      <c r="H64" s="185"/>
      <c r="I64" s="185"/>
      <c r="J64" s="186">
        <f>J403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167</v>
      </c>
      <c r="E65" s="185"/>
      <c r="F65" s="185"/>
      <c r="G65" s="185"/>
      <c r="H65" s="185"/>
      <c r="I65" s="185"/>
      <c r="J65" s="186">
        <f>J448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169</v>
      </c>
      <c r="E66" s="185"/>
      <c r="F66" s="185"/>
      <c r="G66" s="185"/>
      <c r="H66" s="185"/>
      <c r="I66" s="185"/>
      <c r="J66" s="186">
        <f>J530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170</v>
      </c>
      <c r="E67" s="185"/>
      <c r="F67" s="185"/>
      <c r="G67" s="185"/>
      <c r="H67" s="185"/>
      <c r="I67" s="185"/>
      <c r="J67" s="186">
        <f>J667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171</v>
      </c>
      <c r="E68" s="185"/>
      <c r="F68" s="185"/>
      <c r="G68" s="185"/>
      <c r="H68" s="185"/>
      <c r="I68" s="185"/>
      <c r="J68" s="186">
        <f>J701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172</v>
      </c>
      <c r="E69" s="180"/>
      <c r="F69" s="180"/>
      <c r="G69" s="180"/>
      <c r="H69" s="180"/>
      <c r="I69" s="180"/>
      <c r="J69" s="181">
        <f>J705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7"/>
      <c r="D70" s="184" t="s">
        <v>173</v>
      </c>
      <c r="E70" s="185"/>
      <c r="F70" s="185"/>
      <c r="G70" s="185"/>
      <c r="H70" s="185"/>
      <c r="I70" s="185"/>
      <c r="J70" s="186">
        <f>J706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174</v>
      </c>
      <c r="E71" s="185"/>
      <c r="F71" s="185"/>
      <c r="G71" s="185"/>
      <c r="H71" s="185"/>
      <c r="I71" s="185"/>
      <c r="J71" s="186">
        <f>J723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175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Realizace prvků společných zařízení KoPÚ Neplachovice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156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04 - Doplňková polní cesta DC4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15. 7. 2019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E15</f>
        <v xml:space="preserve"> </v>
      </c>
      <c r="G87" s="42"/>
      <c r="H87" s="42"/>
      <c r="I87" s="34" t="s">
        <v>31</v>
      </c>
      <c r="J87" s="38" t="str">
        <f>E21</f>
        <v>AGPOL s.r.o., Jungmannova 153/12, 77900 Olomouc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35</v>
      </c>
      <c r="J88" s="38" t="str">
        <f>E24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176</v>
      </c>
      <c r="D90" s="191" t="s">
        <v>57</v>
      </c>
      <c r="E90" s="191" t="s">
        <v>53</v>
      </c>
      <c r="F90" s="191" t="s">
        <v>54</v>
      </c>
      <c r="G90" s="191" t="s">
        <v>177</v>
      </c>
      <c r="H90" s="191" t="s">
        <v>178</v>
      </c>
      <c r="I90" s="191" t="s">
        <v>179</v>
      </c>
      <c r="J90" s="191" t="s">
        <v>160</v>
      </c>
      <c r="K90" s="192" t="s">
        <v>180</v>
      </c>
      <c r="L90" s="193"/>
      <c r="M90" s="94" t="s">
        <v>19</v>
      </c>
      <c r="N90" s="95" t="s">
        <v>42</v>
      </c>
      <c r="O90" s="95" t="s">
        <v>181</v>
      </c>
      <c r="P90" s="95" t="s">
        <v>182</v>
      </c>
      <c r="Q90" s="95" t="s">
        <v>183</v>
      </c>
      <c r="R90" s="95" t="s">
        <v>184</v>
      </c>
      <c r="S90" s="95" t="s">
        <v>185</v>
      </c>
      <c r="T90" s="96" t="s">
        <v>186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1" t="s">
        <v>187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7"/>
      <c r="N91" s="195"/>
      <c r="O91" s="98"/>
      <c r="P91" s="196">
        <f>P92+P705</f>
        <v>0</v>
      </c>
      <c r="Q91" s="98"/>
      <c r="R91" s="196">
        <f>R92+R705</f>
        <v>431.17497233</v>
      </c>
      <c r="S91" s="98"/>
      <c r="T91" s="197">
        <f>T92+T705</f>
        <v>24.795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161</v>
      </c>
      <c r="BK91" s="198">
        <f>BK92+BK705</f>
        <v>0</v>
      </c>
    </row>
    <row r="92" spans="1:63" s="12" customFormat="1" ht="25.9" customHeight="1">
      <c r="A92" s="12"/>
      <c r="B92" s="199"/>
      <c r="C92" s="200"/>
      <c r="D92" s="201" t="s">
        <v>71</v>
      </c>
      <c r="E92" s="202" t="s">
        <v>188</v>
      </c>
      <c r="F92" s="202" t="s">
        <v>189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P93+P334+P381+P403+P448+P530+P667+P701</f>
        <v>0</v>
      </c>
      <c r="Q92" s="207"/>
      <c r="R92" s="208">
        <f>R93+R334+R381+R403+R448+R530+R667+R701</f>
        <v>430.23737679</v>
      </c>
      <c r="S92" s="207"/>
      <c r="T92" s="209">
        <f>T93+T334+T381+T403+T448+T530+T667+T701</f>
        <v>24.795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80</v>
      </c>
      <c r="AT92" s="211" t="s">
        <v>71</v>
      </c>
      <c r="AU92" s="211" t="s">
        <v>72</v>
      </c>
      <c r="AY92" s="210" t="s">
        <v>190</v>
      </c>
      <c r="BK92" s="212">
        <f>BK93+BK334+BK381+BK403+BK448+BK530+BK667+BK701</f>
        <v>0</v>
      </c>
    </row>
    <row r="93" spans="1:63" s="12" customFormat="1" ht="22.8" customHeight="1">
      <c r="A93" s="12"/>
      <c r="B93" s="199"/>
      <c r="C93" s="200"/>
      <c r="D93" s="201" t="s">
        <v>71</v>
      </c>
      <c r="E93" s="213" t="s">
        <v>80</v>
      </c>
      <c r="F93" s="213" t="s">
        <v>1137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SUM(P94:P333)</f>
        <v>0</v>
      </c>
      <c r="Q93" s="207"/>
      <c r="R93" s="208">
        <f>SUM(R94:R333)</f>
        <v>0.030220000000000004</v>
      </c>
      <c r="S93" s="207"/>
      <c r="T93" s="209">
        <f>SUM(T94:T333)</f>
        <v>15.725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80</v>
      </c>
      <c r="AY93" s="210" t="s">
        <v>190</v>
      </c>
      <c r="BK93" s="212">
        <f>SUM(BK94:BK333)</f>
        <v>0</v>
      </c>
    </row>
    <row r="94" spans="1:65" s="2" customFormat="1" ht="24.15" customHeight="1">
      <c r="A94" s="40"/>
      <c r="B94" s="41"/>
      <c r="C94" s="215" t="s">
        <v>80</v>
      </c>
      <c r="D94" s="215" t="s">
        <v>192</v>
      </c>
      <c r="E94" s="216" t="s">
        <v>209</v>
      </c>
      <c r="F94" s="217" t="s">
        <v>210</v>
      </c>
      <c r="G94" s="218" t="s">
        <v>211</v>
      </c>
      <c r="H94" s="219">
        <v>1</v>
      </c>
      <c r="I94" s="220"/>
      <c r="J94" s="221">
        <f>ROUND(I94*H94,2)</f>
        <v>0</v>
      </c>
      <c r="K94" s="217" t="s">
        <v>196</v>
      </c>
      <c r="L94" s="46"/>
      <c r="M94" s="222" t="s">
        <v>19</v>
      </c>
      <c r="N94" s="223" t="s">
        <v>43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208</v>
      </c>
      <c r="AT94" s="226" t="s">
        <v>192</v>
      </c>
      <c r="AU94" s="226" t="s">
        <v>82</v>
      </c>
      <c r="AY94" s="19" t="s">
        <v>190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80</v>
      </c>
      <c r="BK94" s="227">
        <f>ROUND(I94*H94,2)</f>
        <v>0</v>
      </c>
      <c r="BL94" s="19" t="s">
        <v>208</v>
      </c>
      <c r="BM94" s="226" t="s">
        <v>1707</v>
      </c>
    </row>
    <row r="95" spans="1:47" s="2" customFormat="1" ht="12">
      <c r="A95" s="40"/>
      <c r="B95" s="41"/>
      <c r="C95" s="42"/>
      <c r="D95" s="228" t="s">
        <v>199</v>
      </c>
      <c r="E95" s="42"/>
      <c r="F95" s="229" t="s">
        <v>213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199</v>
      </c>
      <c r="AU95" s="19" t="s">
        <v>82</v>
      </c>
    </row>
    <row r="96" spans="1:47" s="2" customFormat="1" ht="12">
      <c r="A96" s="40"/>
      <c r="B96" s="41"/>
      <c r="C96" s="42"/>
      <c r="D96" s="233" t="s">
        <v>201</v>
      </c>
      <c r="E96" s="42"/>
      <c r="F96" s="234" t="s">
        <v>214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201</v>
      </c>
      <c r="AU96" s="19" t="s">
        <v>82</v>
      </c>
    </row>
    <row r="97" spans="1:51" s="13" customFormat="1" ht="12">
      <c r="A97" s="13"/>
      <c r="B97" s="235"/>
      <c r="C97" s="236"/>
      <c r="D97" s="228" t="s">
        <v>203</v>
      </c>
      <c r="E97" s="237" t="s">
        <v>19</v>
      </c>
      <c r="F97" s="238" t="s">
        <v>1708</v>
      </c>
      <c r="G97" s="236"/>
      <c r="H97" s="237" t="s">
        <v>19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203</v>
      </c>
      <c r="AU97" s="244" t="s">
        <v>82</v>
      </c>
      <c r="AV97" s="13" t="s">
        <v>80</v>
      </c>
      <c r="AW97" s="13" t="s">
        <v>34</v>
      </c>
      <c r="AX97" s="13" t="s">
        <v>72</v>
      </c>
      <c r="AY97" s="244" t="s">
        <v>190</v>
      </c>
    </row>
    <row r="98" spans="1:51" s="14" customFormat="1" ht="12">
      <c r="A98" s="14"/>
      <c r="B98" s="245"/>
      <c r="C98" s="246"/>
      <c r="D98" s="228" t="s">
        <v>203</v>
      </c>
      <c r="E98" s="247" t="s">
        <v>19</v>
      </c>
      <c r="F98" s="248" t="s">
        <v>80</v>
      </c>
      <c r="G98" s="246"/>
      <c r="H98" s="249">
        <v>1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203</v>
      </c>
      <c r="AU98" s="255" t="s">
        <v>82</v>
      </c>
      <c r="AV98" s="14" t="s">
        <v>82</v>
      </c>
      <c r="AW98" s="14" t="s">
        <v>34</v>
      </c>
      <c r="AX98" s="14" t="s">
        <v>72</v>
      </c>
      <c r="AY98" s="255" t="s">
        <v>190</v>
      </c>
    </row>
    <row r="99" spans="1:51" s="15" customFormat="1" ht="12">
      <c r="A99" s="15"/>
      <c r="B99" s="256"/>
      <c r="C99" s="257"/>
      <c r="D99" s="228" t="s">
        <v>203</v>
      </c>
      <c r="E99" s="258" t="s">
        <v>19</v>
      </c>
      <c r="F99" s="259" t="s">
        <v>207</v>
      </c>
      <c r="G99" s="257"/>
      <c r="H99" s="260">
        <v>1</v>
      </c>
      <c r="I99" s="261"/>
      <c r="J99" s="257"/>
      <c r="K99" s="257"/>
      <c r="L99" s="262"/>
      <c r="M99" s="263"/>
      <c r="N99" s="264"/>
      <c r="O99" s="264"/>
      <c r="P99" s="264"/>
      <c r="Q99" s="264"/>
      <c r="R99" s="264"/>
      <c r="S99" s="264"/>
      <c r="T99" s="26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6" t="s">
        <v>203</v>
      </c>
      <c r="AU99" s="266" t="s">
        <v>82</v>
      </c>
      <c r="AV99" s="15" t="s">
        <v>208</v>
      </c>
      <c r="AW99" s="15" t="s">
        <v>34</v>
      </c>
      <c r="AX99" s="15" t="s">
        <v>80</v>
      </c>
      <c r="AY99" s="266" t="s">
        <v>190</v>
      </c>
    </row>
    <row r="100" spans="1:65" s="2" customFormat="1" ht="21.75" customHeight="1">
      <c r="A100" s="40"/>
      <c r="B100" s="41"/>
      <c r="C100" s="215" t="s">
        <v>82</v>
      </c>
      <c r="D100" s="215" t="s">
        <v>192</v>
      </c>
      <c r="E100" s="216" t="s">
        <v>215</v>
      </c>
      <c r="F100" s="217" t="s">
        <v>216</v>
      </c>
      <c r="G100" s="218" t="s">
        <v>211</v>
      </c>
      <c r="H100" s="219">
        <v>1</v>
      </c>
      <c r="I100" s="220"/>
      <c r="J100" s="221">
        <f>ROUND(I100*H100,2)</f>
        <v>0</v>
      </c>
      <c r="K100" s="217" t="s">
        <v>196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197</v>
      </c>
      <c r="AT100" s="226" t="s">
        <v>192</v>
      </c>
      <c r="AU100" s="226" t="s">
        <v>82</v>
      </c>
      <c r="AY100" s="19" t="s">
        <v>190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80</v>
      </c>
      <c r="BK100" s="227">
        <f>ROUND(I100*H100,2)</f>
        <v>0</v>
      </c>
      <c r="BL100" s="19" t="s">
        <v>197</v>
      </c>
      <c r="BM100" s="226" t="s">
        <v>1709</v>
      </c>
    </row>
    <row r="101" spans="1:47" s="2" customFormat="1" ht="12">
      <c r="A101" s="40"/>
      <c r="B101" s="41"/>
      <c r="C101" s="42"/>
      <c r="D101" s="228" t="s">
        <v>199</v>
      </c>
      <c r="E101" s="42"/>
      <c r="F101" s="229" t="s">
        <v>218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199</v>
      </c>
      <c r="AU101" s="19" t="s">
        <v>82</v>
      </c>
    </row>
    <row r="102" spans="1:47" s="2" customFormat="1" ht="12">
      <c r="A102" s="40"/>
      <c r="B102" s="41"/>
      <c r="C102" s="42"/>
      <c r="D102" s="233" t="s">
        <v>201</v>
      </c>
      <c r="E102" s="42"/>
      <c r="F102" s="234" t="s">
        <v>219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201</v>
      </c>
      <c r="AU102" s="19" t="s">
        <v>82</v>
      </c>
    </row>
    <row r="103" spans="1:51" s="13" customFormat="1" ht="12">
      <c r="A103" s="13"/>
      <c r="B103" s="235"/>
      <c r="C103" s="236"/>
      <c r="D103" s="228" t="s">
        <v>203</v>
      </c>
      <c r="E103" s="237" t="s">
        <v>19</v>
      </c>
      <c r="F103" s="238" t="s">
        <v>1708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203</v>
      </c>
      <c r="AU103" s="244" t="s">
        <v>82</v>
      </c>
      <c r="AV103" s="13" t="s">
        <v>80</v>
      </c>
      <c r="AW103" s="13" t="s">
        <v>34</v>
      </c>
      <c r="AX103" s="13" t="s">
        <v>72</v>
      </c>
      <c r="AY103" s="244" t="s">
        <v>190</v>
      </c>
    </row>
    <row r="104" spans="1:51" s="14" customFormat="1" ht="12">
      <c r="A104" s="14"/>
      <c r="B104" s="245"/>
      <c r="C104" s="246"/>
      <c r="D104" s="228" t="s">
        <v>203</v>
      </c>
      <c r="E104" s="247" t="s">
        <v>19</v>
      </c>
      <c r="F104" s="248" t="s">
        <v>80</v>
      </c>
      <c r="G104" s="246"/>
      <c r="H104" s="249">
        <v>1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203</v>
      </c>
      <c r="AU104" s="255" t="s">
        <v>82</v>
      </c>
      <c r="AV104" s="14" t="s">
        <v>82</v>
      </c>
      <c r="AW104" s="14" t="s">
        <v>34</v>
      </c>
      <c r="AX104" s="14" t="s">
        <v>72</v>
      </c>
      <c r="AY104" s="255" t="s">
        <v>190</v>
      </c>
    </row>
    <row r="105" spans="1:51" s="15" customFormat="1" ht="12">
      <c r="A105" s="15"/>
      <c r="B105" s="256"/>
      <c r="C105" s="257"/>
      <c r="D105" s="228" t="s">
        <v>203</v>
      </c>
      <c r="E105" s="258" t="s">
        <v>19</v>
      </c>
      <c r="F105" s="259" t="s">
        <v>207</v>
      </c>
      <c r="G105" s="257"/>
      <c r="H105" s="260">
        <v>1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203</v>
      </c>
      <c r="AU105" s="266" t="s">
        <v>82</v>
      </c>
      <c r="AV105" s="15" t="s">
        <v>208</v>
      </c>
      <c r="AW105" s="15" t="s">
        <v>34</v>
      </c>
      <c r="AX105" s="15" t="s">
        <v>80</v>
      </c>
      <c r="AY105" s="266" t="s">
        <v>190</v>
      </c>
    </row>
    <row r="106" spans="1:65" s="2" customFormat="1" ht="33" customHeight="1">
      <c r="A106" s="40"/>
      <c r="B106" s="41"/>
      <c r="C106" s="215" t="s">
        <v>94</v>
      </c>
      <c r="D106" s="215" t="s">
        <v>192</v>
      </c>
      <c r="E106" s="216" t="s">
        <v>1710</v>
      </c>
      <c r="F106" s="217" t="s">
        <v>1711</v>
      </c>
      <c r="G106" s="218" t="s">
        <v>195</v>
      </c>
      <c r="H106" s="219">
        <v>37</v>
      </c>
      <c r="I106" s="220"/>
      <c r="J106" s="221">
        <f>ROUND(I106*H106,2)</f>
        <v>0</v>
      </c>
      <c r="K106" s="217" t="s">
        <v>196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0.425</v>
      </c>
      <c r="T106" s="225">
        <f>S106*H106</f>
        <v>15.725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208</v>
      </c>
      <c r="AT106" s="226" t="s">
        <v>192</v>
      </c>
      <c r="AU106" s="226" t="s">
        <v>82</v>
      </c>
      <c r="AY106" s="19" t="s">
        <v>190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208</v>
      </c>
      <c r="BM106" s="226" t="s">
        <v>1712</v>
      </c>
    </row>
    <row r="107" spans="1:47" s="2" customFormat="1" ht="12">
      <c r="A107" s="40"/>
      <c r="B107" s="41"/>
      <c r="C107" s="42"/>
      <c r="D107" s="228" t="s">
        <v>199</v>
      </c>
      <c r="E107" s="42"/>
      <c r="F107" s="229" t="s">
        <v>1713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199</v>
      </c>
      <c r="AU107" s="19" t="s">
        <v>82</v>
      </c>
    </row>
    <row r="108" spans="1:47" s="2" customFormat="1" ht="12">
      <c r="A108" s="40"/>
      <c r="B108" s="41"/>
      <c r="C108" s="42"/>
      <c r="D108" s="233" t="s">
        <v>201</v>
      </c>
      <c r="E108" s="42"/>
      <c r="F108" s="234" t="s">
        <v>1714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201</v>
      </c>
      <c r="AU108" s="19" t="s">
        <v>82</v>
      </c>
    </row>
    <row r="109" spans="1:51" s="13" customFormat="1" ht="12">
      <c r="A109" s="13"/>
      <c r="B109" s="235"/>
      <c r="C109" s="236"/>
      <c r="D109" s="228" t="s">
        <v>203</v>
      </c>
      <c r="E109" s="237" t="s">
        <v>19</v>
      </c>
      <c r="F109" s="238" t="s">
        <v>1715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203</v>
      </c>
      <c r="AU109" s="244" t="s">
        <v>82</v>
      </c>
      <c r="AV109" s="13" t="s">
        <v>80</v>
      </c>
      <c r="AW109" s="13" t="s">
        <v>34</v>
      </c>
      <c r="AX109" s="13" t="s">
        <v>72</v>
      </c>
      <c r="AY109" s="244" t="s">
        <v>190</v>
      </c>
    </row>
    <row r="110" spans="1:51" s="13" customFormat="1" ht="12">
      <c r="A110" s="13"/>
      <c r="B110" s="235"/>
      <c r="C110" s="236"/>
      <c r="D110" s="228" t="s">
        <v>203</v>
      </c>
      <c r="E110" s="237" t="s">
        <v>19</v>
      </c>
      <c r="F110" s="238" t="s">
        <v>1716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203</v>
      </c>
      <c r="AU110" s="244" t="s">
        <v>82</v>
      </c>
      <c r="AV110" s="13" t="s">
        <v>80</v>
      </c>
      <c r="AW110" s="13" t="s">
        <v>34</v>
      </c>
      <c r="AX110" s="13" t="s">
        <v>72</v>
      </c>
      <c r="AY110" s="244" t="s">
        <v>190</v>
      </c>
    </row>
    <row r="111" spans="1:51" s="14" customFormat="1" ht="12">
      <c r="A111" s="14"/>
      <c r="B111" s="245"/>
      <c r="C111" s="246"/>
      <c r="D111" s="228" t="s">
        <v>203</v>
      </c>
      <c r="E111" s="247" t="s">
        <v>19</v>
      </c>
      <c r="F111" s="248" t="s">
        <v>530</v>
      </c>
      <c r="G111" s="246"/>
      <c r="H111" s="249">
        <v>37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203</v>
      </c>
      <c r="AU111" s="255" t="s">
        <v>82</v>
      </c>
      <c r="AV111" s="14" t="s">
        <v>82</v>
      </c>
      <c r="AW111" s="14" t="s">
        <v>34</v>
      </c>
      <c r="AX111" s="14" t="s">
        <v>72</v>
      </c>
      <c r="AY111" s="255" t="s">
        <v>190</v>
      </c>
    </row>
    <row r="112" spans="1:51" s="15" customFormat="1" ht="12">
      <c r="A112" s="15"/>
      <c r="B112" s="256"/>
      <c r="C112" s="257"/>
      <c r="D112" s="228" t="s">
        <v>203</v>
      </c>
      <c r="E112" s="258" t="s">
        <v>19</v>
      </c>
      <c r="F112" s="259" t="s">
        <v>207</v>
      </c>
      <c r="G112" s="257"/>
      <c r="H112" s="260">
        <v>37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6" t="s">
        <v>203</v>
      </c>
      <c r="AU112" s="266" t="s">
        <v>82</v>
      </c>
      <c r="AV112" s="15" t="s">
        <v>208</v>
      </c>
      <c r="AW112" s="15" t="s">
        <v>34</v>
      </c>
      <c r="AX112" s="15" t="s">
        <v>80</v>
      </c>
      <c r="AY112" s="266" t="s">
        <v>190</v>
      </c>
    </row>
    <row r="113" spans="1:65" s="2" customFormat="1" ht="16.5" customHeight="1">
      <c r="A113" s="40"/>
      <c r="B113" s="41"/>
      <c r="C113" s="215" t="s">
        <v>208</v>
      </c>
      <c r="D113" s="215" t="s">
        <v>192</v>
      </c>
      <c r="E113" s="216" t="s">
        <v>220</v>
      </c>
      <c r="F113" s="217" t="s">
        <v>221</v>
      </c>
      <c r="G113" s="218" t="s">
        <v>222</v>
      </c>
      <c r="H113" s="219">
        <v>66.9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43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208</v>
      </c>
      <c r="AT113" s="226" t="s">
        <v>192</v>
      </c>
      <c r="AU113" s="226" t="s">
        <v>82</v>
      </c>
      <c r="AY113" s="19" t="s">
        <v>190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80</v>
      </c>
      <c r="BK113" s="227">
        <f>ROUND(I113*H113,2)</f>
        <v>0</v>
      </c>
      <c r="BL113" s="19" t="s">
        <v>208</v>
      </c>
      <c r="BM113" s="226" t="s">
        <v>1717</v>
      </c>
    </row>
    <row r="114" spans="1:47" s="2" customFormat="1" ht="12">
      <c r="A114" s="40"/>
      <c r="B114" s="41"/>
      <c r="C114" s="42"/>
      <c r="D114" s="228" t="s">
        <v>199</v>
      </c>
      <c r="E114" s="42"/>
      <c r="F114" s="229" t="s">
        <v>221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199</v>
      </c>
      <c r="AU114" s="19" t="s">
        <v>82</v>
      </c>
    </row>
    <row r="115" spans="1:47" s="2" customFormat="1" ht="12">
      <c r="A115" s="40"/>
      <c r="B115" s="41"/>
      <c r="C115" s="42"/>
      <c r="D115" s="228" t="s">
        <v>224</v>
      </c>
      <c r="E115" s="42"/>
      <c r="F115" s="267" t="s">
        <v>225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224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1715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1718</v>
      </c>
      <c r="G117" s="246"/>
      <c r="H117" s="249">
        <v>66.9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66.9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37.8" customHeight="1">
      <c r="A119" s="40"/>
      <c r="B119" s="41"/>
      <c r="C119" s="215" t="s">
        <v>228</v>
      </c>
      <c r="D119" s="215" t="s">
        <v>192</v>
      </c>
      <c r="E119" s="216" t="s">
        <v>1719</v>
      </c>
      <c r="F119" s="217" t="s">
        <v>1720</v>
      </c>
      <c r="G119" s="218" t="s">
        <v>222</v>
      </c>
      <c r="H119" s="219">
        <v>741.6</v>
      </c>
      <c r="I119" s="220"/>
      <c r="J119" s="221">
        <f>ROUND(I119*H119,2)</f>
        <v>0</v>
      </c>
      <c r="K119" s="217" t="s">
        <v>196</v>
      </c>
      <c r="L119" s="46"/>
      <c r="M119" s="222" t="s">
        <v>19</v>
      </c>
      <c r="N119" s="223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208</v>
      </c>
      <c r="AT119" s="226" t="s">
        <v>192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1721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1722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47" s="2" customFormat="1" ht="12">
      <c r="A121" s="40"/>
      <c r="B121" s="41"/>
      <c r="C121" s="42"/>
      <c r="D121" s="233" t="s">
        <v>201</v>
      </c>
      <c r="E121" s="42"/>
      <c r="F121" s="234" t="s">
        <v>1723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201</v>
      </c>
      <c r="AU121" s="19" t="s">
        <v>82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1724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3" customFormat="1" ht="12">
      <c r="A123" s="13"/>
      <c r="B123" s="235"/>
      <c r="C123" s="236"/>
      <c r="D123" s="228" t="s">
        <v>203</v>
      </c>
      <c r="E123" s="237" t="s">
        <v>19</v>
      </c>
      <c r="F123" s="238" t="s">
        <v>234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203</v>
      </c>
      <c r="AU123" s="244" t="s">
        <v>82</v>
      </c>
      <c r="AV123" s="13" t="s">
        <v>80</v>
      </c>
      <c r="AW123" s="13" t="s">
        <v>34</v>
      </c>
      <c r="AX123" s="13" t="s">
        <v>72</v>
      </c>
      <c r="AY123" s="244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1725</v>
      </c>
      <c r="G124" s="246"/>
      <c r="H124" s="249">
        <v>460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3" customFormat="1" ht="12">
      <c r="A125" s="13"/>
      <c r="B125" s="235"/>
      <c r="C125" s="236"/>
      <c r="D125" s="228" t="s">
        <v>203</v>
      </c>
      <c r="E125" s="237" t="s">
        <v>19</v>
      </c>
      <c r="F125" s="238" t="s">
        <v>1715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203</v>
      </c>
      <c r="AU125" s="244" t="s">
        <v>82</v>
      </c>
      <c r="AV125" s="13" t="s">
        <v>80</v>
      </c>
      <c r="AW125" s="13" t="s">
        <v>34</v>
      </c>
      <c r="AX125" s="13" t="s">
        <v>72</v>
      </c>
      <c r="AY125" s="244" t="s">
        <v>190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238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1726</v>
      </c>
      <c r="G127" s="246"/>
      <c r="H127" s="249">
        <v>114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240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1727</v>
      </c>
      <c r="G129" s="246"/>
      <c r="H129" s="249">
        <v>161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3" customFormat="1" ht="12">
      <c r="A130" s="13"/>
      <c r="B130" s="235"/>
      <c r="C130" s="236"/>
      <c r="D130" s="228" t="s">
        <v>203</v>
      </c>
      <c r="E130" s="237" t="s">
        <v>19</v>
      </c>
      <c r="F130" s="238" t="s">
        <v>1728</v>
      </c>
      <c r="G130" s="236"/>
      <c r="H130" s="237" t="s">
        <v>19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203</v>
      </c>
      <c r="AU130" s="244" t="s">
        <v>82</v>
      </c>
      <c r="AV130" s="13" t="s">
        <v>80</v>
      </c>
      <c r="AW130" s="13" t="s">
        <v>34</v>
      </c>
      <c r="AX130" s="13" t="s">
        <v>72</v>
      </c>
      <c r="AY130" s="244" t="s">
        <v>190</v>
      </c>
    </row>
    <row r="131" spans="1:51" s="14" customFormat="1" ht="12">
      <c r="A131" s="14"/>
      <c r="B131" s="245"/>
      <c r="C131" s="246"/>
      <c r="D131" s="228" t="s">
        <v>203</v>
      </c>
      <c r="E131" s="247" t="s">
        <v>19</v>
      </c>
      <c r="F131" s="248" t="s">
        <v>1729</v>
      </c>
      <c r="G131" s="246"/>
      <c r="H131" s="249">
        <v>6.6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203</v>
      </c>
      <c r="AU131" s="255" t="s">
        <v>82</v>
      </c>
      <c r="AV131" s="14" t="s">
        <v>82</v>
      </c>
      <c r="AW131" s="14" t="s">
        <v>34</v>
      </c>
      <c r="AX131" s="14" t="s">
        <v>72</v>
      </c>
      <c r="AY131" s="255" t="s">
        <v>190</v>
      </c>
    </row>
    <row r="132" spans="1:51" s="15" customFormat="1" ht="12">
      <c r="A132" s="15"/>
      <c r="B132" s="256"/>
      <c r="C132" s="257"/>
      <c r="D132" s="228" t="s">
        <v>203</v>
      </c>
      <c r="E132" s="258" t="s">
        <v>19</v>
      </c>
      <c r="F132" s="259" t="s">
        <v>207</v>
      </c>
      <c r="G132" s="257"/>
      <c r="H132" s="260">
        <v>741.6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203</v>
      </c>
      <c r="AU132" s="266" t="s">
        <v>82</v>
      </c>
      <c r="AV132" s="15" t="s">
        <v>208</v>
      </c>
      <c r="AW132" s="15" t="s">
        <v>34</v>
      </c>
      <c r="AX132" s="15" t="s">
        <v>80</v>
      </c>
      <c r="AY132" s="266" t="s">
        <v>190</v>
      </c>
    </row>
    <row r="133" spans="1:65" s="2" customFormat="1" ht="33" customHeight="1">
      <c r="A133" s="40"/>
      <c r="B133" s="41"/>
      <c r="C133" s="215" t="s">
        <v>254</v>
      </c>
      <c r="D133" s="215" t="s">
        <v>192</v>
      </c>
      <c r="E133" s="216" t="s">
        <v>265</v>
      </c>
      <c r="F133" s="217" t="s">
        <v>266</v>
      </c>
      <c r="G133" s="218" t="s">
        <v>222</v>
      </c>
      <c r="H133" s="219">
        <v>2.059</v>
      </c>
      <c r="I133" s="220"/>
      <c r="J133" s="221">
        <f>ROUND(I133*H133,2)</f>
        <v>0</v>
      </c>
      <c r="K133" s="217" t="s">
        <v>196</v>
      </c>
      <c r="L133" s="46"/>
      <c r="M133" s="222" t="s">
        <v>19</v>
      </c>
      <c r="N133" s="223" t="s">
        <v>43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208</v>
      </c>
      <c r="AT133" s="226" t="s">
        <v>192</v>
      </c>
      <c r="AU133" s="226" t="s">
        <v>82</v>
      </c>
      <c r="AY133" s="19" t="s">
        <v>190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80</v>
      </c>
      <c r="BK133" s="227">
        <f>ROUND(I133*H133,2)</f>
        <v>0</v>
      </c>
      <c r="BL133" s="19" t="s">
        <v>208</v>
      </c>
      <c r="BM133" s="226" t="s">
        <v>1730</v>
      </c>
    </row>
    <row r="134" spans="1:47" s="2" customFormat="1" ht="12">
      <c r="A134" s="40"/>
      <c r="B134" s="41"/>
      <c r="C134" s="42"/>
      <c r="D134" s="228" t="s">
        <v>199</v>
      </c>
      <c r="E134" s="42"/>
      <c r="F134" s="229" t="s">
        <v>268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199</v>
      </c>
      <c r="AU134" s="19" t="s">
        <v>82</v>
      </c>
    </row>
    <row r="135" spans="1:47" s="2" customFormat="1" ht="12">
      <c r="A135" s="40"/>
      <c r="B135" s="41"/>
      <c r="C135" s="42"/>
      <c r="D135" s="233" t="s">
        <v>201</v>
      </c>
      <c r="E135" s="42"/>
      <c r="F135" s="234" t="s">
        <v>269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201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1731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3" customFormat="1" ht="12">
      <c r="A137" s="13"/>
      <c r="B137" s="235"/>
      <c r="C137" s="236"/>
      <c r="D137" s="228" t="s">
        <v>203</v>
      </c>
      <c r="E137" s="237" t="s">
        <v>19</v>
      </c>
      <c r="F137" s="238" t="s">
        <v>271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203</v>
      </c>
      <c r="AU137" s="244" t="s">
        <v>82</v>
      </c>
      <c r="AV137" s="13" t="s">
        <v>80</v>
      </c>
      <c r="AW137" s="13" t="s">
        <v>34</v>
      </c>
      <c r="AX137" s="13" t="s">
        <v>72</v>
      </c>
      <c r="AY137" s="244" t="s">
        <v>190</v>
      </c>
    </row>
    <row r="138" spans="1:51" s="14" customFormat="1" ht="12">
      <c r="A138" s="14"/>
      <c r="B138" s="245"/>
      <c r="C138" s="246"/>
      <c r="D138" s="228" t="s">
        <v>203</v>
      </c>
      <c r="E138" s="247" t="s">
        <v>19</v>
      </c>
      <c r="F138" s="248" t="s">
        <v>272</v>
      </c>
      <c r="G138" s="246"/>
      <c r="H138" s="249">
        <v>0.739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203</v>
      </c>
      <c r="AU138" s="255" t="s">
        <v>82</v>
      </c>
      <c r="AV138" s="14" t="s">
        <v>82</v>
      </c>
      <c r="AW138" s="14" t="s">
        <v>34</v>
      </c>
      <c r="AX138" s="14" t="s">
        <v>72</v>
      </c>
      <c r="AY138" s="255" t="s">
        <v>190</v>
      </c>
    </row>
    <row r="139" spans="1:51" s="14" customFormat="1" ht="12">
      <c r="A139" s="14"/>
      <c r="B139" s="245"/>
      <c r="C139" s="246"/>
      <c r="D139" s="228" t="s">
        <v>203</v>
      </c>
      <c r="E139" s="247" t="s">
        <v>19</v>
      </c>
      <c r="F139" s="248" t="s">
        <v>273</v>
      </c>
      <c r="G139" s="246"/>
      <c r="H139" s="249">
        <v>1.32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203</v>
      </c>
      <c r="AU139" s="255" t="s">
        <v>82</v>
      </c>
      <c r="AV139" s="14" t="s">
        <v>82</v>
      </c>
      <c r="AW139" s="14" t="s">
        <v>34</v>
      </c>
      <c r="AX139" s="14" t="s">
        <v>72</v>
      </c>
      <c r="AY139" s="255" t="s">
        <v>190</v>
      </c>
    </row>
    <row r="140" spans="1:51" s="15" customFormat="1" ht="12">
      <c r="A140" s="15"/>
      <c r="B140" s="256"/>
      <c r="C140" s="257"/>
      <c r="D140" s="228" t="s">
        <v>203</v>
      </c>
      <c r="E140" s="258" t="s">
        <v>19</v>
      </c>
      <c r="F140" s="259" t="s">
        <v>207</v>
      </c>
      <c r="G140" s="257"/>
      <c r="H140" s="260">
        <v>2.059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203</v>
      </c>
      <c r="AU140" s="266" t="s">
        <v>82</v>
      </c>
      <c r="AV140" s="15" t="s">
        <v>208</v>
      </c>
      <c r="AW140" s="15" t="s">
        <v>34</v>
      </c>
      <c r="AX140" s="15" t="s">
        <v>80</v>
      </c>
      <c r="AY140" s="266" t="s">
        <v>190</v>
      </c>
    </row>
    <row r="141" spans="1:65" s="2" customFormat="1" ht="24.15" customHeight="1">
      <c r="A141" s="40"/>
      <c r="B141" s="41"/>
      <c r="C141" s="215" t="s">
        <v>206</v>
      </c>
      <c r="D141" s="215" t="s">
        <v>192</v>
      </c>
      <c r="E141" s="216" t="s">
        <v>275</v>
      </c>
      <c r="F141" s="217" t="s">
        <v>276</v>
      </c>
      <c r="G141" s="218" t="s">
        <v>211</v>
      </c>
      <c r="H141" s="219">
        <v>1</v>
      </c>
      <c r="I141" s="220"/>
      <c r="J141" s="221">
        <f>ROUND(I141*H141,2)</f>
        <v>0</v>
      </c>
      <c r="K141" s="217" t="s">
        <v>196</v>
      </c>
      <c r="L141" s="46"/>
      <c r="M141" s="222" t="s">
        <v>19</v>
      </c>
      <c r="N141" s="223" t="s">
        <v>43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208</v>
      </c>
      <c r="AT141" s="226" t="s">
        <v>192</v>
      </c>
      <c r="AU141" s="226" t="s">
        <v>82</v>
      </c>
      <c r="AY141" s="19" t="s">
        <v>190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80</v>
      </c>
      <c r="BK141" s="227">
        <f>ROUND(I141*H141,2)</f>
        <v>0</v>
      </c>
      <c r="BL141" s="19" t="s">
        <v>208</v>
      </c>
      <c r="BM141" s="226" t="s">
        <v>1732</v>
      </c>
    </row>
    <row r="142" spans="1:47" s="2" customFormat="1" ht="12">
      <c r="A142" s="40"/>
      <c r="B142" s="41"/>
      <c r="C142" s="42"/>
      <c r="D142" s="228" t="s">
        <v>199</v>
      </c>
      <c r="E142" s="42"/>
      <c r="F142" s="229" t="s">
        <v>278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199</v>
      </c>
      <c r="AU142" s="19" t="s">
        <v>82</v>
      </c>
    </row>
    <row r="143" spans="1:47" s="2" customFormat="1" ht="12">
      <c r="A143" s="40"/>
      <c r="B143" s="41"/>
      <c r="C143" s="42"/>
      <c r="D143" s="233" t="s">
        <v>201</v>
      </c>
      <c r="E143" s="42"/>
      <c r="F143" s="234" t="s">
        <v>279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201</v>
      </c>
      <c r="AU143" s="19" t="s">
        <v>82</v>
      </c>
    </row>
    <row r="144" spans="1:51" s="13" customFormat="1" ht="12">
      <c r="A144" s="13"/>
      <c r="B144" s="235"/>
      <c r="C144" s="236"/>
      <c r="D144" s="228" t="s">
        <v>203</v>
      </c>
      <c r="E144" s="237" t="s">
        <v>19</v>
      </c>
      <c r="F144" s="238" t="s">
        <v>1708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203</v>
      </c>
      <c r="AU144" s="244" t="s">
        <v>82</v>
      </c>
      <c r="AV144" s="13" t="s">
        <v>80</v>
      </c>
      <c r="AW144" s="13" t="s">
        <v>34</v>
      </c>
      <c r="AX144" s="13" t="s">
        <v>72</v>
      </c>
      <c r="AY144" s="244" t="s">
        <v>190</v>
      </c>
    </row>
    <row r="145" spans="1:51" s="13" customFormat="1" ht="12">
      <c r="A145" s="13"/>
      <c r="B145" s="235"/>
      <c r="C145" s="236"/>
      <c r="D145" s="228" t="s">
        <v>203</v>
      </c>
      <c r="E145" s="237" t="s">
        <v>19</v>
      </c>
      <c r="F145" s="238" t="s">
        <v>280</v>
      </c>
      <c r="G145" s="236"/>
      <c r="H145" s="237" t="s">
        <v>19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203</v>
      </c>
      <c r="AU145" s="244" t="s">
        <v>82</v>
      </c>
      <c r="AV145" s="13" t="s">
        <v>80</v>
      </c>
      <c r="AW145" s="13" t="s">
        <v>34</v>
      </c>
      <c r="AX145" s="13" t="s">
        <v>72</v>
      </c>
      <c r="AY145" s="244" t="s">
        <v>190</v>
      </c>
    </row>
    <row r="146" spans="1:51" s="14" customFormat="1" ht="12">
      <c r="A146" s="14"/>
      <c r="B146" s="245"/>
      <c r="C146" s="246"/>
      <c r="D146" s="228" t="s">
        <v>203</v>
      </c>
      <c r="E146" s="247" t="s">
        <v>19</v>
      </c>
      <c r="F146" s="248" t="s">
        <v>80</v>
      </c>
      <c r="G146" s="246"/>
      <c r="H146" s="249">
        <v>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203</v>
      </c>
      <c r="AU146" s="255" t="s">
        <v>82</v>
      </c>
      <c r="AV146" s="14" t="s">
        <v>82</v>
      </c>
      <c r="AW146" s="14" t="s">
        <v>34</v>
      </c>
      <c r="AX146" s="14" t="s">
        <v>72</v>
      </c>
      <c r="AY146" s="255" t="s">
        <v>190</v>
      </c>
    </row>
    <row r="147" spans="1:51" s="15" customFormat="1" ht="12">
      <c r="A147" s="15"/>
      <c r="B147" s="256"/>
      <c r="C147" s="257"/>
      <c r="D147" s="228" t="s">
        <v>203</v>
      </c>
      <c r="E147" s="258" t="s">
        <v>19</v>
      </c>
      <c r="F147" s="259" t="s">
        <v>207</v>
      </c>
      <c r="G147" s="257"/>
      <c r="H147" s="260">
        <v>1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6" t="s">
        <v>203</v>
      </c>
      <c r="AU147" s="266" t="s">
        <v>82</v>
      </c>
      <c r="AV147" s="15" t="s">
        <v>208</v>
      </c>
      <c r="AW147" s="15" t="s">
        <v>34</v>
      </c>
      <c r="AX147" s="15" t="s">
        <v>80</v>
      </c>
      <c r="AY147" s="266" t="s">
        <v>190</v>
      </c>
    </row>
    <row r="148" spans="1:65" s="2" customFormat="1" ht="24.15" customHeight="1">
      <c r="A148" s="40"/>
      <c r="B148" s="41"/>
      <c r="C148" s="215" t="s">
        <v>274</v>
      </c>
      <c r="D148" s="215" t="s">
        <v>192</v>
      </c>
      <c r="E148" s="216" t="s">
        <v>282</v>
      </c>
      <c r="F148" s="217" t="s">
        <v>283</v>
      </c>
      <c r="G148" s="218" t="s">
        <v>211</v>
      </c>
      <c r="H148" s="219">
        <v>1</v>
      </c>
      <c r="I148" s="220"/>
      <c r="J148" s="221">
        <f>ROUND(I148*H148,2)</f>
        <v>0</v>
      </c>
      <c r="K148" s="217" t="s">
        <v>196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208</v>
      </c>
      <c r="AT148" s="226" t="s">
        <v>192</v>
      </c>
      <c r="AU148" s="226" t="s">
        <v>82</v>
      </c>
      <c r="AY148" s="19" t="s">
        <v>190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208</v>
      </c>
      <c r="BM148" s="226" t="s">
        <v>1733</v>
      </c>
    </row>
    <row r="149" spans="1:47" s="2" customFormat="1" ht="12">
      <c r="A149" s="40"/>
      <c r="B149" s="41"/>
      <c r="C149" s="42"/>
      <c r="D149" s="228" t="s">
        <v>199</v>
      </c>
      <c r="E149" s="42"/>
      <c r="F149" s="229" t="s">
        <v>285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199</v>
      </c>
      <c r="AU149" s="19" t="s">
        <v>82</v>
      </c>
    </row>
    <row r="150" spans="1:47" s="2" customFormat="1" ht="12">
      <c r="A150" s="40"/>
      <c r="B150" s="41"/>
      <c r="C150" s="42"/>
      <c r="D150" s="233" t="s">
        <v>201</v>
      </c>
      <c r="E150" s="42"/>
      <c r="F150" s="234" t="s">
        <v>286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201</v>
      </c>
      <c r="AU150" s="19" t="s">
        <v>82</v>
      </c>
    </row>
    <row r="151" spans="1:51" s="13" customFormat="1" ht="12">
      <c r="A151" s="13"/>
      <c r="B151" s="235"/>
      <c r="C151" s="236"/>
      <c r="D151" s="228" t="s">
        <v>203</v>
      </c>
      <c r="E151" s="237" t="s">
        <v>19</v>
      </c>
      <c r="F151" s="238" t="s">
        <v>1708</v>
      </c>
      <c r="G151" s="236"/>
      <c r="H151" s="237" t="s">
        <v>19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203</v>
      </c>
      <c r="AU151" s="244" t="s">
        <v>82</v>
      </c>
      <c r="AV151" s="13" t="s">
        <v>80</v>
      </c>
      <c r="AW151" s="13" t="s">
        <v>34</v>
      </c>
      <c r="AX151" s="13" t="s">
        <v>72</v>
      </c>
      <c r="AY151" s="244" t="s">
        <v>190</v>
      </c>
    </row>
    <row r="152" spans="1:51" s="13" customFormat="1" ht="12">
      <c r="A152" s="13"/>
      <c r="B152" s="235"/>
      <c r="C152" s="236"/>
      <c r="D152" s="228" t="s">
        <v>203</v>
      </c>
      <c r="E152" s="237" t="s">
        <v>19</v>
      </c>
      <c r="F152" s="238" t="s">
        <v>287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203</v>
      </c>
      <c r="AU152" s="244" t="s">
        <v>82</v>
      </c>
      <c r="AV152" s="13" t="s">
        <v>80</v>
      </c>
      <c r="AW152" s="13" t="s">
        <v>34</v>
      </c>
      <c r="AX152" s="13" t="s">
        <v>72</v>
      </c>
      <c r="AY152" s="244" t="s">
        <v>190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80</v>
      </c>
      <c r="G153" s="246"/>
      <c r="H153" s="249">
        <v>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72</v>
      </c>
      <c r="AY153" s="255" t="s">
        <v>190</v>
      </c>
    </row>
    <row r="154" spans="1:51" s="15" customFormat="1" ht="12">
      <c r="A154" s="15"/>
      <c r="B154" s="256"/>
      <c r="C154" s="257"/>
      <c r="D154" s="228" t="s">
        <v>203</v>
      </c>
      <c r="E154" s="258" t="s">
        <v>19</v>
      </c>
      <c r="F154" s="259" t="s">
        <v>207</v>
      </c>
      <c r="G154" s="257"/>
      <c r="H154" s="260">
        <v>1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203</v>
      </c>
      <c r="AU154" s="266" t="s">
        <v>82</v>
      </c>
      <c r="AV154" s="15" t="s">
        <v>208</v>
      </c>
      <c r="AW154" s="15" t="s">
        <v>34</v>
      </c>
      <c r="AX154" s="15" t="s">
        <v>80</v>
      </c>
      <c r="AY154" s="266" t="s">
        <v>190</v>
      </c>
    </row>
    <row r="155" spans="1:65" s="2" customFormat="1" ht="24.15" customHeight="1">
      <c r="A155" s="40"/>
      <c r="B155" s="41"/>
      <c r="C155" s="215" t="s">
        <v>281</v>
      </c>
      <c r="D155" s="215" t="s">
        <v>192</v>
      </c>
      <c r="E155" s="216" t="s">
        <v>289</v>
      </c>
      <c r="F155" s="217" t="s">
        <v>290</v>
      </c>
      <c r="G155" s="218" t="s">
        <v>211</v>
      </c>
      <c r="H155" s="219">
        <v>1</v>
      </c>
      <c r="I155" s="220"/>
      <c r="J155" s="221">
        <f>ROUND(I155*H155,2)</f>
        <v>0</v>
      </c>
      <c r="K155" s="217" t="s">
        <v>196</v>
      </c>
      <c r="L155" s="46"/>
      <c r="M155" s="222" t="s">
        <v>19</v>
      </c>
      <c r="N155" s="223" t="s">
        <v>43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208</v>
      </c>
      <c r="AT155" s="226" t="s">
        <v>192</v>
      </c>
      <c r="AU155" s="226" t="s">
        <v>82</v>
      </c>
      <c r="AY155" s="19" t="s">
        <v>190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208</v>
      </c>
      <c r="BM155" s="226" t="s">
        <v>1734</v>
      </c>
    </row>
    <row r="156" spans="1:47" s="2" customFormat="1" ht="12">
      <c r="A156" s="40"/>
      <c r="B156" s="41"/>
      <c r="C156" s="42"/>
      <c r="D156" s="228" t="s">
        <v>199</v>
      </c>
      <c r="E156" s="42"/>
      <c r="F156" s="229" t="s">
        <v>292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199</v>
      </c>
      <c r="AU156" s="19" t="s">
        <v>82</v>
      </c>
    </row>
    <row r="157" spans="1:47" s="2" customFormat="1" ht="12">
      <c r="A157" s="40"/>
      <c r="B157" s="41"/>
      <c r="C157" s="42"/>
      <c r="D157" s="233" t="s">
        <v>201</v>
      </c>
      <c r="E157" s="42"/>
      <c r="F157" s="234" t="s">
        <v>293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201</v>
      </c>
      <c r="AU157" s="19" t="s">
        <v>82</v>
      </c>
    </row>
    <row r="158" spans="1:51" s="13" customFormat="1" ht="12">
      <c r="A158" s="13"/>
      <c r="B158" s="235"/>
      <c r="C158" s="236"/>
      <c r="D158" s="228" t="s">
        <v>203</v>
      </c>
      <c r="E158" s="237" t="s">
        <v>19</v>
      </c>
      <c r="F158" s="238" t="s">
        <v>1708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203</v>
      </c>
      <c r="AU158" s="244" t="s">
        <v>82</v>
      </c>
      <c r="AV158" s="13" t="s">
        <v>80</v>
      </c>
      <c r="AW158" s="13" t="s">
        <v>34</v>
      </c>
      <c r="AX158" s="13" t="s">
        <v>72</v>
      </c>
      <c r="AY158" s="244" t="s">
        <v>190</v>
      </c>
    </row>
    <row r="159" spans="1:51" s="13" customFormat="1" ht="12">
      <c r="A159" s="13"/>
      <c r="B159" s="235"/>
      <c r="C159" s="236"/>
      <c r="D159" s="228" t="s">
        <v>203</v>
      </c>
      <c r="E159" s="237" t="s">
        <v>19</v>
      </c>
      <c r="F159" s="238" t="s">
        <v>294</v>
      </c>
      <c r="G159" s="236"/>
      <c r="H159" s="237" t="s">
        <v>19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203</v>
      </c>
      <c r="AU159" s="244" t="s">
        <v>82</v>
      </c>
      <c r="AV159" s="13" t="s">
        <v>80</v>
      </c>
      <c r="AW159" s="13" t="s">
        <v>34</v>
      </c>
      <c r="AX159" s="13" t="s">
        <v>72</v>
      </c>
      <c r="AY159" s="244" t="s">
        <v>190</v>
      </c>
    </row>
    <row r="160" spans="1:51" s="14" customFormat="1" ht="12">
      <c r="A160" s="14"/>
      <c r="B160" s="245"/>
      <c r="C160" s="246"/>
      <c r="D160" s="228" t="s">
        <v>203</v>
      </c>
      <c r="E160" s="247" t="s">
        <v>19</v>
      </c>
      <c r="F160" s="248" t="s">
        <v>80</v>
      </c>
      <c r="G160" s="246"/>
      <c r="H160" s="249">
        <v>1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203</v>
      </c>
      <c r="AU160" s="255" t="s">
        <v>82</v>
      </c>
      <c r="AV160" s="14" t="s">
        <v>82</v>
      </c>
      <c r="AW160" s="14" t="s">
        <v>34</v>
      </c>
      <c r="AX160" s="14" t="s">
        <v>72</v>
      </c>
      <c r="AY160" s="255" t="s">
        <v>190</v>
      </c>
    </row>
    <row r="161" spans="1:51" s="15" customFormat="1" ht="12">
      <c r="A161" s="15"/>
      <c r="B161" s="256"/>
      <c r="C161" s="257"/>
      <c r="D161" s="228" t="s">
        <v>203</v>
      </c>
      <c r="E161" s="258" t="s">
        <v>19</v>
      </c>
      <c r="F161" s="259" t="s">
        <v>207</v>
      </c>
      <c r="G161" s="257"/>
      <c r="H161" s="260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203</v>
      </c>
      <c r="AU161" s="266" t="s">
        <v>82</v>
      </c>
      <c r="AV161" s="15" t="s">
        <v>208</v>
      </c>
      <c r="AW161" s="15" t="s">
        <v>34</v>
      </c>
      <c r="AX161" s="15" t="s">
        <v>80</v>
      </c>
      <c r="AY161" s="266" t="s">
        <v>190</v>
      </c>
    </row>
    <row r="162" spans="1:65" s="2" customFormat="1" ht="33" customHeight="1">
      <c r="A162" s="40"/>
      <c r="B162" s="41"/>
      <c r="C162" s="215" t="s">
        <v>288</v>
      </c>
      <c r="D162" s="215" t="s">
        <v>192</v>
      </c>
      <c r="E162" s="216" t="s">
        <v>305</v>
      </c>
      <c r="F162" s="217" t="s">
        <v>306</v>
      </c>
      <c r="G162" s="218" t="s">
        <v>211</v>
      </c>
      <c r="H162" s="219">
        <v>14</v>
      </c>
      <c r="I162" s="220"/>
      <c r="J162" s="221">
        <f>ROUND(I162*H162,2)</f>
        <v>0</v>
      </c>
      <c r="K162" s="217" t="s">
        <v>196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208</v>
      </c>
      <c r="AT162" s="226" t="s">
        <v>192</v>
      </c>
      <c r="AU162" s="226" t="s">
        <v>82</v>
      </c>
      <c r="AY162" s="19" t="s">
        <v>190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80</v>
      </c>
      <c r="BK162" s="227">
        <f>ROUND(I162*H162,2)</f>
        <v>0</v>
      </c>
      <c r="BL162" s="19" t="s">
        <v>208</v>
      </c>
      <c r="BM162" s="226" t="s">
        <v>1735</v>
      </c>
    </row>
    <row r="163" spans="1:47" s="2" customFormat="1" ht="12">
      <c r="A163" s="40"/>
      <c r="B163" s="41"/>
      <c r="C163" s="42"/>
      <c r="D163" s="228" t="s">
        <v>199</v>
      </c>
      <c r="E163" s="42"/>
      <c r="F163" s="229" t="s">
        <v>308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199</v>
      </c>
      <c r="AU163" s="19" t="s">
        <v>82</v>
      </c>
    </row>
    <row r="164" spans="1:47" s="2" customFormat="1" ht="12">
      <c r="A164" s="40"/>
      <c r="B164" s="41"/>
      <c r="C164" s="42"/>
      <c r="D164" s="233" t="s">
        <v>201</v>
      </c>
      <c r="E164" s="42"/>
      <c r="F164" s="234" t="s">
        <v>309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201</v>
      </c>
      <c r="AU164" s="19" t="s">
        <v>82</v>
      </c>
    </row>
    <row r="165" spans="1:51" s="13" customFormat="1" ht="12">
      <c r="A165" s="13"/>
      <c r="B165" s="235"/>
      <c r="C165" s="236"/>
      <c r="D165" s="228" t="s">
        <v>203</v>
      </c>
      <c r="E165" s="237" t="s">
        <v>19</v>
      </c>
      <c r="F165" s="238" t="s">
        <v>1708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203</v>
      </c>
      <c r="AU165" s="244" t="s">
        <v>82</v>
      </c>
      <c r="AV165" s="13" t="s">
        <v>80</v>
      </c>
      <c r="AW165" s="13" t="s">
        <v>34</v>
      </c>
      <c r="AX165" s="13" t="s">
        <v>72</v>
      </c>
      <c r="AY165" s="244" t="s">
        <v>190</v>
      </c>
    </row>
    <row r="166" spans="1:51" s="13" customFormat="1" ht="12">
      <c r="A166" s="13"/>
      <c r="B166" s="235"/>
      <c r="C166" s="236"/>
      <c r="D166" s="228" t="s">
        <v>203</v>
      </c>
      <c r="E166" s="237" t="s">
        <v>19</v>
      </c>
      <c r="F166" s="238" t="s">
        <v>310</v>
      </c>
      <c r="G166" s="236"/>
      <c r="H166" s="237" t="s">
        <v>19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203</v>
      </c>
      <c r="AU166" s="244" t="s">
        <v>82</v>
      </c>
      <c r="AV166" s="13" t="s">
        <v>80</v>
      </c>
      <c r="AW166" s="13" t="s">
        <v>34</v>
      </c>
      <c r="AX166" s="13" t="s">
        <v>72</v>
      </c>
      <c r="AY166" s="244" t="s">
        <v>190</v>
      </c>
    </row>
    <row r="167" spans="1:51" s="14" customFormat="1" ht="12">
      <c r="A167" s="14"/>
      <c r="B167" s="245"/>
      <c r="C167" s="246"/>
      <c r="D167" s="228" t="s">
        <v>203</v>
      </c>
      <c r="E167" s="247" t="s">
        <v>19</v>
      </c>
      <c r="F167" s="248" t="s">
        <v>311</v>
      </c>
      <c r="G167" s="246"/>
      <c r="H167" s="249">
        <v>14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203</v>
      </c>
      <c r="AU167" s="255" t="s">
        <v>82</v>
      </c>
      <c r="AV167" s="14" t="s">
        <v>82</v>
      </c>
      <c r="AW167" s="14" t="s">
        <v>34</v>
      </c>
      <c r="AX167" s="14" t="s">
        <v>72</v>
      </c>
      <c r="AY167" s="255" t="s">
        <v>190</v>
      </c>
    </row>
    <row r="168" spans="1:51" s="15" customFormat="1" ht="12">
      <c r="A168" s="15"/>
      <c r="B168" s="256"/>
      <c r="C168" s="257"/>
      <c r="D168" s="228" t="s">
        <v>203</v>
      </c>
      <c r="E168" s="258" t="s">
        <v>19</v>
      </c>
      <c r="F168" s="259" t="s">
        <v>207</v>
      </c>
      <c r="G168" s="257"/>
      <c r="H168" s="260">
        <v>14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203</v>
      </c>
      <c r="AU168" s="266" t="s">
        <v>82</v>
      </c>
      <c r="AV168" s="15" t="s">
        <v>208</v>
      </c>
      <c r="AW168" s="15" t="s">
        <v>34</v>
      </c>
      <c r="AX168" s="15" t="s">
        <v>80</v>
      </c>
      <c r="AY168" s="266" t="s">
        <v>190</v>
      </c>
    </row>
    <row r="169" spans="1:65" s="2" customFormat="1" ht="24.15" customHeight="1">
      <c r="A169" s="40"/>
      <c r="B169" s="41"/>
      <c r="C169" s="215" t="s">
        <v>295</v>
      </c>
      <c r="D169" s="215" t="s">
        <v>192</v>
      </c>
      <c r="E169" s="216" t="s">
        <v>313</v>
      </c>
      <c r="F169" s="217" t="s">
        <v>314</v>
      </c>
      <c r="G169" s="218" t="s">
        <v>211</v>
      </c>
      <c r="H169" s="219">
        <v>14</v>
      </c>
      <c r="I169" s="220"/>
      <c r="J169" s="221">
        <f>ROUND(I169*H169,2)</f>
        <v>0</v>
      </c>
      <c r="K169" s="217" t="s">
        <v>196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208</v>
      </c>
      <c r="AT169" s="226" t="s">
        <v>192</v>
      </c>
      <c r="AU169" s="226" t="s">
        <v>82</v>
      </c>
      <c r="AY169" s="19" t="s">
        <v>190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80</v>
      </c>
      <c r="BK169" s="227">
        <f>ROUND(I169*H169,2)</f>
        <v>0</v>
      </c>
      <c r="BL169" s="19" t="s">
        <v>208</v>
      </c>
      <c r="BM169" s="226" t="s">
        <v>1736</v>
      </c>
    </row>
    <row r="170" spans="1:47" s="2" customFormat="1" ht="12">
      <c r="A170" s="40"/>
      <c r="B170" s="41"/>
      <c r="C170" s="42"/>
      <c r="D170" s="228" t="s">
        <v>199</v>
      </c>
      <c r="E170" s="42"/>
      <c r="F170" s="229" t="s">
        <v>316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199</v>
      </c>
      <c r="AU170" s="19" t="s">
        <v>82</v>
      </c>
    </row>
    <row r="171" spans="1:47" s="2" customFormat="1" ht="12">
      <c r="A171" s="40"/>
      <c r="B171" s="41"/>
      <c r="C171" s="42"/>
      <c r="D171" s="233" t="s">
        <v>201</v>
      </c>
      <c r="E171" s="42"/>
      <c r="F171" s="234" t="s">
        <v>317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201</v>
      </c>
      <c r="AU171" s="19" t="s">
        <v>82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1708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3" customFormat="1" ht="12">
      <c r="A173" s="13"/>
      <c r="B173" s="235"/>
      <c r="C173" s="236"/>
      <c r="D173" s="228" t="s">
        <v>203</v>
      </c>
      <c r="E173" s="237" t="s">
        <v>19</v>
      </c>
      <c r="F173" s="238" t="s">
        <v>310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203</v>
      </c>
      <c r="AU173" s="244" t="s">
        <v>82</v>
      </c>
      <c r="AV173" s="13" t="s">
        <v>80</v>
      </c>
      <c r="AW173" s="13" t="s">
        <v>34</v>
      </c>
      <c r="AX173" s="13" t="s">
        <v>72</v>
      </c>
      <c r="AY173" s="244" t="s">
        <v>190</v>
      </c>
    </row>
    <row r="174" spans="1:51" s="14" customFormat="1" ht="12">
      <c r="A174" s="14"/>
      <c r="B174" s="245"/>
      <c r="C174" s="246"/>
      <c r="D174" s="228" t="s">
        <v>203</v>
      </c>
      <c r="E174" s="247" t="s">
        <v>19</v>
      </c>
      <c r="F174" s="248" t="s">
        <v>311</v>
      </c>
      <c r="G174" s="246"/>
      <c r="H174" s="249">
        <v>14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203</v>
      </c>
      <c r="AU174" s="255" t="s">
        <v>82</v>
      </c>
      <c r="AV174" s="14" t="s">
        <v>82</v>
      </c>
      <c r="AW174" s="14" t="s">
        <v>34</v>
      </c>
      <c r="AX174" s="14" t="s">
        <v>72</v>
      </c>
      <c r="AY174" s="255" t="s">
        <v>190</v>
      </c>
    </row>
    <row r="175" spans="1:51" s="15" customFormat="1" ht="12">
      <c r="A175" s="15"/>
      <c r="B175" s="256"/>
      <c r="C175" s="257"/>
      <c r="D175" s="228" t="s">
        <v>203</v>
      </c>
      <c r="E175" s="258" t="s">
        <v>19</v>
      </c>
      <c r="F175" s="259" t="s">
        <v>207</v>
      </c>
      <c r="G175" s="257"/>
      <c r="H175" s="260">
        <v>14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203</v>
      </c>
      <c r="AU175" s="266" t="s">
        <v>82</v>
      </c>
      <c r="AV175" s="15" t="s">
        <v>208</v>
      </c>
      <c r="AW175" s="15" t="s">
        <v>34</v>
      </c>
      <c r="AX175" s="15" t="s">
        <v>80</v>
      </c>
      <c r="AY175" s="266" t="s">
        <v>190</v>
      </c>
    </row>
    <row r="176" spans="1:65" s="2" customFormat="1" ht="37.8" customHeight="1">
      <c r="A176" s="40"/>
      <c r="B176" s="41"/>
      <c r="C176" s="215" t="s">
        <v>304</v>
      </c>
      <c r="D176" s="215" t="s">
        <v>192</v>
      </c>
      <c r="E176" s="216" t="s">
        <v>319</v>
      </c>
      <c r="F176" s="217" t="s">
        <v>320</v>
      </c>
      <c r="G176" s="218" t="s">
        <v>222</v>
      </c>
      <c r="H176" s="219">
        <v>413.57</v>
      </c>
      <c r="I176" s="220"/>
      <c r="J176" s="221">
        <f>ROUND(I176*H176,2)</f>
        <v>0</v>
      </c>
      <c r="K176" s="217" t="s">
        <v>196</v>
      </c>
      <c r="L176" s="46"/>
      <c r="M176" s="222" t="s">
        <v>19</v>
      </c>
      <c r="N176" s="223" t="s">
        <v>43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208</v>
      </c>
      <c r="AT176" s="226" t="s">
        <v>192</v>
      </c>
      <c r="AU176" s="226" t="s">
        <v>82</v>
      </c>
      <c r="AY176" s="19" t="s">
        <v>190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80</v>
      </c>
      <c r="BK176" s="227">
        <f>ROUND(I176*H176,2)</f>
        <v>0</v>
      </c>
      <c r="BL176" s="19" t="s">
        <v>208</v>
      </c>
      <c r="BM176" s="226" t="s">
        <v>1737</v>
      </c>
    </row>
    <row r="177" spans="1:47" s="2" customFormat="1" ht="12">
      <c r="A177" s="40"/>
      <c r="B177" s="41"/>
      <c r="C177" s="42"/>
      <c r="D177" s="228" t="s">
        <v>199</v>
      </c>
      <c r="E177" s="42"/>
      <c r="F177" s="229" t="s">
        <v>322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199</v>
      </c>
      <c r="AU177" s="19" t="s">
        <v>82</v>
      </c>
    </row>
    <row r="178" spans="1:47" s="2" customFormat="1" ht="12">
      <c r="A178" s="40"/>
      <c r="B178" s="41"/>
      <c r="C178" s="42"/>
      <c r="D178" s="233" t="s">
        <v>201</v>
      </c>
      <c r="E178" s="42"/>
      <c r="F178" s="234" t="s">
        <v>323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201</v>
      </c>
      <c r="AU178" s="19" t="s">
        <v>82</v>
      </c>
    </row>
    <row r="179" spans="1:51" s="13" customFormat="1" ht="12">
      <c r="A179" s="13"/>
      <c r="B179" s="235"/>
      <c r="C179" s="236"/>
      <c r="D179" s="228" t="s">
        <v>203</v>
      </c>
      <c r="E179" s="237" t="s">
        <v>19</v>
      </c>
      <c r="F179" s="238" t="s">
        <v>1738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203</v>
      </c>
      <c r="AU179" s="244" t="s">
        <v>82</v>
      </c>
      <c r="AV179" s="13" t="s">
        <v>80</v>
      </c>
      <c r="AW179" s="13" t="s">
        <v>34</v>
      </c>
      <c r="AX179" s="13" t="s">
        <v>72</v>
      </c>
      <c r="AY179" s="244" t="s">
        <v>190</v>
      </c>
    </row>
    <row r="180" spans="1:51" s="13" customFormat="1" ht="12">
      <c r="A180" s="13"/>
      <c r="B180" s="235"/>
      <c r="C180" s="236"/>
      <c r="D180" s="228" t="s">
        <v>203</v>
      </c>
      <c r="E180" s="237" t="s">
        <v>19</v>
      </c>
      <c r="F180" s="238" t="s">
        <v>325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203</v>
      </c>
      <c r="AU180" s="244" t="s">
        <v>82</v>
      </c>
      <c r="AV180" s="13" t="s">
        <v>80</v>
      </c>
      <c r="AW180" s="13" t="s">
        <v>34</v>
      </c>
      <c r="AX180" s="13" t="s">
        <v>72</v>
      </c>
      <c r="AY180" s="244" t="s">
        <v>190</v>
      </c>
    </row>
    <row r="181" spans="1:51" s="14" customFormat="1" ht="12">
      <c r="A181" s="14"/>
      <c r="B181" s="245"/>
      <c r="C181" s="246"/>
      <c r="D181" s="228" t="s">
        <v>203</v>
      </c>
      <c r="E181" s="247" t="s">
        <v>19</v>
      </c>
      <c r="F181" s="248" t="s">
        <v>1739</v>
      </c>
      <c r="G181" s="246"/>
      <c r="H181" s="249">
        <v>281.6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203</v>
      </c>
      <c r="AU181" s="255" t="s">
        <v>82</v>
      </c>
      <c r="AV181" s="14" t="s">
        <v>82</v>
      </c>
      <c r="AW181" s="14" t="s">
        <v>34</v>
      </c>
      <c r="AX181" s="14" t="s">
        <v>72</v>
      </c>
      <c r="AY181" s="255" t="s">
        <v>190</v>
      </c>
    </row>
    <row r="182" spans="1:51" s="13" customFormat="1" ht="12">
      <c r="A182" s="13"/>
      <c r="B182" s="235"/>
      <c r="C182" s="236"/>
      <c r="D182" s="228" t="s">
        <v>203</v>
      </c>
      <c r="E182" s="237" t="s">
        <v>19</v>
      </c>
      <c r="F182" s="238" t="s">
        <v>327</v>
      </c>
      <c r="G182" s="236"/>
      <c r="H182" s="237" t="s">
        <v>19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203</v>
      </c>
      <c r="AU182" s="244" t="s">
        <v>82</v>
      </c>
      <c r="AV182" s="13" t="s">
        <v>80</v>
      </c>
      <c r="AW182" s="13" t="s">
        <v>34</v>
      </c>
      <c r="AX182" s="13" t="s">
        <v>72</v>
      </c>
      <c r="AY182" s="244" t="s">
        <v>190</v>
      </c>
    </row>
    <row r="183" spans="1:51" s="14" customFormat="1" ht="12">
      <c r="A183" s="14"/>
      <c r="B183" s="245"/>
      <c r="C183" s="246"/>
      <c r="D183" s="228" t="s">
        <v>203</v>
      </c>
      <c r="E183" s="247" t="s">
        <v>19</v>
      </c>
      <c r="F183" s="248" t="s">
        <v>1740</v>
      </c>
      <c r="G183" s="246"/>
      <c r="H183" s="249">
        <v>66.9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203</v>
      </c>
      <c r="AU183" s="255" t="s">
        <v>82</v>
      </c>
      <c r="AV183" s="14" t="s">
        <v>82</v>
      </c>
      <c r="AW183" s="14" t="s">
        <v>34</v>
      </c>
      <c r="AX183" s="14" t="s">
        <v>72</v>
      </c>
      <c r="AY183" s="255" t="s">
        <v>190</v>
      </c>
    </row>
    <row r="184" spans="1:51" s="13" customFormat="1" ht="12">
      <c r="A184" s="13"/>
      <c r="B184" s="235"/>
      <c r="C184" s="236"/>
      <c r="D184" s="228" t="s">
        <v>203</v>
      </c>
      <c r="E184" s="237" t="s">
        <v>19</v>
      </c>
      <c r="F184" s="238" t="s">
        <v>329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203</v>
      </c>
      <c r="AU184" s="244" t="s">
        <v>82</v>
      </c>
      <c r="AV184" s="13" t="s">
        <v>80</v>
      </c>
      <c r="AW184" s="13" t="s">
        <v>34</v>
      </c>
      <c r="AX184" s="13" t="s">
        <v>72</v>
      </c>
      <c r="AY184" s="244" t="s">
        <v>190</v>
      </c>
    </row>
    <row r="185" spans="1:51" s="14" customFormat="1" ht="12">
      <c r="A185" s="14"/>
      <c r="B185" s="245"/>
      <c r="C185" s="246"/>
      <c r="D185" s="228" t="s">
        <v>203</v>
      </c>
      <c r="E185" s="247" t="s">
        <v>19</v>
      </c>
      <c r="F185" s="248" t="s">
        <v>594</v>
      </c>
      <c r="G185" s="246"/>
      <c r="H185" s="249">
        <v>45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203</v>
      </c>
      <c r="AU185" s="255" t="s">
        <v>82</v>
      </c>
      <c r="AV185" s="14" t="s">
        <v>82</v>
      </c>
      <c r="AW185" s="14" t="s">
        <v>34</v>
      </c>
      <c r="AX185" s="14" t="s">
        <v>72</v>
      </c>
      <c r="AY185" s="255" t="s">
        <v>190</v>
      </c>
    </row>
    <row r="186" spans="1:51" s="13" customFormat="1" ht="12">
      <c r="A186" s="13"/>
      <c r="B186" s="235"/>
      <c r="C186" s="236"/>
      <c r="D186" s="228" t="s">
        <v>203</v>
      </c>
      <c r="E186" s="237" t="s">
        <v>19</v>
      </c>
      <c r="F186" s="238" t="s">
        <v>1741</v>
      </c>
      <c r="G186" s="236"/>
      <c r="H186" s="237" t="s">
        <v>19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203</v>
      </c>
      <c r="AU186" s="244" t="s">
        <v>82</v>
      </c>
      <c r="AV186" s="13" t="s">
        <v>80</v>
      </c>
      <c r="AW186" s="13" t="s">
        <v>34</v>
      </c>
      <c r="AX186" s="13" t="s">
        <v>72</v>
      </c>
      <c r="AY186" s="244" t="s">
        <v>190</v>
      </c>
    </row>
    <row r="187" spans="1:51" s="14" customFormat="1" ht="12">
      <c r="A187" s="14"/>
      <c r="B187" s="245"/>
      <c r="C187" s="246"/>
      <c r="D187" s="228" t="s">
        <v>203</v>
      </c>
      <c r="E187" s="247" t="s">
        <v>19</v>
      </c>
      <c r="F187" s="248" t="s">
        <v>1742</v>
      </c>
      <c r="G187" s="246"/>
      <c r="H187" s="249">
        <v>20.07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203</v>
      </c>
      <c r="AU187" s="255" t="s">
        <v>82</v>
      </c>
      <c r="AV187" s="14" t="s">
        <v>82</v>
      </c>
      <c r="AW187" s="14" t="s">
        <v>34</v>
      </c>
      <c r="AX187" s="14" t="s">
        <v>72</v>
      </c>
      <c r="AY187" s="255" t="s">
        <v>190</v>
      </c>
    </row>
    <row r="188" spans="1:51" s="15" customFormat="1" ht="12">
      <c r="A188" s="15"/>
      <c r="B188" s="256"/>
      <c r="C188" s="257"/>
      <c r="D188" s="228" t="s">
        <v>203</v>
      </c>
      <c r="E188" s="258" t="s">
        <v>19</v>
      </c>
      <c r="F188" s="259" t="s">
        <v>207</v>
      </c>
      <c r="G188" s="257"/>
      <c r="H188" s="260">
        <v>413.57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6" t="s">
        <v>203</v>
      </c>
      <c r="AU188" s="266" t="s">
        <v>82</v>
      </c>
      <c r="AV188" s="15" t="s">
        <v>208</v>
      </c>
      <c r="AW188" s="15" t="s">
        <v>34</v>
      </c>
      <c r="AX188" s="15" t="s">
        <v>80</v>
      </c>
      <c r="AY188" s="266" t="s">
        <v>190</v>
      </c>
    </row>
    <row r="189" spans="1:65" s="2" customFormat="1" ht="37.8" customHeight="1">
      <c r="A189" s="40"/>
      <c r="B189" s="41"/>
      <c r="C189" s="215" t="s">
        <v>312</v>
      </c>
      <c r="D189" s="215" t="s">
        <v>192</v>
      </c>
      <c r="E189" s="216" t="s">
        <v>334</v>
      </c>
      <c r="F189" s="217" t="s">
        <v>335</v>
      </c>
      <c r="G189" s="218" t="s">
        <v>222</v>
      </c>
      <c r="H189" s="219">
        <v>746.445</v>
      </c>
      <c r="I189" s="220"/>
      <c r="J189" s="221">
        <f>ROUND(I189*H189,2)</f>
        <v>0</v>
      </c>
      <c r="K189" s="217" t="s">
        <v>196</v>
      </c>
      <c r="L189" s="46"/>
      <c r="M189" s="222" t="s">
        <v>19</v>
      </c>
      <c r="N189" s="223" t="s">
        <v>43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208</v>
      </c>
      <c r="AT189" s="226" t="s">
        <v>192</v>
      </c>
      <c r="AU189" s="226" t="s">
        <v>82</v>
      </c>
      <c r="AY189" s="19" t="s">
        <v>190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80</v>
      </c>
      <c r="BK189" s="227">
        <f>ROUND(I189*H189,2)</f>
        <v>0</v>
      </c>
      <c r="BL189" s="19" t="s">
        <v>208</v>
      </c>
      <c r="BM189" s="226" t="s">
        <v>1743</v>
      </c>
    </row>
    <row r="190" spans="1:47" s="2" customFormat="1" ht="12">
      <c r="A190" s="40"/>
      <c r="B190" s="41"/>
      <c r="C190" s="42"/>
      <c r="D190" s="228" t="s">
        <v>199</v>
      </c>
      <c r="E190" s="42"/>
      <c r="F190" s="229" t="s">
        <v>337</v>
      </c>
      <c r="G190" s="42"/>
      <c r="H190" s="42"/>
      <c r="I190" s="230"/>
      <c r="J190" s="42"/>
      <c r="K190" s="42"/>
      <c r="L190" s="46"/>
      <c r="M190" s="231"/>
      <c r="N190" s="23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199</v>
      </c>
      <c r="AU190" s="19" t="s">
        <v>82</v>
      </c>
    </row>
    <row r="191" spans="1:47" s="2" customFormat="1" ht="12">
      <c r="A191" s="40"/>
      <c r="B191" s="41"/>
      <c r="C191" s="42"/>
      <c r="D191" s="233" t="s">
        <v>201</v>
      </c>
      <c r="E191" s="42"/>
      <c r="F191" s="234" t="s">
        <v>338</v>
      </c>
      <c r="G191" s="42"/>
      <c r="H191" s="42"/>
      <c r="I191" s="230"/>
      <c r="J191" s="42"/>
      <c r="K191" s="42"/>
      <c r="L191" s="46"/>
      <c r="M191" s="231"/>
      <c r="N191" s="23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201</v>
      </c>
      <c r="AU191" s="19" t="s">
        <v>82</v>
      </c>
    </row>
    <row r="192" spans="1:51" s="13" customFormat="1" ht="12">
      <c r="A192" s="13"/>
      <c r="B192" s="235"/>
      <c r="C192" s="236"/>
      <c r="D192" s="228" t="s">
        <v>203</v>
      </c>
      <c r="E192" s="237" t="s">
        <v>19</v>
      </c>
      <c r="F192" s="238" t="s">
        <v>1744</v>
      </c>
      <c r="G192" s="236"/>
      <c r="H192" s="237" t="s">
        <v>19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203</v>
      </c>
      <c r="AU192" s="244" t="s">
        <v>82</v>
      </c>
      <c r="AV192" s="13" t="s">
        <v>80</v>
      </c>
      <c r="AW192" s="13" t="s">
        <v>34</v>
      </c>
      <c r="AX192" s="13" t="s">
        <v>72</v>
      </c>
      <c r="AY192" s="244" t="s">
        <v>190</v>
      </c>
    </row>
    <row r="193" spans="1:51" s="13" customFormat="1" ht="12">
      <c r="A193" s="13"/>
      <c r="B193" s="235"/>
      <c r="C193" s="236"/>
      <c r="D193" s="228" t="s">
        <v>203</v>
      </c>
      <c r="E193" s="237" t="s">
        <v>19</v>
      </c>
      <c r="F193" s="238" t="s">
        <v>340</v>
      </c>
      <c r="G193" s="236"/>
      <c r="H193" s="237" t="s">
        <v>19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203</v>
      </c>
      <c r="AU193" s="244" t="s">
        <v>82</v>
      </c>
      <c r="AV193" s="13" t="s">
        <v>80</v>
      </c>
      <c r="AW193" s="13" t="s">
        <v>34</v>
      </c>
      <c r="AX193" s="13" t="s">
        <v>72</v>
      </c>
      <c r="AY193" s="244" t="s">
        <v>190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341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4" customFormat="1" ht="12">
      <c r="A195" s="14"/>
      <c r="B195" s="245"/>
      <c r="C195" s="246"/>
      <c r="D195" s="228" t="s">
        <v>203</v>
      </c>
      <c r="E195" s="247" t="s">
        <v>19</v>
      </c>
      <c r="F195" s="248" t="s">
        <v>1745</v>
      </c>
      <c r="G195" s="246"/>
      <c r="H195" s="249">
        <v>238.659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203</v>
      </c>
      <c r="AU195" s="255" t="s">
        <v>82</v>
      </c>
      <c r="AV195" s="14" t="s">
        <v>82</v>
      </c>
      <c r="AW195" s="14" t="s">
        <v>34</v>
      </c>
      <c r="AX195" s="14" t="s">
        <v>72</v>
      </c>
      <c r="AY195" s="255" t="s">
        <v>190</v>
      </c>
    </row>
    <row r="196" spans="1:51" s="13" customFormat="1" ht="12">
      <c r="A196" s="13"/>
      <c r="B196" s="235"/>
      <c r="C196" s="236"/>
      <c r="D196" s="228" t="s">
        <v>203</v>
      </c>
      <c r="E196" s="237" t="s">
        <v>19</v>
      </c>
      <c r="F196" s="238" t="s">
        <v>343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203</v>
      </c>
      <c r="AU196" s="244" t="s">
        <v>82</v>
      </c>
      <c r="AV196" s="13" t="s">
        <v>80</v>
      </c>
      <c r="AW196" s="13" t="s">
        <v>34</v>
      </c>
      <c r="AX196" s="13" t="s">
        <v>72</v>
      </c>
      <c r="AY196" s="244" t="s">
        <v>190</v>
      </c>
    </row>
    <row r="197" spans="1:51" s="14" customFormat="1" ht="12">
      <c r="A197" s="14"/>
      <c r="B197" s="245"/>
      <c r="C197" s="246"/>
      <c r="D197" s="228" t="s">
        <v>203</v>
      </c>
      <c r="E197" s="247" t="s">
        <v>19</v>
      </c>
      <c r="F197" s="248" t="s">
        <v>1746</v>
      </c>
      <c r="G197" s="246"/>
      <c r="H197" s="249">
        <v>460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203</v>
      </c>
      <c r="AU197" s="255" t="s">
        <v>82</v>
      </c>
      <c r="AV197" s="14" t="s">
        <v>82</v>
      </c>
      <c r="AW197" s="14" t="s">
        <v>34</v>
      </c>
      <c r="AX197" s="14" t="s">
        <v>72</v>
      </c>
      <c r="AY197" s="255" t="s">
        <v>190</v>
      </c>
    </row>
    <row r="198" spans="1:51" s="13" customFormat="1" ht="12">
      <c r="A198" s="13"/>
      <c r="B198" s="235"/>
      <c r="C198" s="236"/>
      <c r="D198" s="228" t="s">
        <v>203</v>
      </c>
      <c r="E198" s="237" t="s">
        <v>19</v>
      </c>
      <c r="F198" s="238" t="s">
        <v>345</v>
      </c>
      <c r="G198" s="236"/>
      <c r="H198" s="237" t="s">
        <v>19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203</v>
      </c>
      <c r="AU198" s="244" t="s">
        <v>82</v>
      </c>
      <c r="AV198" s="13" t="s">
        <v>80</v>
      </c>
      <c r="AW198" s="13" t="s">
        <v>34</v>
      </c>
      <c r="AX198" s="13" t="s">
        <v>72</v>
      </c>
      <c r="AY198" s="244" t="s">
        <v>190</v>
      </c>
    </row>
    <row r="199" spans="1:51" s="14" customFormat="1" ht="12">
      <c r="A199" s="14"/>
      <c r="B199" s="245"/>
      <c r="C199" s="246"/>
      <c r="D199" s="228" t="s">
        <v>203</v>
      </c>
      <c r="E199" s="247" t="s">
        <v>19</v>
      </c>
      <c r="F199" s="248" t="s">
        <v>1740</v>
      </c>
      <c r="G199" s="246"/>
      <c r="H199" s="249">
        <v>66.9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203</v>
      </c>
      <c r="AU199" s="255" t="s">
        <v>82</v>
      </c>
      <c r="AV199" s="14" t="s">
        <v>82</v>
      </c>
      <c r="AW199" s="14" t="s">
        <v>34</v>
      </c>
      <c r="AX199" s="14" t="s">
        <v>72</v>
      </c>
      <c r="AY199" s="255" t="s">
        <v>190</v>
      </c>
    </row>
    <row r="200" spans="1:51" s="14" customFormat="1" ht="12">
      <c r="A200" s="14"/>
      <c r="B200" s="245"/>
      <c r="C200" s="246"/>
      <c r="D200" s="228" t="s">
        <v>203</v>
      </c>
      <c r="E200" s="247" t="s">
        <v>19</v>
      </c>
      <c r="F200" s="248" t="s">
        <v>1747</v>
      </c>
      <c r="G200" s="246"/>
      <c r="H200" s="249">
        <v>-20.07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203</v>
      </c>
      <c r="AU200" s="255" t="s">
        <v>82</v>
      </c>
      <c r="AV200" s="14" t="s">
        <v>82</v>
      </c>
      <c r="AW200" s="14" t="s">
        <v>34</v>
      </c>
      <c r="AX200" s="14" t="s">
        <v>72</v>
      </c>
      <c r="AY200" s="255" t="s">
        <v>190</v>
      </c>
    </row>
    <row r="201" spans="1:51" s="13" customFormat="1" ht="12">
      <c r="A201" s="13"/>
      <c r="B201" s="235"/>
      <c r="C201" s="236"/>
      <c r="D201" s="228" t="s">
        <v>203</v>
      </c>
      <c r="E201" s="237" t="s">
        <v>19</v>
      </c>
      <c r="F201" s="238" t="s">
        <v>347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203</v>
      </c>
      <c r="AU201" s="244" t="s">
        <v>82</v>
      </c>
      <c r="AV201" s="13" t="s">
        <v>80</v>
      </c>
      <c r="AW201" s="13" t="s">
        <v>34</v>
      </c>
      <c r="AX201" s="13" t="s">
        <v>72</v>
      </c>
      <c r="AY201" s="244" t="s">
        <v>190</v>
      </c>
    </row>
    <row r="202" spans="1:51" s="14" customFormat="1" ht="12">
      <c r="A202" s="14"/>
      <c r="B202" s="245"/>
      <c r="C202" s="246"/>
      <c r="D202" s="228" t="s">
        <v>203</v>
      </c>
      <c r="E202" s="247" t="s">
        <v>19</v>
      </c>
      <c r="F202" s="248" t="s">
        <v>1748</v>
      </c>
      <c r="G202" s="246"/>
      <c r="H202" s="249">
        <v>0.956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203</v>
      </c>
      <c r="AU202" s="255" t="s">
        <v>82</v>
      </c>
      <c r="AV202" s="14" t="s">
        <v>82</v>
      </c>
      <c r="AW202" s="14" t="s">
        <v>34</v>
      </c>
      <c r="AX202" s="14" t="s">
        <v>72</v>
      </c>
      <c r="AY202" s="255" t="s">
        <v>190</v>
      </c>
    </row>
    <row r="203" spans="1:51" s="15" customFormat="1" ht="12">
      <c r="A203" s="15"/>
      <c r="B203" s="256"/>
      <c r="C203" s="257"/>
      <c r="D203" s="228" t="s">
        <v>203</v>
      </c>
      <c r="E203" s="258" t="s">
        <v>19</v>
      </c>
      <c r="F203" s="259" t="s">
        <v>207</v>
      </c>
      <c r="G203" s="257"/>
      <c r="H203" s="260">
        <v>746.4449999999999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203</v>
      </c>
      <c r="AU203" s="266" t="s">
        <v>82</v>
      </c>
      <c r="AV203" s="15" t="s">
        <v>208</v>
      </c>
      <c r="AW203" s="15" t="s">
        <v>34</v>
      </c>
      <c r="AX203" s="15" t="s">
        <v>80</v>
      </c>
      <c r="AY203" s="266" t="s">
        <v>190</v>
      </c>
    </row>
    <row r="204" spans="1:65" s="2" customFormat="1" ht="37.8" customHeight="1">
      <c r="A204" s="40"/>
      <c r="B204" s="41"/>
      <c r="C204" s="215" t="s">
        <v>318</v>
      </c>
      <c r="D204" s="215" t="s">
        <v>192</v>
      </c>
      <c r="E204" s="216" t="s">
        <v>349</v>
      </c>
      <c r="F204" s="217" t="s">
        <v>350</v>
      </c>
      <c r="G204" s="218" t="s">
        <v>222</v>
      </c>
      <c r="H204" s="219">
        <v>3732.225</v>
      </c>
      <c r="I204" s="220"/>
      <c r="J204" s="221">
        <f>ROUND(I204*H204,2)</f>
        <v>0</v>
      </c>
      <c r="K204" s="217" t="s">
        <v>196</v>
      </c>
      <c r="L204" s="46"/>
      <c r="M204" s="222" t="s">
        <v>19</v>
      </c>
      <c r="N204" s="223" t="s">
        <v>43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208</v>
      </c>
      <c r="AT204" s="226" t="s">
        <v>192</v>
      </c>
      <c r="AU204" s="226" t="s">
        <v>82</v>
      </c>
      <c r="AY204" s="19" t="s">
        <v>190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208</v>
      </c>
      <c r="BM204" s="226" t="s">
        <v>1749</v>
      </c>
    </row>
    <row r="205" spans="1:47" s="2" customFormat="1" ht="12">
      <c r="A205" s="40"/>
      <c r="B205" s="41"/>
      <c r="C205" s="42"/>
      <c r="D205" s="228" t="s">
        <v>199</v>
      </c>
      <c r="E205" s="42"/>
      <c r="F205" s="229" t="s">
        <v>352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199</v>
      </c>
      <c r="AU205" s="19" t="s">
        <v>82</v>
      </c>
    </row>
    <row r="206" spans="1:47" s="2" customFormat="1" ht="12">
      <c r="A206" s="40"/>
      <c r="B206" s="41"/>
      <c r="C206" s="42"/>
      <c r="D206" s="233" t="s">
        <v>201</v>
      </c>
      <c r="E206" s="42"/>
      <c r="F206" s="234" t="s">
        <v>353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201</v>
      </c>
      <c r="AU206" s="19" t="s">
        <v>82</v>
      </c>
    </row>
    <row r="207" spans="1:51" s="13" customFormat="1" ht="12">
      <c r="A207" s="13"/>
      <c r="B207" s="235"/>
      <c r="C207" s="236"/>
      <c r="D207" s="228" t="s">
        <v>203</v>
      </c>
      <c r="E207" s="237" t="s">
        <v>19</v>
      </c>
      <c r="F207" s="238" t="s">
        <v>1750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203</v>
      </c>
      <c r="AU207" s="244" t="s">
        <v>82</v>
      </c>
      <c r="AV207" s="13" t="s">
        <v>80</v>
      </c>
      <c r="AW207" s="13" t="s">
        <v>34</v>
      </c>
      <c r="AX207" s="13" t="s">
        <v>72</v>
      </c>
      <c r="AY207" s="244" t="s">
        <v>190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310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4" customFormat="1" ht="12">
      <c r="A209" s="14"/>
      <c r="B209" s="245"/>
      <c r="C209" s="246"/>
      <c r="D209" s="228" t="s">
        <v>203</v>
      </c>
      <c r="E209" s="247" t="s">
        <v>19</v>
      </c>
      <c r="F209" s="248" t="s">
        <v>1751</v>
      </c>
      <c r="G209" s="246"/>
      <c r="H209" s="249">
        <v>3732.225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203</v>
      </c>
      <c r="AU209" s="255" t="s">
        <v>82</v>
      </c>
      <c r="AV209" s="14" t="s">
        <v>82</v>
      </c>
      <c r="AW209" s="14" t="s">
        <v>34</v>
      </c>
      <c r="AX209" s="14" t="s">
        <v>72</v>
      </c>
      <c r="AY209" s="255" t="s">
        <v>190</v>
      </c>
    </row>
    <row r="210" spans="1:51" s="15" customFormat="1" ht="12">
      <c r="A210" s="15"/>
      <c r="B210" s="256"/>
      <c r="C210" s="257"/>
      <c r="D210" s="228" t="s">
        <v>203</v>
      </c>
      <c r="E210" s="258" t="s">
        <v>19</v>
      </c>
      <c r="F210" s="259" t="s">
        <v>207</v>
      </c>
      <c r="G210" s="257"/>
      <c r="H210" s="260">
        <v>3732.225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203</v>
      </c>
      <c r="AU210" s="266" t="s">
        <v>82</v>
      </c>
      <c r="AV210" s="15" t="s">
        <v>208</v>
      </c>
      <c r="AW210" s="15" t="s">
        <v>34</v>
      </c>
      <c r="AX210" s="15" t="s">
        <v>80</v>
      </c>
      <c r="AY210" s="266" t="s">
        <v>190</v>
      </c>
    </row>
    <row r="211" spans="1:65" s="2" customFormat="1" ht="24.15" customHeight="1">
      <c r="A211" s="40"/>
      <c r="B211" s="41"/>
      <c r="C211" s="215" t="s">
        <v>8</v>
      </c>
      <c r="D211" s="215" t="s">
        <v>192</v>
      </c>
      <c r="E211" s="216" t="s">
        <v>357</v>
      </c>
      <c r="F211" s="217" t="s">
        <v>358</v>
      </c>
      <c r="G211" s="218" t="s">
        <v>222</v>
      </c>
      <c r="H211" s="219">
        <v>66.9</v>
      </c>
      <c r="I211" s="220"/>
      <c r="J211" s="221">
        <f>ROUND(I211*H211,2)</f>
        <v>0</v>
      </c>
      <c r="K211" s="217" t="s">
        <v>196</v>
      </c>
      <c r="L211" s="46"/>
      <c r="M211" s="222" t="s">
        <v>19</v>
      </c>
      <c r="N211" s="223" t="s">
        <v>43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208</v>
      </c>
      <c r="AT211" s="226" t="s">
        <v>192</v>
      </c>
      <c r="AU211" s="226" t="s">
        <v>82</v>
      </c>
      <c r="AY211" s="19" t="s">
        <v>190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208</v>
      </c>
      <c r="BM211" s="226" t="s">
        <v>1752</v>
      </c>
    </row>
    <row r="212" spans="1:47" s="2" customFormat="1" ht="12">
      <c r="A212" s="40"/>
      <c r="B212" s="41"/>
      <c r="C212" s="42"/>
      <c r="D212" s="228" t="s">
        <v>199</v>
      </c>
      <c r="E212" s="42"/>
      <c r="F212" s="229" t="s">
        <v>360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199</v>
      </c>
      <c r="AU212" s="19" t="s">
        <v>82</v>
      </c>
    </row>
    <row r="213" spans="1:47" s="2" customFormat="1" ht="12">
      <c r="A213" s="40"/>
      <c r="B213" s="41"/>
      <c r="C213" s="42"/>
      <c r="D213" s="233" t="s">
        <v>201</v>
      </c>
      <c r="E213" s="42"/>
      <c r="F213" s="234" t="s">
        <v>361</v>
      </c>
      <c r="G213" s="42"/>
      <c r="H213" s="42"/>
      <c r="I213" s="230"/>
      <c r="J213" s="42"/>
      <c r="K213" s="42"/>
      <c r="L213" s="46"/>
      <c r="M213" s="231"/>
      <c r="N213" s="23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201</v>
      </c>
      <c r="AU213" s="19" t="s">
        <v>82</v>
      </c>
    </row>
    <row r="214" spans="1:51" s="13" customFormat="1" ht="12">
      <c r="A214" s="13"/>
      <c r="B214" s="235"/>
      <c r="C214" s="236"/>
      <c r="D214" s="228" t="s">
        <v>203</v>
      </c>
      <c r="E214" s="237" t="s">
        <v>19</v>
      </c>
      <c r="F214" s="238" t="s">
        <v>1753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203</v>
      </c>
      <c r="AU214" s="244" t="s">
        <v>82</v>
      </c>
      <c r="AV214" s="13" t="s">
        <v>80</v>
      </c>
      <c r="AW214" s="13" t="s">
        <v>34</v>
      </c>
      <c r="AX214" s="13" t="s">
        <v>72</v>
      </c>
      <c r="AY214" s="244" t="s">
        <v>190</v>
      </c>
    </row>
    <row r="215" spans="1:51" s="13" customFormat="1" ht="12">
      <c r="A215" s="13"/>
      <c r="B215" s="235"/>
      <c r="C215" s="236"/>
      <c r="D215" s="228" t="s">
        <v>203</v>
      </c>
      <c r="E215" s="237" t="s">
        <v>19</v>
      </c>
      <c r="F215" s="238" t="s">
        <v>1754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203</v>
      </c>
      <c r="AU215" s="244" t="s">
        <v>82</v>
      </c>
      <c r="AV215" s="13" t="s">
        <v>80</v>
      </c>
      <c r="AW215" s="13" t="s">
        <v>34</v>
      </c>
      <c r="AX215" s="13" t="s">
        <v>72</v>
      </c>
      <c r="AY215" s="244" t="s">
        <v>190</v>
      </c>
    </row>
    <row r="216" spans="1:51" s="14" customFormat="1" ht="12">
      <c r="A216" s="14"/>
      <c r="B216" s="245"/>
      <c r="C216" s="246"/>
      <c r="D216" s="228" t="s">
        <v>203</v>
      </c>
      <c r="E216" s="247" t="s">
        <v>19</v>
      </c>
      <c r="F216" s="248" t="s">
        <v>1718</v>
      </c>
      <c r="G216" s="246"/>
      <c r="H216" s="249">
        <v>66.9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203</v>
      </c>
      <c r="AU216" s="255" t="s">
        <v>82</v>
      </c>
      <c r="AV216" s="14" t="s">
        <v>82</v>
      </c>
      <c r="AW216" s="14" t="s">
        <v>34</v>
      </c>
      <c r="AX216" s="14" t="s">
        <v>72</v>
      </c>
      <c r="AY216" s="255" t="s">
        <v>190</v>
      </c>
    </row>
    <row r="217" spans="1:51" s="15" customFormat="1" ht="12">
      <c r="A217" s="15"/>
      <c r="B217" s="256"/>
      <c r="C217" s="257"/>
      <c r="D217" s="228" t="s">
        <v>203</v>
      </c>
      <c r="E217" s="258" t="s">
        <v>19</v>
      </c>
      <c r="F217" s="259" t="s">
        <v>207</v>
      </c>
      <c r="G217" s="257"/>
      <c r="H217" s="260">
        <v>66.9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203</v>
      </c>
      <c r="AU217" s="266" t="s">
        <v>82</v>
      </c>
      <c r="AV217" s="15" t="s">
        <v>208</v>
      </c>
      <c r="AW217" s="15" t="s">
        <v>34</v>
      </c>
      <c r="AX217" s="15" t="s">
        <v>80</v>
      </c>
      <c r="AY217" s="266" t="s">
        <v>190</v>
      </c>
    </row>
    <row r="218" spans="1:65" s="2" customFormat="1" ht="24.15" customHeight="1">
      <c r="A218" s="40"/>
      <c r="B218" s="41"/>
      <c r="C218" s="215" t="s">
        <v>197</v>
      </c>
      <c r="D218" s="215" t="s">
        <v>192</v>
      </c>
      <c r="E218" s="216" t="s">
        <v>365</v>
      </c>
      <c r="F218" s="217" t="s">
        <v>366</v>
      </c>
      <c r="G218" s="218" t="s">
        <v>222</v>
      </c>
      <c r="H218" s="219">
        <v>350.559</v>
      </c>
      <c r="I218" s="220"/>
      <c r="J218" s="221">
        <f>ROUND(I218*H218,2)</f>
        <v>0</v>
      </c>
      <c r="K218" s="217" t="s">
        <v>196</v>
      </c>
      <c r="L218" s="46"/>
      <c r="M218" s="222" t="s">
        <v>19</v>
      </c>
      <c r="N218" s="223" t="s">
        <v>43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208</v>
      </c>
      <c r="AT218" s="226" t="s">
        <v>192</v>
      </c>
      <c r="AU218" s="226" t="s">
        <v>82</v>
      </c>
      <c r="AY218" s="19" t="s">
        <v>190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80</v>
      </c>
      <c r="BK218" s="227">
        <f>ROUND(I218*H218,2)</f>
        <v>0</v>
      </c>
      <c r="BL218" s="19" t="s">
        <v>208</v>
      </c>
      <c r="BM218" s="226" t="s">
        <v>1755</v>
      </c>
    </row>
    <row r="219" spans="1:47" s="2" customFormat="1" ht="12">
      <c r="A219" s="40"/>
      <c r="B219" s="41"/>
      <c r="C219" s="42"/>
      <c r="D219" s="228" t="s">
        <v>199</v>
      </c>
      <c r="E219" s="42"/>
      <c r="F219" s="229" t="s">
        <v>368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199</v>
      </c>
      <c r="AU219" s="19" t="s">
        <v>82</v>
      </c>
    </row>
    <row r="220" spans="1:47" s="2" customFormat="1" ht="12">
      <c r="A220" s="40"/>
      <c r="B220" s="41"/>
      <c r="C220" s="42"/>
      <c r="D220" s="233" t="s">
        <v>201</v>
      </c>
      <c r="E220" s="42"/>
      <c r="F220" s="234" t="s">
        <v>369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201</v>
      </c>
      <c r="AU220" s="19" t="s">
        <v>82</v>
      </c>
    </row>
    <row r="221" spans="1:51" s="13" customFormat="1" ht="12">
      <c r="A221" s="13"/>
      <c r="B221" s="235"/>
      <c r="C221" s="236"/>
      <c r="D221" s="228" t="s">
        <v>203</v>
      </c>
      <c r="E221" s="237" t="s">
        <v>19</v>
      </c>
      <c r="F221" s="238" t="s">
        <v>1756</v>
      </c>
      <c r="G221" s="236"/>
      <c r="H221" s="237" t="s">
        <v>19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203</v>
      </c>
      <c r="AU221" s="244" t="s">
        <v>82</v>
      </c>
      <c r="AV221" s="13" t="s">
        <v>80</v>
      </c>
      <c r="AW221" s="13" t="s">
        <v>34</v>
      </c>
      <c r="AX221" s="13" t="s">
        <v>72</v>
      </c>
      <c r="AY221" s="244" t="s">
        <v>190</v>
      </c>
    </row>
    <row r="222" spans="1:51" s="13" customFormat="1" ht="12">
      <c r="A222" s="13"/>
      <c r="B222" s="235"/>
      <c r="C222" s="236"/>
      <c r="D222" s="228" t="s">
        <v>203</v>
      </c>
      <c r="E222" s="237" t="s">
        <v>19</v>
      </c>
      <c r="F222" s="238" t="s">
        <v>371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203</v>
      </c>
      <c r="AU222" s="244" t="s">
        <v>82</v>
      </c>
      <c r="AV222" s="13" t="s">
        <v>80</v>
      </c>
      <c r="AW222" s="13" t="s">
        <v>34</v>
      </c>
      <c r="AX222" s="13" t="s">
        <v>72</v>
      </c>
      <c r="AY222" s="244" t="s">
        <v>190</v>
      </c>
    </row>
    <row r="223" spans="1:51" s="14" customFormat="1" ht="12">
      <c r="A223" s="14"/>
      <c r="B223" s="245"/>
      <c r="C223" s="246"/>
      <c r="D223" s="228" t="s">
        <v>203</v>
      </c>
      <c r="E223" s="247" t="s">
        <v>19</v>
      </c>
      <c r="F223" s="248" t="s">
        <v>594</v>
      </c>
      <c r="G223" s="246"/>
      <c r="H223" s="249">
        <v>45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203</v>
      </c>
      <c r="AU223" s="255" t="s">
        <v>82</v>
      </c>
      <c r="AV223" s="14" t="s">
        <v>82</v>
      </c>
      <c r="AW223" s="14" t="s">
        <v>34</v>
      </c>
      <c r="AX223" s="14" t="s">
        <v>72</v>
      </c>
      <c r="AY223" s="255" t="s">
        <v>190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372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4" customFormat="1" ht="12">
      <c r="A225" s="14"/>
      <c r="B225" s="245"/>
      <c r="C225" s="246"/>
      <c r="D225" s="228" t="s">
        <v>203</v>
      </c>
      <c r="E225" s="247" t="s">
        <v>19</v>
      </c>
      <c r="F225" s="248" t="s">
        <v>1745</v>
      </c>
      <c r="G225" s="246"/>
      <c r="H225" s="249">
        <v>238.659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203</v>
      </c>
      <c r="AU225" s="255" t="s">
        <v>82</v>
      </c>
      <c r="AV225" s="14" t="s">
        <v>82</v>
      </c>
      <c r="AW225" s="14" t="s">
        <v>34</v>
      </c>
      <c r="AX225" s="14" t="s">
        <v>72</v>
      </c>
      <c r="AY225" s="255" t="s">
        <v>190</v>
      </c>
    </row>
    <row r="226" spans="1:51" s="13" customFormat="1" ht="12">
      <c r="A226" s="13"/>
      <c r="B226" s="235"/>
      <c r="C226" s="236"/>
      <c r="D226" s="228" t="s">
        <v>203</v>
      </c>
      <c r="E226" s="237" t="s">
        <v>19</v>
      </c>
      <c r="F226" s="238" t="s">
        <v>373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203</v>
      </c>
      <c r="AU226" s="244" t="s">
        <v>82</v>
      </c>
      <c r="AV226" s="13" t="s">
        <v>80</v>
      </c>
      <c r="AW226" s="13" t="s">
        <v>34</v>
      </c>
      <c r="AX226" s="13" t="s">
        <v>72</v>
      </c>
      <c r="AY226" s="244" t="s">
        <v>190</v>
      </c>
    </row>
    <row r="227" spans="1:51" s="14" customFormat="1" ht="12">
      <c r="A227" s="14"/>
      <c r="B227" s="245"/>
      <c r="C227" s="246"/>
      <c r="D227" s="228" t="s">
        <v>203</v>
      </c>
      <c r="E227" s="247" t="s">
        <v>19</v>
      </c>
      <c r="F227" s="248" t="s">
        <v>1742</v>
      </c>
      <c r="G227" s="246"/>
      <c r="H227" s="249">
        <v>20.07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203</v>
      </c>
      <c r="AU227" s="255" t="s">
        <v>82</v>
      </c>
      <c r="AV227" s="14" t="s">
        <v>82</v>
      </c>
      <c r="AW227" s="14" t="s">
        <v>34</v>
      </c>
      <c r="AX227" s="14" t="s">
        <v>72</v>
      </c>
      <c r="AY227" s="255" t="s">
        <v>190</v>
      </c>
    </row>
    <row r="228" spans="1:51" s="13" customFormat="1" ht="12">
      <c r="A228" s="13"/>
      <c r="B228" s="235"/>
      <c r="C228" s="236"/>
      <c r="D228" s="228" t="s">
        <v>203</v>
      </c>
      <c r="E228" s="237" t="s">
        <v>19</v>
      </c>
      <c r="F228" s="238" t="s">
        <v>375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203</v>
      </c>
      <c r="AU228" s="244" t="s">
        <v>82</v>
      </c>
      <c r="AV228" s="13" t="s">
        <v>80</v>
      </c>
      <c r="AW228" s="13" t="s">
        <v>34</v>
      </c>
      <c r="AX228" s="13" t="s">
        <v>72</v>
      </c>
      <c r="AY228" s="244" t="s">
        <v>190</v>
      </c>
    </row>
    <row r="229" spans="1:51" s="14" customFormat="1" ht="12">
      <c r="A229" s="14"/>
      <c r="B229" s="245"/>
      <c r="C229" s="246"/>
      <c r="D229" s="228" t="s">
        <v>203</v>
      </c>
      <c r="E229" s="247" t="s">
        <v>19</v>
      </c>
      <c r="F229" s="248" t="s">
        <v>1757</v>
      </c>
      <c r="G229" s="246"/>
      <c r="H229" s="249">
        <v>46.83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203</v>
      </c>
      <c r="AU229" s="255" t="s">
        <v>82</v>
      </c>
      <c r="AV229" s="14" t="s">
        <v>82</v>
      </c>
      <c r="AW229" s="14" t="s">
        <v>34</v>
      </c>
      <c r="AX229" s="14" t="s">
        <v>72</v>
      </c>
      <c r="AY229" s="255" t="s">
        <v>190</v>
      </c>
    </row>
    <row r="230" spans="1:51" s="15" customFormat="1" ht="12">
      <c r="A230" s="15"/>
      <c r="B230" s="256"/>
      <c r="C230" s="257"/>
      <c r="D230" s="228" t="s">
        <v>203</v>
      </c>
      <c r="E230" s="258" t="s">
        <v>19</v>
      </c>
      <c r="F230" s="259" t="s">
        <v>207</v>
      </c>
      <c r="G230" s="257"/>
      <c r="H230" s="260">
        <v>350.55899999999997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203</v>
      </c>
      <c r="AU230" s="266" t="s">
        <v>82</v>
      </c>
      <c r="AV230" s="15" t="s">
        <v>208</v>
      </c>
      <c r="AW230" s="15" t="s">
        <v>34</v>
      </c>
      <c r="AX230" s="15" t="s">
        <v>80</v>
      </c>
      <c r="AY230" s="266" t="s">
        <v>190</v>
      </c>
    </row>
    <row r="231" spans="1:65" s="2" customFormat="1" ht="21.75" customHeight="1">
      <c r="A231" s="40"/>
      <c r="B231" s="41"/>
      <c r="C231" s="215" t="s">
        <v>356</v>
      </c>
      <c r="D231" s="215" t="s">
        <v>192</v>
      </c>
      <c r="E231" s="216" t="s">
        <v>1758</v>
      </c>
      <c r="F231" s="217" t="s">
        <v>1759</v>
      </c>
      <c r="G231" s="218" t="s">
        <v>222</v>
      </c>
      <c r="H231" s="219">
        <v>124.23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208</v>
      </c>
      <c r="AT231" s="226" t="s">
        <v>192</v>
      </c>
      <c r="AU231" s="226" t="s">
        <v>82</v>
      </c>
      <c r="AY231" s="19" t="s">
        <v>190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208</v>
      </c>
      <c r="BM231" s="226" t="s">
        <v>1760</v>
      </c>
    </row>
    <row r="232" spans="1:47" s="2" customFormat="1" ht="12">
      <c r="A232" s="40"/>
      <c r="B232" s="41"/>
      <c r="C232" s="42"/>
      <c r="D232" s="228" t="s">
        <v>199</v>
      </c>
      <c r="E232" s="42"/>
      <c r="F232" s="229" t="s">
        <v>1759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199</v>
      </c>
      <c r="AU232" s="19" t="s">
        <v>82</v>
      </c>
    </row>
    <row r="233" spans="1:47" s="2" customFormat="1" ht="12">
      <c r="A233" s="40"/>
      <c r="B233" s="41"/>
      <c r="C233" s="42"/>
      <c r="D233" s="228" t="s">
        <v>224</v>
      </c>
      <c r="E233" s="42"/>
      <c r="F233" s="267" t="s">
        <v>1761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224</v>
      </c>
      <c r="AU233" s="19" t="s">
        <v>82</v>
      </c>
    </row>
    <row r="234" spans="1:51" s="13" customFormat="1" ht="12">
      <c r="A234" s="13"/>
      <c r="B234" s="235"/>
      <c r="C234" s="236"/>
      <c r="D234" s="228" t="s">
        <v>203</v>
      </c>
      <c r="E234" s="237" t="s">
        <v>19</v>
      </c>
      <c r="F234" s="238" t="s">
        <v>1756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203</v>
      </c>
      <c r="AU234" s="244" t="s">
        <v>82</v>
      </c>
      <c r="AV234" s="13" t="s">
        <v>80</v>
      </c>
      <c r="AW234" s="13" t="s">
        <v>34</v>
      </c>
      <c r="AX234" s="13" t="s">
        <v>72</v>
      </c>
      <c r="AY234" s="244" t="s">
        <v>190</v>
      </c>
    </row>
    <row r="235" spans="1:51" s="13" customFormat="1" ht="12">
      <c r="A235" s="13"/>
      <c r="B235" s="235"/>
      <c r="C235" s="236"/>
      <c r="D235" s="228" t="s">
        <v>203</v>
      </c>
      <c r="E235" s="237" t="s">
        <v>19</v>
      </c>
      <c r="F235" s="238" t="s">
        <v>1762</v>
      </c>
      <c r="G235" s="236"/>
      <c r="H235" s="237" t="s">
        <v>19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203</v>
      </c>
      <c r="AU235" s="244" t="s">
        <v>82</v>
      </c>
      <c r="AV235" s="13" t="s">
        <v>80</v>
      </c>
      <c r="AW235" s="13" t="s">
        <v>34</v>
      </c>
      <c r="AX235" s="13" t="s">
        <v>72</v>
      </c>
      <c r="AY235" s="244" t="s">
        <v>190</v>
      </c>
    </row>
    <row r="236" spans="1:51" s="13" customFormat="1" ht="12">
      <c r="A236" s="13"/>
      <c r="B236" s="235"/>
      <c r="C236" s="236"/>
      <c r="D236" s="228" t="s">
        <v>203</v>
      </c>
      <c r="E236" s="237" t="s">
        <v>19</v>
      </c>
      <c r="F236" s="238" t="s">
        <v>1763</v>
      </c>
      <c r="G236" s="236"/>
      <c r="H236" s="237" t="s">
        <v>19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203</v>
      </c>
      <c r="AU236" s="244" t="s">
        <v>82</v>
      </c>
      <c r="AV236" s="13" t="s">
        <v>80</v>
      </c>
      <c r="AW236" s="13" t="s">
        <v>34</v>
      </c>
      <c r="AX236" s="13" t="s">
        <v>72</v>
      </c>
      <c r="AY236" s="244" t="s">
        <v>190</v>
      </c>
    </row>
    <row r="237" spans="1:51" s="14" customFormat="1" ht="12">
      <c r="A237" s="14"/>
      <c r="B237" s="245"/>
      <c r="C237" s="246"/>
      <c r="D237" s="228" t="s">
        <v>203</v>
      </c>
      <c r="E237" s="247" t="s">
        <v>19</v>
      </c>
      <c r="F237" s="248" t="s">
        <v>1764</v>
      </c>
      <c r="G237" s="246"/>
      <c r="H237" s="249">
        <v>91.5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203</v>
      </c>
      <c r="AU237" s="255" t="s">
        <v>82</v>
      </c>
      <c r="AV237" s="14" t="s">
        <v>82</v>
      </c>
      <c r="AW237" s="14" t="s">
        <v>34</v>
      </c>
      <c r="AX237" s="14" t="s">
        <v>72</v>
      </c>
      <c r="AY237" s="255" t="s">
        <v>190</v>
      </c>
    </row>
    <row r="238" spans="1:51" s="14" customFormat="1" ht="12">
      <c r="A238" s="14"/>
      <c r="B238" s="245"/>
      <c r="C238" s="246"/>
      <c r="D238" s="228" t="s">
        <v>203</v>
      </c>
      <c r="E238" s="247" t="s">
        <v>19</v>
      </c>
      <c r="F238" s="248" t="s">
        <v>1765</v>
      </c>
      <c r="G238" s="246"/>
      <c r="H238" s="249">
        <v>52.8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203</v>
      </c>
      <c r="AU238" s="255" t="s">
        <v>82</v>
      </c>
      <c r="AV238" s="14" t="s">
        <v>82</v>
      </c>
      <c r="AW238" s="14" t="s">
        <v>34</v>
      </c>
      <c r="AX238" s="14" t="s">
        <v>72</v>
      </c>
      <c r="AY238" s="255" t="s">
        <v>190</v>
      </c>
    </row>
    <row r="239" spans="1:51" s="13" customFormat="1" ht="12">
      <c r="A239" s="13"/>
      <c r="B239" s="235"/>
      <c r="C239" s="236"/>
      <c r="D239" s="228" t="s">
        <v>203</v>
      </c>
      <c r="E239" s="237" t="s">
        <v>19</v>
      </c>
      <c r="F239" s="238" t="s">
        <v>1766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203</v>
      </c>
      <c r="AU239" s="244" t="s">
        <v>82</v>
      </c>
      <c r="AV239" s="13" t="s">
        <v>80</v>
      </c>
      <c r="AW239" s="13" t="s">
        <v>34</v>
      </c>
      <c r="AX239" s="13" t="s">
        <v>72</v>
      </c>
      <c r="AY239" s="244" t="s">
        <v>190</v>
      </c>
    </row>
    <row r="240" spans="1:51" s="14" customFormat="1" ht="12">
      <c r="A240" s="14"/>
      <c r="B240" s="245"/>
      <c r="C240" s="246"/>
      <c r="D240" s="228" t="s">
        <v>203</v>
      </c>
      <c r="E240" s="247" t="s">
        <v>19</v>
      </c>
      <c r="F240" s="248" t="s">
        <v>1767</v>
      </c>
      <c r="G240" s="246"/>
      <c r="H240" s="249">
        <v>-20.07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203</v>
      </c>
      <c r="AU240" s="255" t="s">
        <v>82</v>
      </c>
      <c r="AV240" s="14" t="s">
        <v>82</v>
      </c>
      <c r="AW240" s="14" t="s">
        <v>34</v>
      </c>
      <c r="AX240" s="14" t="s">
        <v>72</v>
      </c>
      <c r="AY240" s="255" t="s">
        <v>190</v>
      </c>
    </row>
    <row r="241" spans="1:51" s="15" customFormat="1" ht="12">
      <c r="A241" s="15"/>
      <c r="B241" s="256"/>
      <c r="C241" s="257"/>
      <c r="D241" s="228" t="s">
        <v>203</v>
      </c>
      <c r="E241" s="258" t="s">
        <v>19</v>
      </c>
      <c r="F241" s="259" t="s">
        <v>207</v>
      </c>
      <c r="G241" s="257"/>
      <c r="H241" s="260">
        <v>124.23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203</v>
      </c>
      <c r="AU241" s="266" t="s">
        <v>82</v>
      </c>
      <c r="AV241" s="15" t="s">
        <v>208</v>
      </c>
      <c r="AW241" s="15" t="s">
        <v>34</v>
      </c>
      <c r="AX241" s="15" t="s">
        <v>80</v>
      </c>
      <c r="AY241" s="266" t="s">
        <v>190</v>
      </c>
    </row>
    <row r="242" spans="1:65" s="2" customFormat="1" ht="33" customHeight="1">
      <c r="A242" s="40"/>
      <c r="B242" s="41"/>
      <c r="C242" s="215" t="s">
        <v>364</v>
      </c>
      <c r="D242" s="215" t="s">
        <v>192</v>
      </c>
      <c r="E242" s="216" t="s">
        <v>378</v>
      </c>
      <c r="F242" s="217" t="s">
        <v>379</v>
      </c>
      <c r="G242" s="218" t="s">
        <v>380</v>
      </c>
      <c r="H242" s="219">
        <v>1343.601</v>
      </c>
      <c r="I242" s="220"/>
      <c r="J242" s="221">
        <f>ROUND(I242*H242,2)</f>
        <v>0</v>
      </c>
      <c r="K242" s="217" t="s">
        <v>196</v>
      </c>
      <c r="L242" s="46"/>
      <c r="M242" s="222" t="s">
        <v>19</v>
      </c>
      <c r="N242" s="223" t="s">
        <v>43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208</v>
      </c>
      <c r="AT242" s="226" t="s">
        <v>192</v>
      </c>
      <c r="AU242" s="226" t="s">
        <v>82</v>
      </c>
      <c r="AY242" s="19" t="s">
        <v>190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80</v>
      </c>
      <c r="BK242" s="227">
        <f>ROUND(I242*H242,2)</f>
        <v>0</v>
      </c>
      <c r="BL242" s="19" t="s">
        <v>208</v>
      </c>
      <c r="BM242" s="226" t="s">
        <v>1768</v>
      </c>
    </row>
    <row r="243" spans="1:47" s="2" customFormat="1" ht="12">
      <c r="A243" s="40"/>
      <c r="B243" s="41"/>
      <c r="C243" s="42"/>
      <c r="D243" s="228" t="s">
        <v>199</v>
      </c>
      <c r="E243" s="42"/>
      <c r="F243" s="229" t="s">
        <v>382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199</v>
      </c>
      <c r="AU243" s="19" t="s">
        <v>82</v>
      </c>
    </row>
    <row r="244" spans="1:47" s="2" customFormat="1" ht="12">
      <c r="A244" s="40"/>
      <c r="B244" s="41"/>
      <c r="C244" s="42"/>
      <c r="D244" s="233" t="s">
        <v>201</v>
      </c>
      <c r="E244" s="42"/>
      <c r="F244" s="234" t="s">
        <v>383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201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1769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3" customFormat="1" ht="12">
      <c r="A246" s="13"/>
      <c r="B246" s="235"/>
      <c r="C246" s="236"/>
      <c r="D246" s="228" t="s">
        <v>203</v>
      </c>
      <c r="E246" s="237" t="s">
        <v>19</v>
      </c>
      <c r="F246" s="238" t="s">
        <v>385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203</v>
      </c>
      <c r="AU246" s="244" t="s">
        <v>82</v>
      </c>
      <c r="AV246" s="13" t="s">
        <v>80</v>
      </c>
      <c r="AW246" s="13" t="s">
        <v>34</v>
      </c>
      <c r="AX246" s="13" t="s">
        <v>72</v>
      </c>
      <c r="AY246" s="244" t="s">
        <v>190</v>
      </c>
    </row>
    <row r="247" spans="1:51" s="14" customFormat="1" ht="12">
      <c r="A247" s="14"/>
      <c r="B247" s="245"/>
      <c r="C247" s="246"/>
      <c r="D247" s="228" t="s">
        <v>203</v>
      </c>
      <c r="E247" s="247" t="s">
        <v>19</v>
      </c>
      <c r="F247" s="248" t="s">
        <v>1770</v>
      </c>
      <c r="G247" s="246"/>
      <c r="H247" s="249">
        <v>1343.601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203</v>
      </c>
      <c r="AU247" s="255" t="s">
        <v>82</v>
      </c>
      <c r="AV247" s="14" t="s">
        <v>82</v>
      </c>
      <c r="AW247" s="14" t="s">
        <v>34</v>
      </c>
      <c r="AX247" s="14" t="s">
        <v>72</v>
      </c>
      <c r="AY247" s="255" t="s">
        <v>190</v>
      </c>
    </row>
    <row r="248" spans="1:51" s="15" customFormat="1" ht="12">
      <c r="A248" s="15"/>
      <c r="B248" s="256"/>
      <c r="C248" s="257"/>
      <c r="D248" s="228" t="s">
        <v>203</v>
      </c>
      <c r="E248" s="258" t="s">
        <v>19</v>
      </c>
      <c r="F248" s="259" t="s">
        <v>207</v>
      </c>
      <c r="G248" s="257"/>
      <c r="H248" s="260">
        <v>1343.601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203</v>
      </c>
      <c r="AU248" s="266" t="s">
        <v>82</v>
      </c>
      <c r="AV248" s="15" t="s">
        <v>208</v>
      </c>
      <c r="AW248" s="15" t="s">
        <v>34</v>
      </c>
      <c r="AX248" s="15" t="s">
        <v>80</v>
      </c>
      <c r="AY248" s="266" t="s">
        <v>190</v>
      </c>
    </row>
    <row r="249" spans="1:65" s="2" customFormat="1" ht="16.5" customHeight="1">
      <c r="A249" s="40"/>
      <c r="B249" s="41"/>
      <c r="C249" s="215" t="s">
        <v>377</v>
      </c>
      <c r="D249" s="215" t="s">
        <v>192</v>
      </c>
      <c r="E249" s="216" t="s">
        <v>388</v>
      </c>
      <c r="F249" s="217" t="s">
        <v>389</v>
      </c>
      <c r="G249" s="218" t="s">
        <v>222</v>
      </c>
      <c r="H249" s="219">
        <v>348.5</v>
      </c>
      <c r="I249" s="220"/>
      <c r="J249" s="221">
        <f>ROUND(I249*H249,2)</f>
        <v>0</v>
      </c>
      <c r="K249" s="217" t="s">
        <v>196</v>
      </c>
      <c r="L249" s="46"/>
      <c r="M249" s="222" t="s">
        <v>19</v>
      </c>
      <c r="N249" s="223" t="s">
        <v>43</v>
      </c>
      <c r="O249" s="86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208</v>
      </c>
      <c r="AT249" s="226" t="s">
        <v>192</v>
      </c>
      <c r="AU249" s="226" t="s">
        <v>82</v>
      </c>
      <c r="AY249" s="19" t="s">
        <v>190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80</v>
      </c>
      <c r="BK249" s="227">
        <f>ROUND(I249*H249,2)</f>
        <v>0</v>
      </c>
      <c r="BL249" s="19" t="s">
        <v>208</v>
      </c>
      <c r="BM249" s="226" t="s">
        <v>1771</v>
      </c>
    </row>
    <row r="250" spans="1:47" s="2" customFormat="1" ht="12">
      <c r="A250" s="40"/>
      <c r="B250" s="41"/>
      <c r="C250" s="42"/>
      <c r="D250" s="228" t="s">
        <v>199</v>
      </c>
      <c r="E250" s="42"/>
      <c r="F250" s="229" t="s">
        <v>391</v>
      </c>
      <c r="G250" s="42"/>
      <c r="H250" s="42"/>
      <c r="I250" s="230"/>
      <c r="J250" s="42"/>
      <c r="K250" s="42"/>
      <c r="L250" s="46"/>
      <c r="M250" s="231"/>
      <c r="N250" s="23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199</v>
      </c>
      <c r="AU250" s="19" t="s">
        <v>82</v>
      </c>
    </row>
    <row r="251" spans="1:47" s="2" customFormat="1" ht="12">
      <c r="A251" s="40"/>
      <c r="B251" s="41"/>
      <c r="C251" s="42"/>
      <c r="D251" s="233" t="s">
        <v>201</v>
      </c>
      <c r="E251" s="42"/>
      <c r="F251" s="234" t="s">
        <v>392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201</v>
      </c>
      <c r="AU251" s="19" t="s">
        <v>82</v>
      </c>
    </row>
    <row r="252" spans="1:51" s="13" customFormat="1" ht="12">
      <c r="A252" s="13"/>
      <c r="B252" s="235"/>
      <c r="C252" s="236"/>
      <c r="D252" s="228" t="s">
        <v>203</v>
      </c>
      <c r="E252" s="237" t="s">
        <v>19</v>
      </c>
      <c r="F252" s="238" t="s">
        <v>1738</v>
      </c>
      <c r="G252" s="236"/>
      <c r="H252" s="237" t="s">
        <v>19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203</v>
      </c>
      <c r="AU252" s="244" t="s">
        <v>82</v>
      </c>
      <c r="AV252" s="13" t="s">
        <v>80</v>
      </c>
      <c r="AW252" s="13" t="s">
        <v>34</v>
      </c>
      <c r="AX252" s="13" t="s">
        <v>72</v>
      </c>
      <c r="AY252" s="244" t="s">
        <v>190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393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4" customFormat="1" ht="12">
      <c r="A254" s="14"/>
      <c r="B254" s="245"/>
      <c r="C254" s="246"/>
      <c r="D254" s="228" t="s">
        <v>203</v>
      </c>
      <c r="E254" s="247" t="s">
        <v>19</v>
      </c>
      <c r="F254" s="248" t="s">
        <v>1739</v>
      </c>
      <c r="G254" s="246"/>
      <c r="H254" s="249">
        <v>281.6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203</v>
      </c>
      <c r="AU254" s="255" t="s">
        <v>82</v>
      </c>
      <c r="AV254" s="14" t="s">
        <v>82</v>
      </c>
      <c r="AW254" s="14" t="s">
        <v>34</v>
      </c>
      <c r="AX254" s="14" t="s">
        <v>72</v>
      </c>
      <c r="AY254" s="255" t="s">
        <v>190</v>
      </c>
    </row>
    <row r="255" spans="1:51" s="13" customFormat="1" ht="12">
      <c r="A255" s="13"/>
      <c r="B255" s="235"/>
      <c r="C255" s="236"/>
      <c r="D255" s="228" t="s">
        <v>203</v>
      </c>
      <c r="E255" s="237" t="s">
        <v>19</v>
      </c>
      <c r="F255" s="238" t="s">
        <v>327</v>
      </c>
      <c r="G255" s="236"/>
      <c r="H255" s="237" t="s">
        <v>19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203</v>
      </c>
      <c r="AU255" s="244" t="s">
        <v>82</v>
      </c>
      <c r="AV255" s="13" t="s">
        <v>80</v>
      </c>
      <c r="AW255" s="13" t="s">
        <v>34</v>
      </c>
      <c r="AX255" s="13" t="s">
        <v>72</v>
      </c>
      <c r="AY255" s="244" t="s">
        <v>190</v>
      </c>
    </row>
    <row r="256" spans="1:51" s="14" customFormat="1" ht="12">
      <c r="A256" s="14"/>
      <c r="B256" s="245"/>
      <c r="C256" s="246"/>
      <c r="D256" s="228" t="s">
        <v>203</v>
      </c>
      <c r="E256" s="247" t="s">
        <v>19</v>
      </c>
      <c r="F256" s="248" t="s">
        <v>1740</v>
      </c>
      <c r="G256" s="246"/>
      <c r="H256" s="249">
        <v>66.9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203</v>
      </c>
      <c r="AU256" s="255" t="s">
        <v>82</v>
      </c>
      <c r="AV256" s="14" t="s">
        <v>82</v>
      </c>
      <c r="AW256" s="14" t="s">
        <v>34</v>
      </c>
      <c r="AX256" s="14" t="s">
        <v>72</v>
      </c>
      <c r="AY256" s="255" t="s">
        <v>190</v>
      </c>
    </row>
    <row r="257" spans="1:51" s="15" customFormat="1" ht="12">
      <c r="A257" s="15"/>
      <c r="B257" s="256"/>
      <c r="C257" s="257"/>
      <c r="D257" s="228" t="s">
        <v>203</v>
      </c>
      <c r="E257" s="258" t="s">
        <v>19</v>
      </c>
      <c r="F257" s="259" t="s">
        <v>207</v>
      </c>
      <c r="G257" s="257"/>
      <c r="H257" s="260">
        <v>348.5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6" t="s">
        <v>203</v>
      </c>
      <c r="AU257" s="266" t="s">
        <v>82</v>
      </c>
      <c r="AV257" s="15" t="s">
        <v>208</v>
      </c>
      <c r="AW257" s="15" t="s">
        <v>34</v>
      </c>
      <c r="AX257" s="15" t="s">
        <v>80</v>
      </c>
      <c r="AY257" s="266" t="s">
        <v>190</v>
      </c>
    </row>
    <row r="258" spans="1:65" s="2" customFormat="1" ht="24.15" customHeight="1">
      <c r="A258" s="40"/>
      <c r="B258" s="41"/>
      <c r="C258" s="215" t="s">
        <v>387</v>
      </c>
      <c r="D258" s="215" t="s">
        <v>192</v>
      </c>
      <c r="E258" s="216" t="s">
        <v>395</v>
      </c>
      <c r="F258" s="217" t="s">
        <v>396</v>
      </c>
      <c r="G258" s="218" t="s">
        <v>222</v>
      </c>
      <c r="H258" s="219">
        <v>45</v>
      </c>
      <c r="I258" s="220"/>
      <c r="J258" s="221">
        <f>ROUND(I258*H258,2)</f>
        <v>0</v>
      </c>
      <c r="K258" s="217" t="s">
        <v>196</v>
      </c>
      <c r="L258" s="46"/>
      <c r="M258" s="222" t="s">
        <v>19</v>
      </c>
      <c r="N258" s="223" t="s">
        <v>43</v>
      </c>
      <c r="O258" s="86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208</v>
      </c>
      <c r="AT258" s="226" t="s">
        <v>192</v>
      </c>
      <c r="AU258" s="226" t="s">
        <v>82</v>
      </c>
      <c r="AY258" s="19" t="s">
        <v>190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80</v>
      </c>
      <c r="BK258" s="227">
        <f>ROUND(I258*H258,2)</f>
        <v>0</v>
      </c>
      <c r="BL258" s="19" t="s">
        <v>208</v>
      </c>
      <c r="BM258" s="226" t="s">
        <v>1772</v>
      </c>
    </row>
    <row r="259" spans="1:47" s="2" customFormat="1" ht="12">
      <c r="A259" s="40"/>
      <c r="B259" s="41"/>
      <c r="C259" s="42"/>
      <c r="D259" s="228" t="s">
        <v>199</v>
      </c>
      <c r="E259" s="42"/>
      <c r="F259" s="229" t="s">
        <v>398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199</v>
      </c>
      <c r="AU259" s="19" t="s">
        <v>82</v>
      </c>
    </row>
    <row r="260" spans="1:47" s="2" customFormat="1" ht="12">
      <c r="A260" s="40"/>
      <c r="B260" s="41"/>
      <c r="C260" s="42"/>
      <c r="D260" s="233" t="s">
        <v>201</v>
      </c>
      <c r="E260" s="42"/>
      <c r="F260" s="234" t="s">
        <v>399</v>
      </c>
      <c r="G260" s="42"/>
      <c r="H260" s="42"/>
      <c r="I260" s="230"/>
      <c r="J260" s="42"/>
      <c r="K260" s="42"/>
      <c r="L260" s="46"/>
      <c r="M260" s="231"/>
      <c r="N260" s="232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201</v>
      </c>
      <c r="AU260" s="19" t="s">
        <v>82</v>
      </c>
    </row>
    <row r="261" spans="1:51" s="13" customFormat="1" ht="12">
      <c r="A261" s="13"/>
      <c r="B261" s="235"/>
      <c r="C261" s="236"/>
      <c r="D261" s="228" t="s">
        <v>203</v>
      </c>
      <c r="E261" s="237" t="s">
        <v>19</v>
      </c>
      <c r="F261" s="238" t="s">
        <v>1715</v>
      </c>
      <c r="G261" s="236"/>
      <c r="H261" s="237" t="s">
        <v>19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203</v>
      </c>
      <c r="AU261" s="244" t="s">
        <v>82</v>
      </c>
      <c r="AV261" s="13" t="s">
        <v>80</v>
      </c>
      <c r="AW261" s="13" t="s">
        <v>34</v>
      </c>
      <c r="AX261" s="13" t="s">
        <v>72</v>
      </c>
      <c r="AY261" s="244" t="s">
        <v>190</v>
      </c>
    </row>
    <row r="262" spans="1:51" s="13" customFormat="1" ht="12">
      <c r="A262" s="13"/>
      <c r="B262" s="235"/>
      <c r="C262" s="236"/>
      <c r="D262" s="228" t="s">
        <v>203</v>
      </c>
      <c r="E262" s="237" t="s">
        <v>19</v>
      </c>
      <c r="F262" s="238" t="s">
        <v>400</v>
      </c>
      <c r="G262" s="236"/>
      <c r="H262" s="237" t="s">
        <v>19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203</v>
      </c>
      <c r="AU262" s="244" t="s">
        <v>82</v>
      </c>
      <c r="AV262" s="13" t="s">
        <v>80</v>
      </c>
      <c r="AW262" s="13" t="s">
        <v>34</v>
      </c>
      <c r="AX262" s="13" t="s">
        <v>72</v>
      </c>
      <c r="AY262" s="244" t="s">
        <v>190</v>
      </c>
    </row>
    <row r="263" spans="1:51" s="14" customFormat="1" ht="12">
      <c r="A263" s="14"/>
      <c r="B263" s="245"/>
      <c r="C263" s="246"/>
      <c r="D263" s="228" t="s">
        <v>203</v>
      </c>
      <c r="E263" s="247" t="s">
        <v>19</v>
      </c>
      <c r="F263" s="248" t="s">
        <v>594</v>
      </c>
      <c r="G263" s="246"/>
      <c r="H263" s="249">
        <v>45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203</v>
      </c>
      <c r="AU263" s="255" t="s">
        <v>82</v>
      </c>
      <c r="AV263" s="14" t="s">
        <v>82</v>
      </c>
      <c r="AW263" s="14" t="s">
        <v>34</v>
      </c>
      <c r="AX263" s="14" t="s">
        <v>72</v>
      </c>
      <c r="AY263" s="255" t="s">
        <v>190</v>
      </c>
    </row>
    <row r="264" spans="1:51" s="15" customFormat="1" ht="12">
      <c r="A264" s="15"/>
      <c r="B264" s="256"/>
      <c r="C264" s="257"/>
      <c r="D264" s="228" t="s">
        <v>203</v>
      </c>
      <c r="E264" s="258" t="s">
        <v>19</v>
      </c>
      <c r="F264" s="259" t="s">
        <v>207</v>
      </c>
      <c r="G264" s="257"/>
      <c r="H264" s="260">
        <v>45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6" t="s">
        <v>203</v>
      </c>
      <c r="AU264" s="266" t="s">
        <v>82</v>
      </c>
      <c r="AV264" s="15" t="s">
        <v>208</v>
      </c>
      <c r="AW264" s="15" t="s">
        <v>34</v>
      </c>
      <c r="AX264" s="15" t="s">
        <v>80</v>
      </c>
      <c r="AY264" s="266" t="s">
        <v>190</v>
      </c>
    </row>
    <row r="265" spans="1:65" s="2" customFormat="1" ht="33" customHeight="1">
      <c r="A265" s="40"/>
      <c r="B265" s="41"/>
      <c r="C265" s="215" t="s">
        <v>7</v>
      </c>
      <c r="D265" s="215" t="s">
        <v>192</v>
      </c>
      <c r="E265" s="216" t="s">
        <v>1224</v>
      </c>
      <c r="F265" s="217" t="s">
        <v>1225</v>
      </c>
      <c r="G265" s="218" t="s">
        <v>195</v>
      </c>
      <c r="H265" s="219">
        <v>1830</v>
      </c>
      <c r="I265" s="220"/>
      <c r="J265" s="221">
        <f>ROUND(I265*H265,2)</f>
        <v>0</v>
      </c>
      <c r="K265" s="217" t="s">
        <v>196</v>
      </c>
      <c r="L265" s="46"/>
      <c r="M265" s="222" t="s">
        <v>19</v>
      </c>
      <c r="N265" s="223" t="s">
        <v>43</v>
      </c>
      <c r="O265" s="86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208</v>
      </c>
      <c r="AT265" s="226" t="s">
        <v>192</v>
      </c>
      <c r="AU265" s="226" t="s">
        <v>82</v>
      </c>
      <c r="AY265" s="19" t="s">
        <v>190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80</v>
      </c>
      <c r="BK265" s="227">
        <f>ROUND(I265*H265,2)</f>
        <v>0</v>
      </c>
      <c r="BL265" s="19" t="s">
        <v>208</v>
      </c>
      <c r="BM265" s="226" t="s">
        <v>1773</v>
      </c>
    </row>
    <row r="266" spans="1:47" s="2" customFormat="1" ht="12">
      <c r="A266" s="40"/>
      <c r="B266" s="41"/>
      <c r="C266" s="42"/>
      <c r="D266" s="228" t="s">
        <v>199</v>
      </c>
      <c r="E266" s="42"/>
      <c r="F266" s="229" t="s">
        <v>1227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199</v>
      </c>
      <c r="AU266" s="19" t="s">
        <v>82</v>
      </c>
    </row>
    <row r="267" spans="1:47" s="2" customFormat="1" ht="12">
      <c r="A267" s="40"/>
      <c r="B267" s="41"/>
      <c r="C267" s="42"/>
      <c r="D267" s="233" t="s">
        <v>201</v>
      </c>
      <c r="E267" s="42"/>
      <c r="F267" s="234" t="s">
        <v>1228</v>
      </c>
      <c r="G267" s="42"/>
      <c r="H267" s="42"/>
      <c r="I267" s="230"/>
      <c r="J267" s="42"/>
      <c r="K267" s="42"/>
      <c r="L267" s="46"/>
      <c r="M267" s="231"/>
      <c r="N267" s="23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201</v>
      </c>
      <c r="AU267" s="19" t="s">
        <v>82</v>
      </c>
    </row>
    <row r="268" spans="1:51" s="13" customFormat="1" ht="12">
      <c r="A268" s="13"/>
      <c r="B268" s="235"/>
      <c r="C268" s="236"/>
      <c r="D268" s="228" t="s">
        <v>203</v>
      </c>
      <c r="E268" s="237" t="s">
        <v>19</v>
      </c>
      <c r="F268" s="238" t="s">
        <v>1715</v>
      </c>
      <c r="G268" s="236"/>
      <c r="H268" s="237" t="s">
        <v>19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203</v>
      </c>
      <c r="AU268" s="244" t="s">
        <v>82</v>
      </c>
      <c r="AV268" s="13" t="s">
        <v>80</v>
      </c>
      <c r="AW268" s="13" t="s">
        <v>34</v>
      </c>
      <c r="AX268" s="13" t="s">
        <v>72</v>
      </c>
      <c r="AY268" s="244" t="s">
        <v>190</v>
      </c>
    </row>
    <row r="269" spans="1:51" s="13" customFormat="1" ht="12">
      <c r="A269" s="13"/>
      <c r="B269" s="235"/>
      <c r="C269" s="236"/>
      <c r="D269" s="228" t="s">
        <v>203</v>
      </c>
      <c r="E269" s="237" t="s">
        <v>19</v>
      </c>
      <c r="F269" s="238" t="s">
        <v>1774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203</v>
      </c>
      <c r="AU269" s="244" t="s">
        <v>82</v>
      </c>
      <c r="AV269" s="13" t="s">
        <v>80</v>
      </c>
      <c r="AW269" s="13" t="s">
        <v>34</v>
      </c>
      <c r="AX269" s="13" t="s">
        <v>72</v>
      </c>
      <c r="AY269" s="244" t="s">
        <v>190</v>
      </c>
    </row>
    <row r="270" spans="1:51" s="14" customFormat="1" ht="12">
      <c r="A270" s="14"/>
      <c r="B270" s="245"/>
      <c r="C270" s="246"/>
      <c r="D270" s="228" t="s">
        <v>203</v>
      </c>
      <c r="E270" s="247" t="s">
        <v>19</v>
      </c>
      <c r="F270" s="248" t="s">
        <v>1775</v>
      </c>
      <c r="G270" s="246"/>
      <c r="H270" s="249">
        <v>1830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203</v>
      </c>
      <c r="AU270" s="255" t="s">
        <v>82</v>
      </c>
      <c r="AV270" s="14" t="s">
        <v>82</v>
      </c>
      <c r="AW270" s="14" t="s">
        <v>34</v>
      </c>
      <c r="AX270" s="14" t="s">
        <v>72</v>
      </c>
      <c r="AY270" s="255" t="s">
        <v>190</v>
      </c>
    </row>
    <row r="271" spans="1:51" s="15" customFormat="1" ht="12">
      <c r="A271" s="15"/>
      <c r="B271" s="256"/>
      <c r="C271" s="257"/>
      <c r="D271" s="228" t="s">
        <v>203</v>
      </c>
      <c r="E271" s="258" t="s">
        <v>19</v>
      </c>
      <c r="F271" s="259" t="s">
        <v>207</v>
      </c>
      <c r="G271" s="257"/>
      <c r="H271" s="260">
        <v>1830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203</v>
      </c>
      <c r="AU271" s="266" t="s">
        <v>82</v>
      </c>
      <c r="AV271" s="15" t="s">
        <v>208</v>
      </c>
      <c r="AW271" s="15" t="s">
        <v>34</v>
      </c>
      <c r="AX271" s="15" t="s">
        <v>80</v>
      </c>
      <c r="AY271" s="266" t="s">
        <v>190</v>
      </c>
    </row>
    <row r="272" spans="1:65" s="2" customFormat="1" ht="24.15" customHeight="1">
      <c r="A272" s="40"/>
      <c r="B272" s="41"/>
      <c r="C272" s="215" t="s">
        <v>401</v>
      </c>
      <c r="D272" s="215" t="s">
        <v>192</v>
      </c>
      <c r="E272" s="216" t="s">
        <v>402</v>
      </c>
      <c r="F272" s="217" t="s">
        <v>403</v>
      </c>
      <c r="G272" s="218" t="s">
        <v>195</v>
      </c>
      <c r="H272" s="219">
        <v>528</v>
      </c>
      <c r="I272" s="220"/>
      <c r="J272" s="221">
        <f>ROUND(I272*H272,2)</f>
        <v>0</v>
      </c>
      <c r="K272" s="217" t="s">
        <v>196</v>
      </c>
      <c r="L272" s="46"/>
      <c r="M272" s="222" t="s">
        <v>19</v>
      </c>
      <c r="N272" s="223" t="s">
        <v>43</v>
      </c>
      <c r="O272" s="86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208</v>
      </c>
      <c r="AT272" s="226" t="s">
        <v>192</v>
      </c>
      <c r="AU272" s="226" t="s">
        <v>82</v>
      </c>
      <c r="AY272" s="19" t="s">
        <v>190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80</v>
      </c>
      <c r="BK272" s="227">
        <f>ROUND(I272*H272,2)</f>
        <v>0</v>
      </c>
      <c r="BL272" s="19" t="s">
        <v>208</v>
      </c>
      <c r="BM272" s="226" t="s">
        <v>1776</v>
      </c>
    </row>
    <row r="273" spans="1:47" s="2" customFormat="1" ht="12">
      <c r="A273" s="40"/>
      <c r="B273" s="41"/>
      <c r="C273" s="42"/>
      <c r="D273" s="228" t="s">
        <v>199</v>
      </c>
      <c r="E273" s="42"/>
      <c r="F273" s="229" t="s">
        <v>405</v>
      </c>
      <c r="G273" s="42"/>
      <c r="H273" s="42"/>
      <c r="I273" s="230"/>
      <c r="J273" s="42"/>
      <c r="K273" s="42"/>
      <c r="L273" s="46"/>
      <c r="M273" s="231"/>
      <c r="N273" s="23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199</v>
      </c>
      <c r="AU273" s="19" t="s">
        <v>82</v>
      </c>
    </row>
    <row r="274" spans="1:47" s="2" customFormat="1" ht="12">
      <c r="A274" s="40"/>
      <c r="B274" s="41"/>
      <c r="C274" s="42"/>
      <c r="D274" s="233" t="s">
        <v>201</v>
      </c>
      <c r="E274" s="42"/>
      <c r="F274" s="234" t="s">
        <v>406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201</v>
      </c>
      <c r="AU274" s="19" t="s">
        <v>82</v>
      </c>
    </row>
    <row r="275" spans="1:51" s="13" customFormat="1" ht="12">
      <c r="A275" s="13"/>
      <c r="B275" s="235"/>
      <c r="C275" s="236"/>
      <c r="D275" s="228" t="s">
        <v>203</v>
      </c>
      <c r="E275" s="237" t="s">
        <v>19</v>
      </c>
      <c r="F275" s="238" t="s">
        <v>1715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203</v>
      </c>
      <c r="AU275" s="244" t="s">
        <v>82</v>
      </c>
      <c r="AV275" s="13" t="s">
        <v>80</v>
      </c>
      <c r="AW275" s="13" t="s">
        <v>34</v>
      </c>
      <c r="AX275" s="13" t="s">
        <v>72</v>
      </c>
      <c r="AY275" s="244" t="s">
        <v>190</v>
      </c>
    </row>
    <row r="276" spans="1:51" s="14" customFormat="1" ht="12">
      <c r="A276" s="14"/>
      <c r="B276" s="245"/>
      <c r="C276" s="246"/>
      <c r="D276" s="228" t="s">
        <v>203</v>
      </c>
      <c r="E276" s="247" t="s">
        <v>19</v>
      </c>
      <c r="F276" s="248" t="s">
        <v>1777</v>
      </c>
      <c r="G276" s="246"/>
      <c r="H276" s="249">
        <v>528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203</v>
      </c>
      <c r="AU276" s="255" t="s">
        <v>82</v>
      </c>
      <c r="AV276" s="14" t="s">
        <v>82</v>
      </c>
      <c r="AW276" s="14" t="s">
        <v>34</v>
      </c>
      <c r="AX276" s="14" t="s">
        <v>72</v>
      </c>
      <c r="AY276" s="255" t="s">
        <v>190</v>
      </c>
    </row>
    <row r="277" spans="1:51" s="15" customFormat="1" ht="12">
      <c r="A277" s="15"/>
      <c r="B277" s="256"/>
      <c r="C277" s="257"/>
      <c r="D277" s="228" t="s">
        <v>203</v>
      </c>
      <c r="E277" s="258" t="s">
        <v>19</v>
      </c>
      <c r="F277" s="259" t="s">
        <v>207</v>
      </c>
      <c r="G277" s="257"/>
      <c r="H277" s="260">
        <v>528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203</v>
      </c>
      <c r="AU277" s="266" t="s">
        <v>82</v>
      </c>
      <c r="AV277" s="15" t="s">
        <v>208</v>
      </c>
      <c r="AW277" s="15" t="s">
        <v>34</v>
      </c>
      <c r="AX277" s="15" t="s">
        <v>80</v>
      </c>
      <c r="AY277" s="266" t="s">
        <v>190</v>
      </c>
    </row>
    <row r="278" spans="1:65" s="2" customFormat="1" ht="16.5" customHeight="1">
      <c r="A278" s="40"/>
      <c r="B278" s="41"/>
      <c r="C278" s="268" t="s">
        <v>410</v>
      </c>
      <c r="D278" s="268" t="s">
        <v>411</v>
      </c>
      <c r="E278" s="269" t="s">
        <v>412</v>
      </c>
      <c r="F278" s="270" t="s">
        <v>413</v>
      </c>
      <c r="G278" s="271" t="s">
        <v>414</v>
      </c>
      <c r="H278" s="272">
        <v>16.315</v>
      </c>
      <c r="I278" s="273"/>
      <c r="J278" s="274">
        <f>ROUND(I278*H278,2)</f>
        <v>0</v>
      </c>
      <c r="K278" s="270" t="s">
        <v>196</v>
      </c>
      <c r="L278" s="275"/>
      <c r="M278" s="276" t="s">
        <v>19</v>
      </c>
      <c r="N278" s="277" t="s">
        <v>43</v>
      </c>
      <c r="O278" s="86"/>
      <c r="P278" s="224">
        <f>O278*H278</f>
        <v>0</v>
      </c>
      <c r="Q278" s="224">
        <v>0.001</v>
      </c>
      <c r="R278" s="224">
        <f>Q278*H278</f>
        <v>0.016315000000000003</v>
      </c>
      <c r="S278" s="224">
        <v>0</v>
      </c>
      <c r="T278" s="22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274</v>
      </c>
      <c r="AT278" s="226" t="s">
        <v>411</v>
      </c>
      <c r="AU278" s="226" t="s">
        <v>82</v>
      </c>
      <c r="AY278" s="19" t="s">
        <v>190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80</v>
      </c>
      <c r="BK278" s="227">
        <f>ROUND(I278*H278,2)</f>
        <v>0</v>
      </c>
      <c r="BL278" s="19" t="s">
        <v>208</v>
      </c>
      <c r="BM278" s="226" t="s">
        <v>1778</v>
      </c>
    </row>
    <row r="279" spans="1:47" s="2" customFormat="1" ht="12">
      <c r="A279" s="40"/>
      <c r="B279" s="41"/>
      <c r="C279" s="42"/>
      <c r="D279" s="228" t="s">
        <v>199</v>
      </c>
      <c r="E279" s="42"/>
      <c r="F279" s="229" t="s">
        <v>413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199</v>
      </c>
      <c r="AU279" s="19" t="s">
        <v>82</v>
      </c>
    </row>
    <row r="280" spans="1:51" s="13" customFormat="1" ht="12">
      <c r="A280" s="13"/>
      <c r="B280" s="235"/>
      <c r="C280" s="236"/>
      <c r="D280" s="228" t="s">
        <v>203</v>
      </c>
      <c r="E280" s="237" t="s">
        <v>19</v>
      </c>
      <c r="F280" s="238" t="s">
        <v>416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203</v>
      </c>
      <c r="AU280" s="244" t="s">
        <v>82</v>
      </c>
      <c r="AV280" s="13" t="s">
        <v>80</v>
      </c>
      <c r="AW280" s="13" t="s">
        <v>34</v>
      </c>
      <c r="AX280" s="13" t="s">
        <v>72</v>
      </c>
      <c r="AY280" s="244" t="s">
        <v>190</v>
      </c>
    </row>
    <row r="281" spans="1:51" s="14" customFormat="1" ht="12">
      <c r="A281" s="14"/>
      <c r="B281" s="245"/>
      <c r="C281" s="246"/>
      <c r="D281" s="228" t="s">
        <v>203</v>
      </c>
      <c r="E281" s="247" t="s">
        <v>19</v>
      </c>
      <c r="F281" s="248" t="s">
        <v>1779</v>
      </c>
      <c r="G281" s="246"/>
      <c r="H281" s="249">
        <v>16.315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203</v>
      </c>
      <c r="AU281" s="255" t="s">
        <v>82</v>
      </c>
      <c r="AV281" s="14" t="s">
        <v>82</v>
      </c>
      <c r="AW281" s="14" t="s">
        <v>34</v>
      </c>
      <c r="AX281" s="14" t="s">
        <v>72</v>
      </c>
      <c r="AY281" s="255" t="s">
        <v>190</v>
      </c>
    </row>
    <row r="282" spans="1:51" s="15" customFormat="1" ht="12">
      <c r="A282" s="15"/>
      <c r="B282" s="256"/>
      <c r="C282" s="257"/>
      <c r="D282" s="228" t="s">
        <v>203</v>
      </c>
      <c r="E282" s="258" t="s">
        <v>19</v>
      </c>
      <c r="F282" s="259" t="s">
        <v>207</v>
      </c>
      <c r="G282" s="257"/>
      <c r="H282" s="260">
        <v>16.315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203</v>
      </c>
      <c r="AU282" s="266" t="s">
        <v>82</v>
      </c>
      <c r="AV282" s="15" t="s">
        <v>208</v>
      </c>
      <c r="AW282" s="15" t="s">
        <v>34</v>
      </c>
      <c r="AX282" s="15" t="s">
        <v>80</v>
      </c>
      <c r="AY282" s="266" t="s">
        <v>190</v>
      </c>
    </row>
    <row r="283" spans="1:65" s="2" customFormat="1" ht="24.15" customHeight="1">
      <c r="A283" s="40"/>
      <c r="B283" s="41"/>
      <c r="C283" s="215" t="s">
        <v>418</v>
      </c>
      <c r="D283" s="215" t="s">
        <v>192</v>
      </c>
      <c r="E283" s="216" t="s">
        <v>419</v>
      </c>
      <c r="F283" s="217" t="s">
        <v>420</v>
      </c>
      <c r="G283" s="218" t="s">
        <v>195</v>
      </c>
      <c r="H283" s="219">
        <v>2280</v>
      </c>
      <c r="I283" s="220"/>
      <c r="J283" s="221">
        <f>ROUND(I283*H283,2)</f>
        <v>0</v>
      </c>
      <c r="K283" s="217" t="s">
        <v>196</v>
      </c>
      <c r="L283" s="46"/>
      <c r="M283" s="222" t="s">
        <v>19</v>
      </c>
      <c r="N283" s="223" t="s">
        <v>43</v>
      </c>
      <c r="O283" s="86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208</v>
      </c>
      <c r="AT283" s="226" t="s">
        <v>192</v>
      </c>
      <c r="AU283" s="226" t="s">
        <v>82</v>
      </c>
      <c r="AY283" s="19" t="s">
        <v>190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80</v>
      </c>
      <c r="BK283" s="227">
        <f>ROUND(I283*H283,2)</f>
        <v>0</v>
      </c>
      <c r="BL283" s="19" t="s">
        <v>208</v>
      </c>
      <c r="BM283" s="226" t="s">
        <v>1780</v>
      </c>
    </row>
    <row r="284" spans="1:47" s="2" customFormat="1" ht="12">
      <c r="A284" s="40"/>
      <c r="B284" s="41"/>
      <c r="C284" s="42"/>
      <c r="D284" s="228" t="s">
        <v>199</v>
      </c>
      <c r="E284" s="42"/>
      <c r="F284" s="229" t="s">
        <v>422</v>
      </c>
      <c r="G284" s="42"/>
      <c r="H284" s="42"/>
      <c r="I284" s="230"/>
      <c r="J284" s="42"/>
      <c r="K284" s="42"/>
      <c r="L284" s="46"/>
      <c r="M284" s="231"/>
      <c r="N284" s="232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199</v>
      </c>
      <c r="AU284" s="19" t="s">
        <v>82</v>
      </c>
    </row>
    <row r="285" spans="1:47" s="2" customFormat="1" ht="12">
      <c r="A285" s="40"/>
      <c r="B285" s="41"/>
      <c r="C285" s="42"/>
      <c r="D285" s="233" t="s">
        <v>201</v>
      </c>
      <c r="E285" s="42"/>
      <c r="F285" s="234" t="s">
        <v>423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201</v>
      </c>
      <c r="AU285" s="19" t="s">
        <v>82</v>
      </c>
    </row>
    <row r="286" spans="1:51" s="13" customFormat="1" ht="12">
      <c r="A286" s="13"/>
      <c r="B286" s="235"/>
      <c r="C286" s="236"/>
      <c r="D286" s="228" t="s">
        <v>203</v>
      </c>
      <c r="E286" s="237" t="s">
        <v>19</v>
      </c>
      <c r="F286" s="238" t="s">
        <v>1715</v>
      </c>
      <c r="G286" s="236"/>
      <c r="H286" s="237" t="s">
        <v>19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203</v>
      </c>
      <c r="AU286" s="244" t="s">
        <v>82</v>
      </c>
      <c r="AV286" s="13" t="s">
        <v>80</v>
      </c>
      <c r="AW286" s="13" t="s">
        <v>34</v>
      </c>
      <c r="AX286" s="13" t="s">
        <v>72</v>
      </c>
      <c r="AY286" s="244" t="s">
        <v>190</v>
      </c>
    </row>
    <row r="287" spans="1:51" s="13" customFormat="1" ht="12">
      <c r="A287" s="13"/>
      <c r="B287" s="235"/>
      <c r="C287" s="236"/>
      <c r="D287" s="228" t="s">
        <v>203</v>
      </c>
      <c r="E287" s="237" t="s">
        <v>19</v>
      </c>
      <c r="F287" s="238" t="s">
        <v>424</v>
      </c>
      <c r="G287" s="236"/>
      <c r="H287" s="237" t="s">
        <v>19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203</v>
      </c>
      <c r="AU287" s="244" t="s">
        <v>82</v>
      </c>
      <c r="AV287" s="13" t="s">
        <v>80</v>
      </c>
      <c r="AW287" s="13" t="s">
        <v>34</v>
      </c>
      <c r="AX287" s="13" t="s">
        <v>72</v>
      </c>
      <c r="AY287" s="244" t="s">
        <v>190</v>
      </c>
    </row>
    <row r="288" spans="1:51" s="14" customFormat="1" ht="12">
      <c r="A288" s="14"/>
      <c r="B288" s="245"/>
      <c r="C288" s="246"/>
      <c r="D288" s="228" t="s">
        <v>203</v>
      </c>
      <c r="E288" s="247" t="s">
        <v>19</v>
      </c>
      <c r="F288" s="248" t="s">
        <v>1781</v>
      </c>
      <c r="G288" s="246"/>
      <c r="H288" s="249">
        <v>450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203</v>
      </c>
      <c r="AU288" s="255" t="s">
        <v>82</v>
      </c>
      <c r="AV288" s="14" t="s">
        <v>82</v>
      </c>
      <c r="AW288" s="14" t="s">
        <v>34</v>
      </c>
      <c r="AX288" s="14" t="s">
        <v>72</v>
      </c>
      <c r="AY288" s="255" t="s">
        <v>190</v>
      </c>
    </row>
    <row r="289" spans="1:51" s="13" customFormat="1" ht="12">
      <c r="A289" s="13"/>
      <c r="B289" s="235"/>
      <c r="C289" s="236"/>
      <c r="D289" s="228" t="s">
        <v>203</v>
      </c>
      <c r="E289" s="237" t="s">
        <v>19</v>
      </c>
      <c r="F289" s="238" t="s">
        <v>1229</v>
      </c>
      <c r="G289" s="236"/>
      <c r="H289" s="237" t="s">
        <v>19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203</v>
      </c>
      <c r="AU289" s="244" t="s">
        <v>82</v>
      </c>
      <c r="AV289" s="13" t="s">
        <v>80</v>
      </c>
      <c r="AW289" s="13" t="s">
        <v>34</v>
      </c>
      <c r="AX289" s="13" t="s">
        <v>72</v>
      </c>
      <c r="AY289" s="244" t="s">
        <v>190</v>
      </c>
    </row>
    <row r="290" spans="1:51" s="14" customFormat="1" ht="12">
      <c r="A290" s="14"/>
      <c r="B290" s="245"/>
      <c r="C290" s="246"/>
      <c r="D290" s="228" t="s">
        <v>203</v>
      </c>
      <c r="E290" s="247" t="s">
        <v>19</v>
      </c>
      <c r="F290" s="248" t="s">
        <v>1775</v>
      </c>
      <c r="G290" s="246"/>
      <c r="H290" s="249">
        <v>1830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203</v>
      </c>
      <c r="AU290" s="255" t="s">
        <v>82</v>
      </c>
      <c r="AV290" s="14" t="s">
        <v>82</v>
      </c>
      <c r="AW290" s="14" t="s">
        <v>34</v>
      </c>
      <c r="AX290" s="14" t="s">
        <v>72</v>
      </c>
      <c r="AY290" s="255" t="s">
        <v>190</v>
      </c>
    </row>
    <row r="291" spans="1:51" s="15" customFormat="1" ht="12">
      <c r="A291" s="15"/>
      <c r="B291" s="256"/>
      <c r="C291" s="257"/>
      <c r="D291" s="228" t="s">
        <v>203</v>
      </c>
      <c r="E291" s="258" t="s">
        <v>19</v>
      </c>
      <c r="F291" s="259" t="s">
        <v>207</v>
      </c>
      <c r="G291" s="257"/>
      <c r="H291" s="260">
        <v>2280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6" t="s">
        <v>203</v>
      </c>
      <c r="AU291" s="266" t="s">
        <v>82</v>
      </c>
      <c r="AV291" s="15" t="s">
        <v>208</v>
      </c>
      <c r="AW291" s="15" t="s">
        <v>34</v>
      </c>
      <c r="AX291" s="15" t="s">
        <v>80</v>
      </c>
      <c r="AY291" s="266" t="s">
        <v>190</v>
      </c>
    </row>
    <row r="292" spans="1:65" s="2" customFormat="1" ht="16.5" customHeight="1">
      <c r="A292" s="40"/>
      <c r="B292" s="41"/>
      <c r="C292" s="268" t="s">
        <v>426</v>
      </c>
      <c r="D292" s="268" t="s">
        <v>411</v>
      </c>
      <c r="E292" s="269" t="s">
        <v>427</v>
      </c>
      <c r="F292" s="270" t="s">
        <v>428</v>
      </c>
      <c r="G292" s="271" t="s">
        <v>414</v>
      </c>
      <c r="H292" s="272">
        <v>13.905</v>
      </c>
      <c r="I292" s="273"/>
      <c r="J292" s="274">
        <f>ROUND(I292*H292,2)</f>
        <v>0</v>
      </c>
      <c r="K292" s="270" t="s">
        <v>196</v>
      </c>
      <c r="L292" s="275"/>
      <c r="M292" s="276" t="s">
        <v>19</v>
      </c>
      <c r="N292" s="277" t="s">
        <v>43</v>
      </c>
      <c r="O292" s="86"/>
      <c r="P292" s="224">
        <f>O292*H292</f>
        <v>0</v>
      </c>
      <c r="Q292" s="224">
        <v>0.001</v>
      </c>
      <c r="R292" s="224">
        <f>Q292*H292</f>
        <v>0.013904999999999999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274</v>
      </c>
      <c r="AT292" s="226" t="s">
        <v>411</v>
      </c>
      <c r="AU292" s="226" t="s">
        <v>82</v>
      </c>
      <c r="AY292" s="19" t="s">
        <v>190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80</v>
      </c>
      <c r="BK292" s="227">
        <f>ROUND(I292*H292,2)</f>
        <v>0</v>
      </c>
      <c r="BL292" s="19" t="s">
        <v>208</v>
      </c>
      <c r="BM292" s="226" t="s">
        <v>1782</v>
      </c>
    </row>
    <row r="293" spans="1:47" s="2" customFormat="1" ht="12">
      <c r="A293" s="40"/>
      <c r="B293" s="41"/>
      <c r="C293" s="42"/>
      <c r="D293" s="228" t="s">
        <v>199</v>
      </c>
      <c r="E293" s="42"/>
      <c r="F293" s="229" t="s">
        <v>428</v>
      </c>
      <c r="G293" s="42"/>
      <c r="H293" s="42"/>
      <c r="I293" s="230"/>
      <c r="J293" s="42"/>
      <c r="K293" s="42"/>
      <c r="L293" s="46"/>
      <c r="M293" s="231"/>
      <c r="N293" s="23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199</v>
      </c>
      <c r="AU293" s="19" t="s">
        <v>82</v>
      </c>
    </row>
    <row r="294" spans="1:51" s="13" customFormat="1" ht="12">
      <c r="A294" s="13"/>
      <c r="B294" s="235"/>
      <c r="C294" s="236"/>
      <c r="D294" s="228" t="s">
        <v>203</v>
      </c>
      <c r="E294" s="237" t="s">
        <v>19</v>
      </c>
      <c r="F294" s="238" t="s">
        <v>1241</v>
      </c>
      <c r="G294" s="236"/>
      <c r="H294" s="237" t="s">
        <v>19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203</v>
      </c>
      <c r="AU294" s="244" t="s">
        <v>82</v>
      </c>
      <c r="AV294" s="13" t="s">
        <v>80</v>
      </c>
      <c r="AW294" s="13" t="s">
        <v>34</v>
      </c>
      <c r="AX294" s="13" t="s">
        <v>72</v>
      </c>
      <c r="AY294" s="244" t="s">
        <v>190</v>
      </c>
    </row>
    <row r="295" spans="1:51" s="14" customFormat="1" ht="12">
      <c r="A295" s="14"/>
      <c r="B295" s="245"/>
      <c r="C295" s="246"/>
      <c r="D295" s="228" t="s">
        <v>203</v>
      </c>
      <c r="E295" s="247" t="s">
        <v>19</v>
      </c>
      <c r="F295" s="248" t="s">
        <v>1783</v>
      </c>
      <c r="G295" s="246"/>
      <c r="H295" s="249">
        <v>13.905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203</v>
      </c>
      <c r="AU295" s="255" t="s">
        <v>82</v>
      </c>
      <c r="AV295" s="14" t="s">
        <v>82</v>
      </c>
      <c r="AW295" s="14" t="s">
        <v>34</v>
      </c>
      <c r="AX295" s="14" t="s">
        <v>72</v>
      </c>
      <c r="AY295" s="255" t="s">
        <v>190</v>
      </c>
    </row>
    <row r="296" spans="1:51" s="15" customFormat="1" ht="12">
      <c r="A296" s="15"/>
      <c r="B296" s="256"/>
      <c r="C296" s="257"/>
      <c r="D296" s="228" t="s">
        <v>203</v>
      </c>
      <c r="E296" s="258" t="s">
        <v>19</v>
      </c>
      <c r="F296" s="259" t="s">
        <v>207</v>
      </c>
      <c r="G296" s="257"/>
      <c r="H296" s="260">
        <v>13.905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6" t="s">
        <v>203</v>
      </c>
      <c r="AU296" s="266" t="s">
        <v>82</v>
      </c>
      <c r="AV296" s="15" t="s">
        <v>208</v>
      </c>
      <c r="AW296" s="15" t="s">
        <v>34</v>
      </c>
      <c r="AX296" s="15" t="s">
        <v>80</v>
      </c>
      <c r="AY296" s="266" t="s">
        <v>190</v>
      </c>
    </row>
    <row r="297" spans="1:65" s="2" customFormat="1" ht="24.15" customHeight="1">
      <c r="A297" s="40"/>
      <c r="B297" s="41"/>
      <c r="C297" s="215" t="s">
        <v>251</v>
      </c>
      <c r="D297" s="215" t="s">
        <v>192</v>
      </c>
      <c r="E297" s="216" t="s">
        <v>432</v>
      </c>
      <c r="F297" s="217" t="s">
        <v>433</v>
      </c>
      <c r="G297" s="218" t="s">
        <v>195</v>
      </c>
      <c r="H297" s="219">
        <v>450</v>
      </c>
      <c r="I297" s="220"/>
      <c r="J297" s="221">
        <f>ROUND(I297*H297,2)</f>
        <v>0</v>
      </c>
      <c r="K297" s="217" t="s">
        <v>196</v>
      </c>
      <c r="L297" s="46"/>
      <c r="M297" s="222" t="s">
        <v>19</v>
      </c>
      <c r="N297" s="223" t="s">
        <v>43</v>
      </c>
      <c r="O297" s="86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6" t="s">
        <v>208</v>
      </c>
      <c r="AT297" s="226" t="s">
        <v>192</v>
      </c>
      <c r="AU297" s="226" t="s">
        <v>82</v>
      </c>
      <c r="AY297" s="19" t="s">
        <v>190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9" t="s">
        <v>80</v>
      </c>
      <c r="BK297" s="227">
        <f>ROUND(I297*H297,2)</f>
        <v>0</v>
      </c>
      <c r="BL297" s="19" t="s">
        <v>208</v>
      </c>
      <c r="BM297" s="226" t="s">
        <v>1784</v>
      </c>
    </row>
    <row r="298" spans="1:47" s="2" customFormat="1" ht="12">
      <c r="A298" s="40"/>
      <c r="B298" s="41"/>
      <c r="C298" s="42"/>
      <c r="D298" s="228" t="s">
        <v>199</v>
      </c>
      <c r="E298" s="42"/>
      <c r="F298" s="229" t="s">
        <v>435</v>
      </c>
      <c r="G298" s="42"/>
      <c r="H298" s="42"/>
      <c r="I298" s="230"/>
      <c r="J298" s="42"/>
      <c r="K298" s="42"/>
      <c r="L298" s="46"/>
      <c r="M298" s="231"/>
      <c r="N298" s="23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199</v>
      </c>
      <c r="AU298" s="19" t="s">
        <v>82</v>
      </c>
    </row>
    <row r="299" spans="1:47" s="2" customFormat="1" ht="12">
      <c r="A299" s="40"/>
      <c r="B299" s="41"/>
      <c r="C299" s="42"/>
      <c r="D299" s="233" t="s">
        <v>201</v>
      </c>
      <c r="E299" s="42"/>
      <c r="F299" s="234" t="s">
        <v>436</v>
      </c>
      <c r="G299" s="42"/>
      <c r="H299" s="42"/>
      <c r="I299" s="230"/>
      <c r="J299" s="42"/>
      <c r="K299" s="42"/>
      <c r="L299" s="46"/>
      <c r="M299" s="231"/>
      <c r="N299" s="23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201</v>
      </c>
      <c r="AU299" s="19" t="s">
        <v>82</v>
      </c>
    </row>
    <row r="300" spans="1:51" s="13" customFormat="1" ht="12">
      <c r="A300" s="13"/>
      <c r="B300" s="235"/>
      <c r="C300" s="236"/>
      <c r="D300" s="228" t="s">
        <v>203</v>
      </c>
      <c r="E300" s="237" t="s">
        <v>19</v>
      </c>
      <c r="F300" s="238" t="s">
        <v>1715</v>
      </c>
      <c r="G300" s="236"/>
      <c r="H300" s="237" t="s">
        <v>19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203</v>
      </c>
      <c r="AU300" s="244" t="s">
        <v>82</v>
      </c>
      <c r="AV300" s="13" t="s">
        <v>80</v>
      </c>
      <c r="AW300" s="13" t="s">
        <v>34</v>
      </c>
      <c r="AX300" s="13" t="s">
        <v>72</v>
      </c>
      <c r="AY300" s="244" t="s">
        <v>190</v>
      </c>
    </row>
    <row r="301" spans="1:51" s="13" customFormat="1" ht="12">
      <c r="A301" s="13"/>
      <c r="B301" s="235"/>
      <c r="C301" s="236"/>
      <c r="D301" s="228" t="s">
        <v>203</v>
      </c>
      <c r="E301" s="237" t="s">
        <v>19</v>
      </c>
      <c r="F301" s="238" t="s">
        <v>437</v>
      </c>
      <c r="G301" s="236"/>
      <c r="H301" s="237" t="s">
        <v>19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203</v>
      </c>
      <c r="AU301" s="244" t="s">
        <v>82</v>
      </c>
      <c r="AV301" s="13" t="s">
        <v>80</v>
      </c>
      <c r="AW301" s="13" t="s">
        <v>34</v>
      </c>
      <c r="AX301" s="13" t="s">
        <v>72</v>
      </c>
      <c r="AY301" s="244" t="s">
        <v>190</v>
      </c>
    </row>
    <row r="302" spans="1:51" s="14" customFormat="1" ht="12">
      <c r="A302" s="14"/>
      <c r="B302" s="245"/>
      <c r="C302" s="246"/>
      <c r="D302" s="228" t="s">
        <v>203</v>
      </c>
      <c r="E302" s="247" t="s">
        <v>19</v>
      </c>
      <c r="F302" s="248" t="s">
        <v>1781</v>
      </c>
      <c r="G302" s="246"/>
      <c r="H302" s="249">
        <v>450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203</v>
      </c>
      <c r="AU302" s="255" t="s">
        <v>82</v>
      </c>
      <c r="AV302" s="14" t="s">
        <v>82</v>
      </c>
      <c r="AW302" s="14" t="s">
        <v>34</v>
      </c>
      <c r="AX302" s="14" t="s">
        <v>72</v>
      </c>
      <c r="AY302" s="255" t="s">
        <v>190</v>
      </c>
    </row>
    <row r="303" spans="1:51" s="15" customFormat="1" ht="12">
      <c r="A303" s="15"/>
      <c r="B303" s="256"/>
      <c r="C303" s="257"/>
      <c r="D303" s="228" t="s">
        <v>203</v>
      </c>
      <c r="E303" s="258" t="s">
        <v>19</v>
      </c>
      <c r="F303" s="259" t="s">
        <v>207</v>
      </c>
      <c r="G303" s="257"/>
      <c r="H303" s="260">
        <v>450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6" t="s">
        <v>203</v>
      </c>
      <c r="AU303" s="266" t="s">
        <v>82</v>
      </c>
      <c r="AV303" s="15" t="s">
        <v>208</v>
      </c>
      <c r="AW303" s="15" t="s">
        <v>34</v>
      </c>
      <c r="AX303" s="15" t="s">
        <v>80</v>
      </c>
      <c r="AY303" s="266" t="s">
        <v>190</v>
      </c>
    </row>
    <row r="304" spans="1:65" s="2" customFormat="1" ht="24.15" customHeight="1">
      <c r="A304" s="40"/>
      <c r="B304" s="41"/>
      <c r="C304" s="215" t="s">
        <v>439</v>
      </c>
      <c r="D304" s="215" t="s">
        <v>192</v>
      </c>
      <c r="E304" s="216" t="s">
        <v>440</v>
      </c>
      <c r="F304" s="217" t="s">
        <v>441</v>
      </c>
      <c r="G304" s="218" t="s">
        <v>195</v>
      </c>
      <c r="H304" s="219">
        <v>2295.27</v>
      </c>
      <c r="I304" s="220"/>
      <c r="J304" s="221">
        <f>ROUND(I304*H304,2)</f>
        <v>0</v>
      </c>
      <c r="K304" s="217" t="s">
        <v>196</v>
      </c>
      <c r="L304" s="46"/>
      <c r="M304" s="222" t="s">
        <v>19</v>
      </c>
      <c r="N304" s="223" t="s">
        <v>43</v>
      </c>
      <c r="O304" s="86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208</v>
      </c>
      <c r="AT304" s="226" t="s">
        <v>192</v>
      </c>
      <c r="AU304" s="226" t="s">
        <v>82</v>
      </c>
      <c r="AY304" s="19" t="s">
        <v>190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80</v>
      </c>
      <c r="BK304" s="227">
        <f>ROUND(I304*H304,2)</f>
        <v>0</v>
      </c>
      <c r="BL304" s="19" t="s">
        <v>208</v>
      </c>
      <c r="BM304" s="226" t="s">
        <v>1785</v>
      </c>
    </row>
    <row r="305" spans="1:47" s="2" customFormat="1" ht="12">
      <c r="A305" s="40"/>
      <c r="B305" s="41"/>
      <c r="C305" s="42"/>
      <c r="D305" s="228" t="s">
        <v>199</v>
      </c>
      <c r="E305" s="42"/>
      <c r="F305" s="229" t="s">
        <v>443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199</v>
      </c>
      <c r="AU305" s="19" t="s">
        <v>82</v>
      </c>
    </row>
    <row r="306" spans="1:47" s="2" customFormat="1" ht="12">
      <c r="A306" s="40"/>
      <c r="B306" s="41"/>
      <c r="C306" s="42"/>
      <c r="D306" s="233" t="s">
        <v>201</v>
      </c>
      <c r="E306" s="42"/>
      <c r="F306" s="234" t="s">
        <v>444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201</v>
      </c>
      <c r="AU306" s="19" t="s">
        <v>82</v>
      </c>
    </row>
    <row r="307" spans="1:51" s="13" customFormat="1" ht="12">
      <c r="A307" s="13"/>
      <c r="B307" s="235"/>
      <c r="C307" s="236"/>
      <c r="D307" s="228" t="s">
        <v>203</v>
      </c>
      <c r="E307" s="237" t="s">
        <v>19</v>
      </c>
      <c r="F307" s="238" t="s">
        <v>1715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203</v>
      </c>
      <c r="AU307" s="244" t="s">
        <v>82</v>
      </c>
      <c r="AV307" s="13" t="s">
        <v>80</v>
      </c>
      <c r="AW307" s="13" t="s">
        <v>34</v>
      </c>
      <c r="AX307" s="13" t="s">
        <v>72</v>
      </c>
      <c r="AY307" s="244" t="s">
        <v>190</v>
      </c>
    </row>
    <row r="308" spans="1:51" s="13" customFormat="1" ht="12">
      <c r="A308" s="13"/>
      <c r="B308" s="235"/>
      <c r="C308" s="236"/>
      <c r="D308" s="228" t="s">
        <v>203</v>
      </c>
      <c r="E308" s="237" t="s">
        <v>19</v>
      </c>
      <c r="F308" s="238" t="s">
        <v>445</v>
      </c>
      <c r="G308" s="236"/>
      <c r="H308" s="237" t="s">
        <v>19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203</v>
      </c>
      <c r="AU308" s="244" t="s">
        <v>82</v>
      </c>
      <c r="AV308" s="13" t="s">
        <v>80</v>
      </c>
      <c r="AW308" s="13" t="s">
        <v>34</v>
      </c>
      <c r="AX308" s="13" t="s">
        <v>72</v>
      </c>
      <c r="AY308" s="244" t="s">
        <v>190</v>
      </c>
    </row>
    <row r="309" spans="1:51" s="14" customFormat="1" ht="12">
      <c r="A309" s="14"/>
      <c r="B309" s="245"/>
      <c r="C309" s="246"/>
      <c r="D309" s="228" t="s">
        <v>203</v>
      </c>
      <c r="E309" s="247" t="s">
        <v>19</v>
      </c>
      <c r="F309" s="248" t="s">
        <v>1786</v>
      </c>
      <c r="G309" s="246"/>
      <c r="H309" s="249">
        <v>2202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203</v>
      </c>
      <c r="AU309" s="255" t="s">
        <v>82</v>
      </c>
      <c r="AV309" s="14" t="s">
        <v>82</v>
      </c>
      <c r="AW309" s="14" t="s">
        <v>34</v>
      </c>
      <c r="AX309" s="14" t="s">
        <v>72</v>
      </c>
      <c r="AY309" s="255" t="s">
        <v>190</v>
      </c>
    </row>
    <row r="310" spans="1:51" s="14" customFormat="1" ht="12">
      <c r="A310" s="14"/>
      <c r="B310" s="245"/>
      <c r="C310" s="246"/>
      <c r="D310" s="228" t="s">
        <v>203</v>
      </c>
      <c r="E310" s="247" t="s">
        <v>19</v>
      </c>
      <c r="F310" s="248" t="s">
        <v>1787</v>
      </c>
      <c r="G310" s="246"/>
      <c r="H310" s="249">
        <v>60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203</v>
      </c>
      <c r="AU310" s="255" t="s">
        <v>82</v>
      </c>
      <c r="AV310" s="14" t="s">
        <v>82</v>
      </c>
      <c r="AW310" s="14" t="s">
        <v>34</v>
      </c>
      <c r="AX310" s="14" t="s">
        <v>72</v>
      </c>
      <c r="AY310" s="255" t="s">
        <v>190</v>
      </c>
    </row>
    <row r="311" spans="1:51" s="14" customFormat="1" ht="12">
      <c r="A311" s="14"/>
      <c r="B311" s="245"/>
      <c r="C311" s="246"/>
      <c r="D311" s="228" t="s">
        <v>203</v>
      </c>
      <c r="E311" s="247" t="s">
        <v>19</v>
      </c>
      <c r="F311" s="248" t="s">
        <v>1788</v>
      </c>
      <c r="G311" s="246"/>
      <c r="H311" s="249">
        <v>17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203</v>
      </c>
      <c r="AU311" s="255" t="s">
        <v>82</v>
      </c>
      <c r="AV311" s="14" t="s">
        <v>82</v>
      </c>
      <c r="AW311" s="14" t="s">
        <v>34</v>
      </c>
      <c r="AX311" s="14" t="s">
        <v>72</v>
      </c>
      <c r="AY311" s="255" t="s">
        <v>190</v>
      </c>
    </row>
    <row r="312" spans="1:51" s="14" customFormat="1" ht="12">
      <c r="A312" s="14"/>
      <c r="B312" s="245"/>
      <c r="C312" s="246"/>
      <c r="D312" s="228" t="s">
        <v>203</v>
      </c>
      <c r="E312" s="247" t="s">
        <v>19</v>
      </c>
      <c r="F312" s="248" t="s">
        <v>449</v>
      </c>
      <c r="G312" s="246"/>
      <c r="H312" s="249">
        <v>16.27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203</v>
      </c>
      <c r="AU312" s="255" t="s">
        <v>82</v>
      </c>
      <c r="AV312" s="14" t="s">
        <v>82</v>
      </c>
      <c r="AW312" s="14" t="s">
        <v>34</v>
      </c>
      <c r="AX312" s="14" t="s">
        <v>72</v>
      </c>
      <c r="AY312" s="255" t="s">
        <v>190</v>
      </c>
    </row>
    <row r="313" spans="1:51" s="15" customFormat="1" ht="12">
      <c r="A313" s="15"/>
      <c r="B313" s="256"/>
      <c r="C313" s="257"/>
      <c r="D313" s="228" t="s">
        <v>203</v>
      </c>
      <c r="E313" s="258" t="s">
        <v>19</v>
      </c>
      <c r="F313" s="259" t="s">
        <v>207</v>
      </c>
      <c r="G313" s="257"/>
      <c r="H313" s="260">
        <v>2295.27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6" t="s">
        <v>203</v>
      </c>
      <c r="AU313" s="266" t="s">
        <v>82</v>
      </c>
      <c r="AV313" s="15" t="s">
        <v>208</v>
      </c>
      <c r="AW313" s="15" t="s">
        <v>34</v>
      </c>
      <c r="AX313" s="15" t="s">
        <v>80</v>
      </c>
      <c r="AY313" s="266" t="s">
        <v>190</v>
      </c>
    </row>
    <row r="314" spans="1:65" s="2" customFormat="1" ht="24.15" customHeight="1">
      <c r="A314" s="40"/>
      <c r="B314" s="41"/>
      <c r="C314" s="215" t="s">
        <v>450</v>
      </c>
      <c r="D314" s="215" t="s">
        <v>192</v>
      </c>
      <c r="E314" s="216" t="s">
        <v>451</v>
      </c>
      <c r="F314" s="217" t="s">
        <v>452</v>
      </c>
      <c r="G314" s="218" t="s">
        <v>195</v>
      </c>
      <c r="H314" s="219">
        <v>2.86</v>
      </c>
      <c r="I314" s="220"/>
      <c r="J314" s="221">
        <f>ROUND(I314*H314,2)</f>
        <v>0</v>
      </c>
      <c r="K314" s="217" t="s">
        <v>196</v>
      </c>
      <c r="L314" s="46"/>
      <c r="M314" s="222" t="s">
        <v>19</v>
      </c>
      <c r="N314" s="223" t="s">
        <v>43</v>
      </c>
      <c r="O314" s="86"/>
      <c r="P314" s="224">
        <f>O314*H314</f>
        <v>0</v>
      </c>
      <c r="Q314" s="224">
        <v>0</v>
      </c>
      <c r="R314" s="224">
        <f>Q314*H314</f>
        <v>0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208</v>
      </c>
      <c r="AT314" s="226" t="s">
        <v>192</v>
      </c>
      <c r="AU314" s="226" t="s">
        <v>82</v>
      </c>
      <c r="AY314" s="19" t="s">
        <v>190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80</v>
      </c>
      <c r="BK314" s="227">
        <f>ROUND(I314*H314,2)</f>
        <v>0</v>
      </c>
      <c r="BL314" s="19" t="s">
        <v>208</v>
      </c>
      <c r="BM314" s="226" t="s">
        <v>1789</v>
      </c>
    </row>
    <row r="315" spans="1:47" s="2" customFormat="1" ht="12">
      <c r="A315" s="40"/>
      <c r="B315" s="41"/>
      <c r="C315" s="42"/>
      <c r="D315" s="228" t="s">
        <v>199</v>
      </c>
      <c r="E315" s="42"/>
      <c r="F315" s="229" t="s">
        <v>454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199</v>
      </c>
      <c r="AU315" s="19" t="s">
        <v>82</v>
      </c>
    </row>
    <row r="316" spans="1:47" s="2" customFormat="1" ht="12">
      <c r="A316" s="40"/>
      <c r="B316" s="41"/>
      <c r="C316" s="42"/>
      <c r="D316" s="233" t="s">
        <v>201</v>
      </c>
      <c r="E316" s="42"/>
      <c r="F316" s="234" t="s">
        <v>455</v>
      </c>
      <c r="G316" s="42"/>
      <c r="H316" s="42"/>
      <c r="I316" s="230"/>
      <c r="J316" s="42"/>
      <c r="K316" s="42"/>
      <c r="L316" s="46"/>
      <c r="M316" s="231"/>
      <c r="N316" s="23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201</v>
      </c>
      <c r="AU316" s="19" t="s">
        <v>82</v>
      </c>
    </row>
    <row r="317" spans="1:51" s="13" customFormat="1" ht="12">
      <c r="A317" s="13"/>
      <c r="B317" s="235"/>
      <c r="C317" s="236"/>
      <c r="D317" s="228" t="s">
        <v>203</v>
      </c>
      <c r="E317" s="237" t="s">
        <v>19</v>
      </c>
      <c r="F317" s="238" t="s">
        <v>1790</v>
      </c>
      <c r="G317" s="236"/>
      <c r="H317" s="237" t="s">
        <v>19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203</v>
      </c>
      <c r="AU317" s="244" t="s">
        <v>82</v>
      </c>
      <c r="AV317" s="13" t="s">
        <v>80</v>
      </c>
      <c r="AW317" s="13" t="s">
        <v>34</v>
      </c>
      <c r="AX317" s="13" t="s">
        <v>72</v>
      </c>
      <c r="AY317" s="244" t="s">
        <v>190</v>
      </c>
    </row>
    <row r="318" spans="1:51" s="13" customFormat="1" ht="12">
      <c r="A318" s="13"/>
      <c r="B318" s="235"/>
      <c r="C318" s="236"/>
      <c r="D318" s="228" t="s">
        <v>203</v>
      </c>
      <c r="E318" s="237" t="s">
        <v>19</v>
      </c>
      <c r="F318" s="238" t="s">
        <v>457</v>
      </c>
      <c r="G318" s="236"/>
      <c r="H318" s="237" t="s">
        <v>19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203</v>
      </c>
      <c r="AU318" s="244" t="s">
        <v>82</v>
      </c>
      <c r="AV318" s="13" t="s">
        <v>80</v>
      </c>
      <c r="AW318" s="13" t="s">
        <v>34</v>
      </c>
      <c r="AX318" s="13" t="s">
        <v>72</v>
      </c>
      <c r="AY318" s="244" t="s">
        <v>190</v>
      </c>
    </row>
    <row r="319" spans="1:51" s="14" customFormat="1" ht="12">
      <c r="A319" s="14"/>
      <c r="B319" s="245"/>
      <c r="C319" s="246"/>
      <c r="D319" s="228" t="s">
        <v>203</v>
      </c>
      <c r="E319" s="247" t="s">
        <v>19</v>
      </c>
      <c r="F319" s="248" t="s">
        <v>458</v>
      </c>
      <c r="G319" s="246"/>
      <c r="H319" s="249">
        <v>2.86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203</v>
      </c>
      <c r="AU319" s="255" t="s">
        <v>82</v>
      </c>
      <c r="AV319" s="14" t="s">
        <v>82</v>
      </c>
      <c r="AW319" s="14" t="s">
        <v>34</v>
      </c>
      <c r="AX319" s="14" t="s">
        <v>72</v>
      </c>
      <c r="AY319" s="255" t="s">
        <v>190</v>
      </c>
    </row>
    <row r="320" spans="1:51" s="15" customFormat="1" ht="12">
      <c r="A320" s="15"/>
      <c r="B320" s="256"/>
      <c r="C320" s="257"/>
      <c r="D320" s="228" t="s">
        <v>203</v>
      </c>
      <c r="E320" s="258" t="s">
        <v>19</v>
      </c>
      <c r="F320" s="259" t="s">
        <v>207</v>
      </c>
      <c r="G320" s="257"/>
      <c r="H320" s="260">
        <v>2.86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6" t="s">
        <v>203</v>
      </c>
      <c r="AU320" s="266" t="s">
        <v>82</v>
      </c>
      <c r="AV320" s="15" t="s">
        <v>208</v>
      </c>
      <c r="AW320" s="15" t="s">
        <v>34</v>
      </c>
      <c r="AX320" s="15" t="s">
        <v>80</v>
      </c>
      <c r="AY320" s="266" t="s">
        <v>190</v>
      </c>
    </row>
    <row r="321" spans="1:65" s="2" customFormat="1" ht="16.5" customHeight="1">
      <c r="A321" s="40"/>
      <c r="B321" s="41"/>
      <c r="C321" s="215" t="s">
        <v>461</v>
      </c>
      <c r="D321" s="215" t="s">
        <v>192</v>
      </c>
      <c r="E321" s="216" t="s">
        <v>462</v>
      </c>
      <c r="F321" s="217" t="s">
        <v>463</v>
      </c>
      <c r="G321" s="218" t="s">
        <v>195</v>
      </c>
      <c r="H321" s="219">
        <v>528</v>
      </c>
      <c r="I321" s="220"/>
      <c r="J321" s="221">
        <f>ROUND(I321*H321,2)</f>
        <v>0</v>
      </c>
      <c r="K321" s="217" t="s">
        <v>196</v>
      </c>
      <c r="L321" s="46"/>
      <c r="M321" s="222" t="s">
        <v>19</v>
      </c>
      <c r="N321" s="223" t="s">
        <v>43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208</v>
      </c>
      <c r="AT321" s="226" t="s">
        <v>192</v>
      </c>
      <c r="AU321" s="226" t="s">
        <v>82</v>
      </c>
      <c r="AY321" s="19" t="s">
        <v>190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80</v>
      </c>
      <c r="BK321" s="227">
        <f>ROUND(I321*H321,2)</f>
        <v>0</v>
      </c>
      <c r="BL321" s="19" t="s">
        <v>208</v>
      </c>
      <c r="BM321" s="226" t="s">
        <v>1791</v>
      </c>
    </row>
    <row r="322" spans="1:47" s="2" customFormat="1" ht="12">
      <c r="A322" s="40"/>
      <c r="B322" s="41"/>
      <c r="C322" s="42"/>
      <c r="D322" s="228" t="s">
        <v>199</v>
      </c>
      <c r="E322" s="42"/>
      <c r="F322" s="229" t="s">
        <v>465</v>
      </c>
      <c r="G322" s="42"/>
      <c r="H322" s="42"/>
      <c r="I322" s="230"/>
      <c r="J322" s="42"/>
      <c r="K322" s="42"/>
      <c r="L322" s="46"/>
      <c r="M322" s="231"/>
      <c r="N322" s="232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199</v>
      </c>
      <c r="AU322" s="19" t="s">
        <v>82</v>
      </c>
    </row>
    <row r="323" spans="1:47" s="2" customFormat="1" ht="12">
      <c r="A323" s="40"/>
      <c r="B323" s="41"/>
      <c r="C323" s="42"/>
      <c r="D323" s="233" t="s">
        <v>201</v>
      </c>
      <c r="E323" s="42"/>
      <c r="F323" s="234" t="s">
        <v>466</v>
      </c>
      <c r="G323" s="42"/>
      <c r="H323" s="42"/>
      <c r="I323" s="230"/>
      <c r="J323" s="42"/>
      <c r="K323" s="42"/>
      <c r="L323" s="46"/>
      <c r="M323" s="231"/>
      <c r="N323" s="232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201</v>
      </c>
      <c r="AU323" s="19" t="s">
        <v>82</v>
      </c>
    </row>
    <row r="324" spans="1:51" s="13" customFormat="1" ht="12">
      <c r="A324" s="13"/>
      <c r="B324" s="235"/>
      <c r="C324" s="236"/>
      <c r="D324" s="228" t="s">
        <v>203</v>
      </c>
      <c r="E324" s="237" t="s">
        <v>19</v>
      </c>
      <c r="F324" s="238" t="s">
        <v>1715</v>
      </c>
      <c r="G324" s="236"/>
      <c r="H324" s="237" t="s">
        <v>19</v>
      </c>
      <c r="I324" s="239"/>
      <c r="J324" s="236"/>
      <c r="K324" s="236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203</v>
      </c>
      <c r="AU324" s="244" t="s">
        <v>82</v>
      </c>
      <c r="AV324" s="13" t="s">
        <v>80</v>
      </c>
      <c r="AW324" s="13" t="s">
        <v>34</v>
      </c>
      <c r="AX324" s="13" t="s">
        <v>72</v>
      </c>
      <c r="AY324" s="244" t="s">
        <v>190</v>
      </c>
    </row>
    <row r="325" spans="1:51" s="14" customFormat="1" ht="12">
      <c r="A325" s="14"/>
      <c r="B325" s="245"/>
      <c r="C325" s="246"/>
      <c r="D325" s="228" t="s">
        <v>203</v>
      </c>
      <c r="E325" s="247" t="s">
        <v>19</v>
      </c>
      <c r="F325" s="248" t="s">
        <v>1777</v>
      </c>
      <c r="G325" s="246"/>
      <c r="H325" s="249">
        <v>528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203</v>
      </c>
      <c r="AU325" s="255" t="s">
        <v>82</v>
      </c>
      <c r="AV325" s="14" t="s">
        <v>82</v>
      </c>
      <c r="AW325" s="14" t="s">
        <v>34</v>
      </c>
      <c r="AX325" s="14" t="s">
        <v>72</v>
      </c>
      <c r="AY325" s="255" t="s">
        <v>190</v>
      </c>
    </row>
    <row r="326" spans="1:51" s="15" customFormat="1" ht="12">
      <c r="A326" s="15"/>
      <c r="B326" s="256"/>
      <c r="C326" s="257"/>
      <c r="D326" s="228" t="s">
        <v>203</v>
      </c>
      <c r="E326" s="258" t="s">
        <v>19</v>
      </c>
      <c r="F326" s="259" t="s">
        <v>207</v>
      </c>
      <c r="G326" s="257"/>
      <c r="H326" s="260">
        <v>528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6" t="s">
        <v>203</v>
      </c>
      <c r="AU326" s="266" t="s">
        <v>82</v>
      </c>
      <c r="AV326" s="15" t="s">
        <v>208</v>
      </c>
      <c r="AW326" s="15" t="s">
        <v>34</v>
      </c>
      <c r="AX326" s="15" t="s">
        <v>80</v>
      </c>
      <c r="AY326" s="266" t="s">
        <v>190</v>
      </c>
    </row>
    <row r="327" spans="1:65" s="2" customFormat="1" ht="24.15" customHeight="1">
      <c r="A327" s="40"/>
      <c r="B327" s="41"/>
      <c r="C327" s="215" t="s">
        <v>468</v>
      </c>
      <c r="D327" s="215" t="s">
        <v>192</v>
      </c>
      <c r="E327" s="216" t="s">
        <v>469</v>
      </c>
      <c r="F327" s="217" t="s">
        <v>470</v>
      </c>
      <c r="G327" s="218" t="s">
        <v>195</v>
      </c>
      <c r="H327" s="219">
        <v>528</v>
      </c>
      <c r="I327" s="220"/>
      <c r="J327" s="221">
        <f>ROUND(I327*H327,2)</f>
        <v>0</v>
      </c>
      <c r="K327" s="217" t="s">
        <v>196</v>
      </c>
      <c r="L327" s="46"/>
      <c r="M327" s="222" t="s">
        <v>19</v>
      </c>
      <c r="N327" s="223" t="s">
        <v>43</v>
      </c>
      <c r="O327" s="86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6" t="s">
        <v>208</v>
      </c>
      <c r="AT327" s="226" t="s">
        <v>192</v>
      </c>
      <c r="AU327" s="226" t="s">
        <v>82</v>
      </c>
      <c r="AY327" s="19" t="s">
        <v>190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80</v>
      </c>
      <c r="BK327" s="227">
        <f>ROUND(I327*H327,2)</f>
        <v>0</v>
      </c>
      <c r="BL327" s="19" t="s">
        <v>208</v>
      </c>
      <c r="BM327" s="226" t="s">
        <v>1792</v>
      </c>
    </row>
    <row r="328" spans="1:47" s="2" customFormat="1" ht="12">
      <c r="A328" s="40"/>
      <c r="B328" s="41"/>
      <c r="C328" s="42"/>
      <c r="D328" s="228" t="s">
        <v>199</v>
      </c>
      <c r="E328" s="42"/>
      <c r="F328" s="229" t="s">
        <v>472</v>
      </c>
      <c r="G328" s="42"/>
      <c r="H328" s="42"/>
      <c r="I328" s="230"/>
      <c r="J328" s="42"/>
      <c r="K328" s="42"/>
      <c r="L328" s="46"/>
      <c r="M328" s="231"/>
      <c r="N328" s="232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199</v>
      </c>
      <c r="AU328" s="19" t="s">
        <v>82</v>
      </c>
    </row>
    <row r="329" spans="1:47" s="2" customFormat="1" ht="12">
      <c r="A329" s="40"/>
      <c r="B329" s="41"/>
      <c r="C329" s="42"/>
      <c r="D329" s="233" t="s">
        <v>201</v>
      </c>
      <c r="E329" s="42"/>
      <c r="F329" s="234" t="s">
        <v>473</v>
      </c>
      <c r="G329" s="42"/>
      <c r="H329" s="42"/>
      <c r="I329" s="230"/>
      <c r="J329" s="42"/>
      <c r="K329" s="42"/>
      <c r="L329" s="46"/>
      <c r="M329" s="231"/>
      <c r="N329" s="232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201</v>
      </c>
      <c r="AU329" s="19" t="s">
        <v>82</v>
      </c>
    </row>
    <row r="330" spans="1:51" s="13" customFormat="1" ht="12">
      <c r="A330" s="13"/>
      <c r="B330" s="235"/>
      <c r="C330" s="236"/>
      <c r="D330" s="228" t="s">
        <v>203</v>
      </c>
      <c r="E330" s="237" t="s">
        <v>19</v>
      </c>
      <c r="F330" s="238" t="s">
        <v>1715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203</v>
      </c>
      <c r="AU330" s="244" t="s">
        <v>82</v>
      </c>
      <c r="AV330" s="13" t="s">
        <v>80</v>
      </c>
      <c r="AW330" s="13" t="s">
        <v>34</v>
      </c>
      <c r="AX330" s="13" t="s">
        <v>72</v>
      </c>
      <c r="AY330" s="244" t="s">
        <v>190</v>
      </c>
    </row>
    <row r="331" spans="1:51" s="13" customFormat="1" ht="12">
      <c r="A331" s="13"/>
      <c r="B331" s="235"/>
      <c r="C331" s="236"/>
      <c r="D331" s="228" t="s">
        <v>203</v>
      </c>
      <c r="E331" s="237" t="s">
        <v>19</v>
      </c>
      <c r="F331" s="238" t="s">
        <v>474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203</v>
      </c>
      <c r="AU331" s="244" t="s">
        <v>82</v>
      </c>
      <c r="AV331" s="13" t="s">
        <v>80</v>
      </c>
      <c r="AW331" s="13" t="s">
        <v>34</v>
      </c>
      <c r="AX331" s="13" t="s">
        <v>72</v>
      </c>
      <c r="AY331" s="244" t="s">
        <v>190</v>
      </c>
    </row>
    <row r="332" spans="1:51" s="14" customFormat="1" ht="12">
      <c r="A332" s="14"/>
      <c r="B332" s="245"/>
      <c r="C332" s="246"/>
      <c r="D332" s="228" t="s">
        <v>203</v>
      </c>
      <c r="E332" s="247" t="s">
        <v>19</v>
      </c>
      <c r="F332" s="248" t="s">
        <v>1777</v>
      </c>
      <c r="G332" s="246"/>
      <c r="H332" s="249">
        <v>528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203</v>
      </c>
      <c r="AU332" s="255" t="s">
        <v>82</v>
      </c>
      <c r="AV332" s="14" t="s">
        <v>82</v>
      </c>
      <c r="AW332" s="14" t="s">
        <v>34</v>
      </c>
      <c r="AX332" s="14" t="s">
        <v>72</v>
      </c>
      <c r="AY332" s="255" t="s">
        <v>190</v>
      </c>
    </row>
    <row r="333" spans="1:51" s="15" customFormat="1" ht="12">
      <c r="A333" s="15"/>
      <c r="B333" s="256"/>
      <c r="C333" s="257"/>
      <c r="D333" s="228" t="s">
        <v>203</v>
      </c>
      <c r="E333" s="258" t="s">
        <v>19</v>
      </c>
      <c r="F333" s="259" t="s">
        <v>207</v>
      </c>
      <c r="G333" s="257"/>
      <c r="H333" s="260">
        <v>528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6" t="s">
        <v>203</v>
      </c>
      <c r="AU333" s="266" t="s">
        <v>82</v>
      </c>
      <c r="AV333" s="15" t="s">
        <v>208</v>
      </c>
      <c r="AW333" s="15" t="s">
        <v>34</v>
      </c>
      <c r="AX333" s="15" t="s">
        <v>80</v>
      </c>
      <c r="AY333" s="266" t="s">
        <v>190</v>
      </c>
    </row>
    <row r="334" spans="1:63" s="12" customFormat="1" ht="22.8" customHeight="1">
      <c r="A334" s="12"/>
      <c r="B334" s="199"/>
      <c r="C334" s="200"/>
      <c r="D334" s="201" t="s">
        <v>71</v>
      </c>
      <c r="E334" s="213" t="s">
        <v>82</v>
      </c>
      <c r="F334" s="213" t="s">
        <v>475</v>
      </c>
      <c r="G334" s="200"/>
      <c r="H334" s="200"/>
      <c r="I334" s="203"/>
      <c r="J334" s="214">
        <f>BK334</f>
        <v>0</v>
      </c>
      <c r="K334" s="200"/>
      <c r="L334" s="205"/>
      <c r="M334" s="206"/>
      <c r="N334" s="207"/>
      <c r="O334" s="207"/>
      <c r="P334" s="208">
        <f>SUM(P335:P380)</f>
        <v>0</v>
      </c>
      <c r="Q334" s="207"/>
      <c r="R334" s="208">
        <f>SUM(R335:R380)</f>
        <v>370.26353532</v>
      </c>
      <c r="S334" s="207"/>
      <c r="T334" s="209">
        <f>SUM(T335:T380)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0" t="s">
        <v>80</v>
      </c>
      <c r="AT334" s="211" t="s">
        <v>71</v>
      </c>
      <c r="AU334" s="211" t="s">
        <v>80</v>
      </c>
      <c r="AY334" s="210" t="s">
        <v>190</v>
      </c>
      <c r="BK334" s="212">
        <f>SUM(BK335:BK380)</f>
        <v>0</v>
      </c>
    </row>
    <row r="335" spans="1:65" s="2" customFormat="1" ht="24.15" customHeight="1">
      <c r="A335" s="40"/>
      <c r="B335" s="41"/>
      <c r="C335" s="215" t="s">
        <v>476</v>
      </c>
      <c r="D335" s="215" t="s">
        <v>192</v>
      </c>
      <c r="E335" s="216" t="s">
        <v>477</v>
      </c>
      <c r="F335" s="217" t="s">
        <v>478</v>
      </c>
      <c r="G335" s="218" t="s">
        <v>222</v>
      </c>
      <c r="H335" s="219">
        <v>171</v>
      </c>
      <c r="I335" s="220"/>
      <c r="J335" s="221">
        <f>ROUND(I335*H335,2)</f>
        <v>0</v>
      </c>
      <c r="K335" s="217" t="s">
        <v>196</v>
      </c>
      <c r="L335" s="46"/>
      <c r="M335" s="222" t="s">
        <v>19</v>
      </c>
      <c r="N335" s="223" t="s">
        <v>43</v>
      </c>
      <c r="O335" s="86"/>
      <c r="P335" s="224">
        <f>O335*H335</f>
        <v>0</v>
      </c>
      <c r="Q335" s="224">
        <v>2.16</v>
      </c>
      <c r="R335" s="224">
        <f>Q335*H335</f>
        <v>369.36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208</v>
      </c>
      <c r="AT335" s="226" t="s">
        <v>192</v>
      </c>
      <c r="AU335" s="226" t="s">
        <v>82</v>
      </c>
      <c r="AY335" s="19" t="s">
        <v>190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80</v>
      </c>
      <c r="BK335" s="227">
        <f>ROUND(I335*H335,2)</f>
        <v>0</v>
      </c>
      <c r="BL335" s="19" t="s">
        <v>208</v>
      </c>
      <c r="BM335" s="226" t="s">
        <v>1793</v>
      </c>
    </row>
    <row r="336" spans="1:47" s="2" customFormat="1" ht="12">
      <c r="A336" s="40"/>
      <c r="B336" s="41"/>
      <c r="C336" s="42"/>
      <c r="D336" s="228" t="s">
        <v>199</v>
      </c>
      <c r="E336" s="42"/>
      <c r="F336" s="229" t="s">
        <v>480</v>
      </c>
      <c r="G336" s="42"/>
      <c r="H336" s="42"/>
      <c r="I336" s="230"/>
      <c r="J336" s="42"/>
      <c r="K336" s="42"/>
      <c r="L336" s="46"/>
      <c r="M336" s="231"/>
      <c r="N336" s="232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199</v>
      </c>
      <c r="AU336" s="19" t="s">
        <v>82</v>
      </c>
    </row>
    <row r="337" spans="1:47" s="2" customFormat="1" ht="12">
      <c r="A337" s="40"/>
      <c r="B337" s="41"/>
      <c r="C337" s="42"/>
      <c r="D337" s="233" t="s">
        <v>201</v>
      </c>
      <c r="E337" s="42"/>
      <c r="F337" s="234" t="s">
        <v>481</v>
      </c>
      <c r="G337" s="42"/>
      <c r="H337" s="42"/>
      <c r="I337" s="230"/>
      <c r="J337" s="42"/>
      <c r="K337" s="42"/>
      <c r="L337" s="46"/>
      <c r="M337" s="231"/>
      <c r="N337" s="23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201</v>
      </c>
      <c r="AU337" s="19" t="s">
        <v>82</v>
      </c>
    </row>
    <row r="338" spans="1:51" s="13" customFormat="1" ht="12">
      <c r="A338" s="13"/>
      <c r="B338" s="235"/>
      <c r="C338" s="236"/>
      <c r="D338" s="228" t="s">
        <v>203</v>
      </c>
      <c r="E338" s="237" t="s">
        <v>19</v>
      </c>
      <c r="F338" s="238" t="s">
        <v>1715</v>
      </c>
      <c r="G338" s="236"/>
      <c r="H338" s="237" t="s">
        <v>19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203</v>
      </c>
      <c r="AU338" s="244" t="s">
        <v>82</v>
      </c>
      <c r="AV338" s="13" t="s">
        <v>80</v>
      </c>
      <c r="AW338" s="13" t="s">
        <v>34</v>
      </c>
      <c r="AX338" s="13" t="s">
        <v>72</v>
      </c>
      <c r="AY338" s="244" t="s">
        <v>190</v>
      </c>
    </row>
    <row r="339" spans="1:51" s="13" customFormat="1" ht="12">
      <c r="A339" s="13"/>
      <c r="B339" s="235"/>
      <c r="C339" s="236"/>
      <c r="D339" s="228" t="s">
        <v>203</v>
      </c>
      <c r="E339" s="237" t="s">
        <v>19</v>
      </c>
      <c r="F339" s="238" t="s">
        <v>482</v>
      </c>
      <c r="G339" s="236"/>
      <c r="H339" s="237" t="s">
        <v>19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203</v>
      </c>
      <c r="AU339" s="244" t="s">
        <v>82</v>
      </c>
      <c r="AV339" s="13" t="s">
        <v>80</v>
      </c>
      <c r="AW339" s="13" t="s">
        <v>34</v>
      </c>
      <c r="AX339" s="13" t="s">
        <v>72</v>
      </c>
      <c r="AY339" s="244" t="s">
        <v>190</v>
      </c>
    </row>
    <row r="340" spans="1:51" s="14" customFormat="1" ht="12">
      <c r="A340" s="14"/>
      <c r="B340" s="245"/>
      <c r="C340" s="246"/>
      <c r="D340" s="228" t="s">
        <v>203</v>
      </c>
      <c r="E340" s="247" t="s">
        <v>19</v>
      </c>
      <c r="F340" s="248" t="s">
        <v>1794</v>
      </c>
      <c r="G340" s="246"/>
      <c r="H340" s="249">
        <v>171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203</v>
      </c>
      <c r="AU340" s="255" t="s">
        <v>82</v>
      </c>
      <c r="AV340" s="14" t="s">
        <v>82</v>
      </c>
      <c r="AW340" s="14" t="s">
        <v>34</v>
      </c>
      <c r="AX340" s="14" t="s">
        <v>72</v>
      </c>
      <c r="AY340" s="255" t="s">
        <v>190</v>
      </c>
    </row>
    <row r="341" spans="1:51" s="15" customFormat="1" ht="12">
      <c r="A341" s="15"/>
      <c r="B341" s="256"/>
      <c r="C341" s="257"/>
      <c r="D341" s="228" t="s">
        <v>203</v>
      </c>
      <c r="E341" s="258" t="s">
        <v>19</v>
      </c>
      <c r="F341" s="259" t="s">
        <v>207</v>
      </c>
      <c r="G341" s="257"/>
      <c r="H341" s="260">
        <v>171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203</v>
      </c>
      <c r="AU341" s="266" t="s">
        <v>82</v>
      </c>
      <c r="AV341" s="15" t="s">
        <v>208</v>
      </c>
      <c r="AW341" s="15" t="s">
        <v>34</v>
      </c>
      <c r="AX341" s="15" t="s">
        <v>80</v>
      </c>
      <c r="AY341" s="266" t="s">
        <v>190</v>
      </c>
    </row>
    <row r="342" spans="1:65" s="2" customFormat="1" ht="24.15" customHeight="1">
      <c r="A342" s="40"/>
      <c r="B342" s="41"/>
      <c r="C342" s="215" t="s">
        <v>483</v>
      </c>
      <c r="D342" s="215" t="s">
        <v>192</v>
      </c>
      <c r="E342" s="216" t="s">
        <v>484</v>
      </c>
      <c r="F342" s="217" t="s">
        <v>485</v>
      </c>
      <c r="G342" s="218" t="s">
        <v>222</v>
      </c>
      <c r="H342" s="219">
        <v>12.04</v>
      </c>
      <c r="I342" s="220"/>
      <c r="J342" s="221">
        <f>ROUND(I342*H342,2)</f>
        <v>0</v>
      </c>
      <c r="K342" s="217" t="s">
        <v>196</v>
      </c>
      <c r="L342" s="46"/>
      <c r="M342" s="222" t="s">
        <v>19</v>
      </c>
      <c r="N342" s="223" t="s">
        <v>43</v>
      </c>
      <c r="O342" s="86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208</v>
      </c>
      <c r="AT342" s="226" t="s">
        <v>192</v>
      </c>
      <c r="AU342" s="226" t="s">
        <v>82</v>
      </c>
      <c r="AY342" s="19" t="s">
        <v>190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80</v>
      </c>
      <c r="BK342" s="227">
        <f>ROUND(I342*H342,2)</f>
        <v>0</v>
      </c>
      <c r="BL342" s="19" t="s">
        <v>208</v>
      </c>
      <c r="BM342" s="226" t="s">
        <v>1795</v>
      </c>
    </row>
    <row r="343" spans="1:47" s="2" customFormat="1" ht="12">
      <c r="A343" s="40"/>
      <c r="B343" s="41"/>
      <c r="C343" s="42"/>
      <c r="D343" s="228" t="s">
        <v>199</v>
      </c>
      <c r="E343" s="42"/>
      <c r="F343" s="229" t="s">
        <v>487</v>
      </c>
      <c r="G343" s="42"/>
      <c r="H343" s="42"/>
      <c r="I343" s="230"/>
      <c r="J343" s="42"/>
      <c r="K343" s="42"/>
      <c r="L343" s="46"/>
      <c r="M343" s="231"/>
      <c r="N343" s="23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199</v>
      </c>
      <c r="AU343" s="19" t="s">
        <v>82</v>
      </c>
    </row>
    <row r="344" spans="1:47" s="2" customFormat="1" ht="12">
      <c r="A344" s="40"/>
      <c r="B344" s="41"/>
      <c r="C344" s="42"/>
      <c r="D344" s="233" t="s">
        <v>201</v>
      </c>
      <c r="E344" s="42"/>
      <c r="F344" s="234" t="s">
        <v>488</v>
      </c>
      <c r="G344" s="42"/>
      <c r="H344" s="42"/>
      <c r="I344" s="230"/>
      <c r="J344" s="42"/>
      <c r="K344" s="42"/>
      <c r="L344" s="46"/>
      <c r="M344" s="231"/>
      <c r="N344" s="232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201</v>
      </c>
      <c r="AU344" s="19" t="s">
        <v>82</v>
      </c>
    </row>
    <row r="345" spans="1:51" s="13" customFormat="1" ht="12">
      <c r="A345" s="13"/>
      <c r="B345" s="235"/>
      <c r="C345" s="236"/>
      <c r="D345" s="228" t="s">
        <v>203</v>
      </c>
      <c r="E345" s="237" t="s">
        <v>19</v>
      </c>
      <c r="F345" s="238" t="s">
        <v>1796</v>
      </c>
      <c r="G345" s="236"/>
      <c r="H345" s="237" t="s">
        <v>19</v>
      </c>
      <c r="I345" s="239"/>
      <c r="J345" s="236"/>
      <c r="K345" s="236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203</v>
      </c>
      <c r="AU345" s="244" t="s">
        <v>82</v>
      </c>
      <c r="AV345" s="13" t="s">
        <v>80</v>
      </c>
      <c r="AW345" s="13" t="s">
        <v>34</v>
      </c>
      <c r="AX345" s="13" t="s">
        <v>72</v>
      </c>
      <c r="AY345" s="244" t="s">
        <v>190</v>
      </c>
    </row>
    <row r="346" spans="1:51" s="13" customFormat="1" ht="12">
      <c r="A346" s="13"/>
      <c r="B346" s="235"/>
      <c r="C346" s="236"/>
      <c r="D346" s="228" t="s">
        <v>203</v>
      </c>
      <c r="E346" s="237" t="s">
        <v>19</v>
      </c>
      <c r="F346" s="238" t="s">
        <v>489</v>
      </c>
      <c r="G346" s="236"/>
      <c r="H346" s="237" t="s">
        <v>19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203</v>
      </c>
      <c r="AU346" s="244" t="s">
        <v>82</v>
      </c>
      <c r="AV346" s="13" t="s">
        <v>80</v>
      </c>
      <c r="AW346" s="13" t="s">
        <v>34</v>
      </c>
      <c r="AX346" s="13" t="s">
        <v>72</v>
      </c>
      <c r="AY346" s="244" t="s">
        <v>190</v>
      </c>
    </row>
    <row r="347" spans="1:51" s="14" customFormat="1" ht="12">
      <c r="A347" s="14"/>
      <c r="B347" s="245"/>
      <c r="C347" s="246"/>
      <c r="D347" s="228" t="s">
        <v>203</v>
      </c>
      <c r="E347" s="247" t="s">
        <v>19</v>
      </c>
      <c r="F347" s="248" t="s">
        <v>490</v>
      </c>
      <c r="G347" s="246"/>
      <c r="H347" s="249">
        <v>8.307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203</v>
      </c>
      <c r="AU347" s="255" t="s">
        <v>82</v>
      </c>
      <c r="AV347" s="14" t="s">
        <v>82</v>
      </c>
      <c r="AW347" s="14" t="s">
        <v>34</v>
      </c>
      <c r="AX347" s="14" t="s">
        <v>72</v>
      </c>
      <c r="AY347" s="255" t="s">
        <v>190</v>
      </c>
    </row>
    <row r="348" spans="1:51" s="14" customFormat="1" ht="12">
      <c r="A348" s="14"/>
      <c r="B348" s="245"/>
      <c r="C348" s="246"/>
      <c r="D348" s="228" t="s">
        <v>203</v>
      </c>
      <c r="E348" s="247" t="s">
        <v>19</v>
      </c>
      <c r="F348" s="248" t="s">
        <v>491</v>
      </c>
      <c r="G348" s="246"/>
      <c r="H348" s="249">
        <v>3.348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203</v>
      </c>
      <c r="AU348" s="255" t="s">
        <v>82</v>
      </c>
      <c r="AV348" s="14" t="s">
        <v>82</v>
      </c>
      <c r="AW348" s="14" t="s">
        <v>34</v>
      </c>
      <c r="AX348" s="14" t="s">
        <v>72</v>
      </c>
      <c r="AY348" s="255" t="s">
        <v>190</v>
      </c>
    </row>
    <row r="349" spans="1:51" s="14" customFormat="1" ht="12">
      <c r="A349" s="14"/>
      <c r="B349" s="245"/>
      <c r="C349" s="246"/>
      <c r="D349" s="228" t="s">
        <v>203</v>
      </c>
      <c r="E349" s="247" t="s">
        <v>19</v>
      </c>
      <c r="F349" s="248" t="s">
        <v>492</v>
      </c>
      <c r="G349" s="246"/>
      <c r="H349" s="249">
        <v>0.385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203</v>
      </c>
      <c r="AU349" s="255" t="s">
        <v>82</v>
      </c>
      <c r="AV349" s="14" t="s">
        <v>82</v>
      </c>
      <c r="AW349" s="14" t="s">
        <v>34</v>
      </c>
      <c r="AX349" s="14" t="s">
        <v>72</v>
      </c>
      <c r="AY349" s="255" t="s">
        <v>190</v>
      </c>
    </row>
    <row r="350" spans="1:51" s="15" customFormat="1" ht="12">
      <c r="A350" s="15"/>
      <c r="B350" s="256"/>
      <c r="C350" s="257"/>
      <c r="D350" s="228" t="s">
        <v>203</v>
      </c>
      <c r="E350" s="258" t="s">
        <v>19</v>
      </c>
      <c r="F350" s="259" t="s">
        <v>207</v>
      </c>
      <c r="G350" s="257"/>
      <c r="H350" s="260">
        <v>12.04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6" t="s">
        <v>203</v>
      </c>
      <c r="AU350" s="266" t="s">
        <v>82</v>
      </c>
      <c r="AV350" s="15" t="s">
        <v>208</v>
      </c>
      <c r="AW350" s="15" t="s">
        <v>34</v>
      </c>
      <c r="AX350" s="15" t="s">
        <v>80</v>
      </c>
      <c r="AY350" s="266" t="s">
        <v>190</v>
      </c>
    </row>
    <row r="351" spans="1:65" s="2" customFormat="1" ht="16.5" customHeight="1">
      <c r="A351" s="40"/>
      <c r="B351" s="41"/>
      <c r="C351" s="215" t="s">
        <v>493</v>
      </c>
      <c r="D351" s="215" t="s">
        <v>192</v>
      </c>
      <c r="E351" s="216" t="s">
        <v>494</v>
      </c>
      <c r="F351" s="217" t="s">
        <v>495</v>
      </c>
      <c r="G351" s="218" t="s">
        <v>195</v>
      </c>
      <c r="H351" s="219">
        <v>59.22</v>
      </c>
      <c r="I351" s="220"/>
      <c r="J351" s="221">
        <f>ROUND(I351*H351,2)</f>
        <v>0</v>
      </c>
      <c r="K351" s="217" t="s">
        <v>196</v>
      </c>
      <c r="L351" s="46"/>
      <c r="M351" s="222" t="s">
        <v>19</v>
      </c>
      <c r="N351" s="223" t="s">
        <v>43</v>
      </c>
      <c r="O351" s="86"/>
      <c r="P351" s="224">
        <f>O351*H351</f>
        <v>0</v>
      </c>
      <c r="Q351" s="224">
        <v>0.0013</v>
      </c>
      <c r="R351" s="224">
        <f>Q351*H351</f>
        <v>0.076986</v>
      </c>
      <c r="S351" s="224">
        <v>0</v>
      </c>
      <c r="T351" s="22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6" t="s">
        <v>208</v>
      </c>
      <c r="AT351" s="226" t="s">
        <v>192</v>
      </c>
      <c r="AU351" s="226" t="s">
        <v>82</v>
      </c>
      <c r="AY351" s="19" t="s">
        <v>190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9" t="s">
        <v>80</v>
      </c>
      <c r="BK351" s="227">
        <f>ROUND(I351*H351,2)</f>
        <v>0</v>
      </c>
      <c r="BL351" s="19" t="s">
        <v>208</v>
      </c>
      <c r="BM351" s="226" t="s">
        <v>1797</v>
      </c>
    </row>
    <row r="352" spans="1:47" s="2" customFormat="1" ht="12">
      <c r="A352" s="40"/>
      <c r="B352" s="41"/>
      <c r="C352" s="42"/>
      <c r="D352" s="228" t="s">
        <v>199</v>
      </c>
      <c r="E352" s="42"/>
      <c r="F352" s="229" t="s">
        <v>497</v>
      </c>
      <c r="G352" s="42"/>
      <c r="H352" s="42"/>
      <c r="I352" s="230"/>
      <c r="J352" s="42"/>
      <c r="K352" s="42"/>
      <c r="L352" s="46"/>
      <c r="M352" s="231"/>
      <c r="N352" s="23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199</v>
      </c>
      <c r="AU352" s="19" t="s">
        <v>82</v>
      </c>
    </row>
    <row r="353" spans="1:47" s="2" customFormat="1" ht="12">
      <c r="A353" s="40"/>
      <c r="B353" s="41"/>
      <c r="C353" s="42"/>
      <c r="D353" s="233" t="s">
        <v>201</v>
      </c>
      <c r="E353" s="42"/>
      <c r="F353" s="234" t="s">
        <v>498</v>
      </c>
      <c r="G353" s="42"/>
      <c r="H353" s="42"/>
      <c r="I353" s="230"/>
      <c r="J353" s="42"/>
      <c r="K353" s="42"/>
      <c r="L353" s="46"/>
      <c r="M353" s="231"/>
      <c r="N353" s="232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201</v>
      </c>
      <c r="AU353" s="19" t="s">
        <v>82</v>
      </c>
    </row>
    <row r="354" spans="1:51" s="13" customFormat="1" ht="12">
      <c r="A354" s="13"/>
      <c r="B354" s="235"/>
      <c r="C354" s="236"/>
      <c r="D354" s="228" t="s">
        <v>203</v>
      </c>
      <c r="E354" s="237" t="s">
        <v>19</v>
      </c>
      <c r="F354" s="238" t="s">
        <v>1796</v>
      </c>
      <c r="G354" s="236"/>
      <c r="H354" s="237" t="s">
        <v>19</v>
      </c>
      <c r="I354" s="239"/>
      <c r="J354" s="236"/>
      <c r="K354" s="236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203</v>
      </c>
      <c r="AU354" s="244" t="s">
        <v>82</v>
      </c>
      <c r="AV354" s="13" t="s">
        <v>80</v>
      </c>
      <c r="AW354" s="13" t="s">
        <v>34</v>
      </c>
      <c r="AX354" s="13" t="s">
        <v>72</v>
      </c>
      <c r="AY354" s="244" t="s">
        <v>190</v>
      </c>
    </row>
    <row r="355" spans="1:51" s="13" customFormat="1" ht="12">
      <c r="A355" s="13"/>
      <c r="B355" s="235"/>
      <c r="C355" s="236"/>
      <c r="D355" s="228" t="s">
        <v>203</v>
      </c>
      <c r="E355" s="237" t="s">
        <v>19</v>
      </c>
      <c r="F355" s="238" t="s">
        <v>499</v>
      </c>
      <c r="G355" s="236"/>
      <c r="H355" s="237" t="s">
        <v>19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203</v>
      </c>
      <c r="AU355" s="244" t="s">
        <v>82</v>
      </c>
      <c r="AV355" s="13" t="s">
        <v>80</v>
      </c>
      <c r="AW355" s="13" t="s">
        <v>34</v>
      </c>
      <c r="AX355" s="13" t="s">
        <v>72</v>
      </c>
      <c r="AY355" s="244" t="s">
        <v>190</v>
      </c>
    </row>
    <row r="356" spans="1:51" s="14" customFormat="1" ht="12">
      <c r="A356" s="14"/>
      <c r="B356" s="245"/>
      <c r="C356" s="246"/>
      <c r="D356" s="228" t="s">
        <v>203</v>
      </c>
      <c r="E356" s="247" t="s">
        <v>19</v>
      </c>
      <c r="F356" s="248" t="s">
        <v>500</v>
      </c>
      <c r="G356" s="246"/>
      <c r="H356" s="249">
        <v>39.78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203</v>
      </c>
      <c r="AU356" s="255" t="s">
        <v>82</v>
      </c>
      <c r="AV356" s="14" t="s">
        <v>82</v>
      </c>
      <c r="AW356" s="14" t="s">
        <v>34</v>
      </c>
      <c r="AX356" s="14" t="s">
        <v>72</v>
      </c>
      <c r="AY356" s="255" t="s">
        <v>190</v>
      </c>
    </row>
    <row r="357" spans="1:51" s="14" customFormat="1" ht="12">
      <c r="A357" s="14"/>
      <c r="B357" s="245"/>
      <c r="C357" s="246"/>
      <c r="D357" s="228" t="s">
        <v>203</v>
      </c>
      <c r="E357" s="247" t="s">
        <v>19</v>
      </c>
      <c r="F357" s="248" t="s">
        <v>501</v>
      </c>
      <c r="G357" s="246"/>
      <c r="H357" s="249">
        <v>2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203</v>
      </c>
      <c r="AU357" s="255" t="s">
        <v>82</v>
      </c>
      <c r="AV357" s="14" t="s">
        <v>82</v>
      </c>
      <c r="AW357" s="14" t="s">
        <v>34</v>
      </c>
      <c r="AX357" s="14" t="s">
        <v>72</v>
      </c>
      <c r="AY357" s="255" t="s">
        <v>190</v>
      </c>
    </row>
    <row r="358" spans="1:51" s="14" customFormat="1" ht="12">
      <c r="A358" s="14"/>
      <c r="B358" s="245"/>
      <c r="C358" s="246"/>
      <c r="D358" s="228" t="s">
        <v>203</v>
      </c>
      <c r="E358" s="247" t="s">
        <v>19</v>
      </c>
      <c r="F358" s="248" t="s">
        <v>502</v>
      </c>
      <c r="G358" s="246"/>
      <c r="H358" s="249">
        <v>5.04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203</v>
      </c>
      <c r="AU358" s="255" t="s">
        <v>82</v>
      </c>
      <c r="AV358" s="14" t="s">
        <v>82</v>
      </c>
      <c r="AW358" s="14" t="s">
        <v>34</v>
      </c>
      <c r="AX358" s="14" t="s">
        <v>72</v>
      </c>
      <c r="AY358" s="255" t="s">
        <v>190</v>
      </c>
    </row>
    <row r="359" spans="1:51" s="14" customFormat="1" ht="12">
      <c r="A359" s="14"/>
      <c r="B359" s="245"/>
      <c r="C359" s="246"/>
      <c r="D359" s="228" t="s">
        <v>203</v>
      </c>
      <c r="E359" s="247" t="s">
        <v>19</v>
      </c>
      <c r="F359" s="248" t="s">
        <v>503</v>
      </c>
      <c r="G359" s="246"/>
      <c r="H359" s="249">
        <v>12.4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203</v>
      </c>
      <c r="AU359" s="255" t="s">
        <v>82</v>
      </c>
      <c r="AV359" s="14" t="s">
        <v>82</v>
      </c>
      <c r="AW359" s="14" t="s">
        <v>34</v>
      </c>
      <c r="AX359" s="14" t="s">
        <v>72</v>
      </c>
      <c r="AY359" s="255" t="s">
        <v>190</v>
      </c>
    </row>
    <row r="360" spans="1:51" s="15" customFormat="1" ht="12">
      <c r="A360" s="15"/>
      <c r="B360" s="256"/>
      <c r="C360" s="257"/>
      <c r="D360" s="228" t="s">
        <v>203</v>
      </c>
      <c r="E360" s="258" t="s">
        <v>19</v>
      </c>
      <c r="F360" s="259" t="s">
        <v>207</v>
      </c>
      <c r="G360" s="257"/>
      <c r="H360" s="260">
        <v>59.22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6" t="s">
        <v>203</v>
      </c>
      <c r="AU360" s="266" t="s">
        <v>82</v>
      </c>
      <c r="AV360" s="15" t="s">
        <v>208</v>
      </c>
      <c r="AW360" s="15" t="s">
        <v>34</v>
      </c>
      <c r="AX360" s="15" t="s">
        <v>80</v>
      </c>
      <c r="AY360" s="266" t="s">
        <v>190</v>
      </c>
    </row>
    <row r="361" spans="1:65" s="2" customFormat="1" ht="16.5" customHeight="1">
      <c r="A361" s="40"/>
      <c r="B361" s="41"/>
      <c r="C361" s="215" t="s">
        <v>504</v>
      </c>
      <c r="D361" s="215" t="s">
        <v>192</v>
      </c>
      <c r="E361" s="216" t="s">
        <v>505</v>
      </c>
      <c r="F361" s="217" t="s">
        <v>506</v>
      </c>
      <c r="G361" s="218" t="s">
        <v>195</v>
      </c>
      <c r="H361" s="219">
        <v>59.22</v>
      </c>
      <c r="I361" s="220"/>
      <c r="J361" s="221">
        <f>ROUND(I361*H361,2)</f>
        <v>0</v>
      </c>
      <c r="K361" s="217" t="s">
        <v>196</v>
      </c>
      <c r="L361" s="46"/>
      <c r="M361" s="222" t="s">
        <v>19</v>
      </c>
      <c r="N361" s="223" t="s">
        <v>43</v>
      </c>
      <c r="O361" s="86"/>
      <c r="P361" s="224">
        <f>O361*H361</f>
        <v>0</v>
      </c>
      <c r="Q361" s="224">
        <v>4E-05</v>
      </c>
      <c r="R361" s="224">
        <f>Q361*H361</f>
        <v>0.0023688000000000003</v>
      </c>
      <c r="S361" s="224">
        <v>0</v>
      </c>
      <c r="T361" s="22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6" t="s">
        <v>208</v>
      </c>
      <c r="AT361" s="226" t="s">
        <v>192</v>
      </c>
      <c r="AU361" s="226" t="s">
        <v>82</v>
      </c>
      <c r="AY361" s="19" t="s">
        <v>190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9" t="s">
        <v>80</v>
      </c>
      <c r="BK361" s="227">
        <f>ROUND(I361*H361,2)</f>
        <v>0</v>
      </c>
      <c r="BL361" s="19" t="s">
        <v>208</v>
      </c>
      <c r="BM361" s="226" t="s">
        <v>1798</v>
      </c>
    </row>
    <row r="362" spans="1:47" s="2" customFormat="1" ht="12">
      <c r="A362" s="40"/>
      <c r="B362" s="41"/>
      <c r="C362" s="42"/>
      <c r="D362" s="228" t="s">
        <v>199</v>
      </c>
      <c r="E362" s="42"/>
      <c r="F362" s="229" t="s">
        <v>508</v>
      </c>
      <c r="G362" s="42"/>
      <c r="H362" s="42"/>
      <c r="I362" s="230"/>
      <c r="J362" s="42"/>
      <c r="K362" s="42"/>
      <c r="L362" s="46"/>
      <c r="M362" s="231"/>
      <c r="N362" s="232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199</v>
      </c>
      <c r="AU362" s="19" t="s">
        <v>82</v>
      </c>
    </row>
    <row r="363" spans="1:47" s="2" customFormat="1" ht="12">
      <c r="A363" s="40"/>
      <c r="B363" s="41"/>
      <c r="C363" s="42"/>
      <c r="D363" s="233" t="s">
        <v>201</v>
      </c>
      <c r="E363" s="42"/>
      <c r="F363" s="234" t="s">
        <v>509</v>
      </c>
      <c r="G363" s="42"/>
      <c r="H363" s="42"/>
      <c r="I363" s="230"/>
      <c r="J363" s="42"/>
      <c r="K363" s="42"/>
      <c r="L363" s="46"/>
      <c r="M363" s="231"/>
      <c r="N363" s="232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201</v>
      </c>
      <c r="AU363" s="19" t="s">
        <v>82</v>
      </c>
    </row>
    <row r="364" spans="1:51" s="13" customFormat="1" ht="12">
      <c r="A364" s="13"/>
      <c r="B364" s="235"/>
      <c r="C364" s="236"/>
      <c r="D364" s="228" t="s">
        <v>203</v>
      </c>
      <c r="E364" s="237" t="s">
        <v>19</v>
      </c>
      <c r="F364" s="238" t="s">
        <v>510</v>
      </c>
      <c r="G364" s="236"/>
      <c r="H364" s="237" t="s">
        <v>19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203</v>
      </c>
      <c r="AU364" s="244" t="s">
        <v>82</v>
      </c>
      <c r="AV364" s="13" t="s">
        <v>80</v>
      </c>
      <c r="AW364" s="13" t="s">
        <v>34</v>
      </c>
      <c r="AX364" s="13" t="s">
        <v>72</v>
      </c>
      <c r="AY364" s="244" t="s">
        <v>190</v>
      </c>
    </row>
    <row r="365" spans="1:51" s="14" customFormat="1" ht="12">
      <c r="A365" s="14"/>
      <c r="B365" s="245"/>
      <c r="C365" s="246"/>
      <c r="D365" s="228" t="s">
        <v>203</v>
      </c>
      <c r="E365" s="247" t="s">
        <v>19</v>
      </c>
      <c r="F365" s="248" t="s">
        <v>511</v>
      </c>
      <c r="G365" s="246"/>
      <c r="H365" s="249">
        <v>59.22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203</v>
      </c>
      <c r="AU365" s="255" t="s">
        <v>82</v>
      </c>
      <c r="AV365" s="14" t="s">
        <v>82</v>
      </c>
      <c r="AW365" s="14" t="s">
        <v>34</v>
      </c>
      <c r="AX365" s="14" t="s">
        <v>72</v>
      </c>
      <c r="AY365" s="255" t="s">
        <v>190</v>
      </c>
    </row>
    <row r="366" spans="1:51" s="15" customFormat="1" ht="12">
      <c r="A366" s="15"/>
      <c r="B366" s="256"/>
      <c r="C366" s="257"/>
      <c r="D366" s="228" t="s">
        <v>203</v>
      </c>
      <c r="E366" s="258" t="s">
        <v>19</v>
      </c>
      <c r="F366" s="259" t="s">
        <v>207</v>
      </c>
      <c r="G366" s="257"/>
      <c r="H366" s="260">
        <v>59.22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6" t="s">
        <v>203</v>
      </c>
      <c r="AU366" s="266" t="s">
        <v>82</v>
      </c>
      <c r="AV366" s="15" t="s">
        <v>208</v>
      </c>
      <c r="AW366" s="15" t="s">
        <v>34</v>
      </c>
      <c r="AX366" s="15" t="s">
        <v>80</v>
      </c>
      <c r="AY366" s="266" t="s">
        <v>190</v>
      </c>
    </row>
    <row r="367" spans="1:65" s="2" customFormat="1" ht="24.15" customHeight="1">
      <c r="A367" s="40"/>
      <c r="B367" s="41"/>
      <c r="C367" s="215" t="s">
        <v>512</v>
      </c>
      <c r="D367" s="215" t="s">
        <v>192</v>
      </c>
      <c r="E367" s="216" t="s">
        <v>513</v>
      </c>
      <c r="F367" s="217" t="s">
        <v>514</v>
      </c>
      <c r="G367" s="218" t="s">
        <v>380</v>
      </c>
      <c r="H367" s="219">
        <v>0.607</v>
      </c>
      <c r="I367" s="220"/>
      <c r="J367" s="221">
        <f>ROUND(I367*H367,2)</f>
        <v>0</v>
      </c>
      <c r="K367" s="217" t="s">
        <v>196</v>
      </c>
      <c r="L367" s="46"/>
      <c r="M367" s="222" t="s">
        <v>19</v>
      </c>
      <c r="N367" s="223" t="s">
        <v>43</v>
      </c>
      <c r="O367" s="86"/>
      <c r="P367" s="224">
        <f>O367*H367</f>
        <v>0</v>
      </c>
      <c r="Q367" s="224">
        <v>1.0383</v>
      </c>
      <c r="R367" s="224">
        <f>Q367*H367</f>
        <v>0.6302481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208</v>
      </c>
      <c r="AT367" s="226" t="s">
        <v>192</v>
      </c>
      <c r="AU367" s="226" t="s">
        <v>82</v>
      </c>
      <c r="AY367" s="19" t="s">
        <v>190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80</v>
      </c>
      <c r="BK367" s="227">
        <f>ROUND(I367*H367,2)</f>
        <v>0</v>
      </c>
      <c r="BL367" s="19" t="s">
        <v>208</v>
      </c>
      <c r="BM367" s="226" t="s">
        <v>1799</v>
      </c>
    </row>
    <row r="368" spans="1:47" s="2" customFormat="1" ht="12">
      <c r="A368" s="40"/>
      <c r="B368" s="41"/>
      <c r="C368" s="42"/>
      <c r="D368" s="228" t="s">
        <v>199</v>
      </c>
      <c r="E368" s="42"/>
      <c r="F368" s="229" t="s">
        <v>516</v>
      </c>
      <c r="G368" s="42"/>
      <c r="H368" s="42"/>
      <c r="I368" s="230"/>
      <c r="J368" s="42"/>
      <c r="K368" s="42"/>
      <c r="L368" s="46"/>
      <c r="M368" s="231"/>
      <c r="N368" s="232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199</v>
      </c>
      <c r="AU368" s="19" t="s">
        <v>82</v>
      </c>
    </row>
    <row r="369" spans="1:47" s="2" customFormat="1" ht="12">
      <c r="A369" s="40"/>
      <c r="B369" s="41"/>
      <c r="C369" s="42"/>
      <c r="D369" s="233" t="s">
        <v>201</v>
      </c>
      <c r="E369" s="42"/>
      <c r="F369" s="234" t="s">
        <v>517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201</v>
      </c>
      <c r="AU369" s="19" t="s">
        <v>82</v>
      </c>
    </row>
    <row r="370" spans="1:51" s="13" customFormat="1" ht="12">
      <c r="A370" s="13"/>
      <c r="B370" s="235"/>
      <c r="C370" s="236"/>
      <c r="D370" s="228" t="s">
        <v>203</v>
      </c>
      <c r="E370" s="237" t="s">
        <v>19</v>
      </c>
      <c r="F370" s="238" t="s">
        <v>518</v>
      </c>
      <c r="G370" s="236"/>
      <c r="H370" s="237" t="s">
        <v>19</v>
      </c>
      <c r="I370" s="239"/>
      <c r="J370" s="236"/>
      <c r="K370" s="236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203</v>
      </c>
      <c r="AU370" s="244" t="s">
        <v>82</v>
      </c>
      <c r="AV370" s="13" t="s">
        <v>80</v>
      </c>
      <c r="AW370" s="13" t="s">
        <v>34</v>
      </c>
      <c r="AX370" s="13" t="s">
        <v>72</v>
      </c>
      <c r="AY370" s="244" t="s">
        <v>190</v>
      </c>
    </row>
    <row r="371" spans="1:51" s="13" customFormat="1" ht="12">
      <c r="A371" s="13"/>
      <c r="B371" s="235"/>
      <c r="C371" s="236"/>
      <c r="D371" s="228" t="s">
        <v>203</v>
      </c>
      <c r="E371" s="237" t="s">
        <v>19</v>
      </c>
      <c r="F371" s="238" t="s">
        <v>519</v>
      </c>
      <c r="G371" s="236"/>
      <c r="H371" s="237" t="s">
        <v>19</v>
      </c>
      <c r="I371" s="239"/>
      <c r="J371" s="236"/>
      <c r="K371" s="236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203</v>
      </c>
      <c r="AU371" s="244" t="s">
        <v>82</v>
      </c>
      <c r="AV371" s="13" t="s">
        <v>80</v>
      </c>
      <c r="AW371" s="13" t="s">
        <v>34</v>
      </c>
      <c r="AX371" s="13" t="s">
        <v>72</v>
      </c>
      <c r="AY371" s="244" t="s">
        <v>190</v>
      </c>
    </row>
    <row r="372" spans="1:51" s="14" customFormat="1" ht="12">
      <c r="A372" s="14"/>
      <c r="B372" s="245"/>
      <c r="C372" s="246"/>
      <c r="D372" s="228" t="s">
        <v>203</v>
      </c>
      <c r="E372" s="247" t="s">
        <v>19</v>
      </c>
      <c r="F372" s="248" t="s">
        <v>520</v>
      </c>
      <c r="G372" s="246"/>
      <c r="H372" s="249">
        <v>0.607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203</v>
      </c>
      <c r="AU372" s="255" t="s">
        <v>82</v>
      </c>
      <c r="AV372" s="14" t="s">
        <v>82</v>
      </c>
      <c r="AW372" s="14" t="s">
        <v>34</v>
      </c>
      <c r="AX372" s="14" t="s">
        <v>72</v>
      </c>
      <c r="AY372" s="255" t="s">
        <v>190</v>
      </c>
    </row>
    <row r="373" spans="1:51" s="15" customFormat="1" ht="12">
      <c r="A373" s="15"/>
      <c r="B373" s="256"/>
      <c r="C373" s="257"/>
      <c r="D373" s="228" t="s">
        <v>203</v>
      </c>
      <c r="E373" s="258" t="s">
        <v>19</v>
      </c>
      <c r="F373" s="259" t="s">
        <v>207</v>
      </c>
      <c r="G373" s="257"/>
      <c r="H373" s="260">
        <v>0.607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6" t="s">
        <v>203</v>
      </c>
      <c r="AU373" s="266" t="s">
        <v>82</v>
      </c>
      <c r="AV373" s="15" t="s">
        <v>208</v>
      </c>
      <c r="AW373" s="15" t="s">
        <v>34</v>
      </c>
      <c r="AX373" s="15" t="s">
        <v>80</v>
      </c>
      <c r="AY373" s="266" t="s">
        <v>190</v>
      </c>
    </row>
    <row r="374" spans="1:65" s="2" customFormat="1" ht="24.15" customHeight="1">
      <c r="A374" s="40"/>
      <c r="B374" s="41"/>
      <c r="C374" s="215" t="s">
        <v>521</v>
      </c>
      <c r="D374" s="215" t="s">
        <v>192</v>
      </c>
      <c r="E374" s="216" t="s">
        <v>522</v>
      </c>
      <c r="F374" s="217" t="s">
        <v>523</v>
      </c>
      <c r="G374" s="218" t="s">
        <v>380</v>
      </c>
      <c r="H374" s="219">
        <v>0.183</v>
      </c>
      <c r="I374" s="220"/>
      <c r="J374" s="221">
        <f>ROUND(I374*H374,2)</f>
        <v>0</v>
      </c>
      <c r="K374" s="217" t="s">
        <v>196</v>
      </c>
      <c r="L374" s="46"/>
      <c r="M374" s="222" t="s">
        <v>19</v>
      </c>
      <c r="N374" s="223" t="s">
        <v>43</v>
      </c>
      <c r="O374" s="86"/>
      <c r="P374" s="224">
        <f>O374*H374</f>
        <v>0</v>
      </c>
      <c r="Q374" s="224">
        <v>1.05974</v>
      </c>
      <c r="R374" s="224">
        <f>Q374*H374</f>
        <v>0.19393241999999997</v>
      </c>
      <c r="S374" s="224">
        <v>0</v>
      </c>
      <c r="T374" s="22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6" t="s">
        <v>208</v>
      </c>
      <c r="AT374" s="226" t="s">
        <v>192</v>
      </c>
      <c r="AU374" s="226" t="s">
        <v>82</v>
      </c>
      <c r="AY374" s="19" t="s">
        <v>190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19" t="s">
        <v>80</v>
      </c>
      <c r="BK374" s="227">
        <f>ROUND(I374*H374,2)</f>
        <v>0</v>
      </c>
      <c r="BL374" s="19" t="s">
        <v>208</v>
      </c>
      <c r="BM374" s="226" t="s">
        <v>1800</v>
      </c>
    </row>
    <row r="375" spans="1:47" s="2" customFormat="1" ht="12">
      <c r="A375" s="40"/>
      <c r="B375" s="41"/>
      <c r="C375" s="42"/>
      <c r="D375" s="228" t="s">
        <v>199</v>
      </c>
      <c r="E375" s="42"/>
      <c r="F375" s="229" t="s">
        <v>525</v>
      </c>
      <c r="G375" s="42"/>
      <c r="H375" s="42"/>
      <c r="I375" s="230"/>
      <c r="J375" s="42"/>
      <c r="K375" s="42"/>
      <c r="L375" s="46"/>
      <c r="M375" s="231"/>
      <c r="N375" s="232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199</v>
      </c>
      <c r="AU375" s="19" t="s">
        <v>82</v>
      </c>
    </row>
    <row r="376" spans="1:47" s="2" customFormat="1" ht="12">
      <c r="A376" s="40"/>
      <c r="B376" s="41"/>
      <c r="C376" s="42"/>
      <c r="D376" s="233" t="s">
        <v>201</v>
      </c>
      <c r="E376" s="42"/>
      <c r="F376" s="234" t="s">
        <v>526</v>
      </c>
      <c r="G376" s="42"/>
      <c r="H376" s="42"/>
      <c r="I376" s="230"/>
      <c r="J376" s="42"/>
      <c r="K376" s="42"/>
      <c r="L376" s="46"/>
      <c r="M376" s="231"/>
      <c r="N376" s="232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201</v>
      </c>
      <c r="AU376" s="19" t="s">
        <v>82</v>
      </c>
    </row>
    <row r="377" spans="1:51" s="13" customFormat="1" ht="12">
      <c r="A377" s="13"/>
      <c r="B377" s="235"/>
      <c r="C377" s="236"/>
      <c r="D377" s="228" t="s">
        <v>203</v>
      </c>
      <c r="E377" s="237" t="s">
        <v>19</v>
      </c>
      <c r="F377" s="238" t="s">
        <v>518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203</v>
      </c>
      <c r="AU377" s="244" t="s">
        <v>82</v>
      </c>
      <c r="AV377" s="13" t="s">
        <v>80</v>
      </c>
      <c r="AW377" s="13" t="s">
        <v>34</v>
      </c>
      <c r="AX377" s="13" t="s">
        <v>72</v>
      </c>
      <c r="AY377" s="244" t="s">
        <v>190</v>
      </c>
    </row>
    <row r="378" spans="1:51" s="13" customFormat="1" ht="12">
      <c r="A378" s="13"/>
      <c r="B378" s="235"/>
      <c r="C378" s="236"/>
      <c r="D378" s="228" t="s">
        <v>203</v>
      </c>
      <c r="E378" s="237" t="s">
        <v>19</v>
      </c>
      <c r="F378" s="238" t="s">
        <v>527</v>
      </c>
      <c r="G378" s="236"/>
      <c r="H378" s="237" t="s">
        <v>19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203</v>
      </c>
      <c r="AU378" s="244" t="s">
        <v>82</v>
      </c>
      <c r="AV378" s="13" t="s">
        <v>80</v>
      </c>
      <c r="AW378" s="13" t="s">
        <v>34</v>
      </c>
      <c r="AX378" s="13" t="s">
        <v>72</v>
      </c>
      <c r="AY378" s="244" t="s">
        <v>190</v>
      </c>
    </row>
    <row r="379" spans="1:51" s="14" customFormat="1" ht="12">
      <c r="A379" s="14"/>
      <c r="B379" s="245"/>
      <c r="C379" s="246"/>
      <c r="D379" s="228" t="s">
        <v>203</v>
      </c>
      <c r="E379" s="247" t="s">
        <v>19</v>
      </c>
      <c r="F379" s="248" t="s">
        <v>528</v>
      </c>
      <c r="G379" s="246"/>
      <c r="H379" s="249">
        <v>0.183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203</v>
      </c>
      <c r="AU379" s="255" t="s">
        <v>82</v>
      </c>
      <c r="AV379" s="14" t="s">
        <v>82</v>
      </c>
      <c r="AW379" s="14" t="s">
        <v>34</v>
      </c>
      <c r="AX379" s="14" t="s">
        <v>72</v>
      </c>
      <c r="AY379" s="255" t="s">
        <v>190</v>
      </c>
    </row>
    <row r="380" spans="1:51" s="15" customFormat="1" ht="12">
      <c r="A380" s="15"/>
      <c r="B380" s="256"/>
      <c r="C380" s="257"/>
      <c r="D380" s="228" t="s">
        <v>203</v>
      </c>
      <c r="E380" s="258" t="s">
        <v>19</v>
      </c>
      <c r="F380" s="259" t="s">
        <v>207</v>
      </c>
      <c r="G380" s="257"/>
      <c r="H380" s="260">
        <v>0.183</v>
      </c>
      <c r="I380" s="261"/>
      <c r="J380" s="257"/>
      <c r="K380" s="257"/>
      <c r="L380" s="262"/>
      <c r="M380" s="263"/>
      <c r="N380" s="264"/>
      <c r="O380" s="264"/>
      <c r="P380" s="264"/>
      <c r="Q380" s="264"/>
      <c r="R380" s="264"/>
      <c r="S380" s="264"/>
      <c r="T380" s="26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6" t="s">
        <v>203</v>
      </c>
      <c r="AU380" s="266" t="s">
        <v>82</v>
      </c>
      <c r="AV380" s="15" t="s">
        <v>208</v>
      </c>
      <c r="AW380" s="15" t="s">
        <v>34</v>
      </c>
      <c r="AX380" s="15" t="s">
        <v>80</v>
      </c>
      <c r="AY380" s="266" t="s">
        <v>190</v>
      </c>
    </row>
    <row r="381" spans="1:63" s="12" customFormat="1" ht="22.8" customHeight="1">
      <c r="A381" s="12"/>
      <c r="B381" s="199"/>
      <c r="C381" s="200"/>
      <c r="D381" s="201" t="s">
        <v>71</v>
      </c>
      <c r="E381" s="213" t="s">
        <v>94</v>
      </c>
      <c r="F381" s="213" t="s">
        <v>529</v>
      </c>
      <c r="G381" s="200"/>
      <c r="H381" s="200"/>
      <c r="I381" s="203"/>
      <c r="J381" s="214">
        <f>BK381</f>
        <v>0</v>
      </c>
      <c r="K381" s="200"/>
      <c r="L381" s="205"/>
      <c r="M381" s="206"/>
      <c r="N381" s="207"/>
      <c r="O381" s="207"/>
      <c r="P381" s="208">
        <f>SUM(P382:P402)</f>
        <v>0</v>
      </c>
      <c r="Q381" s="207"/>
      <c r="R381" s="208">
        <f>SUM(R382:R402)</f>
        <v>0.24265051999999998</v>
      </c>
      <c r="S381" s="207"/>
      <c r="T381" s="209">
        <f>SUM(T382:T402)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0" t="s">
        <v>80</v>
      </c>
      <c r="AT381" s="211" t="s">
        <v>71</v>
      </c>
      <c r="AU381" s="211" t="s">
        <v>80</v>
      </c>
      <c r="AY381" s="210" t="s">
        <v>190</v>
      </c>
      <c r="BK381" s="212">
        <f>SUM(BK382:BK402)</f>
        <v>0</v>
      </c>
    </row>
    <row r="382" spans="1:65" s="2" customFormat="1" ht="33" customHeight="1">
      <c r="A382" s="40"/>
      <c r="B382" s="41"/>
      <c r="C382" s="215" t="s">
        <v>530</v>
      </c>
      <c r="D382" s="215" t="s">
        <v>192</v>
      </c>
      <c r="E382" s="216" t="s">
        <v>531</v>
      </c>
      <c r="F382" s="217" t="s">
        <v>532</v>
      </c>
      <c r="G382" s="218" t="s">
        <v>380</v>
      </c>
      <c r="H382" s="219">
        <v>0.238</v>
      </c>
      <c r="I382" s="220"/>
      <c r="J382" s="221">
        <f>ROUND(I382*H382,2)</f>
        <v>0</v>
      </c>
      <c r="K382" s="217" t="s">
        <v>196</v>
      </c>
      <c r="L382" s="46"/>
      <c r="M382" s="222" t="s">
        <v>19</v>
      </c>
      <c r="N382" s="223" t="s">
        <v>43</v>
      </c>
      <c r="O382" s="86"/>
      <c r="P382" s="224">
        <f>O382*H382</f>
        <v>0</v>
      </c>
      <c r="Q382" s="224">
        <v>0.01954</v>
      </c>
      <c r="R382" s="224">
        <f>Q382*H382</f>
        <v>0.004650519999999999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208</v>
      </c>
      <c r="AT382" s="226" t="s">
        <v>192</v>
      </c>
      <c r="AU382" s="226" t="s">
        <v>82</v>
      </c>
      <c r="AY382" s="19" t="s">
        <v>190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80</v>
      </c>
      <c r="BK382" s="227">
        <f>ROUND(I382*H382,2)</f>
        <v>0</v>
      </c>
      <c r="BL382" s="19" t="s">
        <v>208</v>
      </c>
      <c r="BM382" s="226" t="s">
        <v>1801</v>
      </c>
    </row>
    <row r="383" spans="1:47" s="2" customFormat="1" ht="12">
      <c r="A383" s="40"/>
      <c r="B383" s="41"/>
      <c r="C383" s="42"/>
      <c r="D383" s="228" t="s">
        <v>199</v>
      </c>
      <c r="E383" s="42"/>
      <c r="F383" s="229" t="s">
        <v>534</v>
      </c>
      <c r="G383" s="42"/>
      <c r="H383" s="42"/>
      <c r="I383" s="230"/>
      <c r="J383" s="42"/>
      <c r="K383" s="42"/>
      <c r="L383" s="46"/>
      <c r="M383" s="231"/>
      <c r="N383" s="232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199</v>
      </c>
      <c r="AU383" s="19" t="s">
        <v>82</v>
      </c>
    </row>
    <row r="384" spans="1:47" s="2" customFormat="1" ht="12">
      <c r="A384" s="40"/>
      <c r="B384" s="41"/>
      <c r="C384" s="42"/>
      <c r="D384" s="233" t="s">
        <v>201</v>
      </c>
      <c r="E384" s="42"/>
      <c r="F384" s="234" t="s">
        <v>535</v>
      </c>
      <c r="G384" s="42"/>
      <c r="H384" s="42"/>
      <c r="I384" s="230"/>
      <c r="J384" s="42"/>
      <c r="K384" s="42"/>
      <c r="L384" s="46"/>
      <c r="M384" s="231"/>
      <c r="N384" s="232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201</v>
      </c>
      <c r="AU384" s="19" t="s">
        <v>82</v>
      </c>
    </row>
    <row r="385" spans="1:51" s="13" customFormat="1" ht="12">
      <c r="A385" s="13"/>
      <c r="B385" s="235"/>
      <c r="C385" s="236"/>
      <c r="D385" s="228" t="s">
        <v>203</v>
      </c>
      <c r="E385" s="237" t="s">
        <v>19</v>
      </c>
      <c r="F385" s="238" t="s">
        <v>1802</v>
      </c>
      <c r="G385" s="236"/>
      <c r="H385" s="237" t="s">
        <v>19</v>
      </c>
      <c r="I385" s="239"/>
      <c r="J385" s="236"/>
      <c r="K385" s="236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203</v>
      </c>
      <c r="AU385" s="244" t="s">
        <v>82</v>
      </c>
      <c r="AV385" s="13" t="s">
        <v>80</v>
      </c>
      <c r="AW385" s="13" t="s">
        <v>34</v>
      </c>
      <c r="AX385" s="13" t="s">
        <v>72</v>
      </c>
      <c r="AY385" s="244" t="s">
        <v>190</v>
      </c>
    </row>
    <row r="386" spans="1:51" s="13" customFormat="1" ht="12">
      <c r="A386" s="13"/>
      <c r="B386" s="235"/>
      <c r="C386" s="236"/>
      <c r="D386" s="228" t="s">
        <v>203</v>
      </c>
      <c r="E386" s="237" t="s">
        <v>19</v>
      </c>
      <c r="F386" s="238" t="s">
        <v>537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203</v>
      </c>
      <c r="AU386" s="244" t="s">
        <v>82</v>
      </c>
      <c r="AV386" s="13" t="s">
        <v>80</v>
      </c>
      <c r="AW386" s="13" t="s">
        <v>34</v>
      </c>
      <c r="AX386" s="13" t="s">
        <v>72</v>
      </c>
      <c r="AY386" s="244" t="s">
        <v>190</v>
      </c>
    </row>
    <row r="387" spans="1:51" s="14" customFormat="1" ht="12">
      <c r="A387" s="14"/>
      <c r="B387" s="245"/>
      <c r="C387" s="246"/>
      <c r="D387" s="228" t="s">
        <v>203</v>
      </c>
      <c r="E387" s="247" t="s">
        <v>19</v>
      </c>
      <c r="F387" s="248" t="s">
        <v>538</v>
      </c>
      <c r="G387" s="246"/>
      <c r="H387" s="249">
        <v>0.084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203</v>
      </c>
      <c r="AU387" s="255" t="s">
        <v>82</v>
      </c>
      <c r="AV387" s="14" t="s">
        <v>82</v>
      </c>
      <c r="AW387" s="14" t="s">
        <v>34</v>
      </c>
      <c r="AX387" s="14" t="s">
        <v>72</v>
      </c>
      <c r="AY387" s="255" t="s">
        <v>190</v>
      </c>
    </row>
    <row r="388" spans="1:51" s="13" customFormat="1" ht="12">
      <c r="A388" s="13"/>
      <c r="B388" s="235"/>
      <c r="C388" s="236"/>
      <c r="D388" s="228" t="s">
        <v>203</v>
      </c>
      <c r="E388" s="237" t="s">
        <v>19</v>
      </c>
      <c r="F388" s="238" t="s">
        <v>539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203</v>
      </c>
      <c r="AU388" s="244" t="s">
        <v>82</v>
      </c>
      <c r="AV388" s="13" t="s">
        <v>80</v>
      </c>
      <c r="AW388" s="13" t="s">
        <v>34</v>
      </c>
      <c r="AX388" s="13" t="s">
        <v>72</v>
      </c>
      <c r="AY388" s="244" t="s">
        <v>190</v>
      </c>
    </row>
    <row r="389" spans="1:51" s="14" customFormat="1" ht="12">
      <c r="A389" s="14"/>
      <c r="B389" s="245"/>
      <c r="C389" s="246"/>
      <c r="D389" s="228" t="s">
        <v>203</v>
      </c>
      <c r="E389" s="247" t="s">
        <v>19</v>
      </c>
      <c r="F389" s="248" t="s">
        <v>540</v>
      </c>
      <c r="G389" s="246"/>
      <c r="H389" s="249">
        <v>0.154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203</v>
      </c>
      <c r="AU389" s="255" t="s">
        <v>82</v>
      </c>
      <c r="AV389" s="14" t="s">
        <v>82</v>
      </c>
      <c r="AW389" s="14" t="s">
        <v>34</v>
      </c>
      <c r="AX389" s="14" t="s">
        <v>72</v>
      </c>
      <c r="AY389" s="255" t="s">
        <v>190</v>
      </c>
    </row>
    <row r="390" spans="1:51" s="15" customFormat="1" ht="12">
      <c r="A390" s="15"/>
      <c r="B390" s="256"/>
      <c r="C390" s="257"/>
      <c r="D390" s="228" t="s">
        <v>203</v>
      </c>
      <c r="E390" s="258" t="s">
        <v>19</v>
      </c>
      <c r="F390" s="259" t="s">
        <v>207</v>
      </c>
      <c r="G390" s="257"/>
      <c r="H390" s="260">
        <v>0.238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203</v>
      </c>
      <c r="AU390" s="266" t="s">
        <v>82</v>
      </c>
      <c r="AV390" s="15" t="s">
        <v>208</v>
      </c>
      <c r="AW390" s="15" t="s">
        <v>34</v>
      </c>
      <c r="AX390" s="15" t="s">
        <v>80</v>
      </c>
      <c r="AY390" s="266" t="s">
        <v>190</v>
      </c>
    </row>
    <row r="391" spans="1:65" s="2" customFormat="1" ht="24.15" customHeight="1">
      <c r="A391" s="40"/>
      <c r="B391" s="41"/>
      <c r="C391" s="268" t="s">
        <v>541</v>
      </c>
      <c r="D391" s="268" t="s">
        <v>411</v>
      </c>
      <c r="E391" s="269" t="s">
        <v>542</v>
      </c>
      <c r="F391" s="270" t="s">
        <v>543</v>
      </c>
      <c r="G391" s="271" t="s">
        <v>380</v>
      </c>
      <c r="H391" s="272">
        <v>0.154</v>
      </c>
      <c r="I391" s="273"/>
      <c r="J391" s="274">
        <f>ROUND(I391*H391,2)</f>
        <v>0</v>
      </c>
      <c r="K391" s="270" t="s">
        <v>196</v>
      </c>
      <c r="L391" s="275"/>
      <c r="M391" s="276" t="s">
        <v>19</v>
      </c>
      <c r="N391" s="277" t="s">
        <v>43</v>
      </c>
      <c r="O391" s="86"/>
      <c r="P391" s="224">
        <f>O391*H391</f>
        <v>0</v>
      </c>
      <c r="Q391" s="224">
        <v>1</v>
      </c>
      <c r="R391" s="224">
        <f>Q391*H391</f>
        <v>0.154</v>
      </c>
      <c r="S391" s="224">
        <v>0</v>
      </c>
      <c r="T391" s="22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6" t="s">
        <v>274</v>
      </c>
      <c r="AT391" s="226" t="s">
        <v>411</v>
      </c>
      <c r="AU391" s="226" t="s">
        <v>82</v>
      </c>
      <c r="AY391" s="19" t="s">
        <v>190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9" t="s">
        <v>80</v>
      </c>
      <c r="BK391" s="227">
        <f>ROUND(I391*H391,2)</f>
        <v>0</v>
      </c>
      <c r="BL391" s="19" t="s">
        <v>208</v>
      </c>
      <c r="BM391" s="226" t="s">
        <v>1803</v>
      </c>
    </row>
    <row r="392" spans="1:47" s="2" customFormat="1" ht="12">
      <c r="A392" s="40"/>
      <c r="B392" s="41"/>
      <c r="C392" s="42"/>
      <c r="D392" s="228" t="s">
        <v>199</v>
      </c>
      <c r="E392" s="42"/>
      <c r="F392" s="229" t="s">
        <v>543</v>
      </c>
      <c r="G392" s="42"/>
      <c r="H392" s="42"/>
      <c r="I392" s="230"/>
      <c r="J392" s="42"/>
      <c r="K392" s="42"/>
      <c r="L392" s="46"/>
      <c r="M392" s="231"/>
      <c r="N392" s="232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199</v>
      </c>
      <c r="AU392" s="19" t="s">
        <v>82</v>
      </c>
    </row>
    <row r="393" spans="1:51" s="13" customFormat="1" ht="12">
      <c r="A393" s="13"/>
      <c r="B393" s="235"/>
      <c r="C393" s="236"/>
      <c r="D393" s="228" t="s">
        <v>203</v>
      </c>
      <c r="E393" s="237" t="s">
        <v>19</v>
      </c>
      <c r="F393" s="238" t="s">
        <v>545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203</v>
      </c>
      <c r="AU393" s="244" t="s">
        <v>82</v>
      </c>
      <c r="AV393" s="13" t="s">
        <v>80</v>
      </c>
      <c r="AW393" s="13" t="s">
        <v>34</v>
      </c>
      <c r="AX393" s="13" t="s">
        <v>72</v>
      </c>
      <c r="AY393" s="244" t="s">
        <v>190</v>
      </c>
    </row>
    <row r="394" spans="1:51" s="13" customFormat="1" ht="12">
      <c r="A394" s="13"/>
      <c r="B394" s="235"/>
      <c r="C394" s="236"/>
      <c r="D394" s="228" t="s">
        <v>203</v>
      </c>
      <c r="E394" s="237" t="s">
        <v>19</v>
      </c>
      <c r="F394" s="238" t="s">
        <v>546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203</v>
      </c>
      <c r="AU394" s="244" t="s">
        <v>82</v>
      </c>
      <c r="AV394" s="13" t="s">
        <v>80</v>
      </c>
      <c r="AW394" s="13" t="s">
        <v>34</v>
      </c>
      <c r="AX394" s="13" t="s">
        <v>72</v>
      </c>
      <c r="AY394" s="244" t="s">
        <v>190</v>
      </c>
    </row>
    <row r="395" spans="1:51" s="14" customFormat="1" ht="12">
      <c r="A395" s="14"/>
      <c r="B395" s="245"/>
      <c r="C395" s="246"/>
      <c r="D395" s="228" t="s">
        <v>203</v>
      </c>
      <c r="E395" s="247" t="s">
        <v>19</v>
      </c>
      <c r="F395" s="248" t="s">
        <v>540</v>
      </c>
      <c r="G395" s="246"/>
      <c r="H395" s="249">
        <v>0.154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203</v>
      </c>
      <c r="AU395" s="255" t="s">
        <v>82</v>
      </c>
      <c r="AV395" s="14" t="s">
        <v>82</v>
      </c>
      <c r="AW395" s="14" t="s">
        <v>34</v>
      </c>
      <c r="AX395" s="14" t="s">
        <v>72</v>
      </c>
      <c r="AY395" s="255" t="s">
        <v>190</v>
      </c>
    </row>
    <row r="396" spans="1:51" s="15" customFormat="1" ht="12">
      <c r="A396" s="15"/>
      <c r="B396" s="256"/>
      <c r="C396" s="257"/>
      <c r="D396" s="228" t="s">
        <v>203</v>
      </c>
      <c r="E396" s="258" t="s">
        <v>19</v>
      </c>
      <c r="F396" s="259" t="s">
        <v>207</v>
      </c>
      <c r="G396" s="257"/>
      <c r="H396" s="260">
        <v>0.154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6" t="s">
        <v>203</v>
      </c>
      <c r="AU396" s="266" t="s">
        <v>82</v>
      </c>
      <c r="AV396" s="15" t="s">
        <v>208</v>
      </c>
      <c r="AW396" s="15" t="s">
        <v>34</v>
      </c>
      <c r="AX396" s="15" t="s">
        <v>80</v>
      </c>
      <c r="AY396" s="266" t="s">
        <v>190</v>
      </c>
    </row>
    <row r="397" spans="1:65" s="2" customFormat="1" ht="21.75" customHeight="1">
      <c r="A397" s="40"/>
      <c r="B397" s="41"/>
      <c r="C397" s="268" t="s">
        <v>547</v>
      </c>
      <c r="D397" s="268" t="s">
        <v>411</v>
      </c>
      <c r="E397" s="269" t="s">
        <v>548</v>
      </c>
      <c r="F397" s="270" t="s">
        <v>549</v>
      </c>
      <c r="G397" s="271" t="s">
        <v>380</v>
      </c>
      <c r="H397" s="272">
        <v>0.084</v>
      </c>
      <c r="I397" s="273"/>
      <c r="J397" s="274">
        <f>ROUND(I397*H397,2)</f>
        <v>0</v>
      </c>
      <c r="K397" s="270" t="s">
        <v>196</v>
      </c>
      <c r="L397" s="275"/>
      <c r="M397" s="276" t="s">
        <v>19</v>
      </c>
      <c r="N397" s="277" t="s">
        <v>43</v>
      </c>
      <c r="O397" s="86"/>
      <c r="P397" s="224">
        <f>O397*H397</f>
        <v>0</v>
      </c>
      <c r="Q397" s="224">
        <v>1</v>
      </c>
      <c r="R397" s="224">
        <f>Q397*H397</f>
        <v>0.084</v>
      </c>
      <c r="S397" s="224">
        <v>0</v>
      </c>
      <c r="T397" s="22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6" t="s">
        <v>274</v>
      </c>
      <c r="AT397" s="226" t="s">
        <v>411</v>
      </c>
      <c r="AU397" s="226" t="s">
        <v>82</v>
      </c>
      <c r="AY397" s="19" t="s">
        <v>190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9" t="s">
        <v>80</v>
      </c>
      <c r="BK397" s="227">
        <f>ROUND(I397*H397,2)</f>
        <v>0</v>
      </c>
      <c r="BL397" s="19" t="s">
        <v>208</v>
      </c>
      <c r="BM397" s="226" t="s">
        <v>1804</v>
      </c>
    </row>
    <row r="398" spans="1:47" s="2" customFormat="1" ht="12">
      <c r="A398" s="40"/>
      <c r="B398" s="41"/>
      <c r="C398" s="42"/>
      <c r="D398" s="228" t="s">
        <v>199</v>
      </c>
      <c r="E398" s="42"/>
      <c r="F398" s="229" t="s">
        <v>549</v>
      </c>
      <c r="G398" s="42"/>
      <c r="H398" s="42"/>
      <c r="I398" s="230"/>
      <c r="J398" s="42"/>
      <c r="K398" s="42"/>
      <c r="L398" s="46"/>
      <c r="M398" s="231"/>
      <c r="N398" s="232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199</v>
      </c>
      <c r="AU398" s="19" t="s">
        <v>82</v>
      </c>
    </row>
    <row r="399" spans="1:51" s="13" customFormat="1" ht="12">
      <c r="A399" s="13"/>
      <c r="B399" s="235"/>
      <c r="C399" s="236"/>
      <c r="D399" s="228" t="s">
        <v>203</v>
      </c>
      <c r="E399" s="237" t="s">
        <v>19</v>
      </c>
      <c r="F399" s="238" t="s">
        <v>545</v>
      </c>
      <c r="G399" s="236"/>
      <c r="H399" s="237" t="s">
        <v>19</v>
      </c>
      <c r="I399" s="239"/>
      <c r="J399" s="236"/>
      <c r="K399" s="236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203</v>
      </c>
      <c r="AU399" s="244" t="s">
        <v>82</v>
      </c>
      <c r="AV399" s="13" t="s">
        <v>80</v>
      </c>
      <c r="AW399" s="13" t="s">
        <v>34</v>
      </c>
      <c r="AX399" s="13" t="s">
        <v>72</v>
      </c>
      <c r="AY399" s="244" t="s">
        <v>190</v>
      </c>
    </row>
    <row r="400" spans="1:51" s="13" customFormat="1" ht="12">
      <c r="A400" s="13"/>
      <c r="B400" s="235"/>
      <c r="C400" s="236"/>
      <c r="D400" s="228" t="s">
        <v>203</v>
      </c>
      <c r="E400" s="237" t="s">
        <v>19</v>
      </c>
      <c r="F400" s="238" t="s">
        <v>551</v>
      </c>
      <c r="G400" s="236"/>
      <c r="H400" s="237" t="s">
        <v>19</v>
      </c>
      <c r="I400" s="239"/>
      <c r="J400" s="236"/>
      <c r="K400" s="236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203</v>
      </c>
      <c r="AU400" s="244" t="s">
        <v>82</v>
      </c>
      <c r="AV400" s="13" t="s">
        <v>80</v>
      </c>
      <c r="AW400" s="13" t="s">
        <v>34</v>
      </c>
      <c r="AX400" s="13" t="s">
        <v>72</v>
      </c>
      <c r="AY400" s="244" t="s">
        <v>190</v>
      </c>
    </row>
    <row r="401" spans="1:51" s="14" customFormat="1" ht="12">
      <c r="A401" s="14"/>
      <c r="B401" s="245"/>
      <c r="C401" s="246"/>
      <c r="D401" s="228" t="s">
        <v>203</v>
      </c>
      <c r="E401" s="247" t="s">
        <v>19</v>
      </c>
      <c r="F401" s="248" t="s">
        <v>538</v>
      </c>
      <c r="G401" s="246"/>
      <c r="H401" s="249">
        <v>0.084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203</v>
      </c>
      <c r="AU401" s="255" t="s">
        <v>82</v>
      </c>
      <c r="AV401" s="14" t="s">
        <v>82</v>
      </c>
      <c r="AW401" s="14" t="s">
        <v>34</v>
      </c>
      <c r="AX401" s="14" t="s">
        <v>72</v>
      </c>
      <c r="AY401" s="255" t="s">
        <v>190</v>
      </c>
    </row>
    <row r="402" spans="1:51" s="15" customFormat="1" ht="12">
      <c r="A402" s="15"/>
      <c r="B402" s="256"/>
      <c r="C402" s="257"/>
      <c r="D402" s="228" t="s">
        <v>203</v>
      </c>
      <c r="E402" s="258" t="s">
        <v>19</v>
      </c>
      <c r="F402" s="259" t="s">
        <v>207</v>
      </c>
      <c r="G402" s="257"/>
      <c r="H402" s="260">
        <v>0.084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6" t="s">
        <v>203</v>
      </c>
      <c r="AU402" s="266" t="s">
        <v>82</v>
      </c>
      <c r="AV402" s="15" t="s">
        <v>208</v>
      </c>
      <c r="AW402" s="15" t="s">
        <v>34</v>
      </c>
      <c r="AX402" s="15" t="s">
        <v>80</v>
      </c>
      <c r="AY402" s="266" t="s">
        <v>190</v>
      </c>
    </row>
    <row r="403" spans="1:63" s="12" customFormat="1" ht="22.8" customHeight="1">
      <c r="A403" s="12"/>
      <c r="B403" s="199"/>
      <c r="C403" s="200"/>
      <c r="D403" s="201" t="s">
        <v>71</v>
      </c>
      <c r="E403" s="213" t="s">
        <v>208</v>
      </c>
      <c r="F403" s="213" t="s">
        <v>552</v>
      </c>
      <c r="G403" s="200"/>
      <c r="H403" s="200"/>
      <c r="I403" s="203"/>
      <c r="J403" s="214">
        <f>BK403</f>
        <v>0</v>
      </c>
      <c r="K403" s="200"/>
      <c r="L403" s="205"/>
      <c r="M403" s="206"/>
      <c r="N403" s="207"/>
      <c r="O403" s="207"/>
      <c r="P403" s="208">
        <f>SUM(P404:P447)</f>
        <v>0</v>
      </c>
      <c r="Q403" s="207"/>
      <c r="R403" s="208">
        <f>SUM(R404:R447)</f>
        <v>9.452970950000001</v>
      </c>
      <c r="S403" s="207"/>
      <c r="T403" s="209">
        <f>SUM(T404:T447)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0" t="s">
        <v>80</v>
      </c>
      <c r="AT403" s="211" t="s">
        <v>71</v>
      </c>
      <c r="AU403" s="211" t="s">
        <v>80</v>
      </c>
      <c r="AY403" s="210" t="s">
        <v>190</v>
      </c>
      <c r="BK403" s="212">
        <f>SUM(BK404:BK447)</f>
        <v>0</v>
      </c>
    </row>
    <row r="404" spans="1:65" s="2" customFormat="1" ht="24.15" customHeight="1">
      <c r="A404" s="40"/>
      <c r="B404" s="41"/>
      <c r="C404" s="215" t="s">
        <v>553</v>
      </c>
      <c r="D404" s="215" t="s">
        <v>192</v>
      </c>
      <c r="E404" s="216" t="s">
        <v>554</v>
      </c>
      <c r="F404" s="217" t="s">
        <v>555</v>
      </c>
      <c r="G404" s="218" t="s">
        <v>195</v>
      </c>
      <c r="H404" s="219">
        <v>2.86</v>
      </c>
      <c r="I404" s="220"/>
      <c r="J404" s="221">
        <f>ROUND(I404*H404,2)</f>
        <v>0</v>
      </c>
      <c r="K404" s="217" t="s">
        <v>196</v>
      </c>
      <c r="L404" s="46"/>
      <c r="M404" s="222" t="s">
        <v>19</v>
      </c>
      <c r="N404" s="223" t="s">
        <v>43</v>
      </c>
      <c r="O404" s="86"/>
      <c r="P404" s="224">
        <f>O404*H404</f>
        <v>0</v>
      </c>
      <c r="Q404" s="224">
        <v>0</v>
      </c>
      <c r="R404" s="224">
        <f>Q404*H404</f>
        <v>0</v>
      </c>
      <c r="S404" s="224">
        <v>0</v>
      </c>
      <c r="T404" s="225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6" t="s">
        <v>208</v>
      </c>
      <c r="AT404" s="226" t="s">
        <v>192</v>
      </c>
      <c r="AU404" s="226" t="s">
        <v>82</v>
      </c>
      <c r="AY404" s="19" t="s">
        <v>190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9" t="s">
        <v>80</v>
      </c>
      <c r="BK404" s="227">
        <f>ROUND(I404*H404,2)</f>
        <v>0</v>
      </c>
      <c r="BL404" s="19" t="s">
        <v>208</v>
      </c>
      <c r="BM404" s="226" t="s">
        <v>1805</v>
      </c>
    </row>
    <row r="405" spans="1:47" s="2" customFormat="1" ht="12">
      <c r="A405" s="40"/>
      <c r="B405" s="41"/>
      <c r="C405" s="42"/>
      <c r="D405" s="228" t="s">
        <v>199</v>
      </c>
      <c r="E405" s="42"/>
      <c r="F405" s="229" t="s">
        <v>557</v>
      </c>
      <c r="G405" s="42"/>
      <c r="H405" s="42"/>
      <c r="I405" s="230"/>
      <c r="J405" s="42"/>
      <c r="K405" s="42"/>
      <c r="L405" s="46"/>
      <c r="M405" s="231"/>
      <c r="N405" s="232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199</v>
      </c>
      <c r="AU405" s="19" t="s">
        <v>82</v>
      </c>
    </row>
    <row r="406" spans="1:47" s="2" customFormat="1" ht="12">
      <c r="A406" s="40"/>
      <c r="B406" s="41"/>
      <c r="C406" s="42"/>
      <c r="D406" s="233" t="s">
        <v>201</v>
      </c>
      <c r="E406" s="42"/>
      <c r="F406" s="234" t="s">
        <v>558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201</v>
      </c>
      <c r="AU406" s="19" t="s">
        <v>82</v>
      </c>
    </row>
    <row r="407" spans="1:51" s="13" customFormat="1" ht="12">
      <c r="A407" s="13"/>
      <c r="B407" s="235"/>
      <c r="C407" s="236"/>
      <c r="D407" s="228" t="s">
        <v>203</v>
      </c>
      <c r="E407" s="237" t="s">
        <v>19</v>
      </c>
      <c r="F407" s="238" t="s">
        <v>1790</v>
      </c>
      <c r="G407" s="236"/>
      <c r="H407" s="237" t="s">
        <v>19</v>
      </c>
      <c r="I407" s="239"/>
      <c r="J407" s="236"/>
      <c r="K407" s="236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203</v>
      </c>
      <c r="AU407" s="244" t="s">
        <v>82</v>
      </c>
      <c r="AV407" s="13" t="s">
        <v>80</v>
      </c>
      <c r="AW407" s="13" t="s">
        <v>34</v>
      </c>
      <c r="AX407" s="13" t="s">
        <v>72</v>
      </c>
      <c r="AY407" s="244" t="s">
        <v>190</v>
      </c>
    </row>
    <row r="408" spans="1:51" s="13" customFormat="1" ht="12">
      <c r="A408" s="13"/>
      <c r="B408" s="235"/>
      <c r="C408" s="236"/>
      <c r="D408" s="228" t="s">
        <v>203</v>
      </c>
      <c r="E408" s="237" t="s">
        <v>19</v>
      </c>
      <c r="F408" s="238" t="s">
        <v>559</v>
      </c>
      <c r="G408" s="236"/>
      <c r="H408" s="237" t="s">
        <v>19</v>
      </c>
      <c r="I408" s="239"/>
      <c r="J408" s="236"/>
      <c r="K408" s="236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203</v>
      </c>
      <c r="AU408" s="244" t="s">
        <v>82</v>
      </c>
      <c r="AV408" s="13" t="s">
        <v>80</v>
      </c>
      <c r="AW408" s="13" t="s">
        <v>34</v>
      </c>
      <c r="AX408" s="13" t="s">
        <v>72</v>
      </c>
      <c r="AY408" s="244" t="s">
        <v>190</v>
      </c>
    </row>
    <row r="409" spans="1:51" s="14" customFormat="1" ht="12">
      <c r="A409" s="14"/>
      <c r="B409" s="245"/>
      <c r="C409" s="246"/>
      <c r="D409" s="228" t="s">
        <v>203</v>
      </c>
      <c r="E409" s="247" t="s">
        <v>19</v>
      </c>
      <c r="F409" s="248" t="s">
        <v>458</v>
      </c>
      <c r="G409" s="246"/>
      <c r="H409" s="249">
        <v>2.86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203</v>
      </c>
      <c r="AU409" s="255" t="s">
        <v>82</v>
      </c>
      <c r="AV409" s="14" t="s">
        <v>82</v>
      </c>
      <c r="AW409" s="14" t="s">
        <v>34</v>
      </c>
      <c r="AX409" s="14" t="s">
        <v>72</v>
      </c>
      <c r="AY409" s="255" t="s">
        <v>190</v>
      </c>
    </row>
    <row r="410" spans="1:51" s="15" customFormat="1" ht="12">
      <c r="A410" s="15"/>
      <c r="B410" s="256"/>
      <c r="C410" s="257"/>
      <c r="D410" s="228" t="s">
        <v>203</v>
      </c>
      <c r="E410" s="258" t="s">
        <v>19</v>
      </c>
      <c r="F410" s="259" t="s">
        <v>207</v>
      </c>
      <c r="G410" s="257"/>
      <c r="H410" s="260">
        <v>2.86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6" t="s">
        <v>203</v>
      </c>
      <c r="AU410" s="266" t="s">
        <v>82</v>
      </c>
      <c r="AV410" s="15" t="s">
        <v>208</v>
      </c>
      <c r="AW410" s="15" t="s">
        <v>34</v>
      </c>
      <c r="AX410" s="15" t="s">
        <v>80</v>
      </c>
      <c r="AY410" s="266" t="s">
        <v>190</v>
      </c>
    </row>
    <row r="411" spans="1:65" s="2" customFormat="1" ht="24.15" customHeight="1">
      <c r="A411" s="40"/>
      <c r="B411" s="41"/>
      <c r="C411" s="215" t="s">
        <v>560</v>
      </c>
      <c r="D411" s="215" t="s">
        <v>192</v>
      </c>
      <c r="E411" s="216" t="s">
        <v>561</v>
      </c>
      <c r="F411" s="217" t="s">
        <v>562</v>
      </c>
      <c r="G411" s="218" t="s">
        <v>195</v>
      </c>
      <c r="H411" s="219">
        <v>14.34</v>
      </c>
      <c r="I411" s="220"/>
      <c r="J411" s="221">
        <f>ROUND(I411*H411,2)</f>
        <v>0</v>
      </c>
      <c r="K411" s="217" t="s">
        <v>196</v>
      </c>
      <c r="L411" s="46"/>
      <c r="M411" s="222" t="s">
        <v>19</v>
      </c>
      <c r="N411" s="223" t="s">
        <v>43</v>
      </c>
      <c r="O411" s="86"/>
      <c r="P411" s="224">
        <f>O411*H411</f>
        <v>0</v>
      </c>
      <c r="Q411" s="224">
        <v>0.4</v>
      </c>
      <c r="R411" s="224">
        <f>Q411*H411</f>
        <v>5.736000000000001</v>
      </c>
      <c r="S411" s="224">
        <v>0</v>
      </c>
      <c r="T411" s="22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6" t="s">
        <v>208</v>
      </c>
      <c r="AT411" s="226" t="s">
        <v>192</v>
      </c>
      <c r="AU411" s="226" t="s">
        <v>82</v>
      </c>
      <c r="AY411" s="19" t="s">
        <v>190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9" t="s">
        <v>80</v>
      </c>
      <c r="BK411" s="227">
        <f>ROUND(I411*H411,2)</f>
        <v>0</v>
      </c>
      <c r="BL411" s="19" t="s">
        <v>208</v>
      </c>
      <c r="BM411" s="226" t="s">
        <v>1806</v>
      </c>
    </row>
    <row r="412" spans="1:47" s="2" customFormat="1" ht="12">
      <c r="A412" s="40"/>
      <c r="B412" s="41"/>
      <c r="C412" s="42"/>
      <c r="D412" s="228" t="s">
        <v>199</v>
      </c>
      <c r="E412" s="42"/>
      <c r="F412" s="229" t="s">
        <v>564</v>
      </c>
      <c r="G412" s="42"/>
      <c r="H412" s="42"/>
      <c r="I412" s="230"/>
      <c r="J412" s="42"/>
      <c r="K412" s="42"/>
      <c r="L412" s="46"/>
      <c r="M412" s="231"/>
      <c r="N412" s="232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199</v>
      </c>
      <c r="AU412" s="19" t="s">
        <v>82</v>
      </c>
    </row>
    <row r="413" spans="1:47" s="2" customFormat="1" ht="12">
      <c r="A413" s="40"/>
      <c r="B413" s="41"/>
      <c r="C413" s="42"/>
      <c r="D413" s="233" t="s">
        <v>201</v>
      </c>
      <c r="E413" s="42"/>
      <c r="F413" s="234" t="s">
        <v>565</v>
      </c>
      <c r="G413" s="42"/>
      <c r="H413" s="42"/>
      <c r="I413" s="230"/>
      <c r="J413" s="42"/>
      <c r="K413" s="42"/>
      <c r="L413" s="46"/>
      <c r="M413" s="231"/>
      <c r="N413" s="232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201</v>
      </c>
      <c r="AU413" s="19" t="s">
        <v>82</v>
      </c>
    </row>
    <row r="414" spans="1:51" s="13" customFormat="1" ht="12">
      <c r="A414" s="13"/>
      <c r="B414" s="235"/>
      <c r="C414" s="236"/>
      <c r="D414" s="228" t="s">
        <v>203</v>
      </c>
      <c r="E414" s="237" t="s">
        <v>19</v>
      </c>
      <c r="F414" s="238" t="s">
        <v>1731</v>
      </c>
      <c r="G414" s="236"/>
      <c r="H414" s="237" t="s">
        <v>19</v>
      </c>
      <c r="I414" s="239"/>
      <c r="J414" s="236"/>
      <c r="K414" s="236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203</v>
      </c>
      <c r="AU414" s="244" t="s">
        <v>82</v>
      </c>
      <c r="AV414" s="13" t="s">
        <v>80</v>
      </c>
      <c r="AW414" s="13" t="s">
        <v>34</v>
      </c>
      <c r="AX414" s="13" t="s">
        <v>72</v>
      </c>
      <c r="AY414" s="244" t="s">
        <v>190</v>
      </c>
    </row>
    <row r="415" spans="1:51" s="13" customFormat="1" ht="12">
      <c r="A415" s="13"/>
      <c r="B415" s="235"/>
      <c r="C415" s="236"/>
      <c r="D415" s="228" t="s">
        <v>203</v>
      </c>
      <c r="E415" s="237" t="s">
        <v>19</v>
      </c>
      <c r="F415" s="238" t="s">
        <v>566</v>
      </c>
      <c r="G415" s="236"/>
      <c r="H415" s="237" t="s">
        <v>19</v>
      </c>
      <c r="I415" s="239"/>
      <c r="J415" s="236"/>
      <c r="K415" s="236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203</v>
      </c>
      <c r="AU415" s="244" t="s">
        <v>82</v>
      </c>
      <c r="AV415" s="13" t="s">
        <v>80</v>
      </c>
      <c r="AW415" s="13" t="s">
        <v>34</v>
      </c>
      <c r="AX415" s="13" t="s">
        <v>72</v>
      </c>
      <c r="AY415" s="244" t="s">
        <v>190</v>
      </c>
    </row>
    <row r="416" spans="1:51" s="14" customFormat="1" ht="12">
      <c r="A416" s="14"/>
      <c r="B416" s="245"/>
      <c r="C416" s="246"/>
      <c r="D416" s="228" t="s">
        <v>203</v>
      </c>
      <c r="E416" s="247" t="s">
        <v>19</v>
      </c>
      <c r="F416" s="248" t="s">
        <v>567</v>
      </c>
      <c r="G416" s="246"/>
      <c r="H416" s="249">
        <v>11.7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203</v>
      </c>
      <c r="AU416" s="255" t="s">
        <v>82</v>
      </c>
      <c r="AV416" s="14" t="s">
        <v>82</v>
      </c>
      <c r="AW416" s="14" t="s">
        <v>34</v>
      </c>
      <c r="AX416" s="14" t="s">
        <v>72</v>
      </c>
      <c r="AY416" s="255" t="s">
        <v>190</v>
      </c>
    </row>
    <row r="417" spans="1:51" s="14" customFormat="1" ht="12">
      <c r="A417" s="14"/>
      <c r="B417" s="245"/>
      <c r="C417" s="246"/>
      <c r="D417" s="228" t="s">
        <v>203</v>
      </c>
      <c r="E417" s="247" t="s">
        <v>19</v>
      </c>
      <c r="F417" s="248" t="s">
        <v>568</v>
      </c>
      <c r="G417" s="246"/>
      <c r="H417" s="249">
        <v>2.64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203</v>
      </c>
      <c r="AU417" s="255" t="s">
        <v>82</v>
      </c>
      <c r="AV417" s="14" t="s">
        <v>82</v>
      </c>
      <c r="AW417" s="14" t="s">
        <v>34</v>
      </c>
      <c r="AX417" s="14" t="s">
        <v>72</v>
      </c>
      <c r="AY417" s="255" t="s">
        <v>190</v>
      </c>
    </row>
    <row r="418" spans="1:51" s="15" customFormat="1" ht="12">
      <c r="A418" s="15"/>
      <c r="B418" s="256"/>
      <c r="C418" s="257"/>
      <c r="D418" s="228" t="s">
        <v>203</v>
      </c>
      <c r="E418" s="258" t="s">
        <v>19</v>
      </c>
      <c r="F418" s="259" t="s">
        <v>207</v>
      </c>
      <c r="G418" s="257"/>
      <c r="H418" s="260">
        <v>14.34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6" t="s">
        <v>203</v>
      </c>
      <c r="AU418" s="266" t="s">
        <v>82</v>
      </c>
      <c r="AV418" s="15" t="s">
        <v>208</v>
      </c>
      <c r="AW418" s="15" t="s">
        <v>34</v>
      </c>
      <c r="AX418" s="15" t="s">
        <v>80</v>
      </c>
      <c r="AY418" s="266" t="s">
        <v>190</v>
      </c>
    </row>
    <row r="419" spans="1:65" s="2" customFormat="1" ht="24.15" customHeight="1">
      <c r="A419" s="40"/>
      <c r="B419" s="41"/>
      <c r="C419" s="215" t="s">
        <v>569</v>
      </c>
      <c r="D419" s="215" t="s">
        <v>192</v>
      </c>
      <c r="E419" s="216" t="s">
        <v>570</v>
      </c>
      <c r="F419" s="217" t="s">
        <v>571</v>
      </c>
      <c r="G419" s="218" t="s">
        <v>222</v>
      </c>
      <c r="H419" s="219">
        <v>0.739</v>
      </c>
      <c r="I419" s="220"/>
      <c r="J419" s="221">
        <f>ROUND(I419*H419,2)</f>
        <v>0</v>
      </c>
      <c r="K419" s="217" t="s">
        <v>196</v>
      </c>
      <c r="L419" s="46"/>
      <c r="M419" s="222" t="s">
        <v>19</v>
      </c>
      <c r="N419" s="223" t="s">
        <v>43</v>
      </c>
      <c r="O419" s="86"/>
      <c r="P419" s="224">
        <f>O419*H419</f>
        <v>0</v>
      </c>
      <c r="Q419" s="224">
        <v>2.83331</v>
      </c>
      <c r="R419" s="224">
        <f>Q419*H419</f>
        <v>2.09381609</v>
      </c>
      <c r="S419" s="224">
        <v>0</v>
      </c>
      <c r="T419" s="225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6" t="s">
        <v>208</v>
      </c>
      <c r="AT419" s="226" t="s">
        <v>192</v>
      </c>
      <c r="AU419" s="226" t="s">
        <v>82</v>
      </c>
      <c r="AY419" s="19" t="s">
        <v>190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9" t="s">
        <v>80</v>
      </c>
      <c r="BK419" s="227">
        <f>ROUND(I419*H419,2)</f>
        <v>0</v>
      </c>
      <c r="BL419" s="19" t="s">
        <v>208</v>
      </c>
      <c r="BM419" s="226" t="s">
        <v>1807</v>
      </c>
    </row>
    <row r="420" spans="1:47" s="2" customFormat="1" ht="12">
      <c r="A420" s="40"/>
      <c r="B420" s="41"/>
      <c r="C420" s="42"/>
      <c r="D420" s="228" t="s">
        <v>199</v>
      </c>
      <c r="E420" s="42"/>
      <c r="F420" s="229" t="s">
        <v>573</v>
      </c>
      <c r="G420" s="42"/>
      <c r="H420" s="42"/>
      <c r="I420" s="230"/>
      <c r="J420" s="42"/>
      <c r="K420" s="42"/>
      <c r="L420" s="46"/>
      <c r="M420" s="231"/>
      <c r="N420" s="232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199</v>
      </c>
      <c r="AU420" s="19" t="s">
        <v>82</v>
      </c>
    </row>
    <row r="421" spans="1:47" s="2" customFormat="1" ht="12">
      <c r="A421" s="40"/>
      <c r="B421" s="41"/>
      <c r="C421" s="42"/>
      <c r="D421" s="233" t="s">
        <v>201</v>
      </c>
      <c r="E421" s="42"/>
      <c r="F421" s="234" t="s">
        <v>574</v>
      </c>
      <c r="G421" s="42"/>
      <c r="H421" s="42"/>
      <c r="I421" s="230"/>
      <c r="J421" s="42"/>
      <c r="K421" s="42"/>
      <c r="L421" s="46"/>
      <c r="M421" s="231"/>
      <c r="N421" s="232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201</v>
      </c>
      <c r="AU421" s="19" t="s">
        <v>82</v>
      </c>
    </row>
    <row r="422" spans="1:51" s="13" customFormat="1" ht="12">
      <c r="A422" s="13"/>
      <c r="B422" s="235"/>
      <c r="C422" s="236"/>
      <c r="D422" s="228" t="s">
        <v>203</v>
      </c>
      <c r="E422" s="237" t="s">
        <v>19</v>
      </c>
      <c r="F422" s="238" t="s">
        <v>1790</v>
      </c>
      <c r="G422" s="236"/>
      <c r="H422" s="237" t="s">
        <v>19</v>
      </c>
      <c r="I422" s="239"/>
      <c r="J422" s="236"/>
      <c r="K422" s="236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203</v>
      </c>
      <c r="AU422" s="244" t="s">
        <v>82</v>
      </c>
      <c r="AV422" s="13" t="s">
        <v>80</v>
      </c>
      <c r="AW422" s="13" t="s">
        <v>34</v>
      </c>
      <c r="AX422" s="13" t="s">
        <v>72</v>
      </c>
      <c r="AY422" s="244" t="s">
        <v>190</v>
      </c>
    </row>
    <row r="423" spans="1:51" s="13" customFormat="1" ht="12">
      <c r="A423" s="13"/>
      <c r="B423" s="235"/>
      <c r="C423" s="236"/>
      <c r="D423" s="228" t="s">
        <v>203</v>
      </c>
      <c r="E423" s="237" t="s">
        <v>19</v>
      </c>
      <c r="F423" s="238" t="s">
        <v>575</v>
      </c>
      <c r="G423" s="236"/>
      <c r="H423" s="237" t="s">
        <v>19</v>
      </c>
      <c r="I423" s="239"/>
      <c r="J423" s="236"/>
      <c r="K423" s="236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203</v>
      </c>
      <c r="AU423" s="244" t="s">
        <v>82</v>
      </c>
      <c r="AV423" s="13" t="s">
        <v>80</v>
      </c>
      <c r="AW423" s="13" t="s">
        <v>34</v>
      </c>
      <c r="AX423" s="13" t="s">
        <v>72</v>
      </c>
      <c r="AY423" s="244" t="s">
        <v>190</v>
      </c>
    </row>
    <row r="424" spans="1:51" s="14" customFormat="1" ht="12">
      <c r="A424" s="14"/>
      <c r="B424" s="245"/>
      <c r="C424" s="246"/>
      <c r="D424" s="228" t="s">
        <v>203</v>
      </c>
      <c r="E424" s="247" t="s">
        <v>19</v>
      </c>
      <c r="F424" s="248" t="s">
        <v>576</v>
      </c>
      <c r="G424" s="246"/>
      <c r="H424" s="249">
        <v>0.739</v>
      </c>
      <c r="I424" s="250"/>
      <c r="J424" s="246"/>
      <c r="K424" s="246"/>
      <c r="L424" s="251"/>
      <c r="M424" s="252"/>
      <c r="N424" s="253"/>
      <c r="O424" s="253"/>
      <c r="P424" s="253"/>
      <c r="Q424" s="253"/>
      <c r="R424" s="253"/>
      <c r="S424" s="253"/>
      <c r="T424" s="25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5" t="s">
        <v>203</v>
      </c>
      <c r="AU424" s="255" t="s">
        <v>82</v>
      </c>
      <c r="AV424" s="14" t="s">
        <v>82</v>
      </c>
      <c r="AW424" s="14" t="s">
        <v>34</v>
      </c>
      <c r="AX424" s="14" t="s">
        <v>72</v>
      </c>
      <c r="AY424" s="255" t="s">
        <v>190</v>
      </c>
    </row>
    <row r="425" spans="1:51" s="15" customFormat="1" ht="12">
      <c r="A425" s="15"/>
      <c r="B425" s="256"/>
      <c r="C425" s="257"/>
      <c r="D425" s="228" t="s">
        <v>203</v>
      </c>
      <c r="E425" s="258" t="s">
        <v>19</v>
      </c>
      <c r="F425" s="259" t="s">
        <v>207</v>
      </c>
      <c r="G425" s="257"/>
      <c r="H425" s="260">
        <v>0.739</v>
      </c>
      <c r="I425" s="261"/>
      <c r="J425" s="257"/>
      <c r="K425" s="257"/>
      <c r="L425" s="262"/>
      <c r="M425" s="263"/>
      <c r="N425" s="264"/>
      <c r="O425" s="264"/>
      <c r="P425" s="264"/>
      <c r="Q425" s="264"/>
      <c r="R425" s="264"/>
      <c r="S425" s="264"/>
      <c r="T425" s="26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6" t="s">
        <v>203</v>
      </c>
      <c r="AU425" s="266" t="s">
        <v>82</v>
      </c>
      <c r="AV425" s="15" t="s">
        <v>208</v>
      </c>
      <c r="AW425" s="15" t="s">
        <v>34</v>
      </c>
      <c r="AX425" s="15" t="s">
        <v>80</v>
      </c>
      <c r="AY425" s="266" t="s">
        <v>190</v>
      </c>
    </row>
    <row r="426" spans="1:65" s="2" customFormat="1" ht="24.15" customHeight="1">
      <c r="A426" s="40"/>
      <c r="B426" s="41"/>
      <c r="C426" s="215" t="s">
        <v>577</v>
      </c>
      <c r="D426" s="215" t="s">
        <v>192</v>
      </c>
      <c r="E426" s="216" t="s">
        <v>578</v>
      </c>
      <c r="F426" s="217" t="s">
        <v>579</v>
      </c>
      <c r="G426" s="218" t="s">
        <v>222</v>
      </c>
      <c r="H426" s="219">
        <v>0.092</v>
      </c>
      <c r="I426" s="220"/>
      <c r="J426" s="221">
        <f>ROUND(I426*H426,2)</f>
        <v>0</v>
      </c>
      <c r="K426" s="217" t="s">
        <v>196</v>
      </c>
      <c r="L426" s="46"/>
      <c r="M426" s="222" t="s">
        <v>19</v>
      </c>
      <c r="N426" s="223" t="s">
        <v>43</v>
      </c>
      <c r="O426" s="86"/>
      <c r="P426" s="224">
        <f>O426*H426</f>
        <v>0</v>
      </c>
      <c r="Q426" s="224">
        <v>2.0875</v>
      </c>
      <c r="R426" s="224">
        <f>Q426*H426</f>
        <v>0.19205</v>
      </c>
      <c r="S426" s="224">
        <v>0</v>
      </c>
      <c r="T426" s="22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6" t="s">
        <v>208</v>
      </c>
      <c r="AT426" s="226" t="s">
        <v>192</v>
      </c>
      <c r="AU426" s="226" t="s">
        <v>82</v>
      </c>
      <c r="AY426" s="19" t="s">
        <v>190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9" t="s">
        <v>80</v>
      </c>
      <c r="BK426" s="227">
        <f>ROUND(I426*H426,2)</f>
        <v>0</v>
      </c>
      <c r="BL426" s="19" t="s">
        <v>208</v>
      </c>
      <c r="BM426" s="226" t="s">
        <v>1808</v>
      </c>
    </row>
    <row r="427" spans="1:47" s="2" customFormat="1" ht="12">
      <c r="A427" s="40"/>
      <c r="B427" s="41"/>
      <c r="C427" s="42"/>
      <c r="D427" s="228" t="s">
        <v>199</v>
      </c>
      <c r="E427" s="42"/>
      <c r="F427" s="229" t="s">
        <v>581</v>
      </c>
      <c r="G427" s="42"/>
      <c r="H427" s="42"/>
      <c r="I427" s="230"/>
      <c r="J427" s="42"/>
      <c r="K427" s="42"/>
      <c r="L427" s="46"/>
      <c r="M427" s="231"/>
      <c r="N427" s="232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199</v>
      </c>
      <c r="AU427" s="19" t="s">
        <v>82</v>
      </c>
    </row>
    <row r="428" spans="1:47" s="2" customFormat="1" ht="12">
      <c r="A428" s="40"/>
      <c r="B428" s="41"/>
      <c r="C428" s="42"/>
      <c r="D428" s="233" t="s">
        <v>201</v>
      </c>
      <c r="E428" s="42"/>
      <c r="F428" s="234" t="s">
        <v>582</v>
      </c>
      <c r="G428" s="42"/>
      <c r="H428" s="42"/>
      <c r="I428" s="230"/>
      <c r="J428" s="42"/>
      <c r="K428" s="42"/>
      <c r="L428" s="46"/>
      <c r="M428" s="231"/>
      <c r="N428" s="232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201</v>
      </c>
      <c r="AU428" s="19" t="s">
        <v>82</v>
      </c>
    </row>
    <row r="429" spans="1:51" s="13" customFormat="1" ht="12">
      <c r="A429" s="13"/>
      <c r="B429" s="235"/>
      <c r="C429" s="236"/>
      <c r="D429" s="228" t="s">
        <v>203</v>
      </c>
      <c r="E429" s="237" t="s">
        <v>19</v>
      </c>
      <c r="F429" s="238" t="s">
        <v>1731</v>
      </c>
      <c r="G429" s="236"/>
      <c r="H429" s="237" t="s">
        <v>19</v>
      </c>
      <c r="I429" s="239"/>
      <c r="J429" s="236"/>
      <c r="K429" s="236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203</v>
      </c>
      <c r="AU429" s="244" t="s">
        <v>82</v>
      </c>
      <c r="AV429" s="13" t="s">
        <v>80</v>
      </c>
      <c r="AW429" s="13" t="s">
        <v>34</v>
      </c>
      <c r="AX429" s="13" t="s">
        <v>72</v>
      </c>
      <c r="AY429" s="244" t="s">
        <v>190</v>
      </c>
    </row>
    <row r="430" spans="1:51" s="13" customFormat="1" ht="12">
      <c r="A430" s="13"/>
      <c r="B430" s="235"/>
      <c r="C430" s="236"/>
      <c r="D430" s="228" t="s">
        <v>203</v>
      </c>
      <c r="E430" s="237" t="s">
        <v>19</v>
      </c>
      <c r="F430" s="238" t="s">
        <v>583</v>
      </c>
      <c r="G430" s="236"/>
      <c r="H430" s="237" t="s">
        <v>19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203</v>
      </c>
      <c r="AU430" s="244" t="s">
        <v>82</v>
      </c>
      <c r="AV430" s="13" t="s">
        <v>80</v>
      </c>
      <c r="AW430" s="13" t="s">
        <v>34</v>
      </c>
      <c r="AX430" s="13" t="s">
        <v>72</v>
      </c>
      <c r="AY430" s="244" t="s">
        <v>190</v>
      </c>
    </row>
    <row r="431" spans="1:51" s="14" customFormat="1" ht="12">
      <c r="A431" s="14"/>
      <c r="B431" s="245"/>
      <c r="C431" s="246"/>
      <c r="D431" s="228" t="s">
        <v>203</v>
      </c>
      <c r="E431" s="247" t="s">
        <v>19</v>
      </c>
      <c r="F431" s="248" t="s">
        <v>584</v>
      </c>
      <c r="G431" s="246"/>
      <c r="H431" s="249">
        <v>0.092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203</v>
      </c>
      <c r="AU431" s="255" t="s">
        <v>82</v>
      </c>
      <c r="AV431" s="14" t="s">
        <v>82</v>
      </c>
      <c r="AW431" s="14" t="s">
        <v>34</v>
      </c>
      <c r="AX431" s="14" t="s">
        <v>72</v>
      </c>
      <c r="AY431" s="255" t="s">
        <v>190</v>
      </c>
    </row>
    <row r="432" spans="1:51" s="15" customFormat="1" ht="12">
      <c r="A432" s="15"/>
      <c r="B432" s="256"/>
      <c r="C432" s="257"/>
      <c r="D432" s="228" t="s">
        <v>203</v>
      </c>
      <c r="E432" s="258" t="s">
        <v>19</v>
      </c>
      <c r="F432" s="259" t="s">
        <v>207</v>
      </c>
      <c r="G432" s="257"/>
      <c r="H432" s="260">
        <v>0.092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6" t="s">
        <v>203</v>
      </c>
      <c r="AU432" s="266" t="s">
        <v>82</v>
      </c>
      <c r="AV432" s="15" t="s">
        <v>208</v>
      </c>
      <c r="AW432" s="15" t="s">
        <v>34</v>
      </c>
      <c r="AX432" s="15" t="s">
        <v>80</v>
      </c>
      <c r="AY432" s="266" t="s">
        <v>190</v>
      </c>
    </row>
    <row r="433" spans="1:65" s="2" customFormat="1" ht="16.5" customHeight="1">
      <c r="A433" s="40"/>
      <c r="B433" s="41"/>
      <c r="C433" s="215" t="s">
        <v>585</v>
      </c>
      <c r="D433" s="215" t="s">
        <v>192</v>
      </c>
      <c r="E433" s="216" t="s">
        <v>586</v>
      </c>
      <c r="F433" s="217" t="s">
        <v>587</v>
      </c>
      <c r="G433" s="218" t="s">
        <v>222</v>
      </c>
      <c r="H433" s="219">
        <v>0.074</v>
      </c>
      <c r="I433" s="220"/>
      <c r="J433" s="221">
        <f>ROUND(I433*H433,2)</f>
        <v>0</v>
      </c>
      <c r="K433" s="217" t="s">
        <v>196</v>
      </c>
      <c r="L433" s="46"/>
      <c r="M433" s="222" t="s">
        <v>19</v>
      </c>
      <c r="N433" s="223" t="s">
        <v>43</v>
      </c>
      <c r="O433" s="86"/>
      <c r="P433" s="224">
        <f>O433*H433</f>
        <v>0</v>
      </c>
      <c r="Q433" s="224">
        <v>2.43279</v>
      </c>
      <c r="R433" s="224">
        <f>Q433*H433</f>
        <v>0.18002645999999997</v>
      </c>
      <c r="S433" s="224">
        <v>0</v>
      </c>
      <c r="T433" s="225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6" t="s">
        <v>208</v>
      </c>
      <c r="AT433" s="226" t="s">
        <v>192</v>
      </c>
      <c r="AU433" s="226" t="s">
        <v>82</v>
      </c>
      <c r="AY433" s="19" t="s">
        <v>190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9" t="s">
        <v>80</v>
      </c>
      <c r="BK433" s="227">
        <f>ROUND(I433*H433,2)</f>
        <v>0</v>
      </c>
      <c r="BL433" s="19" t="s">
        <v>208</v>
      </c>
      <c r="BM433" s="226" t="s">
        <v>1809</v>
      </c>
    </row>
    <row r="434" spans="1:47" s="2" customFormat="1" ht="12">
      <c r="A434" s="40"/>
      <c r="B434" s="41"/>
      <c r="C434" s="42"/>
      <c r="D434" s="228" t="s">
        <v>199</v>
      </c>
      <c r="E434" s="42"/>
      <c r="F434" s="229" t="s">
        <v>589</v>
      </c>
      <c r="G434" s="42"/>
      <c r="H434" s="42"/>
      <c r="I434" s="230"/>
      <c r="J434" s="42"/>
      <c r="K434" s="42"/>
      <c r="L434" s="46"/>
      <c r="M434" s="231"/>
      <c r="N434" s="232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199</v>
      </c>
      <c r="AU434" s="19" t="s">
        <v>82</v>
      </c>
    </row>
    <row r="435" spans="1:47" s="2" customFormat="1" ht="12">
      <c r="A435" s="40"/>
      <c r="B435" s="41"/>
      <c r="C435" s="42"/>
      <c r="D435" s="233" t="s">
        <v>201</v>
      </c>
      <c r="E435" s="42"/>
      <c r="F435" s="234" t="s">
        <v>590</v>
      </c>
      <c r="G435" s="42"/>
      <c r="H435" s="42"/>
      <c r="I435" s="230"/>
      <c r="J435" s="42"/>
      <c r="K435" s="42"/>
      <c r="L435" s="46"/>
      <c r="M435" s="231"/>
      <c r="N435" s="232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201</v>
      </c>
      <c r="AU435" s="19" t="s">
        <v>82</v>
      </c>
    </row>
    <row r="436" spans="1:51" s="13" customFormat="1" ht="12">
      <c r="A436" s="13"/>
      <c r="B436" s="235"/>
      <c r="C436" s="236"/>
      <c r="D436" s="228" t="s">
        <v>203</v>
      </c>
      <c r="E436" s="237" t="s">
        <v>19</v>
      </c>
      <c r="F436" s="238" t="s">
        <v>1790</v>
      </c>
      <c r="G436" s="236"/>
      <c r="H436" s="237" t="s">
        <v>19</v>
      </c>
      <c r="I436" s="239"/>
      <c r="J436" s="236"/>
      <c r="K436" s="236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203</v>
      </c>
      <c r="AU436" s="244" t="s">
        <v>82</v>
      </c>
      <c r="AV436" s="13" t="s">
        <v>80</v>
      </c>
      <c r="AW436" s="13" t="s">
        <v>34</v>
      </c>
      <c r="AX436" s="13" t="s">
        <v>72</v>
      </c>
      <c r="AY436" s="244" t="s">
        <v>190</v>
      </c>
    </row>
    <row r="437" spans="1:51" s="13" customFormat="1" ht="12">
      <c r="A437" s="13"/>
      <c r="B437" s="235"/>
      <c r="C437" s="236"/>
      <c r="D437" s="228" t="s">
        <v>203</v>
      </c>
      <c r="E437" s="237" t="s">
        <v>19</v>
      </c>
      <c r="F437" s="238" t="s">
        <v>591</v>
      </c>
      <c r="G437" s="236"/>
      <c r="H437" s="237" t="s">
        <v>19</v>
      </c>
      <c r="I437" s="239"/>
      <c r="J437" s="236"/>
      <c r="K437" s="236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203</v>
      </c>
      <c r="AU437" s="244" t="s">
        <v>82</v>
      </c>
      <c r="AV437" s="13" t="s">
        <v>80</v>
      </c>
      <c r="AW437" s="13" t="s">
        <v>34</v>
      </c>
      <c r="AX437" s="13" t="s">
        <v>72</v>
      </c>
      <c r="AY437" s="244" t="s">
        <v>190</v>
      </c>
    </row>
    <row r="438" spans="1:51" s="13" customFormat="1" ht="12">
      <c r="A438" s="13"/>
      <c r="B438" s="235"/>
      <c r="C438" s="236"/>
      <c r="D438" s="228" t="s">
        <v>203</v>
      </c>
      <c r="E438" s="237" t="s">
        <v>19</v>
      </c>
      <c r="F438" s="238" t="s">
        <v>592</v>
      </c>
      <c r="G438" s="236"/>
      <c r="H438" s="237" t="s">
        <v>19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203</v>
      </c>
      <c r="AU438" s="244" t="s">
        <v>82</v>
      </c>
      <c r="AV438" s="13" t="s">
        <v>80</v>
      </c>
      <c r="AW438" s="13" t="s">
        <v>34</v>
      </c>
      <c r="AX438" s="13" t="s">
        <v>72</v>
      </c>
      <c r="AY438" s="244" t="s">
        <v>190</v>
      </c>
    </row>
    <row r="439" spans="1:51" s="14" customFormat="1" ht="12">
      <c r="A439" s="14"/>
      <c r="B439" s="245"/>
      <c r="C439" s="246"/>
      <c r="D439" s="228" t="s">
        <v>203</v>
      </c>
      <c r="E439" s="247" t="s">
        <v>19</v>
      </c>
      <c r="F439" s="248" t="s">
        <v>593</v>
      </c>
      <c r="G439" s="246"/>
      <c r="H439" s="249">
        <v>0.074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203</v>
      </c>
      <c r="AU439" s="255" t="s">
        <v>82</v>
      </c>
      <c r="AV439" s="14" t="s">
        <v>82</v>
      </c>
      <c r="AW439" s="14" t="s">
        <v>34</v>
      </c>
      <c r="AX439" s="14" t="s">
        <v>72</v>
      </c>
      <c r="AY439" s="255" t="s">
        <v>190</v>
      </c>
    </row>
    <row r="440" spans="1:51" s="15" customFormat="1" ht="12">
      <c r="A440" s="15"/>
      <c r="B440" s="256"/>
      <c r="C440" s="257"/>
      <c r="D440" s="228" t="s">
        <v>203</v>
      </c>
      <c r="E440" s="258" t="s">
        <v>19</v>
      </c>
      <c r="F440" s="259" t="s">
        <v>207</v>
      </c>
      <c r="G440" s="257"/>
      <c r="H440" s="260">
        <v>0.074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6" t="s">
        <v>203</v>
      </c>
      <c r="AU440" s="266" t="s">
        <v>82</v>
      </c>
      <c r="AV440" s="15" t="s">
        <v>208</v>
      </c>
      <c r="AW440" s="15" t="s">
        <v>34</v>
      </c>
      <c r="AX440" s="15" t="s">
        <v>80</v>
      </c>
      <c r="AY440" s="266" t="s">
        <v>190</v>
      </c>
    </row>
    <row r="441" spans="1:65" s="2" customFormat="1" ht="24.15" customHeight="1">
      <c r="A441" s="40"/>
      <c r="B441" s="41"/>
      <c r="C441" s="215" t="s">
        <v>594</v>
      </c>
      <c r="D441" s="215" t="s">
        <v>192</v>
      </c>
      <c r="E441" s="216" t="s">
        <v>595</v>
      </c>
      <c r="F441" s="217" t="s">
        <v>596</v>
      </c>
      <c r="G441" s="218" t="s">
        <v>195</v>
      </c>
      <c r="H441" s="219">
        <v>2.86</v>
      </c>
      <c r="I441" s="220"/>
      <c r="J441" s="221">
        <f>ROUND(I441*H441,2)</f>
        <v>0</v>
      </c>
      <c r="K441" s="217" t="s">
        <v>196</v>
      </c>
      <c r="L441" s="46"/>
      <c r="M441" s="222" t="s">
        <v>19</v>
      </c>
      <c r="N441" s="223" t="s">
        <v>43</v>
      </c>
      <c r="O441" s="86"/>
      <c r="P441" s="224">
        <f>O441*H441</f>
        <v>0</v>
      </c>
      <c r="Q441" s="224">
        <v>0.43744</v>
      </c>
      <c r="R441" s="224">
        <f>Q441*H441</f>
        <v>1.2510784</v>
      </c>
      <c r="S441" s="224">
        <v>0</v>
      </c>
      <c r="T441" s="225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6" t="s">
        <v>208</v>
      </c>
      <c r="AT441" s="226" t="s">
        <v>192</v>
      </c>
      <c r="AU441" s="226" t="s">
        <v>82</v>
      </c>
      <c r="AY441" s="19" t="s">
        <v>190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9" t="s">
        <v>80</v>
      </c>
      <c r="BK441" s="227">
        <f>ROUND(I441*H441,2)</f>
        <v>0</v>
      </c>
      <c r="BL441" s="19" t="s">
        <v>208</v>
      </c>
      <c r="BM441" s="226" t="s">
        <v>1810</v>
      </c>
    </row>
    <row r="442" spans="1:47" s="2" customFormat="1" ht="12">
      <c r="A442" s="40"/>
      <c r="B442" s="41"/>
      <c r="C442" s="42"/>
      <c r="D442" s="228" t="s">
        <v>199</v>
      </c>
      <c r="E442" s="42"/>
      <c r="F442" s="229" t="s">
        <v>598</v>
      </c>
      <c r="G442" s="42"/>
      <c r="H442" s="42"/>
      <c r="I442" s="230"/>
      <c r="J442" s="42"/>
      <c r="K442" s="42"/>
      <c r="L442" s="46"/>
      <c r="M442" s="231"/>
      <c r="N442" s="232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199</v>
      </c>
      <c r="AU442" s="19" t="s">
        <v>82</v>
      </c>
    </row>
    <row r="443" spans="1:47" s="2" customFormat="1" ht="12">
      <c r="A443" s="40"/>
      <c r="B443" s="41"/>
      <c r="C443" s="42"/>
      <c r="D443" s="233" t="s">
        <v>201</v>
      </c>
      <c r="E443" s="42"/>
      <c r="F443" s="234" t="s">
        <v>599</v>
      </c>
      <c r="G443" s="42"/>
      <c r="H443" s="42"/>
      <c r="I443" s="230"/>
      <c r="J443" s="42"/>
      <c r="K443" s="42"/>
      <c r="L443" s="46"/>
      <c r="M443" s="231"/>
      <c r="N443" s="232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201</v>
      </c>
      <c r="AU443" s="19" t="s">
        <v>82</v>
      </c>
    </row>
    <row r="444" spans="1:51" s="13" customFormat="1" ht="12">
      <c r="A444" s="13"/>
      <c r="B444" s="235"/>
      <c r="C444" s="236"/>
      <c r="D444" s="228" t="s">
        <v>203</v>
      </c>
      <c r="E444" s="237" t="s">
        <v>19</v>
      </c>
      <c r="F444" s="238" t="s">
        <v>1790</v>
      </c>
      <c r="G444" s="236"/>
      <c r="H444" s="237" t="s">
        <v>19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203</v>
      </c>
      <c r="AU444" s="244" t="s">
        <v>82</v>
      </c>
      <c r="AV444" s="13" t="s">
        <v>80</v>
      </c>
      <c r="AW444" s="13" t="s">
        <v>34</v>
      </c>
      <c r="AX444" s="13" t="s">
        <v>72</v>
      </c>
      <c r="AY444" s="244" t="s">
        <v>190</v>
      </c>
    </row>
    <row r="445" spans="1:51" s="13" customFormat="1" ht="12">
      <c r="A445" s="13"/>
      <c r="B445" s="235"/>
      <c r="C445" s="236"/>
      <c r="D445" s="228" t="s">
        <v>203</v>
      </c>
      <c r="E445" s="237" t="s">
        <v>19</v>
      </c>
      <c r="F445" s="238" t="s">
        <v>559</v>
      </c>
      <c r="G445" s="236"/>
      <c r="H445" s="237" t="s">
        <v>19</v>
      </c>
      <c r="I445" s="239"/>
      <c r="J445" s="236"/>
      <c r="K445" s="236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203</v>
      </c>
      <c r="AU445" s="244" t="s">
        <v>82</v>
      </c>
      <c r="AV445" s="13" t="s">
        <v>80</v>
      </c>
      <c r="AW445" s="13" t="s">
        <v>34</v>
      </c>
      <c r="AX445" s="13" t="s">
        <v>72</v>
      </c>
      <c r="AY445" s="244" t="s">
        <v>190</v>
      </c>
    </row>
    <row r="446" spans="1:51" s="14" customFormat="1" ht="12">
      <c r="A446" s="14"/>
      <c r="B446" s="245"/>
      <c r="C446" s="246"/>
      <c r="D446" s="228" t="s">
        <v>203</v>
      </c>
      <c r="E446" s="247" t="s">
        <v>19</v>
      </c>
      <c r="F446" s="248" t="s">
        <v>458</v>
      </c>
      <c r="G446" s="246"/>
      <c r="H446" s="249">
        <v>2.86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5" t="s">
        <v>203</v>
      </c>
      <c r="AU446" s="255" t="s">
        <v>82</v>
      </c>
      <c r="AV446" s="14" t="s">
        <v>82</v>
      </c>
      <c r="AW446" s="14" t="s">
        <v>34</v>
      </c>
      <c r="AX446" s="14" t="s">
        <v>72</v>
      </c>
      <c r="AY446" s="255" t="s">
        <v>190</v>
      </c>
    </row>
    <row r="447" spans="1:51" s="15" customFormat="1" ht="12">
      <c r="A447" s="15"/>
      <c r="B447" s="256"/>
      <c r="C447" s="257"/>
      <c r="D447" s="228" t="s">
        <v>203</v>
      </c>
      <c r="E447" s="258" t="s">
        <v>19</v>
      </c>
      <c r="F447" s="259" t="s">
        <v>207</v>
      </c>
      <c r="G447" s="257"/>
      <c r="H447" s="260">
        <v>2.86</v>
      </c>
      <c r="I447" s="261"/>
      <c r="J447" s="257"/>
      <c r="K447" s="257"/>
      <c r="L447" s="262"/>
      <c r="M447" s="263"/>
      <c r="N447" s="264"/>
      <c r="O447" s="264"/>
      <c r="P447" s="264"/>
      <c r="Q447" s="264"/>
      <c r="R447" s="264"/>
      <c r="S447" s="264"/>
      <c r="T447" s="26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6" t="s">
        <v>203</v>
      </c>
      <c r="AU447" s="266" t="s">
        <v>82</v>
      </c>
      <c r="AV447" s="15" t="s">
        <v>208</v>
      </c>
      <c r="AW447" s="15" t="s">
        <v>34</v>
      </c>
      <c r="AX447" s="15" t="s">
        <v>80</v>
      </c>
      <c r="AY447" s="266" t="s">
        <v>190</v>
      </c>
    </row>
    <row r="448" spans="1:63" s="12" customFormat="1" ht="22.8" customHeight="1">
      <c r="A448" s="12"/>
      <c r="B448" s="199"/>
      <c r="C448" s="200"/>
      <c r="D448" s="201" t="s">
        <v>71</v>
      </c>
      <c r="E448" s="213" t="s">
        <v>228</v>
      </c>
      <c r="F448" s="213" t="s">
        <v>600</v>
      </c>
      <c r="G448" s="200"/>
      <c r="H448" s="200"/>
      <c r="I448" s="203"/>
      <c r="J448" s="214">
        <f>BK448</f>
        <v>0</v>
      </c>
      <c r="K448" s="200"/>
      <c r="L448" s="205"/>
      <c r="M448" s="206"/>
      <c r="N448" s="207"/>
      <c r="O448" s="207"/>
      <c r="P448" s="208">
        <f>SUM(P449:P529)</f>
        <v>0</v>
      </c>
      <c r="Q448" s="207"/>
      <c r="R448" s="208">
        <f>SUM(R449:R529)</f>
        <v>44.23004</v>
      </c>
      <c r="S448" s="207"/>
      <c r="T448" s="209">
        <f>SUM(T449:T529)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10" t="s">
        <v>80</v>
      </c>
      <c r="AT448" s="211" t="s">
        <v>71</v>
      </c>
      <c r="AU448" s="211" t="s">
        <v>80</v>
      </c>
      <c r="AY448" s="210" t="s">
        <v>190</v>
      </c>
      <c r="BK448" s="212">
        <f>SUM(BK449:BK529)</f>
        <v>0</v>
      </c>
    </row>
    <row r="449" spans="1:65" s="2" customFormat="1" ht="37.8" customHeight="1">
      <c r="A449" s="40"/>
      <c r="B449" s="41"/>
      <c r="C449" s="215" t="s">
        <v>601</v>
      </c>
      <c r="D449" s="215" t="s">
        <v>192</v>
      </c>
      <c r="E449" s="216" t="s">
        <v>1018</v>
      </c>
      <c r="F449" s="217" t="s">
        <v>1019</v>
      </c>
      <c r="G449" s="218" t="s">
        <v>195</v>
      </c>
      <c r="H449" s="219">
        <v>1829.5</v>
      </c>
      <c r="I449" s="220"/>
      <c r="J449" s="221">
        <f>ROUND(I449*H449,2)</f>
        <v>0</v>
      </c>
      <c r="K449" s="217" t="s">
        <v>196</v>
      </c>
      <c r="L449" s="46"/>
      <c r="M449" s="222" t="s">
        <v>19</v>
      </c>
      <c r="N449" s="223" t="s">
        <v>43</v>
      </c>
      <c r="O449" s="86"/>
      <c r="P449" s="224">
        <f>O449*H449</f>
        <v>0</v>
      </c>
      <c r="Q449" s="224">
        <v>0</v>
      </c>
      <c r="R449" s="224">
        <f>Q449*H449</f>
        <v>0</v>
      </c>
      <c r="S449" s="224">
        <v>0</v>
      </c>
      <c r="T449" s="22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6" t="s">
        <v>208</v>
      </c>
      <c r="AT449" s="226" t="s">
        <v>192</v>
      </c>
      <c r="AU449" s="226" t="s">
        <v>82</v>
      </c>
      <c r="AY449" s="19" t="s">
        <v>190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9" t="s">
        <v>80</v>
      </c>
      <c r="BK449" s="227">
        <f>ROUND(I449*H449,2)</f>
        <v>0</v>
      </c>
      <c r="BL449" s="19" t="s">
        <v>208</v>
      </c>
      <c r="BM449" s="226" t="s">
        <v>1811</v>
      </c>
    </row>
    <row r="450" spans="1:47" s="2" customFormat="1" ht="12">
      <c r="A450" s="40"/>
      <c r="B450" s="41"/>
      <c r="C450" s="42"/>
      <c r="D450" s="228" t="s">
        <v>199</v>
      </c>
      <c r="E450" s="42"/>
      <c r="F450" s="229" t="s">
        <v>1021</v>
      </c>
      <c r="G450" s="42"/>
      <c r="H450" s="42"/>
      <c r="I450" s="230"/>
      <c r="J450" s="42"/>
      <c r="K450" s="42"/>
      <c r="L450" s="46"/>
      <c r="M450" s="231"/>
      <c r="N450" s="232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199</v>
      </c>
      <c r="AU450" s="19" t="s">
        <v>82</v>
      </c>
    </row>
    <row r="451" spans="1:47" s="2" customFormat="1" ht="12">
      <c r="A451" s="40"/>
      <c r="B451" s="41"/>
      <c r="C451" s="42"/>
      <c r="D451" s="233" t="s">
        <v>201</v>
      </c>
      <c r="E451" s="42"/>
      <c r="F451" s="234" t="s">
        <v>1022</v>
      </c>
      <c r="G451" s="42"/>
      <c r="H451" s="42"/>
      <c r="I451" s="230"/>
      <c r="J451" s="42"/>
      <c r="K451" s="42"/>
      <c r="L451" s="46"/>
      <c r="M451" s="231"/>
      <c r="N451" s="232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201</v>
      </c>
      <c r="AU451" s="19" t="s">
        <v>82</v>
      </c>
    </row>
    <row r="452" spans="1:51" s="13" customFormat="1" ht="12">
      <c r="A452" s="13"/>
      <c r="B452" s="235"/>
      <c r="C452" s="236"/>
      <c r="D452" s="228" t="s">
        <v>203</v>
      </c>
      <c r="E452" s="237" t="s">
        <v>19</v>
      </c>
      <c r="F452" s="238" t="s">
        <v>1715</v>
      </c>
      <c r="G452" s="236"/>
      <c r="H452" s="237" t="s">
        <v>19</v>
      </c>
      <c r="I452" s="239"/>
      <c r="J452" s="236"/>
      <c r="K452" s="236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203</v>
      </c>
      <c r="AU452" s="244" t="s">
        <v>82</v>
      </c>
      <c r="AV452" s="13" t="s">
        <v>80</v>
      </c>
      <c r="AW452" s="13" t="s">
        <v>34</v>
      </c>
      <c r="AX452" s="13" t="s">
        <v>72</v>
      </c>
      <c r="AY452" s="244" t="s">
        <v>190</v>
      </c>
    </row>
    <row r="453" spans="1:51" s="13" customFormat="1" ht="12">
      <c r="A453" s="13"/>
      <c r="B453" s="235"/>
      <c r="C453" s="236"/>
      <c r="D453" s="228" t="s">
        <v>203</v>
      </c>
      <c r="E453" s="237" t="s">
        <v>19</v>
      </c>
      <c r="F453" s="238" t="s">
        <v>607</v>
      </c>
      <c r="G453" s="236"/>
      <c r="H453" s="237" t="s">
        <v>19</v>
      </c>
      <c r="I453" s="239"/>
      <c r="J453" s="236"/>
      <c r="K453" s="236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203</v>
      </c>
      <c r="AU453" s="244" t="s">
        <v>82</v>
      </c>
      <c r="AV453" s="13" t="s">
        <v>80</v>
      </c>
      <c r="AW453" s="13" t="s">
        <v>34</v>
      </c>
      <c r="AX453" s="13" t="s">
        <v>72</v>
      </c>
      <c r="AY453" s="244" t="s">
        <v>190</v>
      </c>
    </row>
    <row r="454" spans="1:51" s="14" customFormat="1" ht="12">
      <c r="A454" s="14"/>
      <c r="B454" s="245"/>
      <c r="C454" s="246"/>
      <c r="D454" s="228" t="s">
        <v>203</v>
      </c>
      <c r="E454" s="247" t="s">
        <v>19</v>
      </c>
      <c r="F454" s="248" t="s">
        <v>1812</v>
      </c>
      <c r="G454" s="246"/>
      <c r="H454" s="249">
        <v>86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203</v>
      </c>
      <c r="AU454" s="255" t="s">
        <v>82</v>
      </c>
      <c r="AV454" s="14" t="s">
        <v>82</v>
      </c>
      <c r="AW454" s="14" t="s">
        <v>34</v>
      </c>
      <c r="AX454" s="14" t="s">
        <v>72</v>
      </c>
      <c r="AY454" s="255" t="s">
        <v>190</v>
      </c>
    </row>
    <row r="455" spans="1:51" s="14" customFormat="1" ht="12">
      <c r="A455" s="14"/>
      <c r="B455" s="245"/>
      <c r="C455" s="246"/>
      <c r="D455" s="228" t="s">
        <v>203</v>
      </c>
      <c r="E455" s="247" t="s">
        <v>19</v>
      </c>
      <c r="F455" s="248" t="s">
        <v>1813</v>
      </c>
      <c r="G455" s="246"/>
      <c r="H455" s="249">
        <v>1666.5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203</v>
      </c>
      <c r="AU455" s="255" t="s">
        <v>82</v>
      </c>
      <c r="AV455" s="14" t="s">
        <v>82</v>
      </c>
      <c r="AW455" s="14" t="s">
        <v>34</v>
      </c>
      <c r="AX455" s="14" t="s">
        <v>72</v>
      </c>
      <c r="AY455" s="255" t="s">
        <v>190</v>
      </c>
    </row>
    <row r="456" spans="1:51" s="14" customFormat="1" ht="12">
      <c r="A456" s="14"/>
      <c r="B456" s="245"/>
      <c r="C456" s="246"/>
      <c r="D456" s="228" t="s">
        <v>203</v>
      </c>
      <c r="E456" s="247" t="s">
        <v>19</v>
      </c>
      <c r="F456" s="248" t="s">
        <v>1814</v>
      </c>
      <c r="G456" s="246"/>
      <c r="H456" s="249">
        <v>60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203</v>
      </c>
      <c r="AU456" s="255" t="s">
        <v>82</v>
      </c>
      <c r="AV456" s="14" t="s">
        <v>82</v>
      </c>
      <c r="AW456" s="14" t="s">
        <v>34</v>
      </c>
      <c r="AX456" s="14" t="s">
        <v>72</v>
      </c>
      <c r="AY456" s="255" t="s">
        <v>190</v>
      </c>
    </row>
    <row r="457" spans="1:51" s="14" customFormat="1" ht="12">
      <c r="A457" s="14"/>
      <c r="B457" s="245"/>
      <c r="C457" s="246"/>
      <c r="D457" s="228" t="s">
        <v>203</v>
      </c>
      <c r="E457" s="247" t="s">
        <v>19</v>
      </c>
      <c r="F457" s="248" t="s">
        <v>1788</v>
      </c>
      <c r="G457" s="246"/>
      <c r="H457" s="249">
        <v>17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203</v>
      </c>
      <c r="AU457" s="255" t="s">
        <v>82</v>
      </c>
      <c r="AV457" s="14" t="s">
        <v>82</v>
      </c>
      <c r="AW457" s="14" t="s">
        <v>34</v>
      </c>
      <c r="AX457" s="14" t="s">
        <v>72</v>
      </c>
      <c r="AY457" s="255" t="s">
        <v>190</v>
      </c>
    </row>
    <row r="458" spans="1:51" s="15" customFormat="1" ht="12">
      <c r="A458" s="15"/>
      <c r="B458" s="256"/>
      <c r="C458" s="257"/>
      <c r="D458" s="228" t="s">
        <v>203</v>
      </c>
      <c r="E458" s="258" t="s">
        <v>19</v>
      </c>
      <c r="F458" s="259" t="s">
        <v>207</v>
      </c>
      <c r="G458" s="257"/>
      <c r="H458" s="260">
        <v>1829.5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6" t="s">
        <v>203</v>
      </c>
      <c r="AU458" s="266" t="s">
        <v>82</v>
      </c>
      <c r="AV458" s="15" t="s">
        <v>208</v>
      </c>
      <c r="AW458" s="15" t="s">
        <v>34</v>
      </c>
      <c r="AX458" s="15" t="s">
        <v>80</v>
      </c>
      <c r="AY458" s="266" t="s">
        <v>190</v>
      </c>
    </row>
    <row r="459" spans="1:65" s="2" customFormat="1" ht="21.75" customHeight="1">
      <c r="A459" s="40"/>
      <c r="B459" s="41"/>
      <c r="C459" s="268" t="s">
        <v>612</v>
      </c>
      <c r="D459" s="268" t="s">
        <v>411</v>
      </c>
      <c r="E459" s="269" t="s">
        <v>613</v>
      </c>
      <c r="F459" s="270" t="s">
        <v>614</v>
      </c>
      <c r="G459" s="271" t="s">
        <v>380</v>
      </c>
      <c r="H459" s="272">
        <v>38.785</v>
      </c>
      <c r="I459" s="273"/>
      <c r="J459" s="274">
        <f>ROUND(I459*H459,2)</f>
        <v>0</v>
      </c>
      <c r="K459" s="270" t="s">
        <v>196</v>
      </c>
      <c r="L459" s="275"/>
      <c r="M459" s="276" t="s">
        <v>19</v>
      </c>
      <c r="N459" s="277" t="s">
        <v>43</v>
      </c>
      <c r="O459" s="86"/>
      <c r="P459" s="224">
        <f>O459*H459</f>
        <v>0</v>
      </c>
      <c r="Q459" s="224">
        <v>1</v>
      </c>
      <c r="R459" s="224">
        <f>Q459*H459</f>
        <v>38.785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274</v>
      </c>
      <c r="AT459" s="226" t="s">
        <v>411</v>
      </c>
      <c r="AU459" s="226" t="s">
        <v>82</v>
      </c>
      <c r="AY459" s="19" t="s">
        <v>190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80</v>
      </c>
      <c r="BK459" s="227">
        <f>ROUND(I459*H459,2)</f>
        <v>0</v>
      </c>
      <c r="BL459" s="19" t="s">
        <v>208</v>
      </c>
      <c r="BM459" s="226" t="s">
        <v>1815</v>
      </c>
    </row>
    <row r="460" spans="1:47" s="2" customFormat="1" ht="12">
      <c r="A460" s="40"/>
      <c r="B460" s="41"/>
      <c r="C460" s="42"/>
      <c r="D460" s="228" t="s">
        <v>199</v>
      </c>
      <c r="E460" s="42"/>
      <c r="F460" s="229" t="s">
        <v>614</v>
      </c>
      <c r="G460" s="42"/>
      <c r="H460" s="42"/>
      <c r="I460" s="230"/>
      <c r="J460" s="42"/>
      <c r="K460" s="42"/>
      <c r="L460" s="46"/>
      <c r="M460" s="231"/>
      <c r="N460" s="232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199</v>
      </c>
      <c r="AU460" s="19" t="s">
        <v>82</v>
      </c>
    </row>
    <row r="461" spans="1:47" s="2" customFormat="1" ht="12">
      <c r="A461" s="40"/>
      <c r="B461" s="41"/>
      <c r="C461" s="42"/>
      <c r="D461" s="228" t="s">
        <v>224</v>
      </c>
      <c r="E461" s="42"/>
      <c r="F461" s="267" t="s">
        <v>616</v>
      </c>
      <c r="G461" s="42"/>
      <c r="H461" s="42"/>
      <c r="I461" s="230"/>
      <c r="J461" s="42"/>
      <c r="K461" s="42"/>
      <c r="L461" s="46"/>
      <c r="M461" s="231"/>
      <c r="N461" s="232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224</v>
      </c>
      <c r="AU461" s="19" t="s">
        <v>82</v>
      </c>
    </row>
    <row r="462" spans="1:51" s="13" customFormat="1" ht="12">
      <c r="A462" s="13"/>
      <c r="B462" s="235"/>
      <c r="C462" s="236"/>
      <c r="D462" s="228" t="s">
        <v>203</v>
      </c>
      <c r="E462" s="237" t="s">
        <v>19</v>
      </c>
      <c r="F462" s="238" t="s">
        <v>617</v>
      </c>
      <c r="G462" s="236"/>
      <c r="H462" s="237" t="s">
        <v>19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203</v>
      </c>
      <c r="AU462" s="244" t="s">
        <v>82</v>
      </c>
      <c r="AV462" s="13" t="s">
        <v>80</v>
      </c>
      <c r="AW462" s="13" t="s">
        <v>34</v>
      </c>
      <c r="AX462" s="13" t="s">
        <v>72</v>
      </c>
      <c r="AY462" s="244" t="s">
        <v>190</v>
      </c>
    </row>
    <row r="463" spans="1:51" s="13" customFormat="1" ht="12">
      <c r="A463" s="13"/>
      <c r="B463" s="235"/>
      <c r="C463" s="236"/>
      <c r="D463" s="228" t="s">
        <v>203</v>
      </c>
      <c r="E463" s="237" t="s">
        <v>19</v>
      </c>
      <c r="F463" s="238" t="s">
        <v>618</v>
      </c>
      <c r="G463" s="236"/>
      <c r="H463" s="237" t="s">
        <v>19</v>
      </c>
      <c r="I463" s="239"/>
      <c r="J463" s="236"/>
      <c r="K463" s="236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203</v>
      </c>
      <c r="AU463" s="244" t="s">
        <v>82</v>
      </c>
      <c r="AV463" s="13" t="s">
        <v>80</v>
      </c>
      <c r="AW463" s="13" t="s">
        <v>34</v>
      </c>
      <c r="AX463" s="13" t="s">
        <v>72</v>
      </c>
      <c r="AY463" s="244" t="s">
        <v>190</v>
      </c>
    </row>
    <row r="464" spans="1:51" s="13" customFormat="1" ht="12">
      <c r="A464" s="13"/>
      <c r="B464" s="235"/>
      <c r="C464" s="236"/>
      <c r="D464" s="228" t="s">
        <v>203</v>
      </c>
      <c r="E464" s="237" t="s">
        <v>19</v>
      </c>
      <c r="F464" s="238" t="s">
        <v>619</v>
      </c>
      <c r="G464" s="236"/>
      <c r="H464" s="237" t="s">
        <v>19</v>
      </c>
      <c r="I464" s="239"/>
      <c r="J464" s="236"/>
      <c r="K464" s="236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203</v>
      </c>
      <c r="AU464" s="244" t="s">
        <v>82</v>
      </c>
      <c r="AV464" s="13" t="s">
        <v>80</v>
      </c>
      <c r="AW464" s="13" t="s">
        <v>34</v>
      </c>
      <c r="AX464" s="13" t="s">
        <v>72</v>
      </c>
      <c r="AY464" s="244" t="s">
        <v>190</v>
      </c>
    </row>
    <row r="465" spans="1:51" s="14" customFormat="1" ht="12">
      <c r="A465" s="14"/>
      <c r="B465" s="245"/>
      <c r="C465" s="246"/>
      <c r="D465" s="228" t="s">
        <v>203</v>
      </c>
      <c r="E465" s="247" t="s">
        <v>19</v>
      </c>
      <c r="F465" s="248" t="s">
        <v>1816</v>
      </c>
      <c r="G465" s="246"/>
      <c r="H465" s="249">
        <v>38.785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203</v>
      </c>
      <c r="AU465" s="255" t="s">
        <v>82</v>
      </c>
      <c r="AV465" s="14" t="s">
        <v>82</v>
      </c>
      <c r="AW465" s="14" t="s">
        <v>34</v>
      </c>
      <c r="AX465" s="14" t="s">
        <v>72</v>
      </c>
      <c r="AY465" s="255" t="s">
        <v>190</v>
      </c>
    </row>
    <row r="466" spans="1:51" s="15" customFormat="1" ht="12">
      <c r="A466" s="15"/>
      <c r="B466" s="256"/>
      <c r="C466" s="257"/>
      <c r="D466" s="228" t="s">
        <v>203</v>
      </c>
      <c r="E466" s="258" t="s">
        <v>19</v>
      </c>
      <c r="F466" s="259" t="s">
        <v>207</v>
      </c>
      <c r="G466" s="257"/>
      <c r="H466" s="260">
        <v>38.785</v>
      </c>
      <c r="I466" s="261"/>
      <c r="J466" s="257"/>
      <c r="K466" s="257"/>
      <c r="L466" s="262"/>
      <c r="M466" s="263"/>
      <c r="N466" s="264"/>
      <c r="O466" s="264"/>
      <c r="P466" s="264"/>
      <c r="Q466" s="264"/>
      <c r="R466" s="264"/>
      <c r="S466" s="264"/>
      <c r="T466" s="26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6" t="s">
        <v>203</v>
      </c>
      <c r="AU466" s="266" t="s">
        <v>82</v>
      </c>
      <c r="AV466" s="15" t="s">
        <v>208</v>
      </c>
      <c r="AW466" s="15" t="s">
        <v>34</v>
      </c>
      <c r="AX466" s="15" t="s">
        <v>80</v>
      </c>
      <c r="AY466" s="266" t="s">
        <v>190</v>
      </c>
    </row>
    <row r="467" spans="1:65" s="2" customFormat="1" ht="16.5" customHeight="1">
      <c r="A467" s="40"/>
      <c r="B467" s="41"/>
      <c r="C467" s="215" t="s">
        <v>621</v>
      </c>
      <c r="D467" s="215" t="s">
        <v>192</v>
      </c>
      <c r="E467" s="216" t="s">
        <v>622</v>
      </c>
      <c r="F467" s="217" t="s">
        <v>623</v>
      </c>
      <c r="G467" s="218" t="s">
        <v>195</v>
      </c>
      <c r="H467" s="219">
        <v>2251</v>
      </c>
      <c r="I467" s="220"/>
      <c r="J467" s="221">
        <f>ROUND(I467*H467,2)</f>
        <v>0</v>
      </c>
      <c r="K467" s="217" t="s">
        <v>196</v>
      </c>
      <c r="L467" s="46"/>
      <c r="M467" s="222" t="s">
        <v>19</v>
      </c>
      <c r="N467" s="223" t="s">
        <v>43</v>
      </c>
      <c r="O467" s="86"/>
      <c r="P467" s="224">
        <f>O467*H467</f>
        <v>0</v>
      </c>
      <c r="Q467" s="224">
        <v>0</v>
      </c>
      <c r="R467" s="224">
        <f>Q467*H467</f>
        <v>0</v>
      </c>
      <c r="S467" s="224">
        <v>0</v>
      </c>
      <c r="T467" s="22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208</v>
      </c>
      <c r="AT467" s="226" t="s">
        <v>192</v>
      </c>
      <c r="AU467" s="226" t="s">
        <v>82</v>
      </c>
      <c r="AY467" s="19" t="s">
        <v>190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80</v>
      </c>
      <c r="BK467" s="227">
        <f>ROUND(I467*H467,2)</f>
        <v>0</v>
      </c>
      <c r="BL467" s="19" t="s">
        <v>208</v>
      </c>
      <c r="BM467" s="226" t="s">
        <v>1817</v>
      </c>
    </row>
    <row r="468" spans="1:47" s="2" customFormat="1" ht="12">
      <c r="A468" s="40"/>
      <c r="B468" s="41"/>
      <c r="C468" s="42"/>
      <c r="D468" s="228" t="s">
        <v>199</v>
      </c>
      <c r="E468" s="42"/>
      <c r="F468" s="229" t="s">
        <v>625</v>
      </c>
      <c r="G468" s="42"/>
      <c r="H468" s="42"/>
      <c r="I468" s="230"/>
      <c r="J468" s="42"/>
      <c r="K468" s="42"/>
      <c r="L468" s="46"/>
      <c r="M468" s="231"/>
      <c r="N468" s="23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199</v>
      </c>
      <c r="AU468" s="19" t="s">
        <v>82</v>
      </c>
    </row>
    <row r="469" spans="1:47" s="2" customFormat="1" ht="12">
      <c r="A469" s="40"/>
      <c r="B469" s="41"/>
      <c r="C469" s="42"/>
      <c r="D469" s="233" t="s">
        <v>201</v>
      </c>
      <c r="E469" s="42"/>
      <c r="F469" s="234" t="s">
        <v>626</v>
      </c>
      <c r="G469" s="42"/>
      <c r="H469" s="42"/>
      <c r="I469" s="230"/>
      <c r="J469" s="42"/>
      <c r="K469" s="42"/>
      <c r="L469" s="46"/>
      <c r="M469" s="231"/>
      <c r="N469" s="232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201</v>
      </c>
      <c r="AU469" s="19" t="s">
        <v>82</v>
      </c>
    </row>
    <row r="470" spans="1:51" s="13" customFormat="1" ht="12">
      <c r="A470" s="13"/>
      <c r="B470" s="235"/>
      <c r="C470" s="236"/>
      <c r="D470" s="228" t="s">
        <v>203</v>
      </c>
      <c r="E470" s="237" t="s">
        <v>19</v>
      </c>
      <c r="F470" s="238" t="s">
        <v>1715</v>
      </c>
      <c r="G470" s="236"/>
      <c r="H470" s="237" t="s">
        <v>19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203</v>
      </c>
      <c r="AU470" s="244" t="s">
        <v>82</v>
      </c>
      <c r="AV470" s="13" t="s">
        <v>80</v>
      </c>
      <c r="AW470" s="13" t="s">
        <v>34</v>
      </c>
      <c r="AX470" s="13" t="s">
        <v>72</v>
      </c>
      <c r="AY470" s="244" t="s">
        <v>190</v>
      </c>
    </row>
    <row r="471" spans="1:51" s="14" customFormat="1" ht="12">
      <c r="A471" s="14"/>
      <c r="B471" s="245"/>
      <c r="C471" s="246"/>
      <c r="D471" s="228" t="s">
        <v>203</v>
      </c>
      <c r="E471" s="247" t="s">
        <v>19</v>
      </c>
      <c r="F471" s="248" t="s">
        <v>1818</v>
      </c>
      <c r="G471" s="246"/>
      <c r="H471" s="249">
        <v>2191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203</v>
      </c>
      <c r="AU471" s="255" t="s">
        <v>82</v>
      </c>
      <c r="AV471" s="14" t="s">
        <v>82</v>
      </c>
      <c r="AW471" s="14" t="s">
        <v>34</v>
      </c>
      <c r="AX471" s="14" t="s">
        <v>72</v>
      </c>
      <c r="AY471" s="255" t="s">
        <v>190</v>
      </c>
    </row>
    <row r="472" spans="1:51" s="14" customFormat="1" ht="12">
      <c r="A472" s="14"/>
      <c r="B472" s="245"/>
      <c r="C472" s="246"/>
      <c r="D472" s="228" t="s">
        <v>203</v>
      </c>
      <c r="E472" s="247" t="s">
        <v>19</v>
      </c>
      <c r="F472" s="248" t="s">
        <v>1819</v>
      </c>
      <c r="G472" s="246"/>
      <c r="H472" s="249">
        <v>60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203</v>
      </c>
      <c r="AU472" s="255" t="s">
        <v>82</v>
      </c>
      <c r="AV472" s="14" t="s">
        <v>82</v>
      </c>
      <c r="AW472" s="14" t="s">
        <v>34</v>
      </c>
      <c r="AX472" s="14" t="s">
        <v>72</v>
      </c>
      <c r="AY472" s="255" t="s">
        <v>190</v>
      </c>
    </row>
    <row r="473" spans="1:51" s="15" customFormat="1" ht="12">
      <c r="A473" s="15"/>
      <c r="B473" s="256"/>
      <c r="C473" s="257"/>
      <c r="D473" s="228" t="s">
        <v>203</v>
      </c>
      <c r="E473" s="258" t="s">
        <v>19</v>
      </c>
      <c r="F473" s="259" t="s">
        <v>207</v>
      </c>
      <c r="G473" s="257"/>
      <c r="H473" s="260">
        <v>2251</v>
      </c>
      <c r="I473" s="261"/>
      <c r="J473" s="257"/>
      <c r="K473" s="257"/>
      <c r="L473" s="262"/>
      <c r="M473" s="263"/>
      <c r="N473" s="264"/>
      <c r="O473" s="264"/>
      <c r="P473" s="264"/>
      <c r="Q473" s="264"/>
      <c r="R473" s="264"/>
      <c r="S473" s="264"/>
      <c r="T473" s="26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6" t="s">
        <v>203</v>
      </c>
      <c r="AU473" s="266" t="s">
        <v>82</v>
      </c>
      <c r="AV473" s="15" t="s">
        <v>208</v>
      </c>
      <c r="AW473" s="15" t="s">
        <v>34</v>
      </c>
      <c r="AX473" s="15" t="s">
        <v>80</v>
      </c>
      <c r="AY473" s="266" t="s">
        <v>190</v>
      </c>
    </row>
    <row r="474" spans="1:65" s="2" customFormat="1" ht="24.15" customHeight="1">
      <c r="A474" s="40"/>
      <c r="B474" s="41"/>
      <c r="C474" s="215" t="s">
        <v>629</v>
      </c>
      <c r="D474" s="215" t="s">
        <v>192</v>
      </c>
      <c r="E474" s="216" t="s">
        <v>1301</v>
      </c>
      <c r="F474" s="217" t="s">
        <v>1302</v>
      </c>
      <c r="G474" s="218" t="s">
        <v>195</v>
      </c>
      <c r="H474" s="219">
        <v>2172</v>
      </c>
      <c r="I474" s="220"/>
      <c r="J474" s="221">
        <f>ROUND(I474*H474,2)</f>
        <v>0</v>
      </c>
      <c r="K474" s="217" t="s">
        <v>196</v>
      </c>
      <c r="L474" s="46"/>
      <c r="M474" s="222" t="s">
        <v>19</v>
      </c>
      <c r="N474" s="223" t="s">
        <v>43</v>
      </c>
      <c r="O474" s="86"/>
      <c r="P474" s="224">
        <f>O474*H474</f>
        <v>0</v>
      </c>
      <c r="Q474" s="224">
        <v>0</v>
      </c>
      <c r="R474" s="224">
        <f>Q474*H474</f>
        <v>0</v>
      </c>
      <c r="S474" s="224">
        <v>0</v>
      </c>
      <c r="T474" s="225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6" t="s">
        <v>208</v>
      </c>
      <c r="AT474" s="226" t="s">
        <v>192</v>
      </c>
      <c r="AU474" s="226" t="s">
        <v>82</v>
      </c>
      <c r="AY474" s="19" t="s">
        <v>190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9" t="s">
        <v>80</v>
      </c>
      <c r="BK474" s="227">
        <f>ROUND(I474*H474,2)</f>
        <v>0</v>
      </c>
      <c r="BL474" s="19" t="s">
        <v>208</v>
      </c>
      <c r="BM474" s="226" t="s">
        <v>1820</v>
      </c>
    </row>
    <row r="475" spans="1:47" s="2" customFormat="1" ht="12">
      <c r="A475" s="40"/>
      <c r="B475" s="41"/>
      <c r="C475" s="42"/>
      <c r="D475" s="228" t="s">
        <v>199</v>
      </c>
      <c r="E475" s="42"/>
      <c r="F475" s="229" t="s">
        <v>1304</v>
      </c>
      <c r="G475" s="42"/>
      <c r="H475" s="42"/>
      <c r="I475" s="230"/>
      <c r="J475" s="42"/>
      <c r="K475" s="42"/>
      <c r="L475" s="46"/>
      <c r="M475" s="231"/>
      <c r="N475" s="232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199</v>
      </c>
      <c r="AU475" s="19" t="s">
        <v>82</v>
      </c>
    </row>
    <row r="476" spans="1:47" s="2" customFormat="1" ht="12">
      <c r="A476" s="40"/>
      <c r="B476" s="41"/>
      <c r="C476" s="42"/>
      <c r="D476" s="233" t="s">
        <v>201</v>
      </c>
      <c r="E476" s="42"/>
      <c r="F476" s="234" t="s">
        <v>1305</v>
      </c>
      <c r="G476" s="42"/>
      <c r="H476" s="42"/>
      <c r="I476" s="230"/>
      <c r="J476" s="42"/>
      <c r="K476" s="42"/>
      <c r="L476" s="46"/>
      <c r="M476" s="231"/>
      <c r="N476" s="232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201</v>
      </c>
      <c r="AU476" s="19" t="s">
        <v>82</v>
      </c>
    </row>
    <row r="477" spans="1:51" s="13" customFormat="1" ht="12">
      <c r="A477" s="13"/>
      <c r="B477" s="235"/>
      <c r="C477" s="236"/>
      <c r="D477" s="228" t="s">
        <v>203</v>
      </c>
      <c r="E477" s="237" t="s">
        <v>19</v>
      </c>
      <c r="F477" s="238" t="s">
        <v>1715</v>
      </c>
      <c r="G477" s="236"/>
      <c r="H477" s="237" t="s">
        <v>19</v>
      </c>
      <c r="I477" s="239"/>
      <c r="J477" s="236"/>
      <c r="K477" s="236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203</v>
      </c>
      <c r="AU477" s="244" t="s">
        <v>82</v>
      </c>
      <c r="AV477" s="13" t="s">
        <v>80</v>
      </c>
      <c r="AW477" s="13" t="s">
        <v>34</v>
      </c>
      <c r="AX477" s="13" t="s">
        <v>72</v>
      </c>
      <c r="AY477" s="244" t="s">
        <v>190</v>
      </c>
    </row>
    <row r="478" spans="1:51" s="14" customFormat="1" ht="12">
      <c r="A478" s="14"/>
      <c r="B478" s="245"/>
      <c r="C478" s="246"/>
      <c r="D478" s="228" t="s">
        <v>203</v>
      </c>
      <c r="E478" s="247" t="s">
        <v>19</v>
      </c>
      <c r="F478" s="248" t="s">
        <v>1821</v>
      </c>
      <c r="G478" s="246"/>
      <c r="H478" s="249">
        <v>2112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203</v>
      </c>
      <c r="AU478" s="255" t="s">
        <v>82</v>
      </c>
      <c r="AV478" s="14" t="s">
        <v>82</v>
      </c>
      <c r="AW478" s="14" t="s">
        <v>34</v>
      </c>
      <c r="AX478" s="14" t="s">
        <v>72</v>
      </c>
      <c r="AY478" s="255" t="s">
        <v>190</v>
      </c>
    </row>
    <row r="479" spans="1:51" s="14" customFormat="1" ht="12">
      <c r="A479" s="14"/>
      <c r="B479" s="245"/>
      <c r="C479" s="246"/>
      <c r="D479" s="228" t="s">
        <v>203</v>
      </c>
      <c r="E479" s="247" t="s">
        <v>19</v>
      </c>
      <c r="F479" s="248" t="s">
        <v>1819</v>
      </c>
      <c r="G479" s="246"/>
      <c r="H479" s="249">
        <v>60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203</v>
      </c>
      <c r="AU479" s="255" t="s">
        <v>82</v>
      </c>
      <c r="AV479" s="14" t="s">
        <v>82</v>
      </c>
      <c r="AW479" s="14" t="s">
        <v>34</v>
      </c>
      <c r="AX479" s="14" t="s">
        <v>72</v>
      </c>
      <c r="AY479" s="255" t="s">
        <v>190</v>
      </c>
    </row>
    <row r="480" spans="1:51" s="15" customFormat="1" ht="12">
      <c r="A480" s="15"/>
      <c r="B480" s="256"/>
      <c r="C480" s="257"/>
      <c r="D480" s="228" t="s">
        <v>203</v>
      </c>
      <c r="E480" s="258" t="s">
        <v>19</v>
      </c>
      <c r="F480" s="259" t="s">
        <v>207</v>
      </c>
      <c r="G480" s="257"/>
      <c r="H480" s="260">
        <v>2172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203</v>
      </c>
      <c r="AU480" s="266" t="s">
        <v>82</v>
      </c>
      <c r="AV480" s="15" t="s">
        <v>208</v>
      </c>
      <c r="AW480" s="15" t="s">
        <v>34</v>
      </c>
      <c r="AX480" s="15" t="s">
        <v>80</v>
      </c>
      <c r="AY480" s="266" t="s">
        <v>190</v>
      </c>
    </row>
    <row r="481" spans="1:65" s="2" customFormat="1" ht="24.15" customHeight="1">
      <c r="A481" s="40"/>
      <c r="B481" s="41"/>
      <c r="C481" s="215" t="s">
        <v>638</v>
      </c>
      <c r="D481" s="215" t="s">
        <v>192</v>
      </c>
      <c r="E481" s="216" t="s">
        <v>639</v>
      </c>
      <c r="F481" s="217" t="s">
        <v>640</v>
      </c>
      <c r="G481" s="218" t="s">
        <v>195</v>
      </c>
      <c r="H481" s="219">
        <v>118</v>
      </c>
      <c r="I481" s="220"/>
      <c r="J481" s="221">
        <f>ROUND(I481*H481,2)</f>
        <v>0</v>
      </c>
      <c r="K481" s="217" t="s">
        <v>196</v>
      </c>
      <c r="L481" s="46"/>
      <c r="M481" s="222" t="s">
        <v>19</v>
      </c>
      <c r="N481" s="223" t="s">
        <v>43</v>
      </c>
      <c r="O481" s="86"/>
      <c r="P481" s="224">
        <f>O481*H481</f>
        <v>0</v>
      </c>
      <c r="Q481" s="224">
        <v>0</v>
      </c>
      <c r="R481" s="224">
        <f>Q481*H481</f>
        <v>0</v>
      </c>
      <c r="S481" s="224">
        <v>0</v>
      </c>
      <c r="T481" s="225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6" t="s">
        <v>208</v>
      </c>
      <c r="AT481" s="226" t="s">
        <v>192</v>
      </c>
      <c r="AU481" s="226" t="s">
        <v>82</v>
      </c>
      <c r="AY481" s="19" t="s">
        <v>190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19" t="s">
        <v>80</v>
      </c>
      <c r="BK481" s="227">
        <f>ROUND(I481*H481,2)</f>
        <v>0</v>
      </c>
      <c r="BL481" s="19" t="s">
        <v>208</v>
      </c>
      <c r="BM481" s="226" t="s">
        <v>1822</v>
      </c>
    </row>
    <row r="482" spans="1:47" s="2" customFormat="1" ht="12">
      <c r="A482" s="40"/>
      <c r="B482" s="41"/>
      <c r="C482" s="42"/>
      <c r="D482" s="228" t="s">
        <v>199</v>
      </c>
      <c r="E482" s="42"/>
      <c r="F482" s="229" t="s">
        <v>642</v>
      </c>
      <c r="G482" s="42"/>
      <c r="H482" s="42"/>
      <c r="I482" s="230"/>
      <c r="J482" s="42"/>
      <c r="K482" s="42"/>
      <c r="L482" s="46"/>
      <c r="M482" s="231"/>
      <c r="N482" s="232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199</v>
      </c>
      <c r="AU482" s="19" t="s">
        <v>82</v>
      </c>
    </row>
    <row r="483" spans="1:47" s="2" customFormat="1" ht="12">
      <c r="A483" s="40"/>
      <c r="B483" s="41"/>
      <c r="C483" s="42"/>
      <c r="D483" s="233" t="s">
        <v>201</v>
      </c>
      <c r="E483" s="42"/>
      <c r="F483" s="234" t="s">
        <v>643</v>
      </c>
      <c r="G483" s="42"/>
      <c r="H483" s="42"/>
      <c r="I483" s="230"/>
      <c r="J483" s="42"/>
      <c r="K483" s="42"/>
      <c r="L483" s="46"/>
      <c r="M483" s="231"/>
      <c r="N483" s="232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201</v>
      </c>
      <c r="AU483" s="19" t="s">
        <v>82</v>
      </c>
    </row>
    <row r="484" spans="1:51" s="13" customFormat="1" ht="12">
      <c r="A484" s="13"/>
      <c r="B484" s="235"/>
      <c r="C484" s="236"/>
      <c r="D484" s="228" t="s">
        <v>203</v>
      </c>
      <c r="E484" s="237" t="s">
        <v>19</v>
      </c>
      <c r="F484" s="238" t="s">
        <v>1715</v>
      </c>
      <c r="G484" s="236"/>
      <c r="H484" s="237" t="s">
        <v>19</v>
      </c>
      <c r="I484" s="239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203</v>
      </c>
      <c r="AU484" s="244" t="s">
        <v>82</v>
      </c>
      <c r="AV484" s="13" t="s">
        <v>80</v>
      </c>
      <c r="AW484" s="13" t="s">
        <v>34</v>
      </c>
      <c r="AX484" s="13" t="s">
        <v>72</v>
      </c>
      <c r="AY484" s="244" t="s">
        <v>190</v>
      </c>
    </row>
    <row r="485" spans="1:51" s="14" customFormat="1" ht="12">
      <c r="A485" s="14"/>
      <c r="B485" s="245"/>
      <c r="C485" s="246"/>
      <c r="D485" s="228" t="s">
        <v>203</v>
      </c>
      <c r="E485" s="247" t="s">
        <v>19</v>
      </c>
      <c r="F485" s="248" t="s">
        <v>1823</v>
      </c>
      <c r="G485" s="246"/>
      <c r="H485" s="249">
        <v>118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203</v>
      </c>
      <c r="AU485" s="255" t="s">
        <v>82</v>
      </c>
      <c r="AV485" s="14" t="s">
        <v>82</v>
      </c>
      <c r="AW485" s="14" t="s">
        <v>34</v>
      </c>
      <c r="AX485" s="14" t="s">
        <v>72</v>
      </c>
      <c r="AY485" s="255" t="s">
        <v>190</v>
      </c>
    </row>
    <row r="486" spans="1:51" s="15" customFormat="1" ht="12">
      <c r="A486" s="15"/>
      <c r="B486" s="256"/>
      <c r="C486" s="257"/>
      <c r="D486" s="228" t="s">
        <v>203</v>
      </c>
      <c r="E486" s="258" t="s">
        <v>19</v>
      </c>
      <c r="F486" s="259" t="s">
        <v>207</v>
      </c>
      <c r="G486" s="257"/>
      <c r="H486" s="260">
        <v>118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203</v>
      </c>
      <c r="AU486" s="266" t="s">
        <v>82</v>
      </c>
      <c r="AV486" s="15" t="s">
        <v>208</v>
      </c>
      <c r="AW486" s="15" t="s">
        <v>34</v>
      </c>
      <c r="AX486" s="15" t="s">
        <v>80</v>
      </c>
      <c r="AY486" s="266" t="s">
        <v>190</v>
      </c>
    </row>
    <row r="487" spans="1:65" s="2" customFormat="1" ht="33" customHeight="1">
      <c r="A487" s="40"/>
      <c r="B487" s="41"/>
      <c r="C487" s="215" t="s">
        <v>644</v>
      </c>
      <c r="D487" s="215" t="s">
        <v>192</v>
      </c>
      <c r="E487" s="216" t="s">
        <v>645</v>
      </c>
      <c r="F487" s="217" t="s">
        <v>646</v>
      </c>
      <c r="G487" s="218" t="s">
        <v>195</v>
      </c>
      <c r="H487" s="219">
        <v>116</v>
      </c>
      <c r="I487" s="220"/>
      <c r="J487" s="221">
        <f>ROUND(I487*H487,2)</f>
        <v>0</v>
      </c>
      <c r="K487" s="217" t="s">
        <v>196</v>
      </c>
      <c r="L487" s="46"/>
      <c r="M487" s="222" t="s">
        <v>19</v>
      </c>
      <c r="N487" s="223" t="s">
        <v>43</v>
      </c>
      <c r="O487" s="86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6" t="s">
        <v>208</v>
      </c>
      <c r="AT487" s="226" t="s">
        <v>192</v>
      </c>
      <c r="AU487" s="226" t="s">
        <v>82</v>
      </c>
      <c r="AY487" s="19" t="s">
        <v>190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9" t="s">
        <v>80</v>
      </c>
      <c r="BK487" s="227">
        <f>ROUND(I487*H487,2)</f>
        <v>0</v>
      </c>
      <c r="BL487" s="19" t="s">
        <v>208</v>
      </c>
      <c r="BM487" s="226" t="s">
        <v>1824</v>
      </c>
    </row>
    <row r="488" spans="1:47" s="2" customFormat="1" ht="12">
      <c r="A488" s="40"/>
      <c r="B488" s="41"/>
      <c r="C488" s="42"/>
      <c r="D488" s="228" t="s">
        <v>199</v>
      </c>
      <c r="E488" s="42"/>
      <c r="F488" s="229" t="s">
        <v>648</v>
      </c>
      <c r="G488" s="42"/>
      <c r="H488" s="42"/>
      <c r="I488" s="230"/>
      <c r="J488" s="42"/>
      <c r="K488" s="42"/>
      <c r="L488" s="46"/>
      <c r="M488" s="231"/>
      <c r="N488" s="232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199</v>
      </c>
      <c r="AU488" s="19" t="s">
        <v>82</v>
      </c>
    </row>
    <row r="489" spans="1:47" s="2" customFormat="1" ht="12">
      <c r="A489" s="40"/>
      <c r="B489" s="41"/>
      <c r="C489" s="42"/>
      <c r="D489" s="233" t="s">
        <v>201</v>
      </c>
      <c r="E489" s="42"/>
      <c r="F489" s="234" t="s">
        <v>649</v>
      </c>
      <c r="G489" s="42"/>
      <c r="H489" s="42"/>
      <c r="I489" s="230"/>
      <c r="J489" s="42"/>
      <c r="K489" s="42"/>
      <c r="L489" s="46"/>
      <c r="M489" s="231"/>
      <c r="N489" s="232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201</v>
      </c>
      <c r="AU489" s="19" t="s">
        <v>82</v>
      </c>
    </row>
    <row r="490" spans="1:51" s="13" customFormat="1" ht="12">
      <c r="A490" s="13"/>
      <c r="B490" s="235"/>
      <c r="C490" s="236"/>
      <c r="D490" s="228" t="s">
        <v>203</v>
      </c>
      <c r="E490" s="237" t="s">
        <v>19</v>
      </c>
      <c r="F490" s="238" t="s">
        <v>1825</v>
      </c>
      <c r="G490" s="236"/>
      <c r="H490" s="237" t="s">
        <v>19</v>
      </c>
      <c r="I490" s="239"/>
      <c r="J490" s="236"/>
      <c r="K490" s="236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203</v>
      </c>
      <c r="AU490" s="244" t="s">
        <v>82</v>
      </c>
      <c r="AV490" s="13" t="s">
        <v>80</v>
      </c>
      <c r="AW490" s="13" t="s">
        <v>34</v>
      </c>
      <c r="AX490" s="13" t="s">
        <v>72</v>
      </c>
      <c r="AY490" s="244" t="s">
        <v>190</v>
      </c>
    </row>
    <row r="491" spans="1:51" s="14" customFormat="1" ht="12">
      <c r="A491" s="14"/>
      <c r="B491" s="245"/>
      <c r="C491" s="246"/>
      <c r="D491" s="228" t="s">
        <v>203</v>
      </c>
      <c r="E491" s="247" t="s">
        <v>19</v>
      </c>
      <c r="F491" s="248" t="s">
        <v>1826</v>
      </c>
      <c r="G491" s="246"/>
      <c r="H491" s="249">
        <v>116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203</v>
      </c>
      <c r="AU491" s="255" t="s">
        <v>82</v>
      </c>
      <c r="AV491" s="14" t="s">
        <v>82</v>
      </c>
      <c r="AW491" s="14" t="s">
        <v>34</v>
      </c>
      <c r="AX491" s="14" t="s">
        <v>72</v>
      </c>
      <c r="AY491" s="255" t="s">
        <v>190</v>
      </c>
    </row>
    <row r="492" spans="1:51" s="15" customFormat="1" ht="12">
      <c r="A492" s="15"/>
      <c r="B492" s="256"/>
      <c r="C492" s="257"/>
      <c r="D492" s="228" t="s">
        <v>203</v>
      </c>
      <c r="E492" s="258" t="s">
        <v>19</v>
      </c>
      <c r="F492" s="259" t="s">
        <v>207</v>
      </c>
      <c r="G492" s="257"/>
      <c r="H492" s="260">
        <v>116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6" t="s">
        <v>203</v>
      </c>
      <c r="AU492" s="266" t="s">
        <v>82</v>
      </c>
      <c r="AV492" s="15" t="s">
        <v>208</v>
      </c>
      <c r="AW492" s="15" t="s">
        <v>34</v>
      </c>
      <c r="AX492" s="15" t="s">
        <v>80</v>
      </c>
      <c r="AY492" s="266" t="s">
        <v>190</v>
      </c>
    </row>
    <row r="493" spans="1:65" s="2" customFormat="1" ht="16.5" customHeight="1">
      <c r="A493" s="40"/>
      <c r="B493" s="41"/>
      <c r="C493" s="215" t="s">
        <v>650</v>
      </c>
      <c r="D493" s="215" t="s">
        <v>192</v>
      </c>
      <c r="E493" s="216" t="s">
        <v>651</v>
      </c>
      <c r="F493" s="217" t="s">
        <v>652</v>
      </c>
      <c r="G493" s="218" t="s">
        <v>222</v>
      </c>
      <c r="H493" s="219">
        <v>2</v>
      </c>
      <c r="I493" s="220"/>
      <c r="J493" s="221">
        <f>ROUND(I493*H493,2)</f>
        <v>0</v>
      </c>
      <c r="K493" s="217" t="s">
        <v>19</v>
      </c>
      <c r="L493" s="46"/>
      <c r="M493" s="222" t="s">
        <v>19</v>
      </c>
      <c r="N493" s="223" t="s">
        <v>43</v>
      </c>
      <c r="O493" s="86"/>
      <c r="P493" s="224">
        <f>O493*H493</f>
        <v>0</v>
      </c>
      <c r="Q493" s="224">
        <v>0.18776</v>
      </c>
      <c r="R493" s="224">
        <f>Q493*H493</f>
        <v>0.37552</v>
      </c>
      <c r="S493" s="224">
        <v>0</v>
      </c>
      <c r="T493" s="225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6" t="s">
        <v>208</v>
      </c>
      <c r="AT493" s="226" t="s">
        <v>192</v>
      </c>
      <c r="AU493" s="226" t="s">
        <v>82</v>
      </c>
      <c r="AY493" s="19" t="s">
        <v>190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19" t="s">
        <v>80</v>
      </c>
      <c r="BK493" s="227">
        <f>ROUND(I493*H493,2)</f>
        <v>0</v>
      </c>
      <c r="BL493" s="19" t="s">
        <v>208</v>
      </c>
      <c r="BM493" s="226" t="s">
        <v>1827</v>
      </c>
    </row>
    <row r="494" spans="1:47" s="2" customFormat="1" ht="12">
      <c r="A494" s="40"/>
      <c r="B494" s="41"/>
      <c r="C494" s="42"/>
      <c r="D494" s="228" t="s">
        <v>199</v>
      </c>
      <c r="E494" s="42"/>
      <c r="F494" s="229" t="s">
        <v>654</v>
      </c>
      <c r="G494" s="42"/>
      <c r="H494" s="42"/>
      <c r="I494" s="230"/>
      <c r="J494" s="42"/>
      <c r="K494" s="42"/>
      <c r="L494" s="46"/>
      <c r="M494" s="231"/>
      <c r="N494" s="232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199</v>
      </c>
      <c r="AU494" s="19" t="s">
        <v>82</v>
      </c>
    </row>
    <row r="495" spans="1:51" s="13" customFormat="1" ht="12">
      <c r="A495" s="13"/>
      <c r="B495" s="235"/>
      <c r="C495" s="236"/>
      <c r="D495" s="228" t="s">
        <v>203</v>
      </c>
      <c r="E495" s="237" t="s">
        <v>19</v>
      </c>
      <c r="F495" s="238" t="s">
        <v>1715</v>
      </c>
      <c r="G495" s="236"/>
      <c r="H495" s="237" t="s">
        <v>19</v>
      </c>
      <c r="I495" s="239"/>
      <c r="J495" s="236"/>
      <c r="K495" s="236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203</v>
      </c>
      <c r="AU495" s="244" t="s">
        <v>82</v>
      </c>
      <c r="AV495" s="13" t="s">
        <v>80</v>
      </c>
      <c r="AW495" s="13" t="s">
        <v>34</v>
      </c>
      <c r="AX495" s="13" t="s">
        <v>72</v>
      </c>
      <c r="AY495" s="244" t="s">
        <v>190</v>
      </c>
    </row>
    <row r="496" spans="1:51" s="13" customFormat="1" ht="12">
      <c r="A496" s="13"/>
      <c r="B496" s="235"/>
      <c r="C496" s="236"/>
      <c r="D496" s="228" t="s">
        <v>203</v>
      </c>
      <c r="E496" s="237" t="s">
        <v>19</v>
      </c>
      <c r="F496" s="238" t="s">
        <v>655</v>
      </c>
      <c r="G496" s="236"/>
      <c r="H496" s="237" t="s">
        <v>19</v>
      </c>
      <c r="I496" s="239"/>
      <c r="J496" s="236"/>
      <c r="K496" s="236"/>
      <c r="L496" s="240"/>
      <c r="M496" s="241"/>
      <c r="N496" s="242"/>
      <c r="O496" s="242"/>
      <c r="P496" s="242"/>
      <c r="Q496" s="242"/>
      <c r="R496" s="242"/>
      <c r="S496" s="242"/>
      <c r="T496" s="24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4" t="s">
        <v>203</v>
      </c>
      <c r="AU496" s="244" t="s">
        <v>82</v>
      </c>
      <c r="AV496" s="13" t="s">
        <v>80</v>
      </c>
      <c r="AW496" s="13" t="s">
        <v>34</v>
      </c>
      <c r="AX496" s="13" t="s">
        <v>72</v>
      </c>
      <c r="AY496" s="244" t="s">
        <v>190</v>
      </c>
    </row>
    <row r="497" spans="1:51" s="14" customFormat="1" ht="12">
      <c r="A497" s="14"/>
      <c r="B497" s="245"/>
      <c r="C497" s="246"/>
      <c r="D497" s="228" t="s">
        <v>203</v>
      </c>
      <c r="E497" s="247" t="s">
        <v>19</v>
      </c>
      <c r="F497" s="248" t="s">
        <v>82</v>
      </c>
      <c r="G497" s="246"/>
      <c r="H497" s="249">
        <v>2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5" t="s">
        <v>203</v>
      </c>
      <c r="AU497" s="255" t="s">
        <v>82</v>
      </c>
      <c r="AV497" s="14" t="s">
        <v>82</v>
      </c>
      <c r="AW497" s="14" t="s">
        <v>34</v>
      </c>
      <c r="AX497" s="14" t="s">
        <v>72</v>
      </c>
      <c r="AY497" s="255" t="s">
        <v>190</v>
      </c>
    </row>
    <row r="498" spans="1:51" s="15" customFormat="1" ht="12">
      <c r="A498" s="15"/>
      <c r="B498" s="256"/>
      <c r="C498" s="257"/>
      <c r="D498" s="228" t="s">
        <v>203</v>
      </c>
      <c r="E498" s="258" t="s">
        <v>19</v>
      </c>
      <c r="F498" s="259" t="s">
        <v>207</v>
      </c>
      <c r="G498" s="257"/>
      <c r="H498" s="260">
        <v>2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6" t="s">
        <v>203</v>
      </c>
      <c r="AU498" s="266" t="s">
        <v>82</v>
      </c>
      <c r="AV498" s="15" t="s">
        <v>208</v>
      </c>
      <c r="AW498" s="15" t="s">
        <v>34</v>
      </c>
      <c r="AX498" s="15" t="s">
        <v>80</v>
      </c>
      <c r="AY498" s="266" t="s">
        <v>190</v>
      </c>
    </row>
    <row r="499" spans="1:65" s="2" customFormat="1" ht="16.5" customHeight="1">
      <c r="A499" s="40"/>
      <c r="B499" s="41"/>
      <c r="C499" s="215" t="s">
        <v>660</v>
      </c>
      <c r="D499" s="215" t="s">
        <v>192</v>
      </c>
      <c r="E499" s="216" t="s">
        <v>661</v>
      </c>
      <c r="F499" s="217" t="s">
        <v>662</v>
      </c>
      <c r="G499" s="218" t="s">
        <v>222</v>
      </c>
      <c r="H499" s="219">
        <v>27</v>
      </c>
      <c r="I499" s="220"/>
      <c r="J499" s="221">
        <f>ROUND(I499*H499,2)</f>
        <v>0</v>
      </c>
      <c r="K499" s="217" t="s">
        <v>19</v>
      </c>
      <c r="L499" s="46"/>
      <c r="M499" s="222" t="s">
        <v>19</v>
      </c>
      <c r="N499" s="223" t="s">
        <v>43</v>
      </c>
      <c r="O499" s="86"/>
      <c r="P499" s="224">
        <f>O499*H499</f>
        <v>0</v>
      </c>
      <c r="Q499" s="224">
        <v>0.18776</v>
      </c>
      <c r="R499" s="224">
        <f>Q499*H499</f>
        <v>5.069520000000001</v>
      </c>
      <c r="S499" s="224">
        <v>0</v>
      </c>
      <c r="T499" s="225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6" t="s">
        <v>208</v>
      </c>
      <c r="AT499" s="226" t="s">
        <v>192</v>
      </c>
      <c r="AU499" s="226" t="s">
        <v>82</v>
      </c>
      <c r="AY499" s="19" t="s">
        <v>190</v>
      </c>
      <c r="BE499" s="227">
        <f>IF(N499="základní",J499,0)</f>
        <v>0</v>
      </c>
      <c r="BF499" s="227">
        <f>IF(N499="snížená",J499,0)</f>
        <v>0</v>
      </c>
      <c r="BG499" s="227">
        <f>IF(N499="zákl. přenesená",J499,0)</f>
        <v>0</v>
      </c>
      <c r="BH499" s="227">
        <f>IF(N499="sníž. přenesená",J499,0)</f>
        <v>0</v>
      </c>
      <c r="BI499" s="227">
        <f>IF(N499="nulová",J499,0)</f>
        <v>0</v>
      </c>
      <c r="BJ499" s="19" t="s">
        <v>80</v>
      </c>
      <c r="BK499" s="227">
        <f>ROUND(I499*H499,2)</f>
        <v>0</v>
      </c>
      <c r="BL499" s="19" t="s">
        <v>208</v>
      </c>
      <c r="BM499" s="226" t="s">
        <v>1828</v>
      </c>
    </row>
    <row r="500" spans="1:47" s="2" customFormat="1" ht="12">
      <c r="A500" s="40"/>
      <c r="B500" s="41"/>
      <c r="C500" s="42"/>
      <c r="D500" s="228" t="s">
        <v>199</v>
      </c>
      <c r="E500" s="42"/>
      <c r="F500" s="229" t="s">
        <v>664</v>
      </c>
      <c r="G500" s="42"/>
      <c r="H500" s="42"/>
      <c r="I500" s="230"/>
      <c r="J500" s="42"/>
      <c r="K500" s="42"/>
      <c r="L500" s="46"/>
      <c r="M500" s="231"/>
      <c r="N500" s="232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199</v>
      </c>
      <c r="AU500" s="19" t="s">
        <v>82</v>
      </c>
    </row>
    <row r="501" spans="1:51" s="13" customFormat="1" ht="12">
      <c r="A501" s="13"/>
      <c r="B501" s="235"/>
      <c r="C501" s="236"/>
      <c r="D501" s="228" t="s">
        <v>203</v>
      </c>
      <c r="E501" s="237" t="s">
        <v>19</v>
      </c>
      <c r="F501" s="238" t="s">
        <v>1715</v>
      </c>
      <c r="G501" s="236"/>
      <c r="H501" s="237" t="s">
        <v>19</v>
      </c>
      <c r="I501" s="239"/>
      <c r="J501" s="236"/>
      <c r="K501" s="236"/>
      <c r="L501" s="240"/>
      <c r="M501" s="241"/>
      <c r="N501" s="242"/>
      <c r="O501" s="242"/>
      <c r="P501" s="242"/>
      <c r="Q501" s="242"/>
      <c r="R501" s="242"/>
      <c r="S501" s="242"/>
      <c r="T501" s="24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4" t="s">
        <v>203</v>
      </c>
      <c r="AU501" s="244" t="s">
        <v>82</v>
      </c>
      <c r="AV501" s="13" t="s">
        <v>80</v>
      </c>
      <c r="AW501" s="13" t="s">
        <v>34</v>
      </c>
      <c r="AX501" s="13" t="s">
        <v>72</v>
      </c>
      <c r="AY501" s="244" t="s">
        <v>190</v>
      </c>
    </row>
    <row r="502" spans="1:51" s="13" customFormat="1" ht="12">
      <c r="A502" s="13"/>
      <c r="B502" s="235"/>
      <c r="C502" s="236"/>
      <c r="D502" s="228" t="s">
        <v>203</v>
      </c>
      <c r="E502" s="237" t="s">
        <v>19</v>
      </c>
      <c r="F502" s="238" t="s">
        <v>665</v>
      </c>
      <c r="G502" s="236"/>
      <c r="H502" s="237" t="s">
        <v>19</v>
      </c>
      <c r="I502" s="239"/>
      <c r="J502" s="236"/>
      <c r="K502" s="236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203</v>
      </c>
      <c r="AU502" s="244" t="s">
        <v>82</v>
      </c>
      <c r="AV502" s="13" t="s">
        <v>80</v>
      </c>
      <c r="AW502" s="13" t="s">
        <v>34</v>
      </c>
      <c r="AX502" s="13" t="s">
        <v>72</v>
      </c>
      <c r="AY502" s="244" t="s">
        <v>190</v>
      </c>
    </row>
    <row r="503" spans="1:51" s="14" customFormat="1" ht="12">
      <c r="A503" s="14"/>
      <c r="B503" s="245"/>
      <c r="C503" s="246"/>
      <c r="D503" s="228" t="s">
        <v>203</v>
      </c>
      <c r="E503" s="247" t="s">
        <v>19</v>
      </c>
      <c r="F503" s="248" t="s">
        <v>439</v>
      </c>
      <c r="G503" s="246"/>
      <c r="H503" s="249">
        <v>27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203</v>
      </c>
      <c r="AU503" s="255" t="s">
        <v>82</v>
      </c>
      <c r="AV503" s="14" t="s">
        <v>82</v>
      </c>
      <c r="AW503" s="14" t="s">
        <v>34</v>
      </c>
      <c r="AX503" s="14" t="s">
        <v>72</v>
      </c>
      <c r="AY503" s="255" t="s">
        <v>190</v>
      </c>
    </row>
    <row r="504" spans="1:51" s="15" customFormat="1" ht="12">
      <c r="A504" s="15"/>
      <c r="B504" s="256"/>
      <c r="C504" s="257"/>
      <c r="D504" s="228" t="s">
        <v>203</v>
      </c>
      <c r="E504" s="258" t="s">
        <v>19</v>
      </c>
      <c r="F504" s="259" t="s">
        <v>207</v>
      </c>
      <c r="G504" s="257"/>
      <c r="H504" s="260">
        <v>27</v>
      </c>
      <c r="I504" s="261"/>
      <c r="J504" s="257"/>
      <c r="K504" s="257"/>
      <c r="L504" s="262"/>
      <c r="M504" s="263"/>
      <c r="N504" s="264"/>
      <c r="O504" s="264"/>
      <c r="P504" s="264"/>
      <c r="Q504" s="264"/>
      <c r="R504" s="264"/>
      <c r="S504" s="264"/>
      <c r="T504" s="26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6" t="s">
        <v>203</v>
      </c>
      <c r="AU504" s="266" t="s">
        <v>82</v>
      </c>
      <c r="AV504" s="15" t="s">
        <v>208</v>
      </c>
      <c r="AW504" s="15" t="s">
        <v>34</v>
      </c>
      <c r="AX504" s="15" t="s">
        <v>80</v>
      </c>
      <c r="AY504" s="266" t="s">
        <v>190</v>
      </c>
    </row>
    <row r="505" spans="1:65" s="2" customFormat="1" ht="24.15" customHeight="1">
      <c r="A505" s="40"/>
      <c r="B505" s="41"/>
      <c r="C505" s="215" t="s">
        <v>667</v>
      </c>
      <c r="D505" s="215" t="s">
        <v>192</v>
      </c>
      <c r="E505" s="216" t="s">
        <v>668</v>
      </c>
      <c r="F505" s="217" t="s">
        <v>669</v>
      </c>
      <c r="G505" s="218" t="s">
        <v>195</v>
      </c>
      <c r="H505" s="219">
        <v>23.5</v>
      </c>
      <c r="I505" s="220"/>
      <c r="J505" s="221">
        <f>ROUND(I505*H505,2)</f>
        <v>0</v>
      </c>
      <c r="K505" s="217" t="s">
        <v>196</v>
      </c>
      <c r="L505" s="46"/>
      <c r="M505" s="222" t="s">
        <v>19</v>
      </c>
      <c r="N505" s="223" t="s">
        <v>43</v>
      </c>
      <c r="O505" s="86"/>
      <c r="P505" s="224">
        <f>O505*H505</f>
        <v>0</v>
      </c>
      <c r="Q505" s="224">
        <v>0</v>
      </c>
      <c r="R505" s="224">
        <f>Q505*H505</f>
        <v>0</v>
      </c>
      <c r="S505" s="224">
        <v>0</v>
      </c>
      <c r="T505" s="225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6" t="s">
        <v>208</v>
      </c>
      <c r="AT505" s="226" t="s">
        <v>192</v>
      </c>
      <c r="AU505" s="226" t="s">
        <v>82</v>
      </c>
      <c r="AY505" s="19" t="s">
        <v>190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9" t="s">
        <v>80</v>
      </c>
      <c r="BK505" s="227">
        <f>ROUND(I505*H505,2)</f>
        <v>0</v>
      </c>
      <c r="BL505" s="19" t="s">
        <v>208</v>
      </c>
      <c r="BM505" s="226" t="s">
        <v>1829</v>
      </c>
    </row>
    <row r="506" spans="1:47" s="2" customFormat="1" ht="12">
      <c r="A506" s="40"/>
      <c r="B506" s="41"/>
      <c r="C506" s="42"/>
      <c r="D506" s="228" t="s">
        <v>199</v>
      </c>
      <c r="E506" s="42"/>
      <c r="F506" s="229" t="s">
        <v>671</v>
      </c>
      <c r="G506" s="42"/>
      <c r="H506" s="42"/>
      <c r="I506" s="230"/>
      <c r="J506" s="42"/>
      <c r="K506" s="42"/>
      <c r="L506" s="46"/>
      <c r="M506" s="231"/>
      <c r="N506" s="232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199</v>
      </c>
      <c r="AU506" s="19" t="s">
        <v>82</v>
      </c>
    </row>
    <row r="507" spans="1:47" s="2" customFormat="1" ht="12">
      <c r="A507" s="40"/>
      <c r="B507" s="41"/>
      <c r="C507" s="42"/>
      <c r="D507" s="233" t="s">
        <v>201</v>
      </c>
      <c r="E507" s="42"/>
      <c r="F507" s="234" t="s">
        <v>672</v>
      </c>
      <c r="G507" s="42"/>
      <c r="H507" s="42"/>
      <c r="I507" s="230"/>
      <c r="J507" s="42"/>
      <c r="K507" s="42"/>
      <c r="L507" s="46"/>
      <c r="M507" s="231"/>
      <c r="N507" s="232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201</v>
      </c>
      <c r="AU507" s="19" t="s">
        <v>82</v>
      </c>
    </row>
    <row r="508" spans="1:51" s="13" customFormat="1" ht="12">
      <c r="A508" s="13"/>
      <c r="B508" s="235"/>
      <c r="C508" s="236"/>
      <c r="D508" s="228" t="s">
        <v>203</v>
      </c>
      <c r="E508" s="237" t="s">
        <v>19</v>
      </c>
      <c r="F508" s="238" t="s">
        <v>1715</v>
      </c>
      <c r="G508" s="236"/>
      <c r="H508" s="237" t="s">
        <v>19</v>
      </c>
      <c r="I508" s="239"/>
      <c r="J508" s="236"/>
      <c r="K508" s="236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203</v>
      </c>
      <c r="AU508" s="244" t="s">
        <v>82</v>
      </c>
      <c r="AV508" s="13" t="s">
        <v>80</v>
      </c>
      <c r="AW508" s="13" t="s">
        <v>34</v>
      </c>
      <c r="AX508" s="13" t="s">
        <v>72</v>
      </c>
      <c r="AY508" s="244" t="s">
        <v>190</v>
      </c>
    </row>
    <row r="509" spans="1:51" s="13" customFormat="1" ht="12">
      <c r="A509" s="13"/>
      <c r="B509" s="235"/>
      <c r="C509" s="236"/>
      <c r="D509" s="228" t="s">
        <v>203</v>
      </c>
      <c r="E509" s="237" t="s">
        <v>19</v>
      </c>
      <c r="F509" s="238" t="s">
        <v>673</v>
      </c>
      <c r="G509" s="236"/>
      <c r="H509" s="237" t="s">
        <v>19</v>
      </c>
      <c r="I509" s="239"/>
      <c r="J509" s="236"/>
      <c r="K509" s="236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203</v>
      </c>
      <c r="AU509" s="244" t="s">
        <v>82</v>
      </c>
      <c r="AV509" s="13" t="s">
        <v>80</v>
      </c>
      <c r="AW509" s="13" t="s">
        <v>34</v>
      </c>
      <c r="AX509" s="13" t="s">
        <v>72</v>
      </c>
      <c r="AY509" s="244" t="s">
        <v>190</v>
      </c>
    </row>
    <row r="510" spans="1:51" s="14" customFormat="1" ht="12">
      <c r="A510" s="14"/>
      <c r="B510" s="245"/>
      <c r="C510" s="246"/>
      <c r="D510" s="228" t="s">
        <v>203</v>
      </c>
      <c r="E510" s="247" t="s">
        <v>19</v>
      </c>
      <c r="F510" s="248" t="s">
        <v>1830</v>
      </c>
      <c r="G510" s="246"/>
      <c r="H510" s="249">
        <v>23.5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203</v>
      </c>
      <c r="AU510" s="255" t="s">
        <v>82</v>
      </c>
      <c r="AV510" s="14" t="s">
        <v>82</v>
      </c>
      <c r="AW510" s="14" t="s">
        <v>34</v>
      </c>
      <c r="AX510" s="14" t="s">
        <v>72</v>
      </c>
      <c r="AY510" s="255" t="s">
        <v>190</v>
      </c>
    </row>
    <row r="511" spans="1:51" s="15" customFormat="1" ht="12">
      <c r="A511" s="15"/>
      <c r="B511" s="256"/>
      <c r="C511" s="257"/>
      <c r="D511" s="228" t="s">
        <v>203</v>
      </c>
      <c r="E511" s="258" t="s">
        <v>19</v>
      </c>
      <c r="F511" s="259" t="s">
        <v>207</v>
      </c>
      <c r="G511" s="257"/>
      <c r="H511" s="260">
        <v>23.5</v>
      </c>
      <c r="I511" s="261"/>
      <c r="J511" s="257"/>
      <c r="K511" s="257"/>
      <c r="L511" s="262"/>
      <c r="M511" s="263"/>
      <c r="N511" s="264"/>
      <c r="O511" s="264"/>
      <c r="P511" s="264"/>
      <c r="Q511" s="264"/>
      <c r="R511" s="264"/>
      <c r="S511" s="264"/>
      <c r="T511" s="26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6" t="s">
        <v>203</v>
      </c>
      <c r="AU511" s="266" t="s">
        <v>82</v>
      </c>
      <c r="AV511" s="15" t="s">
        <v>208</v>
      </c>
      <c r="AW511" s="15" t="s">
        <v>34</v>
      </c>
      <c r="AX511" s="15" t="s">
        <v>80</v>
      </c>
      <c r="AY511" s="266" t="s">
        <v>190</v>
      </c>
    </row>
    <row r="512" spans="1:65" s="2" customFormat="1" ht="24.15" customHeight="1">
      <c r="A512" s="40"/>
      <c r="B512" s="41"/>
      <c r="C512" s="215" t="s">
        <v>678</v>
      </c>
      <c r="D512" s="215" t="s">
        <v>192</v>
      </c>
      <c r="E512" s="216" t="s">
        <v>679</v>
      </c>
      <c r="F512" s="217" t="s">
        <v>680</v>
      </c>
      <c r="G512" s="218" t="s">
        <v>195</v>
      </c>
      <c r="H512" s="219">
        <v>116</v>
      </c>
      <c r="I512" s="220"/>
      <c r="J512" s="221">
        <f>ROUND(I512*H512,2)</f>
        <v>0</v>
      </c>
      <c r="K512" s="217" t="s">
        <v>196</v>
      </c>
      <c r="L512" s="46"/>
      <c r="M512" s="222" t="s">
        <v>19</v>
      </c>
      <c r="N512" s="223" t="s">
        <v>43</v>
      </c>
      <c r="O512" s="86"/>
      <c r="P512" s="224">
        <f>O512*H512</f>
        <v>0</v>
      </c>
      <c r="Q512" s="224">
        <v>0</v>
      </c>
      <c r="R512" s="224">
        <f>Q512*H512</f>
        <v>0</v>
      </c>
      <c r="S512" s="224">
        <v>0</v>
      </c>
      <c r="T512" s="225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6" t="s">
        <v>208</v>
      </c>
      <c r="AT512" s="226" t="s">
        <v>192</v>
      </c>
      <c r="AU512" s="226" t="s">
        <v>82</v>
      </c>
      <c r="AY512" s="19" t="s">
        <v>190</v>
      </c>
      <c r="BE512" s="227">
        <f>IF(N512="základní",J512,0)</f>
        <v>0</v>
      </c>
      <c r="BF512" s="227">
        <f>IF(N512="snížená",J512,0)</f>
        <v>0</v>
      </c>
      <c r="BG512" s="227">
        <f>IF(N512="zákl. přenesená",J512,0)</f>
        <v>0</v>
      </c>
      <c r="BH512" s="227">
        <f>IF(N512="sníž. přenesená",J512,0)</f>
        <v>0</v>
      </c>
      <c r="BI512" s="227">
        <f>IF(N512="nulová",J512,0)</f>
        <v>0</v>
      </c>
      <c r="BJ512" s="19" t="s">
        <v>80</v>
      </c>
      <c r="BK512" s="227">
        <f>ROUND(I512*H512,2)</f>
        <v>0</v>
      </c>
      <c r="BL512" s="19" t="s">
        <v>208</v>
      </c>
      <c r="BM512" s="226" t="s">
        <v>1831</v>
      </c>
    </row>
    <row r="513" spans="1:47" s="2" customFormat="1" ht="12">
      <c r="A513" s="40"/>
      <c r="B513" s="41"/>
      <c r="C513" s="42"/>
      <c r="D513" s="228" t="s">
        <v>199</v>
      </c>
      <c r="E513" s="42"/>
      <c r="F513" s="229" t="s">
        <v>682</v>
      </c>
      <c r="G513" s="42"/>
      <c r="H513" s="42"/>
      <c r="I513" s="230"/>
      <c r="J513" s="42"/>
      <c r="K513" s="42"/>
      <c r="L513" s="46"/>
      <c r="M513" s="231"/>
      <c r="N513" s="232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199</v>
      </c>
      <c r="AU513" s="19" t="s">
        <v>82</v>
      </c>
    </row>
    <row r="514" spans="1:47" s="2" customFormat="1" ht="12">
      <c r="A514" s="40"/>
      <c r="B514" s="41"/>
      <c r="C514" s="42"/>
      <c r="D514" s="233" t="s">
        <v>201</v>
      </c>
      <c r="E514" s="42"/>
      <c r="F514" s="234" t="s">
        <v>683</v>
      </c>
      <c r="G514" s="42"/>
      <c r="H514" s="42"/>
      <c r="I514" s="230"/>
      <c r="J514" s="42"/>
      <c r="K514" s="42"/>
      <c r="L514" s="46"/>
      <c r="M514" s="231"/>
      <c r="N514" s="232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201</v>
      </c>
      <c r="AU514" s="19" t="s">
        <v>82</v>
      </c>
    </row>
    <row r="515" spans="1:51" s="13" customFormat="1" ht="12">
      <c r="A515" s="13"/>
      <c r="B515" s="235"/>
      <c r="C515" s="236"/>
      <c r="D515" s="228" t="s">
        <v>203</v>
      </c>
      <c r="E515" s="237" t="s">
        <v>19</v>
      </c>
      <c r="F515" s="238" t="s">
        <v>1825</v>
      </c>
      <c r="G515" s="236"/>
      <c r="H515" s="237" t="s">
        <v>19</v>
      </c>
      <c r="I515" s="239"/>
      <c r="J515" s="236"/>
      <c r="K515" s="236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203</v>
      </c>
      <c r="AU515" s="244" t="s">
        <v>82</v>
      </c>
      <c r="AV515" s="13" t="s">
        <v>80</v>
      </c>
      <c r="AW515" s="13" t="s">
        <v>34</v>
      </c>
      <c r="AX515" s="13" t="s">
        <v>72</v>
      </c>
      <c r="AY515" s="244" t="s">
        <v>190</v>
      </c>
    </row>
    <row r="516" spans="1:51" s="14" customFormat="1" ht="12">
      <c r="A516" s="14"/>
      <c r="B516" s="245"/>
      <c r="C516" s="246"/>
      <c r="D516" s="228" t="s">
        <v>203</v>
      </c>
      <c r="E516" s="247" t="s">
        <v>19</v>
      </c>
      <c r="F516" s="248" t="s">
        <v>1826</v>
      </c>
      <c r="G516" s="246"/>
      <c r="H516" s="249">
        <v>116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203</v>
      </c>
      <c r="AU516" s="255" t="s">
        <v>82</v>
      </c>
      <c r="AV516" s="14" t="s">
        <v>82</v>
      </c>
      <c r="AW516" s="14" t="s">
        <v>34</v>
      </c>
      <c r="AX516" s="14" t="s">
        <v>72</v>
      </c>
      <c r="AY516" s="255" t="s">
        <v>190</v>
      </c>
    </row>
    <row r="517" spans="1:51" s="15" customFormat="1" ht="12">
      <c r="A517" s="15"/>
      <c r="B517" s="256"/>
      <c r="C517" s="257"/>
      <c r="D517" s="228" t="s">
        <v>203</v>
      </c>
      <c r="E517" s="258" t="s">
        <v>19</v>
      </c>
      <c r="F517" s="259" t="s">
        <v>207</v>
      </c>
      <c r="G517" s="257"/>
      <c r="H517" s="260">
        <v>116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6" t="s">
        <v>203</v>
      </c>
      <c r="AU517" s="266" t="s">
        <v>82</v>
      </c>
      <c r="AV517" s="15" t="s">
        <v>208</v>
      </c>
      <c r="AW517" s="15" t="s">
        <v>34</v>
      </c>
      <c r="AX517" s="15" t="s">
        <v>80</v>
      </c>
      <c r="AY517" s="266" t="s">
        <v>190</v>
      </c>
    </row>
    <row r="518" spans="1:65" s="2" customFormat="1" ht="24.15" customHeight="1">
      <c r="A518" s="40"/>
      <c r="B518" s="41"/>
      <c r="C518" s="215" t="s">
        <v>684</v>
      </c>
      <c r="D518" s="215" t="s">
        <v>192</v>
      </c>
      <c r="E518" s="216" t="s">
        <v>685</v>
      </c>
      <c r="F518" s="217" t="s">
        <v>686</v>
      </c>
      <c r="G518" s="218" t="s">
        <v>195</v>
      </c>
      <c r="H518" s="219">
        <v>116</v>
      </c>
      <c r="I518" s="220"/>
      <c r="J518" s="221">
        <f>ROUND(I518*H518,2)</f>
        <v>0</v>
      </c>
      <c r="K518" s="217" t="s">
        <v>196</v>
      </c>
      <c r="L518" s="46"/>
      <c r="M518" s="222" t="s">
        <v>19</v>
      </c>
      <c r="N518" s="223" t="s">
        <v>43</v>
      </c>
      <c r="O518" s="86"/>
      <c r="P518" s="224">
        <f>O518*H518</f>
        <v>0</v>
      </c>
      <c r="Q518" s="224">
        <v>0</v>
      </c>
      <c r="R518" s="224">
        <f>Q518*H518</f>
        <v>0</v>
      </c>
      <c r="S518" s="224">
        <v>0</v>
      </c>
      <c r="T518" s="225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6" t="s">
        <v>208</v>
      </c>
      <c r="AT518" s="226" t="s">
        <v>192</v>
      </c>
      <c r="AU518" s="226" t="s">
        <v>82</v>
      </c>
      <c r="AY518" s="19" t="s">
        <v>190</v>
      </c>
      <c r="BE518" s="227">
        <f>IF(N518="základní",J518,0)</f>
        <v>0</v>
      </c>
      <c r="BF518" s="227">
        <f>IF(N518="snížená",J518,0)</f>
        <v>0</v>
      </c>
      <c r="BG518" s="227">
        <f>IF(N518="zákl. přenesená",J518,0)</f>
        <v>0</v>
      </c>
      <c r="BH518" s="227">
        <f>IF(N518="sníž. přenesená",J518,0)</f>
        <v>0</v>
      </c>
      <c r="BI518" s="227">
        <f>IF(N518="nulová",J518,0)</f>
        <v>0</v>
      </c>
      <c r="BJ518" s="19" t="s">
        <v>80</v>
      </c>
      <c r="BK518" s="227">
        <f>ROUND(I518*H518,2)</f>
        <v>0</v>
      </c>
      <c r="BL518" s="19" t="s">
        <v>208</v>
      </c>
      <c r="BM518" s="226" t="s">
        <v>1832</v>
      </c>
    </row>
    <row r="519" spans="1:47" s="2" customFormat="1" ht="12">
      <c r="A519" s="40"/>
      <c r="B519" s="41"/>
      <c r="C519" s="42"/>
      <c r="D519" s="228" t="s">
        <v>199</v>
      </c>
      <c r="E519" s="42"/>
      <c r="F519" s="229" t="s">
        <v>688</v>
      </c>
      <c r="G519" s="42"/>
      <c r="H519" s="42"/>
      <c r="I519" s="230"/>
      <c r="J519" s="42"/>
      <c r="K519" s="42"/>
      <c r="L519" s="46"/>
      <c r="M519" s="231"/>
      <c r="N519" s="232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199</v>
      </c>
      <c r="AU519" s="19" t="s">
        <v>82</v>
      </c>
    </row>
    <row r="520" spans="1:47" s="2" customFormat="1" ht="12">
      <c r="A520" s="40"/>
      <c r="B520" s="41"/>
      <c r="C520" s="42"/>
      <c r="D520" s="233" t="s">
        <v>201</v>
      </c>
      <c r="E520" s="42"/>
      <c r="F520" s="234" t="s">
        <v>689</v>
      </c>
      <c r="G520" s="42"/>
      <c r="H520" s="42"/>
      <c r="I520" s="230"/>
      <c r="J520" s="42"/>
      <c r="K520" s="42"/>
      <c r="L520" s="46"/>
      <c r="M520" s="231"/>
      <c r="N520" s="232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201</v>
      </c>
      <c r="AU520" s="19" t="s">
        <v>82</v>
      </c>
    </row>
    <row r="521" spans="1:51" s="13" customFormat="1" ht="12">
      <c r="A521" s="13"/>
      <c r="B521" s="235"/>
      <c r="C521" s="236"/>
      <c r="D521" s="228" t="s">
        <v>203</v>
      </c>
      <c r="E521" s="237" t="s">
        <v>19</v>
      </c>
      <c r="F521" s="238" t="s">
        <v>1825</v>
      </c>
      <c r="G521" s="236"/>
      <c r="H521" s="237" t="s">
        <v>19</v>
      </c>
      <c r="I521" s="239"/>
      <c r="J521" s="236"/>
      <c r="K521" s="236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203</v>
      </c>
      <c r="AU521" s="244" t="s">
        <v>82</v>
      </c>
      <c r="AV521" s="13" t="s">
        <v>80</v>
      </c>
      <c r="AW521" s="13" t="s">
        <v>34</v>
      </c>
      <c r="AX521" s="13" t="s">
        <v>72</v>
      </c>
      <c r="AY521" s="244" t="s">
        <v>190</v>
      </c>
    </row>
    <row r="522" spans="1:51" s="14" customFormat="1" ht="12">
      <c r="A522" s="14"/>
      <c r="B522" s="245"/>
      <c r="C522" s="246"/>
      <c r="D522" s="228" t="s">
        <v>203</v>
      </c>
      <c r="E522" s="247" t="s">
        <v>19</v>
      </c>
      <c r="F522" s="248" t="s">
        <v>1826</v>
      </c>
      <c r="G522" s="246"/>
      <c r="H522" s="249">
        <v>116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203</v>
      </c>
      <c r="AU522" s="255" t="s">
        <v>82</v>
      </c>
      <c r="AV522" s="14" t="s">
        <v>82</v>
      </c>
      <c r="AW522" s="14" t="s">
        <v>34</v>
      </c>
      <c r="AX522" s="14" t="s">
        <v>72</v>
      </c>
      <c r="AY522" s="255" t="s">
        <v>190</v>
      </c>
    </row>
    <row r="523" spans="1:51" s="15" customFormat="1" ht="12">
      <c r="A523" s="15"/>
      <c r="B523" s="256"/>
      <c r="C523" s="257"/>
      <c r="D523" s="228" t="s">
        <v>203</v>
      </c>
      <c r="E523" s="258" t="s">
        <v>19</v>
      </c>
      <c r="F523" s="259" t="s">
        <v>207</v>
      </c>
      <c r="G523" s="257"/>
      <c r="H523" s="260">
        <v>116</v>
      </c>
      <c r="I523" s="261"/>
      <c r="J523" s="257"/>
      <c r="K523" s="257"/>
      <c r="L523" s="262"/>
      <c r="M523" s="263"/>
      <c r="N523" s="264"/>
      <c r="O523" s="264"/>
      <c r="P523" s="264"/>
      <c r="Q523" s="264"/>
      <c r="R523" s="264"/>
      <c r="S523" s="264"/>
      <c r="T523" s="26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6" t="s">
        <v>203</v>
      </c>
      <c r="AU523" s="266" t="s">
        <v>82</v>
      </c>
      <c r="AV523" s="15" t="s">
        <v>208</v>
      </c>
      <c r="AW523" s="15" t="s">
        <v>34</v>
      </c>
      <c r="AX523" s="15" t="s">
        <v>80</v>
      </c>
      <c r="AY523" s="266" t="s">
        <v>190</v>
      </c>
    </row>
    <row r="524" spans="1:65" s="2" customFormat="1" ht="33" customHeight="1">
      <c r="A524" s="40"/>
      <c r="B524" s="41"/>
      <c r="C524" s="215" t="s">
        <v>690</v>
      </c>
      <c r="D524" s="215" t="s">
        <v>192</v>
      </c>
      <c r="E524" s="216" t="s">
        <v>691</v>
      </c>
      <c r="F524" s="217" t="s">
        <v>692</v>
      </c>
      <c r="G524" s="218" t="s">
        <v>195</v>
      </c>
      <c r="H524" s="219">
        <v>116</v>
      </c>
      <c r="I524" s="220"/>
      <c r="J524" s="221">
        <f>ROUND(I524*H524,2)</f>
        <v>0</v>
      </c>
      <c r="K524" s="217" t="s">
        <v>196</v>
      </c>
      <c r="L524" s="46"/>
      <c r="M524" s="222" t="s">
        <v>19</v>
      </c>
      <c r="N524" s="223" t="s">
        <v>43</v>
      </c>
      <c r="O524" s="86"/>
      <c r="P524" s="224">
        <f>O524*H524</f>
        <v>0</v>
      </c>
      <c r="Q524" s="224">
        <v>0</v>
      </c>
      <c r="R524" s="224">
        <f>Q524*H524</f>
        <v>0</v>
      </c>
      <c r="S524" s="224">
        <v>0</v>
      </c>
      <c r="T524" s="225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6" t="s">
        <v>208</v>
      </c>
      <c r="AT524" s="226" t="s">
        <v>192</v>
      </c>
      <c r="AU524" s="226" t="s">
        <v>82</v>
      </c>
      <c r="AY524" s="19" t="s">
        <v>190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9" t="s">
        <v>80</v>
      </c>
      <c r="BK524" s="227">
        <f>ROUND(I524*H524,2)</f>
        <v>0</v>
      </c>
      <c r="BL524" s="19" t="s">
        <v>208</v>
      </c>
      <c r="BM524" s="226" t="s">
        <v>1833</v>
      </c>
    </row>
    <row r="525" spans="1:47" s="2" customFormat="1" ht="12">
      <c r="A525" s="40"/>
      <c r="B525" s="41"/>
      <c r="C525" s="42"/>
      <c r="D525" s="228" t="s">
        <v>199</v>
      </c>
      <c r="E525" s="42"/>
      <c r="F525" s="229" t="s">
        <v>694</v>
      </c>
      <c r="G525" s="42"/>
      <c r="H525" s="42"/>
      <c r="I525" s="230"/>
      <c r="J525" s="42"/>
      <c r="K525" s="42"/>
      <c r="L525" s="46"/>
      <c r="M525" s="231"/>
      <c r="N525" s="232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199</v>
      </c>
      <c r="AU525" s="19" t="s">
        <v>82</v>
      </c>
    </row>
    <row r="526" spans="1:47" s="2" customFormat="1" ht="12">
      <c r="A526" s="40"/>
      <c r="B526" s="41"/>
      <c r="C526" s="42"/>
      <c r="D526" s="233" t="s">
        <v>201</v>
      </c>
      <c r="E526" s="42"/>
      <c r="F526" s="234" t="s">
        <v>695</v>
      </c>
      <c r="G526" s="42"/>
      <c r="H526" s="42"/>
      <c r="I526" s="230"/>
      <c r="J526" s="42"/>
      <c r="K526" s="42"/>
      <c r="L526" s="46"/>
      <c r="M526" s="231"/>
      <c r="N526" s="232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201</v>
      </c>
      <c r="AU526" s="19" t="s">
        <v>82</v>
      </c>
    </row>
    <row r="527" spans="1:51" s="13" customFormat="1" ht="12">
      <c r="A527" s="13"/>
      <c r="B527" s="235"/>
      <c r="C527" s="236"/>
      <c r="D527" s="228" t="s">
        <v>203</v>
      </c>
      <c r="E527" s="237" t="s">
        <v>19</v>
      </c>
      <c r="F527" s="238" t="s">
        <v>1825</v>
      </c>
      <c r="G527" s="236"/>
      <c r="H527" s="237" t="s">
        <v>19</v>
      </c>
      <c r="I527" s="239"/>
      <c r="J527" s="236"/>
      <c r="K527" s="236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203</v>
      </c>
      <c r="AU527" s="244" t="s">
        <v>82</v>
      </c>
      <c r="AV527" s="13" t="s">
        <v>80</v>
      </c>
      <c r="AW527" s="13" t="s">
        <v>34</v>
      </c>
      <c r="AX527" s="13" t="s">
        <v>72</v>
      </c>
      <c r="AY527" s="244" t="s">
        <v>190</v>
      </c>
    </row>
    <row r="528" spans="1:51" s="14" customFormat="1" ht="12">
      <c r="A528" s="14"/>
      <c r="B528" s="245"/>
      <c r="C528" s="246"/>
      <c r="D528" s="228" t="s">
        <v>203</v>
      </c>
      <c r="E528" s="247" t="s">
        <v>19</v>
      </c>
      <c r="F528" s="248" t="s">
        <v>1826</v>
      </c>
      <c r="G528" s="246"/>
      <c r="H528" s="249">
        <v>116</v>
      </c>
      <c r="I528" s="250"/>
      <c r="J528" s="246"/>
      <c r="K528" s="246"/>
      <c r="L528" s="251"/>
      <c r="M528" s="252"/>
      <c r="N528" s="253"/>
      <c r="O528" s="253"/>
      <c r="P528" s="253"/>
      <c r="Q528" s="253"/>
      <c r="R528" s="253"/>
      <c r="S528" s="253"/>
      <c r="T528" s="25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5" t="s">
        <v>203</v>
      </c>
      <c r="AU528" s="255" t="s">
        <v>82</v>
      </c>
      <c r="AV528" s="14" t="s">
        <v>82</v>
      </c>
      <c r="AW528" s="14" t="s">
        <v>34</v>
      </c>
      <c r="AX528" s="14" t="s">
        <v>72</v>
      </c>
      <c r="AY528" s="255" t="s">
        <v>190</v>
      </c>
    </row>
    <row r="529" spans="1:51" s="15" customFormat="1" ht="12">
      <c r="A529" s="15"/>
      <c r="B529" s="256"/>
      <c r="C529" s="257"/>
      <c r="D529" s="228" t="s">
        <v>203</v>
      </c>
      <c r="E529" s="258" t="s">
        <v>19</v>
      </c>
      <c r="F529" s="259" t="s">
        <v>207</v>
      </c>
      <c r="G529" s="257"/>
      <c r="H529" s="260">
        <v>116</v>
      </c>
      <c r="I529" s="261"/>
      <c r="J529" s="257"/>
      <c r="K529" s="257"/>
      <c r="L529" s="262"/>
      <c r="M529" s="263"/>
      <c r="N529" s="264"/>
      <c r="O529" s="264"/>
      <c r="P529" s="264"/>
      <c r="Q529" s="264"/>
      <c r="R529" s="264"/>
      <c r="S529" s="264"/>
      <c r="T529" s="26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6" t="s">
        <v>203</v>
      </c>
      <c r="AU529" s="266" t="s">
        <v>82</v>
      </c>
      <c r="AV529" s="15" t="s">
        <v>208</v>
      </c>
      <c r="AW529" s="15" t="s">
        <v>34</v>
      </c>
      <c r="AX529" s="15" t="s">
        <v>80</v>
      </c>
      <c r="AY529" s="266" t="s">
        <v>190</v>
      </c>
    </row>
    <row r="530" spans="1:63" s="12" customFormat="1" ht="22.8" customHeight="1">
      <c r="A530" s="12"/>
      <c r="B530" s="199"/>
      <c r="C530" s="200"/>
      <c r="D530" s="201" t="s">
        <v>71</v>
      </c>
      <c r="E530" s="213" t="s">
        <v>281</v>
      </c>
      <c r="F530" s="213" t="s">
        <v>730</v>
      </c>
      <c r="G530" s="200"/>
      <c r="H530" s="200"/>
      <c r="I530" s="203"/>
      <c r="J530" s="214">
        <f>BK530</f>
        <v>0</v>
      </c>
      <c r="K530" s="200"/>
      <c r="L530" s="205"/>
      <c r="M530" s="206"/>
      <c r="N530" s="207"/>
      <c r="O530" s="207"/>
      <c r="P530" s="208">
        <f>SUM(P531:P666)</f>
        <v>0</v>
      </c>
      <c r="Q530" s="207"/>
      <c r="R530" s="208">
        <f>SUM(R531:R666)</f>
        <v>6.0179599999999995</v>
      </c>
      <c r="S530" s="207"/>
      <c r="T530" s="209">
        <f>SUM(T531:T666)</f>
        <v>9.07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10" t="s">
        <v>80</v>
      </c>
      <c r="AT530" s="211" t="s">
        <v>71</v>
      </c>
      <c r="AU530" s="211" t="s">
        <v>80</v>
      </c>
      <c r="AY530" s="210" t="s">
        <v>190</v>
      </c>
      <c r="BK530" s="212">
        <f>SUM(BK531:BK666)</f>
        <v>0</v>
      </c>
    </row>
    <row r="531" spans="1:65" s="2" customFormat="1" ht="24.15" customHeight="1">
      <c r="A531" s="40"/>
      <c r="B531" s="41"/>
      <c r="C531" s="215" t="s">
        <v>696</v>
      </c>
      <c r="D531" s="215" t="s">
        <v>192</v>
      </c>
      <c r="E531" s="216" t="s">
        <v>732</v>
      </c>
      <c r="F531" s="217" t="s">
        <v>733</v>
      </c>
      <c r="G531" s="218" t="s">
        <v>211</v>
      </c>
      <c r="H531" s="219">
        <v>2</v>
      </c>
      <c r="I531" s="220"/>
      <c r="J531" s="221">
        <f>ROUND(I531*H531,2)</f>
        <v>0</v>
      </c>
      <c r="K531" s="217" t="s">
        <v>196</v>
      </c>
      <c r="L531" s="46"/>
      <c r="M531" s="222" t="s">
        <v>19</v>
      </c>
      <c r="N531" s="223" t="s">
        <v>43</v>
      </c>
      <c r="O531" s="86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6" t="s">
        <v>208</v>
      </c>
      <c r="AT531" s="226" t="s">
        <v>192</v>
      </c>
      <c r="AU531" s="226" t="s">
        <v>82</v>
      </c>
      <c r="AY531" s="19" t="s">
        <v>190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9" t="s">
        <v>80</v>
      </c>
      <c r="BK531" s="227">
        <f>ROUND(I531*H531,2)</f>
        <v>0</v>
      </c>
      <c r="BL531" s="19" t="s">
        <v>208</v>
      </c>
      <c r="BM531" s="226" t="s">
        <v>1834</v>
      </c>
    </row>
    <row r="532" spans="1:47" s="2" customFormat="1" ht="12">
      <c r="A532" s="40"/>
      <c r="B532" s="41"/>
      <c r="C532" s="42"/>
      <c r="D532" s="228" t="s">
        <v>199</v>
      </c>
      <c r="E532" s="42"/>
      <c r="F532" s="229" t="s">
        <v>735</v>
      </c>
      <c r="G532" s="42"/>
      <c r="H532" s="42"/>
      <c r="I532" s="230"/>
      <c r="J532" s="42"/>
      <c r="K532" s="42"/>
      <c r="L532" s="46"/>
      <c r="M532" s="231"/>
      <c r="N532" s="232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199</v>
      </c>
      <c r="AU532" s="19" t="s">
        <v>82</v>
      </c>
    </row>
    <row r="533" spans="1:47" s="2" customFormat="1" ht="12">
      <c r="A533" s="40"/>
      <c r="B533" s="41"/>
      <c r="C533" s="42"/>
      <c r="D533" s="233" t="s">
        <v>201</v>
      </c>
      <c r="E533" s="42"/>
      <c r="F533" s="234" t="s">
        <v>736</v>
      </c>
      <c r="G533" s="42"/>
      <c r="H533" s="42"/>
      <c r="I533" s="230"/>
      <c r="J533" s="42"/>
      <c r="K533" s="42"/>
      <c r="L533" s="46"/>
      <c r="M533" s="231"/>
      <c r="N533" s="232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201</v>
      </c>
      <c r="AU533" s="19" t="s">
        <v>82</v>
      </c>
    </row>
    <row r="534" spans="1:51" s="13" customFormat="1" ht="12">
      <c r="A534" s="13"/>
      <c r="B534" s="235"/>
      <c r="C534" s="236"/>
      <c r="D534" s="228" t="s">
        <v>203</v>
      </c>
      <c r="E534" s="237" t="s">
        <v>19</v>
      </c>
      <c r="F534" s="238" t="s">
        <v>1753</v>
      </c>
      <c r="G534" s="236"/>
      <c r="H534" s="237" t="s">
        <v>19</v>
      </c>
      <c r="I534" s="239"/>
      <c r="J534" s="236"/>
      <c r="K534" s="236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203</v>
      </c>
      <c r="AU534" s="244" t="s">
        <v>82</v>
      </c>
      <c r="AV534" s="13" t="s">
        <v>80</v>
      </c>
      <c r="AW534" s="13" t="s">
        <v>34</v>
      </c>
      <c r="AX534" s="13" t="s">
        <v>72</v>
      </c>
      <c r="AY534" s="244" t="s">
        <v>190</v>
      </c>
    </row>
    <row r="535" spans="1:51" s="14" customFormat="1" ht="12">
      <c r="A535" s="14"/>
      <c r="B535" s="245"/>
      <c r="C535" s="246"/>
      <c r="D535" s="228" t="s">
        <v>203</v>
      </c>
      <c r="E535" s="247" t="s">
        <v>19</v>
      </c>
      <c r="F535" s="248" t="s">
        <v>1041</v>
      </c>
      <c r="G535" s="246"/>
      <c r="H535" s="249">
        <v>2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203</v>
      </c>
      <c r="AU535" s="255" t="s">
        <v>82</v>
      </c>
      <c r="AV535" s="14" t="s">
        <v>82</v>
      </c>
      <c r="AW535" s="14" t="s">
        <v>34</v>
      </c>
      <c r="AX535" s="14" t="s">
        <v>72</v>
      </c>
      <c r="AY535" s="255" t="s">
        <v>190</v>
      </c>
    </row>
    <row r="536" spans="1:51" s="15" customFormat="1" ht="12">
      <c r="A536" s="15"/>
      <c r="B536" s="256"/>
      <c r="C536" s="257"/>
      <c r="D536" s="228" t="s">
        <v>203</v>
      </c>
      <c r="E536" s="258" t="s">
        <v>19</v>
      </c>
      <c r="F536" s="259" t="s">
        <v>207</v>
      </c>
      <c r="G536" s="257"/>
      <c r="H536" s="260">
        <v>2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6" t="s">
        <v>203</v>
      </c>
      <c r="AU536" s="266" t="s">
        <v>82</v>
      </c>
      <c r="AV536" s="15" t="s">
        <v>208</v>
      </c>
      <c r="AW536" s="15" t="s">
        <v>34</v>
      </c>
      <c r="AX536" s="15" t="s">
        <v>80</v>
      </c>
      <c r="AY536" s="266" t="s">
        <v>190</v>
      </c>
    </row>
    <row r="537" spans="1:65" s="2" customFormat="1" ht="16.5" customHeight="1">
      <c r="A537" s="40"/>
      <c r="B537" s="41"/>
      <c r="C537" s="268" t="s">
        <v>702</v>
      </c>
      <c r="D537" s="268" t="s">
        <v>411</v>
      </c>
      <c r="E537" s="269" t="s">
        <v>739</v>
      </c>
      <c r="F537" s="270" t="s">
        <v>740</v>
      </c>
      <c r="G537" s="271" t="s">
        <v>211</v>
      </c>
      <c r="H537" s="272">
        <v>2</v>
      </c>
      <c r="I537" s="273"/>
      <c r="J537" s="274">
        <f>ROUND(I537*H537,2)</f>
        <v>0</v>
      </c>
      <c r="K537" s="270" t="s">
        <v>196</v>
      </c>
      <c r="L537" s="275"/>
      <c r="M537" s="276" t="s">
        <v>19</v>
      </c>
      <c r="N537" s="277" t="s">
        <v>43</v>
      </c>
      <c r="O537" s="86"/>
      <c r="P537" s="224">
        <f>O537*H537</f>
        <v>0</v>
      </c>
      <c r="Q537" s="224">
        <v>0.0021</v>
      </c>
      <c r="R537" s="224">
        <f>Q537*H537</f>
        <v>0.0042</v>
      </c>
      <c r="S537" s="224">
        <v>0</v>
      </c>
      <c r="T537" s="225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6" t="s">
        <v>274</v>
      </c>
      <c r="AT537" s="226" t="s">
        <v>411</v>
      </c>
      <c r="AU537" s="226" t="s">
        <v>82</v>
      </c>
      <c r="AY537" s="19" t="s">
        <v>190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19" t="s">
        <v>80</v>
      </c>
      <c r="BK537" s="227">
        <f>ROUND(I537*H537,2)</f>
        <v>0</v>
      </c>
      <c r="BL537" s="19" t="s">
        <v>208</v>
      </c>
      <c r="BM537" s="226" t="s">
        <v>1835</v>
      </c>
    </row>
    <row r="538" spans="1:47" s="2" customFormat="1" ht="12">
      <c r="A538" s="40"/>
      <c r="B538" s="41"/>
      <c r="C538" s="42"/>
      <c r="D538" s="228" t="s">
        <v>199</v>
      </c>
      <c r="E538" s="42"/>
      <c r="F538" s="229" t="s">
        <v>740</v>
      </c>
      <c r="G538" s="42"/>
      <c r="H538" s="42"/>
      <c r="I538" s="230"/>
      <c r="J538" s="42"/>
      <c r="K538" s="42"/>
      <c r="L538" s="46"/>
      <c r="M538" s="231"/>
      <c r="N538" s="232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199</v>
      </c>
      <c r="AU538" s="19" t="s">
        <v>82</v>
      </c>
    </row>
    <row r="539" spans="1:51" s="13" customFormat="1" ht="12">
      <c r="A539" s="13"/>
      <c r="B539" s="235"/>
      <c r="C539" s="236"/>
      <c r="D539" s="228" t="s">
        <v>203</v>
      </c>
      <c r="E539" s="237" t="s">
        <v>19</v>
      </c>
      <c r="F539" s="238" t="s">
        <v>742</v>
      </c>
      <c r="G539" s="236"/>
      <c r="H539" s="237" t="s">
        <v>19</v>
      </c>
      <c r="I539" s="239"/>
      <c r="J539" s="236"/>
      <c r="K539" s="236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203</v>
      </c>
      <c r="AU539" s="244" t="s">
        <v>82</v>
      </c>
      <c r="AV539" s="13" t="s">
        <v>80</v>
      </c>
      <c r="AW539" s="13" t="s">
        <v>34</v>
      </c>
      <c r="AX539" s="13" t="s">
        <v>72</v>
      </c>
      <c r="AY539" s="244" t="s">
        <v>190</v>
      </c>
    </row>
    <row r="540" spans="1:51" s="14" customFormat="1" ht="12">
      <c r="A540" s="14"/>
      <c r="B540" s="245"/>
      <c r="C540" s="246"/>
      <c r="D540" s="228" t="s">
        <v>203</v>
      </c>
      <c r="E540" s="247" t="s">
        <v>19</v>
      </c>
      <c r="F540" s="248" t="s">
        <v>1041</v>
      </c>
      <c r="G540" s="246"/>
      <c r="H540" s="249">
        <v>2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5" t="s">
        <v>203</v>
      </c>
      <c r="AU540" s="255" t="s">
        <v>82</v>
      </c>
      <c r="AV540" s="14" t="s">
        <v>82</v>
      </c>
      <c r="AW540" s="14" t="s">
        <v>34</v>
      </c>
      <c r="AX540" s="14" t="s">
        <v>72</v>
      </c>
      <c r="AY540" s="255" t="s">
        <v>190</v>
      </c>
    </row>
    <row r="541" spans="1:51" s="15" customFormat="1" ht="12">
      <c r="A541" s="15"/>
      <c r="B541" s="256"/>
      <c r="C541" s="257"/>
      <c r="D541" s="228" t="s">
        <v>203</v>
      </c>
      <c r="E541" s="258" t="s">
        <v>19</v>
      </c>
      <c r="F541" s="259" t="s">
        <v>207</v>
      </c>
      <c r="G541" s="257"/>
      <c r="H541" s="260">
        <v>2</v>
      </c>
      <c r="I541" s="261"/>
      <c r="J541" s="257"/>
      <c r="K541" s="257"/>
      <c r="L541" s="262"/>
      <c r="M541" s="263"/>
      <c r="N541" s="264"/>
      <c r="O541" s="264"/>
      <c r="P541" s="264"/>
      <c r="Q541" s="264"/>
      <c r="R541" s="264"/>
      <c r="S541" s="264"/>
      <c r="T541" s="26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6" t="s">
        <v>203</v>
      </c>
      <c r="AU541" s="266" t="s">
        <v>82</v>
      </c>
      <c r="AV541" s="15" t="s">
        <v>208</v>
      </c>
      <c r="AW541" s="15" t="s">
        <v>34</v>
      </c>
      <c r="AX541" s="15" t="s">
        <v>80</v>
      </c>
      <c r="AY541" s="266" t="s">
        <v>190</v>
      </c>
    </row>
    <row r="542" spans="1:65" s="2" customFormat="1" ht="24.15" customHeight="1">
      <c r="A542" s="40"/>
      <c r="B542" s="41"/>
      <c r="C542" s="215" t="s">
        <v>707</v>
      </c>
      <c r="D542" s="215" t="s">
        <v>192</v>
      </c>
      <c r="E542" s="216" t="s">
        <v>744</v>
      </c>
      <c r="F542" s="217" t="s">
        <v>745</v>
      </c>
      <c r="G542" s="218" t="s">
        <v>211</v>
      </c>
      <c r="H542" s="219">
        <v>1</v>
      </c>
      <c r="I542" s="220"/>
      <c r="J542" s="221">
        <f>ROUND(I542*H542,2)</f>
        <v>0</v>
      </c>
      <c r="K542" s="217" t="s">
        <v>196</v>
      </c>
      <c r="L542" s="46"/>
      <c r="M542" s="222" t="s">
        <v>19</v>
      </c>
      <c r="N542" s="223" t="s">
        <v>43</v>
      </c>
      <c r="O542" s="86"/>
      <c r="P542" s="224">
        <f>O542*H542</f>
        <v>0</v>
      </c>
      <c r="Q542" s="224">
        <v>0.0007</v>
      </c>
      <c r="R542" s="224">
        <f>Q542*H542</f>
        <v>0.0007</v>
      </c>
      <c r="S542" s="224">
        <v>0</v>
      </c>
      <c r="T542" s="225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6" t="s">
        <v>208</v>
      </c>
      <c r="AT542" s="226" t="s">
        <v>192</v>
      </c>
      <c r="AU542" s="226" t="s">
        <v>82</v>
      </c>
      <c r="AY542" s="19" t="s">
        <v>190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9" t="s">
        <v>80</v>
      </c>
      <c r="BK542" s="227">
        <f>ROUND(I542*H542,2)</f>
        <v>0</v>
      </c>
      <c r="BL542" s="19" t="s">
        <v>208</v>
      </c>
      <c r="BM542" s="226" t="s">
        <v>1836</v>
      </c>
    </row>
    <row r="543" spans="1:47" s="2" customFormat="1" ht="12">
      <c r="A543" s="40"/>
      <c r="B543" s="41"/>
      <c r="C543" s="42"/>
      <c r="D543" s="228" t="s">
        <v>199</v>
      </c>
      <c r="E543" s="42"/>
      <c r="F543" s="229" t="s">
        <v>747</v>
      </c>
      <c r="G543" s="42"/>
      <c r="H543" s="42"/>
      <c r="I543" s="230"/>
      <c r="J543" s="42"/>
      <c r="K543" s="42"/>
      <c r="L543" s="46"/>
      <c r="M543" s="231"/>
      <c r="N543" s="232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199</v>
      </c>
      <c r="AU543" s="19" t="s">
        <v>82</v>
      </c>
    </row>
    <row r="544" spans="1:47" s="2" customFormat="1" ht="12">
      <c r="A544" s="40"/>
      <c r="B544" s="41"/>
      <c r="C544" s="42"/>
      <c r="D544" s="233" t="s">
        <v>201</v>
      </c>
      <c r="E544" s="42"/>
      <c r="F544" s="234" t="s">
        <v>748</v>
      </c>
      <c r="G544" s="42"/>
      <c r="H544" s="42"/>
      <c r="I544" s="230"/>
      <c r="J544" s="42"/>
      <c r="K544" s="42"/>
      <c r="L544" s="46"/>
      <c r="M544" s="231"/>
      <c r="N544" s="232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201</v>
      </c>
      <c r="AU544" s="19" t="s">
        <v>82</v>
      </c>
    </row>
    <row r="545" spans="1:51" s="13" customFormat="1" ht="12">
      <c r="A545" s="13"/>
      <c r="B545" s="235"/>
      <c r="C545" s="236"/>
      <c r="D545" s="228" t="s">
        <v>203</v>
      </c>
      <c r="E545" s="237" t="s">
        <v>19</v>
      </c>
      <c r="F545" s="238" t="s">
        <v>1837</v>
      </c>
      <c r="G545" s="236"/>
      <c r="H545" s="237" t="s">
        <v>19</v>
      </c>
      <c r="I545" s="239"/>
      <c r="J545" s="236"/>
      <c r="K545" s="236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203</v>
      </c>
      <c r="AU545" s="244" t="s">
        <v>82</v>
      </c>
      <c r="AV545" s="13" t="s">
        <v>80</v>
      </c>
      <c r="AW545" s="13" t="s">
        <v>34</v>
      </c>
      <c r="AX545" s="13" t="s">
        <v>72</v>
      </c>
      <c r="AY545" s="244" t="s">
        <v>190</v>
      </c>
    </row>
    <row r="546" spans="1:51" s="13" customFormat="1" ht="12">
      <c r="A546" s="13"/>
      <c r="B546" s="235"/>
      <c r="C546" s="236"/>
      <c r="D546" s="228" t="s">
        <v>203</v>
      </c>
      <c r="E546" s="237" t="s">
        <v>19</v>
      </c>
      <c r="F546" s="238" t="s">
        <v>749</v>
      </c>
      <c r="G546" s="236"/>
      <c r="H546" s="237" t="s">
        <v>19</v>
      </c>
      <c r="I546" s="239"/>
      <c r="J546" s="236"/>
      <c r="K546" s="236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203</v>
      </c>
      <c r="AU546" s="244" t="s">
        <v>82</v>
      </c>
      <c r="AV546" s="13" t="s">
        <v>80</v>
      </c>
      <c r="AW546" s="13" t="s">
        <v>34</v>
      </c>
      <c r="AX546" s="13" t="s">
        <v>72</v>
      </c>
      <c r="AY546" s="244" t="s">
        <v>190</v>
      </c>
    </row>
    <row r="547" spans="1:51" s="14" customFormat="1" ht="12">
      <c r="A547" s="14"/>
      <c r="B547" s="245"/>
      <c r="C547" s="246"/>
      <c r="D547" s="228" t="s">
        <v>203</v>
      </c>
      <c r="E547" s="247" t="s">
        <v>19</v>
      </c>
      <c r="F547" s="248" t="s">
        <v>80</v>
      </c>
      <c r="G547" s="246"/>
      <c r="H547" s="249">
        <v>1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203</v>
      </c>
      <c r="AU547" s="255" t="s">
        <v>82</v>
      </c>
      <c r="AV547" s="14" t="s">
        <v>82</v>
      </c>
      <c r="AW547" s="14" t="s">
        <v>34</v>
      </c>
      <c r="AX547" s="14" t="s">
        <v>72</v>
      </c>
      <c r="AY547" s="255" t="s">
        <v>190</v>
      </c>
    </row>
    <row r="548" spans="1:51" s="15" customFormat="1" ht="12">
      <c r="A548" s="15"/>
      <c r="B548" s="256"/>
      <c r="C548" s="257"/>
      <c r="D548" s="228" t="s">
        <v>203</v>
      </c>
      <c r="E548" s="258" t="s">
        <v>19</v>
      </c>
      <c r="F548" s="259" t="s">
        <v>207</v>
      </c>
      <c r="G548" s="257"/>
      <c r="H548" s="260">
        <v>1</v>
      </c>
      <c r="I548" s="261"/>
      <c r="J548" s="257"/>
      <c r="K548" s="257"/>
      <c r="L548" s="262"/>
      <c r="M548" s="263"/>
      <c r="N548" s="264"/>
      <c r="O548" s="264"/>
      <c r="P548" s="264"/>
      <c r="Q548" s="264"/>
      <c r="R548" s="264"/>
      <c r="S548" s="264"/>
      <c r="T548" s="26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6" t="s">
        <v>203</v>
      </c>
      <c r="AU548" s="266" t="s">
        <v>82</v>
      </c>
      <c r="AV548" s="15" t="s">
        <v>208</v>
      </c>
      <c r="AW548" s="15" t="s">
        <v>34</v>
      </c>
      <c r="AX548" s="15" t="s">
        <v>80</v>
      </c>
      <c r="AY548" s="266" t="s">
        <v>190</v>
      </c>
    </row>
    <row r="549" spans="1:65" s="2" customFormat="1" ht="24.15" customHeight="1">
      <c r="A549" s="40"/>
      <c r="B549" s="41"/>
      <c r="C549" s="268" t="s">
        <v>718</v>
      </c>
      <c r="D549" s="268" t="s">
        <v>411</v>
      </c>
      <c r="E549" s="269" t="s">
        <v>751</v>
      </c>
      <c r="F549" s="270" t="s">
        <v>752</v>
      </c>
      <c r="G549" s="271" t="s">
        <v>211</v>
      </c>
      <c r="H549" s="272">
        <v>1</v>
      </c>
      <c r="I549" s="273"/>
      <c r="J549" s="274">
        <f>ROUND(I549*H549,2)</f>
        <v>0</v>
      </c>
      <c r="K549" s="270" t="s">
        <v>196</v>
      </c>
      <c r="L549" s="275"/>
      <c r="M549" s="276" t="s">
        <v>19</v>
      </c>
      <c r="N549" s="277" t="s">
        <v>43</v>
      </c>
      <c r="O549" s="86"/>
      <c r="P549" s="224">
        <f>O549*H549</f>
        <v>0</v>
      </c>
      <c r="Q549" s="224">
        <v>0.0025</v>
      </c>
      <c r="R549" s="224">
        <f>Q549*H549</f>
        <v>0.0025</v>
      </c>
      <c r="S549" s="224">
        <v>0</v>
      </c>
      <c r="T549" s="225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6" t="s">
        <v>274</v>
      </c>
      <c r="AT549" s="226" t="s">
        <v>411</v>
      </c>
      <c r="AU549" s="226" t="s">
        <v>82</v>
      </c>
      <c r="AY549" s="19" t="s">
        <v>190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9" t="s">
        <v>80</v>
      </c>
      <c r="BK549" s="227">
        <f>ROUND(I549*H549,2)</f>
        <v>0</v>
      </c>
      <c r="BL549" s="19" t="s">
        <v>208</v>
      </c>
      <c r="BM549" s="226" t="s">
        <v>1838</v>
      </c>
    </row>
    <row r="550" spans="1:47" s="2" customFormat="1" ht="12">
      <c r="A550" s="40"/>
      <c r="B550" s="41"/>
      <c r="C550" s="42"/>
      <c r="D550" s="228" t="s">
        <v>199</v>
      </c>
      <c r="E550" s="42"/>
      <c r="F550" s="229" t="s">
        <v>752</v>
      </c>
      <c r="G550" s="42"/>
      <c r="H550" s="42"/>
      <c r="I550" s="230"/>
      <c r="J550" s="42"/>
      <c r="K550" s="42"/>
      <c r="L550" s="46"/>
      <c r="M550" s="231"/>
      <c r="N550" s="232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199</v>
      </c>
      <c r="AU550" s="19" t="s">
        <v>82</v>
      </c>
    </row>
    <row r="551" spans="1:51" s="13" customFormat="1" ht="12">
      <c r="A551" s="13"/>
      <c r="B551" s="235"/>
      <c r="C551" s="236"/>
      <c r="D551" s="228" t="s">
        <v>203</v>
      </c>
      <c r="E551" s="237" t="s">
        <v>19</v>
      </c>
      <c r="F551" s="238" t="s">
        <v>754</v>
      </c>
      <c r="G551" s="236"/>
      <c r="H551" s="237" t="s">
        <v>19</v>
      </c>
      <c r="I551" s="239"/>
      <c r="J551" s="236"/>
      <c r="K551" s="236"/>
      <c r="L551" s="240"/>
      <c r="M551" s="241"/>
      <c r="N551" s="242"/>
      <c r="O551" s="242"/>
      <c r="P551" s="242"/>
      <c r="Q551" s="242"/>
      <c r="R551" s="242"/>
      <c r="S551" s="242"/>
      <c r="T551" s="24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4" t="s">
        <v>203</v>
      </c>
      <c r="AU551" s="244" t="s">
        <v>82</v>
      </c>
      <c r="AV551" s="13" t="s">
        <v>80</v>
      </c>
      <c r="AW551" s="13" t="s">
        <v>34</v>
      </c>
      <c r="AX551" s="13" t="s">
        <v>72</v>
      </c>
      <c r="AY551" s="244" t="s">
        <v>190</v>
      </c>
    </row>
    <row r="552" spans="1:51" s="14" customFormat="1" ht="12">
      <c r="A552" s="14"/>
      <c r="B552" s="245"/>
      <c r="C552" s="246"/>
      <c r="D552" s="228" t="s">
        <v>203</v>
      </c>
      <c r="E552" s="247" t="s">
        <v>19</v>
      </c>
      <c r="F552" s="248" t="s">
        <v>80</v>
      </c>
      <c r="G552" s="246"/>
      <c r="H552" s="249">
        <v>1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5" t="s">
        <v>203</v>
      </c>
      <c r="AU552" s="255" t="s">
        <v>82</v>
      </c>
      <c r="AV552" s="14" t="s">
        <v>82</v>
      </c>
      <c r="AW552" s="14" t="s">
        <v>34</v>
      </c>
      <c r="AX552" s="14" t="s">
        <v>72</v>
      </c>
      <c r="AY552" s="255" t="s">
        <v>190</v>
      </c>
    </row>
    <row r="553" spans="1:51" s="15" customFormat="1" ht="12">
      <c r="A553" s="15"/>
      <c r="B553" s="256"/>
      <c r="C553" s="257"/>
      <c r="D553" s="228" t="s">
        <v>203</v>
      </c>
      <c r="E553" s="258" t="s">
        <v>19</v>
      </c>
      <c r="F553" s="259" t="s">
        <v>207</v>
      </c>
      <c r="G553" s="257"/>
      <c r="H553" s="260">
        <v>1</v>
      </c>
      <c r="I553" s="261"/>
      <c r="J553" s="257"/>
      <c r="K553" s="257"/>
      <c r="L553" s="262"/>
      <c r="M553" s="263"/>
      <c r="N553" s="264"/>
      <c r="O553" s="264"/>
      <c r="P553" s="264"/>
      <c r="Q553" s="264"/>
      <c r="R553" s="264"/>
      <c r="S553" s="264"/>
      <c r="T553" s="26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6" t="s">
        <v>203</v>
      </c>
      <c r="AU553" s="266" t="s">
        <v>82</v>
      </c>
      <c r="AV553" s="15" t="s">
        <v>208</v>
      </c>
      <c r="AW553" s="15" t="s">
        <v>34</v>
      </c>
      <c r="AX553" s="15" t="s">
        <v>80</v>
      </c>
      <c r="AY553" s="266" t="s">
        <v>190</v>
      </c>
    </row>
    <row r="554" spans="1:65" s="2" customFormat="1" ht="24.15" customHeight="1">
      <c r="A554" s="40"/>
      <c r="B554" s="41"/>
      <c r="C554" s="215" t="s">
        <v>725</v>
      </c>
      <c r="D554" s="215" t="s">
        <v>192</v>
      </c>
      <c r="E554" s="216" t="s">
        <v>756</v>
      </c>
      <c r="F554" s="217" t="s">
        <v>757</v>
      </c>
      <c r="G554" s="218" t="s">
        <v>211</v>
      </c>
      <c r="H554" s="219">
        <v>1</v>
      </c>
      <c r="I554" s="220"/>
      <c r="J554" s="221">
        <f>ROUND(I554*H554,2)</f>
        <v>0</v>
      </c>
      <c r="K554" s="217" t="s">
        <v>196</v>
      </c>
      <c r="L554" s="46"/>
      <c r="M554" s="222" t="s">
        <v>19</v>
      </c>
      <c r="N554" s="223" t="s">
        <v>43</v>
      </c>
      <c r="O554" s="86"/>
      <c r="P554" s="224">
        <f>O554*H554</f>
        <v>0</v>
      </c>
      <c r="Q554" s="224">
        <v>0.10941</v>
      </c>
      <c r="R554" s="224">
        <f>Q554*H554</f>
        <v>0.10941</v>
      </c>
      <c r="S554" s="224">
        <v>0</v>
      </c>
      <c r="T554" s="225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6" t="s">
        <v>208</v>
      </c>
      <c r="AT554" s="226" t="s">
        <v>192</v>
      </c>
      <c r="AU554" s="226" t="s">
        <v>82</v>
      </c>
      <c r="AY554" s="19" t="s">
        <v>190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9" t="s">
        <v>80</v>
      </c>
      <c r="BK554" s="227">
        <f>ROUND(I554*H554,2)</f>
        <v>0</v>
      </c>
      <c r="BL554" s="19" t="s">
        <v>208</v>
      </c>
      <c r="BM554" s="226" t="s">
        <v>1839</v>
      </c>
    </row>
    <row r="555" spans="1:47" s="2" customFormat="1" ht="12">
      <c r="A555" s="40"/>
      <c r="B555" s="41"/>
      <c r="C555" s="42"/>
      <c r="D555" s="228" t="s">
        <v>199</v>
      </c>
      <c r="E555" s="42"/>
      <c r="F555" s="229" t="s">
        <v>759</v>
      </c>
      <c r="G555" s="42"/>
      <c r="H555" s="42"/>
      <c r="I555" s="230"/>
      <c r="J555" s="42"/>
      <c r="K555" s="42"/>
      <c r="L555" s="46"/>
      <c r="M555" s="231"/>
      <c r="N555" s="232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199</v>
      </c>
      <c r="AU555" s="19" t="s">
        <v>82</v>
      </c>
    </row>
    <row r="556" spans="1:47" s="2" customFormat="1" ht="12">
      <c r="A556" s="40"/>
      <c r="B556" s="41"/>
      <c r="C556" s="42"/>
      <c r="D556" s="233" t="s">
        <v>201</v>
      </c>
      <c r="E556" s="42"/>
      <c r="F556" s="234" t="s">
        <v>760</v>
      </c>
      <c r="G556" s="42"/>
      <c r="H556" s="42"/>
      <c r="I556" s="230"/>
      <c r="J556" s="42"/>
      <c r="K556" s="42"/>
      <c r="L556" s="46"/>
      <c r="M556" s="231"/>
      <c r="N556" s="232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201</v>
      </c>
      <c r="AU556" s="19" t="s">
        <v>82</v>
      </c>
    </row>
    <row r="557" spans="1:51" s="13" customFormat="1" ht="12">
      <c r="A557" s="13"/>
      <c r="B557" s="235"/>
      <c r="C557" s="236"/>
      <c r="D557" s="228" t="s">
        <v>203</v>
      </c>
      <c r="E557" s="237" t="s">
        <v>19</v>
      </c>
      <c r="F557" s="238" t="s">
        <v>1837</v>
      </c>
      <c r="G557" s="236"/>
      <c r="H557" s="237" t="s">
        <v>19</v>
      </c>
      <c r="I557" s="239"/>
      <c r="J557" s="236"/>
      <c r="K557" s="236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203</v>
      </c>
      <c r="AU557" s="244" t="s">
        <v>82</v>
      </c>
      <c r="AV557" s="13" t="s">
        <v>80</v>
      </c>
      <c r="AW557" s="13" t="s">
        <v>34</v>
      </c>
      <c r="AX557" s="13" t="s">
        <v>72</v>
      </c>
      <c r="AY557" s="244" t="s">
        <v>190</v>
      </c>
    </row>
    <row r="558" spans="1:51" s="13" customFormat="1" ht="12">
      <c r="A558" s="13"/>
      <c r="B558" s="235"/>
      <c r="C558" s="236"/>
      <c r="D558" s="228" t="s">
        <v>203</v>
      </c>
      <c r="E558" s="237" t="s">
        <v>19</v>
      </c>
      <c r="F558" s="238" t="s">
        <v>749</v>
      </c>
      <c r="G558" s="236"/>
      <c r="H558" s="237" t="s">
        <v>19</v>
      </c>
      <c r="I558" s="239"/>
      <c r="J558" s="236"/>
      <c r="K558" s="236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203</v>
      </c>
      <c r="AU558" s="244" t="s">
        <v>82</v>
      </c>
      <c r="AV558" s="13" t="s">
        <v>80</v>
      </c>
      <c r="AW558" s="13" t="s">
        <v>34</v>
      </c>
      <c r="AX558" s="13" t="s">
        <v>72</v>
      </c>
      <c r="AY558" s="244" t="s">
        <v>190</v>
      </c>
    </row>
    <row r="559" spans="1:51" s="14" customFormat="1" ht="12">
      <c r="A559" s="14"/>
      <c r="B559" s="245"/>
      <c r="C559" s="246"/>
      <c r="D559" s="228" t="s">
        <v>203</v>
      </c>
      <c r="E559" s="247" t="s">
        <v>19</v>
      </c>
      <c r="F559" s="248" t="s">
        <v>80</v>
      </c>
      <c r="G559" s="246"/>
      <c r="H559" s="249">
        <v>1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5" t="s">
        <v>203</v>
      </c>
      <c r="AU559" s="255" t="s">
        <v>82</v>
      </c>
      <c r="AV559" s="14" t="s">
        <v>82</v>
      </c>
      <c r="AW559" s="14" t="s">
        <v>34</v>
      </c>
      <c r="AX559" s="14" t="s">
        <v>72</v>
      </c>
      <c r="AY559" s="255" t="s">
        <v>190</v>
      </c>
    </row>
    <row r="560" spans="1:51" s="15" customFormat="1" ht="12">
      <c r="A560" s="15"/>
      <c r="B560" s="256"/>
      <c r="C560" s="257"/>
      <c r="D560" s="228" t="s">
        <v>203</v>
      </c>
      <c r="E560" s="258" t="s">
        <v>19</v>
      </c>
      <c r="F560" s="259" t="s">
        <v>207</v>
      </c>
      <c r="G560" s="257"/>
      <c r="H560" s="260">
        <v>1</v>
      </c>
      <c r="I560" s="261"/>
      <c r="J560" s="257"/>
      <c r="K560" s="257"/>
      <c r="L560" s="262"/>
      <c r="M560" s="263"/>
      <c r="N560" s="264"/>
      <c r="O560" s="264"/>
      <c r="P560" s="264"/>
      <c r="Q560" s="264"/>
      <c r="R560" s="264"/>
      <c r="S560" s="264"/>
      <c r="T560" s="26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6" t="s">
        <v>203</v>
      </c>
      <c r="AU560" s="266" t="s">
        <v>82</v>
      </c>
      <c r="AV560" s="15" t="s">
        <v>208</v>
      </c>
      <c r="AW560" s="15" t="s">
        <v>34</v>
      </c>
      <c r="AX560" s="15" t="s">
        <v>80</v>
      </c>
      <c r="AY560" s="266" t="s">
        <v>190</v>
      </c>
    </row>
    <row r="561" spans="1:65" s="2" customFormat="1" ht="21.75" customHeight="1">
      <c r="A561" s="40"/>
      <c r="B561" s="41"/>
      <c r="C561" s="268" t="s">
        <v>731</v>
      </c>
      <c r="D561" s="268" t="s">
        <v>411</v>
      </c>
      <c r="E561" s="269" t="s">
        <v>762</v>
      </c>
      <c r="F561" s="270" t="s">
        <v>763</v>
      </c>
      <c r="G561" s="271" t="s">
        <v>211</v>
      </c>
      <c r="H561" s="272">
        <v>1</v>
      </c>
      <c r="I561" s="273"/>
      <c r="J561" s="274">
        <f>ROUND(I561*H561,2)</f>
        <v>0</v>
      </c>
      <c r="K561" s="270" t="s">
        <v>196</v>
      </c>
      <c r="L561" s="275"/>
      <c r="M561" s="276" t="s">
        <v>19</v>
      </c>
      <c r="N561" s="277" t="s">
        <v>43</v>
      </c>
      <c r="O561" s="86"/>
      <c r="P561" s="224">
        <f>O561*H561</f>
        <v>0</v>
      </c>
      <c r="Q561" s="224">
        <v>0.0065</v>
      </c>
      <c r="R561" s="224">
        <f>Q561*H561</f>
        <v>0.0065</v>
      </c>
      <c r="S561" s="224">
        <v>0</v>
      </c>
      <c r="T561" s="225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6" t="s">
        <v>274</v>
      </c>
      <c r="AT561" s="226" t="s">
        <v>411</v>
      </c>
      <c r="AU561" s="226" t="s">
        <v>82</v>
      </c>
      <c r="AY561" s="19" t="s">
        <v>190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19" t="s">
        <v>80</v>
      </c>
      <c r="BK561" s="227">
        <f>ROUND(I561*H561,2)</f>
        <v>0</v>
      </c>
      <c r="BL561" s="19" t="s">
        <v>208</v>
      </c>
      <c r="BM561" s="226" t="s">
        <v>1840</v>
      </c>
    </row>
    <row r="562" spans="1:47" s="2" customFormat="1" ht="12">
      <c r="A562" s="40"/>
      <c r="B562" s="41"/>
      <c r="C562" s="42"/>
      <c r="D562" s="228" t="s">
        <v>199</v>
      </c>
      <c r="E562" s="42"/>
      <c r="F562" s="229" t="s">
        <v>763</v>
      </c>
      <c r="G562" s="42"/>
      <c r="H562" s="42"/>
      <c r="I562" s="230"/>
      <c r="J562" s="42"/>
      <c r="K562" s="42"/>
      <c r="L562" s="46"/>
      <c r="M562" s="231"/>
      <c r="N562" s="232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199</v>
      </c>
      <c r="AU562" s="19" t="s">
        <v>82</v>
      </c>
    </row>
    <row r="563" spans="1:51" s="13" customFormat="1" ht="12">
      <c r="A563" s="13"/>
      <c r="B563" s="235"/>
      <c r="C563" s="236"/>
      <c r="D563" s="228" t="s">
        <v>203</v>
      </c>
      <c r="E563" s="237" t="s">
        <v>19</v>
      </c>
      <c r="F563" s="238" t="s">
        <v>765</v>
      </c>
      <c r="G563" s="236"/>
      <c r="H563" s="237" t="s">
        <v>19</v>
      </c>
      <c r="I563" s="239"/>
      <c r="J563" s="236"/>
      <c r="K563" s="236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203</v>
      </c>
      <c r="AU563" s="244" t="s">
        <v>82</v>
      </c>
      <c r="AV563" s="13" t="s">
        <v>80</v>
      </c>
      <c r="AW563" s="13" t="s">
        <v>34</v>
      </c>
      <c r="AX563" s="13" t="s">
        <v>72</v>
      </c>
      <c r="AY563" s="244" t="s">
        <v>190</v>
      </c>
    </row>
    <row r="564" spans="1:51" s="14" customFormat="1" ht="12">
      <c r="A564" s="14"/>
      <c r="B564" s="245"/>
      <c r="C564" s="246"/>
      <c r="D564" s="228" t="s">
        <v>203</v>
      </c>
      <c r="E564" s="247" t="s">
        <v>19</v>
      </c>
      <c r="F564" s="248" t="s">
        <v>80</v>
      </c>
      <c r="G564" s="246"/>
      <c r="H564" s="249">
        <v>1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203</v>
      </c>
      <c r="AU564" s="255" t="s">
        <v>82</v>
      </c>
      <c r="AV564" s="14" t="s">
        <v>82</v>
      </c>
      <c r="AW564" s="14" t="s">
        <v>34</v>
      </c>
      <c r="AX564" s="14" t="s">
        <v>72</v>
      </c>
      <c r="AY564" s="255" t="s">
        <v>190</v>
      </c>
    </row>
    <row r="565" spans="1:51" s="15" customFormat="1" ht="12">
      <c r="A565" s="15"/>
      <c r="B565" s="256"/>
      <c r="C565" s="257"/>
      <c r="D565" s="228" t="s">
        <v>203</v>
      </c>
      <c r="E565" s="258" t="s">
        <v>19</v>
      </c>
      <c r="F565" s="259" t="s">
        <v>207</v>
      </c>
      <c r="G565" s="257"/>
      <c r="H565" s="260">
        <v>1</v>
      </c>
      <c r="I565" s="261"/>
      <c r="J565" s="257"/>
      <c r="K565" s="257"/>
      <c r="L565" s="262"/>
      <c r="M565" s="263"/>
      <c r="N565" s="264"/>
      <c r="O565" s="264"/>
      <c r="P565" s="264"/>
      <c r="Q565" s="264"/>
      <c r="R565" s="264"/>
      <c r="S565" s="264"/>
      <c r="T565" s="26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66" t="s">
        <v>203</v>
      </c>
      <c r="AU565" s="266" t="s">
        <v>82</v>
      </c>
      <c r="AV565" s="15" t="s">
        <v>208</v>
      </c>
      <c r="AW565" s="15" t="s">
        <v>34</v>
      </c>
      <c r="AX565" s="15" t="s">
        <v>80</v>
      </c>
      <c r="AY565" s="266" t="s">
        <v>190</v>
      </c>
    </row>
    <row r="566" spans="1:65" s="2" customFormat="1" ht="24.15" customHeight="1">
      <c r="A566" s="40"/>
      <c r="B566" s="41"/>
      <c r="C566" s="215" t="s">
        <v>738</v>
      </c>
      <c r="D566" s="215" t="s">
        <v>192</v>
      </c>
      <c r="E566" s="216" t="s">
        <v>767</v>
      </c>
      <c r="F566" s="217" t="s">
        <v>768</v>
      </c>
      <c r="G566" s="218" t="s">
        <v>710</v>
      </c>
      <c r="H566" s="219">
        <v>20</v>
      </c>
      <c r="I566" s="220"/>
      <c r="J566" s="221">
        <f>ROUND(I566*H566,2)</f>
        <v>0</v>
      </c>
      <c r="K566" s="217" t="s">
        <v>196</v>
      </c>
      <c r="L566" s="46"/>
      <c r="M566" s="222" t="s">
        <v>19</v>
      </c>
      <c r="N566" s="223" t="s">
        <v>43</v>
      </c>
      <c r="O566" s="86"/>
      <c r="P566" s="224">
        <f>O566*H566</f>
        <v>0</v>
      </c>
      <c r="Q566" s="224">
        <v>0.0719</v>
      </c>
      <c r="R566" s="224">
        <f>Q566*H566</f>
        <v>1.4380000000000002</v>
      </c>
      <c r="S566" s="224">
        <v>0</v>
      </c>
      <c r="T566" s="225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6" t="s">
        <v>208</v>
      </c>
      <c r="AT566" s="226" t="s">
        <v>192</v>
      </c>
      <c r="AU566" s="226" t="s">
        <v>82</v>
      </c>
      <c r="AY566" s="19" t="s">
        <v>190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9" t="s">
        <v>80</v>
      </c>
      <c r="BK566" s="227">
        <f>ROUND(I566*H566,2)</f>
        <v>0</v>
      </c>
      <c r="BL566" s="19" t="s">
        <v>208</v>
      </c>
      <c r="BM566" s="226" t="s">
        <v>1841</v>
      </c>
    </row>
    <row r="567" spans="1:47" s="2" customFormat="1" ht="12">
      <c r="A567" s="40"/>
      <c r="B567" s="41"/>
      <c r="C567" s="42"/>
      <c r="D567" s="228" t="s">
        <v>199</v>
      </c>
      <c r="E567" s="42"/>
      <c r="F567" s="229" t="s">
        <v>770</v>
      </c>
      <c r="G567" s="42"/>
      <c r="H567" s="42"/>
      <c r="I567" s="230"/>
      <c r="J567" s="42"/>
      <c r="K567" s="42"/>
      <c r="L567" s="46"/>
      <c r="M567" s="231"/>
      <c r="N567" s="232"/>
      <c r="O567" s="86"/>
      <c r="P567" s="86"/>
      <c r="Q567" s="86"/>
      <c r="R567" s="86"/>
      <c r="S567" s="86"/>
      <c r="T567" s="87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T567" s="19" t="s">
        <v>199</v>
      </c>
      <c r="AU567" s="19" t="s">
        <v>82</v>
      </c>
    </row>
    <row r="568" spans="1:47" s="2" customFormat="1" ht="12">
      <c r="A568" s="40"/>
      <c r="B568" s="41"/>
      <c r="C568" s="42"/>
      <c r="D568" s="233" t="s">
        <v>201</v>
      </c>
      <c r="E568" s="42"/>
      <c r="F568" s="234" t="s">
        <v>771</v>
      </c>
      <c r="G568" s="42"/>
      <c r="H568" s="42"/>
      <c r="I568" s="230"/>
      <c r="J568" s="42"/>
      <c r="K568" s="42"/>
      <c r="L568" s="46"/>
      <c r="M568" s="231"/>
      <c r="N568" s="232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201</v>
      </c>
      <c r="AU568" s="19" t="s">
        <v>82</v>
      </c>
    </row>
    <row r="569" spans="1:51" s="13" customFormat="1" ht="12">
      <c r="A569" s="13"/>
      <c r="B569" s="235"/>
      <c r="C569" s="236"/>
      <c r="D569" s="228" t="s">
        <v>203</v>
      </c>
      <c r="E569" s="237" t="s">
        <v>19</v>
      </c>
      <c r="F569" s="238" t="s">
        <v>1842</v>
      </c>
      <c r="G569" s="236"/>
      <c r="H569" s="237" t="s">
        <v>19</v>
      </c>
      <c r="I569" s="239"/>
      <c r="J569" s="236"/>
      <c r="K569" s="236"/>
      <c r="L569" s="240"/>
      <c r="M569" s="241"/>
      <c r="N569" s="242"/>
      <c r="O569" s="242"/>
      <c r="P569" s="242"/>
      <c r="Q569" s="242"/>
      <c r="R569" s="242"/>
      <c r="S569" s="242"/>
      <c r="T569" s="24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4" t="s">
        <v>203</v>
      </c>
      <c r="AU569" s="244" t="s">
        <v>82</v>
      </c>
      <c r="AV569" s="13" t="s">
        <v>80</v>
      </c>
      <c r="AW569" s="13" t="s">
        <v>34</v>
      </c>
      <c r="AX569" s="13" t="s">
        <v>72</v>
      </c>
      <c r="AY569" s="244" t="s">
        <v>190</v>
      </c>
    </row>
    <row r="570" spans="1:51" s="13" customFormat="1" ht="12">
      <c r="A570" s="13"/>
      <c r="B570" s="235"/>
      <c r="C570" s="236"/>
      <c r="D570" s="228" t="s">
        <v>203</v>
      </c>
      <c r="E570" s="237" t="s">
        <v>19</v>
      </c>
      <c r="F570" s="238" t="s">
        <v>773</v>
      </c>
      <c r="G570" s="236"/>
      <c r="H570" s="237" t="s">
        <v>19</v>
      </c>
      <c r="I570" s="239"/>
      <c r="J570" s="236"/>
      <c r="K570" s="236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203</v>
      </c>
      <c r="AU570" s="244" t="s">
        <v>82</v>
      </c>
      <c r="AV570" s="13" t="s">
        <v>80</v>
      </c>
      <c r="AW570" s="13" t="s">
        <v>34</v>
      </c>
      <c r="AX570" s="13" t="s">
        <v>72</v>
      </c>
      <c r="AY570" s="244" t="s">
        <v>190</v>
      </c>
    </row>
    <row r="571" spans="1:51" s="13" customFormat="1" ht="12">
      <c r="A571" s="13"/>
      <c r="B571" s="235"/>
      <c r="C571" s="236"/>
      <c r="D571" s="228" t="s">
        <v>203</v>
      </c>
      <c r="E571" s="237" t="s">
        <v>19</v>
      </c>
      <c r="F571" s="238" t="s">
        <v>1843</v>
      </c>
      <c r="G571" s="236"/>
      <c r="H571" s="237" t="s">
        <v>19</v>
      </c>
      <c r="I571" s="239"/>
      <c r="J571" s="236"/>
      <c r="K571" s="236"/>
      <c r="L571" s="240"/>
      <c r="M571" s="241"/>
      <c r="N571" s="242"/>
      <c r="O571" s="242"/>
      <c r="P571" s="242"/>
      <c r="Q571" s="242"/>
      <c r="R571" s="242"/>
      <c r="S571" s="242"/>
      <c r="T571" s="24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4" t="s">
        <v>203</v>
      </c>
      <c r="AU571" s="244" t="s">
        <v>82</v>
      </c>
      <c r="AV571" s="13" t="s">
        <v>80</v>
      </c>
      <c r="AW571" s="13" t="s">
        <v>34</v>
      </c>
      <c r="AX571" s="13" t="s">
        <v>72</v>
      </c>
      <c r="AY571" s="244" t="s">
        <v>190</v>
      </c>
    </row>
    <row r="572" spans="1:51" s="14" customFormat="1" ht="12">
      <c r="A572" s="14"/>
      <c r="B572" s="245"/>
      <c r="C572" s="246"/>
      <c r="D572" s="228" t="s">
        <v>203</v>
      </c>
      <c r="E572" s="247" t="s">
        <v>19</v>
      </c>
      <c r="F572" s="248" t="s">
        <v>387</v>
      </c>
      <c r="G572" s="246"/>
      <c r="H572" s="249">
        <v>20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203</v>
      </c>
      <c r="AU572" s="255" t="s">
        <v>82</v>
      </c>
      <c r="AV572" s="14" t="s">
        <v>82</v>
      </c>
      <c r="AW572" s="14" t="s">
        <v>34</v>
      </c>
      <c r="AX572" s="14" t="s">
        <v>72</v>
      </c>
      <c r="AY572" s="255" t="s">
        <v>190</v>
      </c>
    </row>
    <row r="573" spans="1:51" s="15" customFormat="1" ht="12">
      <c r="A573" s="15"/>
      <c r="B573" s="256"/>
      <c r="C573" s="257"/>
      <c r="D573" s="228" t="s">
        <v>203</v>
      </c>
      <c r="E573" s="258" t="s">
        <v>19</v>
      </c>
      <c r="F573" s="259" t="s">
        <v>207</v>
      </c>
      <c r="G573" s="257"/>
      <c r="H573" s="260">
        <v>20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6" t="s">
        <v>203</v>
      </c>
      <c r="AU573" s="266" t="s">
        <v>82</v>
      </c>
      <c r="AV573" s="15" t="s">
        <v>208</v>
      </c>
      <c r="AW573" s="15" t="s">
        <v>34</v>
      </c>
      <c r="AX573" s="15" t="s">
        <v>80</v>
      </c>
      <c r="AY573" s="266" t="s">
        <v>190</v>
      </c>
    </row>
    <row r="574" spans="1:65" s="2" customFormat="1" ht="24.15" customHeight="1">
      <c r="A574" s="40"/>
      <c r="B574" s="41"/>
      <c r="C574" s="215" t="s">
        <v>743</v>
      </c>
      <c r="D574" s="215" t="s">
        <v>192</v>
      </c>
      <c r="E574" s="216" t="s">
        <v>777</v>
      </c>
      <c r="F574" s="217" t="s">
        <v>778</v>
      </c>
      <c r="G574" s="218" t="s">
        <v>710</v>
      </c>
      <c r="H574" s="219">
        <v>20</v>
      </c>
      <c r="I574" s="220"/>
      <c r="J574" s="221">
        <f>ROUND(I574*H574,2)</f>
        <v>0</v>
      </c>
      <c r="K574" s="217" t="s">
        <v>196</v>
      </c>
      <c r="L574" s="46"/>
      <c r="M574" s="222" t="s">
        <v>19</v>
      </c>
      <c r="N574" s="223" t="s">
        <v>43</v>
      </c>
      <c r="O574" s="86"/>
      <c r="P574" s="224">
        <f>O574*H574</f>
        <v>0</v>
      </c>
      <c r="Q574" s="224">
        <v>0.08978</v>
      </c>
      <c r="R574" s="224">
        <f>Q574*H574</f>
        <v>1.7955999999999999</v>
      </c>
      <c r="S574" s="224">
        <v>0</v>
      </c>
      <c r="T574" s="225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6" t="s">
        <v>208</v>
      </c>
      <c r="AT574" s="226" t="s">
        <v>192</v>
      </c>
      <c r="AU574" s="226" t="s">
        <v>82</v>
      </c>
      <c r="AY574" s="19" t="s">
        <v>190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19" t="s">
        <v>80</v>
      </c>
      <c r="BK574" s="227">
        <f>ROUND(I574*H574,2)</f>
        <v>0</v>
      </c>
      <c r="BL574" s="19" t="s">
        <v>208</v>
      </c>
      <c r="BM574" s="226" t="s">
        <v>1844</v>
      </c>
    </row>
    <row r="575" spans="1:47" s="2" customFormat="1" ht="12">
      <c r="A575" s="40"/>
      <c r="B575" s="41"/>
      <c r="C575" s="42"/>
      <c r="D575" s="228" t="s">
        <v>199</v>
      </c>
      <c r="E575" s="42"/>
      <c r="F575" s="229" t="s">
        <v>780</v>
      </c>
      <c r="G575" s="42"/>
      <c r="H575" s="42"/>
      <c r="I575" s="230"/>
      <c r="J575" s="42"/>
      <c r="K575" s="42"/>
      <c r="L575" s="46"/>
      <c r="M575" s="231"/>
      <c r="N575" s="232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199</v>
      </c>
      <c r="AU575" s="19" t="s">
        <v>82</v>
      </c>
    </row>
    <row r="576" spans="1:47" s="2" customFormat="1" ht="12">
      <c r="A576" s="40"/>
      <c r="B576" s="41"/>
      <c r="C576" s="42"/>
      <c r="D576" s="233" t="s">
        <v>201</v>
      </c>
      <c r="E576" s="42"/>
      <c r="F576" s="234" t="s">
        <v>781</v>
      </c>
      <c r="G576" s="42"/>
      <c r="H576" s="42"/>
      <c r="I576" s="230"/>
      <c r="J576" s="42"/>
      <c r="K576" s="42"/>
      <c r="L576" s="46"/>
      <c r="M576" s="231"/>
      <c r="N576" s="232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201</v>
      </c>
      <c r="AU576" s="19" t="s">
        <v>82</v>
      </c>
    </row>
    <row r="577" spans="1:51" s="13" customFormat="1" ht="12">
      <c r="A577" s="13"/>
      <c r="B577" s="235"/>
      <c r="C577" s="236"/>
      <c r="D577" s="228" t="s">
        <v>203</v>
      </c>
      <c r="E577" s="237" t="s">
        <v>19</v>
      </c>
      <c r="F577" s="238" t="s">
        <v>1842</v>
      </c>
      <c r="G577" s="236"/>
      <c r="H577" s="237" t="s">
        <v>19</v>
      </c>
      <c r="I577" s="239"/>
      <c r="J577" s="236"/>
      <c r="K577" s="236"/>
      <c r="L577" s="240"/>
      <c r="M577" s="241"/>
      <c r="N577" s="242"/>
      <c r="O577" s="242"/>
      <c r="P577" s="242"/>
      <c r="Q577" s="242"/>
      <c r="R577" s="242"/>
      <c r="S577" s="242"/>
      <c r="T577" s="24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4" t="s">
        <v>203</v>
      </c>
      <c r="AU577" s="244" t="s">
        <v>82</v>
      </c>
      <c r="AV577" s="13" t="s">
        <v>80</v>
      </c>
      <c r="AW577" s="13" t="s">
        <v>34</v>
      </c>
      <c r="AX577" s="13" t="s">
        <v>72</v>
      </c>
      <c r="AY577" s="244" t="s">
        <v>190</v>
      </c>
    </row>
    <row r="578" spans="1:51" s="13" customFormat="1" ht="12">
      <c r="A578" s="13"/>
      <c r="B578" s="235"/>
      <c r="C578" s="236"/>
      <c r="D578" s="228" t="s">
        <v>203</v>
      </c>
      <c r="E578" s="237" t="s">
        <v>19</v>
      </c>
      <c r="F578" s="238" t="s">
        <v>773</v>
      </c>
      <c r="G578" s="236"/>
      <c r="H578" s="237" t="s">
        <v>19</v>
      </c>
      <c r="I578" s="239"/>
      <c r="J578" s="236"/>
      <c r="K578" s="236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203</v>
      </c>
      <c r="AU578" s="244" t="s">
        <v>82</v>
      </c>
      <c r="AV578" s="13" t="s">
        <v>80</v>
      </c>
      <c r="AW578" s="13" t="s">
        <v>34</v>
      </c>
      <c r="AX578" s="13" t="s">
        <v>72</v>
      </c>
      <c r="AY578" s="244" t="s">
        <v>190</v>
      </c>
    </row>
    <row r="579" spans="1:51" s="13" customFormat="1" ht="12">
      <c r="A579" s="13"/>
      <c r="B579" s="235"/>
      <c r="C579" s="236"/>
      <c r="D579" s="228" t="s">
        <v>203</v>
      </c>
      <c r="E579" s="237" t="s">
        <v>19</v>
      </c>
      <c r="F579" s="238" t="s">
        <v>782</v>
      </c>
      <c r="G579" s="236"/>
      <c r="H579" s="237" t="s">
        <v>19</v>
      </c>
      <c r="I579" s="239"/>
      <c r="J579" s="236"/>
      <c r="K579" s="236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203</v>
      </c>
      <c r="AU579" s="244" t="s">
        <v>82</v>
      </c>
      <c r="AV579" s="13" t="s">
        <v>80</v>
      </c>
      <c r="AW579" s="13" t="s">
        <v>34</v>
      </c>
      <c r="AX579" s="13" t="s">
        <v>72</v>
      </c>
      <c r="AY579" s="244" t="s">
        <v>190</v>
      </c>
    </row>
    <row r="580" spans="1:51" s="14" customFormat="1" ht="12">
      <c r="A580" s="14"/>
      <c r="B580" s="245"/>
      <c r="C580" s="246"/>
      <c r="D580" s="228" t="s">
        <v>203</v>
      </c>
      <c r="E580" s="247" t="s">
        <v>19</v>
      </c>
      <c r="F580" s="248" t="s">
        <v>387</v>
      </c>
      <c r="G580" s="246"/>
      <c r="H580" s="249">
        <v>20</v>
      </c>
      <c r="I580" s="250"/>
      <c r="J580" s="246"/>
      <c r="K580" s="246"/>
      <c r="L580" s="251"/>
      <c r="M580" s="252"/>
      <c r="N580" s="253"/>
      <c r="O580" s="253"/>
      <c r="P580" s="253"/>
      <c r="Q580" s="253"/>
      <c r="R580" s="253"/>
      <c r="S580" s="253"/>
      <c r="T580" s="25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5" t="s">
        <v>203</v>
      </c>
      <c r="AU580" s="255" t="s">
        <v>82</v>
      </c>
      <c r="AV580" s="14" t="s">
        <v>82</v>
      </c>
      <c r="AW580" s="14" t="s">
        <v>34</v>
      </c>
      <c r="AX580" s="14" t="s">
        <v>72</v>
      </c>
      <c r="AY580" s="255" t="s">
        <v>190</v>
      </c>
    </row>
    <row r="581" spans="1:51" s="15" customFormat="1" ht="12">
      <c r="A581" s="15"/>
      <c r="B581" s="256"/>
      <c r="C581" s="257"/>
      <c r="D581" s="228" t="s">
        <v>203</v>
      </c>
      <c r="E581" s="258" t="s">
        <v>19</v>
      </c>
      <c r="F581" s="259" t="s">
        <v>207</v>
      </c>
      <c r="G581" s="257"/>
      <c r="H581" s="260">
        <v>20</v>
      </c>
      <c r="I581" s="261"/>
      <c r="J581" s="257"/>
      <c r="K581" s="257"/>
      <c r="L581" s="262"/>
      <c r="M581" s="263"/>
      <c r="N581" s="264"/>
      <c r="O581" s="264"/>
      <c r="P581" s="264"/>
      <c r="Q581" s="264"/>
      <c r="R581" s="264"/>
      <c r="S581" s="264"/>
      <c r="T581" s="26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6" t="s">
        <v>203</v>
      </c>
      <c r="AU581" s="266" t="s">
        <v>82</v>
      </c>
      <c r="AV581" s="15" t="s">
        <v>208</v>
      </c>
      <c r="AW581" s="15" t="s">
        <v>34</v>
      </c>
      <c r="AX581" s="15" t="s">
        <v>80</v>
      </c>
      <c r="AY581" s="266" t="s">
        <v>190</v>
      </c>
    </row>
    <row r="582" spans="1:65" s="2" customFormat="1" ht="16.5" customHeight="1">
      <c r="A582" s="40"/>
      <c r="B582" s="41"/>
      <c r="C582" s="268" t="s">
        <v>750</v>
      </c>
      <c r="D582" s="268" t="s">
        <v>411</v>
      </c>
      <c r="E582" s="269" t="s">
        <v>784</v>
      </c>
      <c r="F582" s="270" t="s">
        <v>785</v>
      </c>
      <c r="G582" s="271" t="s">
        <v>195</v>
      </c>
      <c r="H582" s="272">
        <v>4.08</v>
      </c>
      <c r="I582" s="273"/>
      <c r="J582" s="274">
        <f>ROUND(I582*H582,2)</f>
        <v>0</v>
      </c>
      <c r="K582" s="270" t="s">
        <v>196</v>
      </c>
      <c r="L582" s="275"/>
      <c r="M582" s="276" t="s">
        <v>19</v>
      </c>
      <c r="N582" s="277" t="s">
        <v>43</v>
      </c>
      <c r="O582" s="86"/>
      <c r="P582" s="224">
        <f>O582*H582</f>
        <v>0</v>
      </c>
      <c r="Q582" s="224">
        <v>0.222</v>
      </c>
      <c r="R582" s="224">
        <f>Q582*H582</f>
        <v>0.90576</v>
      </c>
      <c r="S582" s="224">
        <v>0</v>
      </c>
      <c r="T582" s="225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6" t="s">
        <v>274</v>
      </c>
      <c r="AT582" s="226" t="s">
        <v>411</v>
      </c>
      <c r="AU582" s="226" t="s">
        <v>82</v>
      </c>
      <c r="AY582" s="19" t="s">
        <v>190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9" t="s">
        <v>80</v>
      </c>
      <c r="BK582" s="227">
        <f>ROUND(I582*H582,2)</f>
        <v>0</v>
      </c>
      <c r="BL582" s="19" t="s">
        <v>208</v>
      </c>
      <c r="BM582" s="226" t="s">
        <v>1845</v>
      </c>
    </row>
    <row r="583" spans="1:47" s="2" customFormat="1" ht="12">
      <c r="A583" s="40"/>
      <c r="B583" s="41"/>
      <c r="C583" s="42"/>
      <c r="D583" s="228" t="s">
        <v>199</v>
      </c>
      <c r="E583" s="42"/>
      <c r="F583" s="229" t="s">
        <v>785</v>
      </c>
      <c r="G583" s="42"/>
      <c r="H583" s="42"/>
      <c r="I583" s="230"/>
      <c r="J583" s="42"/>
      <c r="K583" s="42"/>
      <c r="L583" s="46"/>
      <c r="M583" s="231"/>
      <c r="N583" s="232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199</v>
      </c>
      <c r="AU583" s="19" t="s">
        <v>82</v>
      </c>
    </row>
    <row r="584" spans="1:51" s="13" customFormat="1" ht="12">
      <c r="A584" s="13"/>
      <c r="B584" s="235"/>
      <c r="C584" s="236"/>
      <c r="D584" s="228" t="s">
        <v>203</v>
      </c>
      <c r="E584" s="237" t="s">
        <v>19</v>
      </c>
      <c r="F584" s="238" t="s">
        <v>787</v>
      </c>
      <c r="G584" s="236"/>
      <c r="H584" s="237" t="s">
        <v>19</v>
      </c>
      <c r="I584" s="239"/>
      <c r="J584" s="236"/>
      <c r="K584" s="236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203</v>
      </c>
      <c r="AU584" s="244" t="s">
        <v>82</v>
      </c>
      <c r="AV584" s="13" t="s">
        <v>80</v>
      </c>
      <c r="AW584" s="13" t="s">
        <v>34</v>
      </c>
      <c r="AX584" s="13" t="s">
        <v>72</v>
      </c>
      <c r="AY584" s="244" t="s">
        <v>190</v>
      </c>
    </row>
    <row r="585" spans="1:51" s="13" customFormat="1" ht="12">
      <c r="A585" s="13"/>
      <c r="B585" s="235"/>
      <c r="C585" s="236"/>
      <c r="D585" s="228" t="s">
        <v>203</v>
      </c>
      <c r="E585" s="237" t="s">
        <v>19</v>
      </c>
      <c r="F585" s="238" t="s">
        <v>788</v>
      </c>
      <c r="G585" s="236"/>
      <c r="H585" s="237" t="s">
        <v>19</v>
      </c>
      <c r="I585" s="239"/>
      <c r="J585" s="236"/>
      <c r="K585" s="236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203</v>
      </c>
      <c r="AU585" s="244" t="s">
        <v>82</v>
      </c>
      <c r="AV585" s="13" t="s">
        <v>80</v>
      </c>
      <c r="AW585" s="13" t="s">
        <v>34</v>
      </c>
      <c r="AX585" s="13" t="s">
        <v>72</v>
      </c>
      <c r="AY585" s="244" t="s">
        <v>190</v>
      </c>
    </row>
    <row r="586" spans="1:51" s="14" customFormat="1" ht="12">
      <c r="A586" s="14"/>
      <c r="B586" s="245"/>
      <c r="C586" s="246"/>
      <c r="D586" s="228" t="s">
        <v>203</v>
      </c>
      <c r="E586" s="247" t="s">
        <v>19</v>
      </c>
      <c r="F586" s="248" t="s">
        <v>1846</v>
      </c>
      <c r="G586" s="246"/>
      <c r="H586" s="249">
        <v>4.08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203</v>
      </c>
      <c r="AU586" s="255" t="s">
        <v>82</v>
      </c>
      <c r="AV586" s="14" t="s">
        <v>82</v>
      </c>
      <c r="AW586" s="14" t="s">
        <v>34</v>
      </c>
      <c r="AX586" s="14" t="s">
        <v>72</v>
      </c>
      <c r="AY586" s="255" t="s">
        <v>190</v>
      </c>
    </row>
    <row r="587" spans="1:51" s="15" customFormat="1" ht="12">
      <c r="A587" s="15"/>
      <c r="B587" s="256"/>
      <c r="C587" s="257"/>
      <c r="D587" s="228" t="s">
        <v>203</v>
      </c>
      <c r="E587" s="258" t="s">
        <v>19</v>
      </c>
      <c r="F587" s="259" t="s">
        <v>207</v>
      </c>
      <c r="G587" s="257"/>
      <c r="H587" s="260">
        <v>4.08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6" t="s">
        <v>203</v>
      </c>
      <c r="AU587" s="266" t="s">
        <v>82</v>
      </c>
      <c r="AV587" s="15" t="s">
        <v>208</v>
      </c>
      <c r="AW587" s="15" t="s">
        <v>34</v>
      </c>
      <c r="AX587" s="15" t="s">
        <v>80</v>
      </c>
      <c r="AY587" s="266" t="s">
        <v>190</v>
      </c>
    </row>
    <row r="588" spans="1:65" s="2" customFormat="1" ht="33" customHeight="1">
      <c r="A588" s="40"/>
      <c r="B588" s="41"/>
      <c r="C588" s="215" t="s">
        <v>755</v>
      </c>
      <c r="D588" s="215" t="s">
        <v>192</v>
      </c>
      <c r="E588" s="216" t="s">
        <v>791</v>
      </c>
      <c r="F588" s="217" t="s">
        <v>792</v>
      </c>
      <c r="G588" s="218" t="s">
        <v>710</v>
      </c>
      <c r="H588" s="219">
        <v>4</v>
      </c>
      <c r="I588" s="220"/>
      <c r="J588" s="221">
        <f>ROUND(I588*H588,2)</f>
        <v>0</v>
      </c>
      <c r="K588" s="217" t="s">
        <v>196</v>
      </c>
      <c r="L588" s="46"/>
      <c r="M588" s="222" t="s">
        <v>19</v>
      </c>
      <c r="N588" s="223" t="s">
        <v>43</v>
      </c>
      <c r="O588" s="86"/>
      <c r="P588" s="224">
        <f>O588*H588</f>
        <v>0</v>
      </c>
      <c r="Q588" s="224">
        <v>0.1554</v>
      </c>
      <c r="R588" s="224">
        <f>Q588*H588</f>
        <v>0.6216</v>
      </c>
      <c r="S588" s="224">
        <v>0</v>
      </c>
      <c r="T588" s="225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6" t="s">
        <v>208</v>
      </c>
      <c r="AT588" s="226" t="s">
        <v>192</v>
      </c>
      <c r="AU588" s="226" t="s">
        <v>82</v>
      </c>
      <c r="AY588" s="19" t="s">
        <v>190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9" t="s">
        <v>80</v>
      </c>
      <c r="BK588" s="227">
        <f>ROUND(I588*H588,2)</f>
        <v>0</v>
      </c>
      <c r="BL588" s="19" t="s">
        <v>208</v>
      </c>
      <c r="BM588" s="226" t="s">
        <v>1847</v>
      </c>
    </row>
    <row r="589" spans="1:47" s="2" customFormat="1" ht="12">
      <c r="A589" s="40"/>
      <c r="B589" s="41"/>
      <c r="C589" s="42"/>
      <c r="D589" s="228" t="s">
        <v>199</v>
      </c>
      <c r="E589" s="42"/>
      <c r="F589" s="229" t="s">
        <v>794</v>
      </c>
      <c r="G589" s="42"/>
      <c r="H589" s="42"/>
      <c r="I589" s="230"/>
      <c r="J589" s="42"/>
      <c r="K589" s="42"/>
      <c r="L589" s="46"/>
      <c r="M589" s="231"/>
      <c r="N589" s="232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199</v>
      </c>
      <c r="AU589" s="19" t="s">
        <v>82</v>
      </c>
    </row>
    <row r="590" spans="1:47" s="2" customFormat="1" ht="12">
      <c r="A590" s="40"/>
      <c r="B590" s="41"/>
      <c r="C590" s="42"/>
      <c r="D590" s="233" t="s">
        <v>201</v>
      </c>
      <c r="E590" s="42"/>
      <c r="F590" s="234" t="s">
        <v>795</v>
      </c>
      <c r="G590" s="42"/>
      <c r="H590" s="42"/>
      <c r="I590" s="230"/>
      <c r="J590" s="42"/>
      <c r="K590" s="42"/>
      <c r="L590" s="46"/>
      <c r="M590" s="231"/>
      <c r="N590" s="232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201</v>
      </c>
      <c r="AU590" s="19" t="s">
        <v>82</v>
      </c>
    </row>
    <row r="591" spans="1:51" s="13" customFormat="1" ht="12">
      <c r="A591" s="13"/>
      <c r="B591" s="235"/>
      <c r="C591" s="236"/>
      <c r="D591" s="228" t="s">
        <v>203</v>
      </c>
      <c r="E591" s="237" t="s">
        <v>19</v>
      </c>
      <c r="F591" s="238" t="s">
        <v>1738</v>
      </c>
      <c r="G591" s="236"/>
      <c r="H591" s="237" t="s">
        <v>19</v>
      </c>
      <c r="I591" s="239"/>
      <c r="J591" s="236"/>
      <c r="K591" s="236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203</v>
      </c>
      <c r="AU591" s="244" t="s">
        <v>82</v>
      </c>
      <c r="AV591" s="13" t="s">
        <v>80</v>
      </c>
      <c r="AW591" s="13" t="s">
        <v>34</v>
      </c>
      <c r="AX591" s="13" t="s">
        <v>72</v>
      </c>
      <c r="AY591" s="244" t="s">
        <v>190</v>
      </c>
    </row>
    <row r="592" spans="1:51" s="13" customFormat="1" ht="12">
      <c r="A592" s="13"/>
      <c r="B592" s="235"/>
      <c r="C592" s="236"/>
      <c r="D592" s="228" t="s">
        <v>203</v>
      </c>
      <c r="E592" s="237" t="s">
        <v>19</v>
      </c>
      <c r="F592" s="238" t="s">
        <v>796</v>
      </c>
      <c r="G592" s="236"/>
      <c r="H592" s="237" t="s">
        <v>19</v>
      </c>
      <c r="I592" s="239"/>
      <c r="J592" s="236"/>
      <c r="K592" s="236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203</v>
      </c>
      <c r="AU592" s="244" t="s">
        <v>82</v>
      </c>
      <c r="AV592" s="13" t="s">
        <v>80</v>
      </c>
      <c r="AW592" s="13" t="s">
        <v>34</v>
      </c>
      <c r="AX592" s="13" t="s">
        <v>72</v>
      </c>
      <c r="AY592" s="244" t="s">
        <v>190</v>
      </c>
    </row>
    <row r="593" spans="1:51" s="14" customFormat="1" ht="12">
      <c r="A593" s="14"/>
      <c r="B593" s="245"/>
      <c r="C593" s="246"/>
      <c r="D593" s="228" t="s">
        <v>203</v>
      </c>
      <c r="E593" s="247" t="s">
        <v>19</v>
      </c>
      <c r="F593" s="248" t="s">
        <v>208</v>
      </c>
      <c r="G593" s="246"/>
      <c r="H593" s="249">
        <v>4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5" t="s">
        <v>203</v>
      </c>
      <c r="AU593" s="255" t="s">
        <v>82</v>
      </c>
      <c r="AV593" s="14" t="s">
        <v>82</v>
      </c>
      <c r="AW593" s="14" t="s">
        <v>34</v>
      </c>
      <c r="AX593" s="14" t="s">
        <v>72</v>
      </c>
      <c r="AY593" s="255" t="s">
        <v>190</v>
      </c>
    </row>
    <row r="594" spans="1:51" s="15" customFormat="1" ht="12">
      <c r="A594" s="15"/>
      <c r="B594" s="256"/>
      <c r="C594" s="257"/>
      <c r="D594" s="228" t="s">
        <v>203</v>
      </c>
      <c r="E594" s="258" t="s">
        <v>19</v>
      </c>
      <c r="F594" s="259" t="s">
        <v>207</v>
      </c>
      <c r="G594" s="257"/>
      <c r="H594" s="260">
        <v>4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6" t="s">
        <v>203</v>
      </c>
      <c r="AU594" s="266" t="s">
        <v>82</v>
      </c>
      <c r="AV594" s="15" t="s">
        <v>208</v>
      </c>
      <c r="AW594" s="15" t="s">
        <v>34</v>
      </c>
      <c r="AX594" s="15" t="s">
        <v>80</v>
      </c>
      <c r="AY594" s="266" t="s">
        <v>190</v>
      </c>
    </row>
    <row r="595" spans="1:65" s="2" customFormat="1" ht="24.15" customHeight="1">
      <c r="A595" s="40"/>
      <c r="B595" s="41"/>
      <c r="C595" s="268" t="s">
        <v>761</v>
      </c>
      <c r="D595" s="268" t="s">
        <v>411</v>
      </c>
      <c r="E595" s="269" t="s">
        <v>799</v>
      </c>
      <c r="F595" s="270" t="s">
        <v>800</v>
      </c>
      <c r="G595" s="271" t="s">
        <v>710</v>
      </c>
      <c r="H595" s="272">
        <v>4</v>
      </c>
      <c r="I595" s="273"/>
      <c r="J595" s="274">
        <f>ROUND(I595*H595,2)</f>
        <v>0</v>
      </c>
      <c r="K595" s="270" t="s">
        <v>196</v>
      </c>
      <c r="L595" s="275"/>
      <c r="M595" s="276" t="s">
        <v>19</v>
      </c>
      <c r="N595" s="277" t="s">
        <v>43</v>
      </c>
      <c r="O595" s="86"/>
      <c r="P595" s="224">
        <f>O595*H595</f>
        <v>0</v>
      </c>
      <c r="Q595" s="224">
        <v>0.0483</v>
      </c>
      <c r="R595" s="224">
        <f>Q595*H595</f>
        <v>0.1932</v>
      </c>
      <c r="S595" s="224">
        <v>0</v>
      </c>
      <c r="T595" s="225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6" t="s">
        <v>274</v>
      </c>
      <c r="AT595" s="226" t="s">
        <v>411</v>
      </c>
      <c r="AU595" s="226" t="s">
        <v>82</v>
      </c>
      <c r="AY595" s="19" t="s">
        <v>190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19" t="s">
        <v>80</v>
      </c>
      <c r="BK595" s="227">
        <f>ROUND(I595*H595,2)</f>
        <v>0</v>
      </c>
      <c r="BL595" s="19" t="s">
        <v>208</v>
      </c>
      <c r="BM595" s="226" t="s">
        <v>1848</v>
      </c>
    </row>
    <row r="596" spans="1:47" s="2" customFormat="1" ht="12">
      <c r="A596" s="40"/>
      <c r="B596" s="41"/>
      <c r="C596" s="42"/>
      <c r="D596" s="228" t="s">
        <v>199</v>
      </c>
      <c r="E596" s="42"/>
      <c r="F596" s="229" t="s">
        <v>800</v>
      </c>
      <c r="G596" s="42"/>
      <c r="H596" s="42"/>
      <c r="I596" s="230"/>
      <c r="J596" s="42"/>
      <c r="K596" s="42"/>
      <c r="L596" s="46"/>
      <c r="M596" s="231"/>
      <c r="N596" s="232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199</v>
      </c>
      <c r="AU596" s="19" t="s">
        <v>82</v>
      </c>
    </row>
    <row r="597" spans="1:51" s="13" customFormat="1" ht="12">
      <c r="A597" s="13"/>
      <c r="B597" s="235"/>
      <c r="C597" s="236"/>
      <c r="D597" s="228" t="s">
        <v>203</v>
      </c>
      <c r="E597" s="237" t="s">
        <v>19</v>
      </c>
      <c r="F597" s="238" t="s">
        <v>802</v>
      </c>
      <c r="G597" s="236"/>
      <c r="H597" s="237" t="s">
        <v>19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203</v>
      </c>
      <c r="AU597" s="244" t="s">
        <v>82</v>
      </c>
      <c r="AV597" s="13" t="s">
        <v>80</v>
      </c>
      <c r="AW597" s="13" t="s">
        <v>34</v>
      </c>
      <c r="AX597" s="13" t="s">
        <v>72</v>
      </c>
      <c r="AY597" s="244" t="s">
        <v>190</v>
      </c>
    </row>
    <row r="598" spans="1:51" s="14" customFormat="1" ht="12">
      <c r="A598" s="14"/>
      <c r="B598" s="245"/>
      <c r="C598" s="246"/>
      <c r="D598" s="228" t="s">
        <v>203</v>
      </c>
      <c r="E598" s="247" t="s">
        <v>19</v>
      </c>
      <c r="F598" s="248" t="s">
        <v>208</v>
      </c>
      <c r="G598" s="246"/>
      <c r="H598" s="249">
        <v>4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203</v>
      </c>
      <c r="AU598" s="255" t="s">
        <v>82</v>
      </c>
      <c r="AV598" s="14" t="s">
        <v>82</v>
      </c>
      <c r="AW598" s="14" t="s">
        <v>34</v>
      </c>
      <c r="AX598" s="14" t="s">
        <v>72</v>
      </c>
      <c r="AY598" s="255" t="s">
        <v>190</v>
      </c>
    </row>
    <row r="599" spans="1:51" s="15" customFormat="1" ht="12">
      <c r="A599" s="15"/>
      <c r="B599" s="256"/>
      <c r="C599" s="257"/>
      <c r="D599" s="228" t="s">
        <v>203</v>
      </c>
      <c r="E599" s="258" t="s">
        <v>19</v>
      </c>
      <c r="F599" s="259" t="s">
        <v>207</v>
      </c>
      <c r="G599" s="257"/>
      <c r="H599" s="260">
        <v>4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6" t="s">
        <v>203</v>
      </c>
      <c r="AU599" s="266" t="s">
        <v>82</v>
      </c>
      <c r="AV599" s="15" t="s">
        <v>208</v>
      </c>
      <c r="AW599" s="15" t="s">
        <v>34</v>
      </c>
      <c r="AX599" s="15" t="s">
        <v>80</v>
      </c>
      <c r="AY599" s="266" t="s">
        <v>190</v>
      </c>
    </row>
    <row r="600" spans="1:65" s="2" customFormat="1" ht="24.15" customHeight="1">
      <c r="A600" s="40"/>
      <c r="B600" s="41"/>
      <c r="C600" s="215" t="s">
        <v>766</v>
      </c>
      <c r="D600" s="215" t="s">
        <v>192</v>
      </c>
      <c r="E600" s="216" t="s">
        <v>805</v>
      </c>
      <c r="F600" s="217" t="s">
        <v>806</v>
      </c>
      <c r="G600" s="218" t="s">
        <v>222</v>
      </c>
      <c r="H600" s="219">
        <v>0.35</v>
      </c>
      <c r="I600" s="220"/>
      <c r="J600" s="221">
        <f>ROUND(I600*H600,2)</f>
        <v>0</v>
      </c>
      <c r="K600" s="217" t="s">
        <v>196</v>
      </c>
      <c r="L600" s="46"/>
      <c r="M600" s="222" t="s">
        <v>19</v>
      </c>
      <c r="N600" s="223" t="s">
        <v>43</v>
      </c>
      <c r="O600" s="86"/>
      <c r="P600" s="224">
        <f>O600*H600</f>
        <v>0</v>
      </c>
      <c r="Q600" s="224">
        <v>2.25634</v>
      </c>
      <c r="R600" s="224">
        <f>Q600*H600</f>
        <v>0.7897189999999998</v>
      </c>
      <c r="S600" s="224">
        <v>0</v>
      </c>
      <c r="T600" s="225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6" t="s">
        <v>208</v>
      </c>
      <c r="AT600" s="226" t="s">
        <v>192</v>
      </c>
      <c r="AU600" s="226" t="s">
        <v>82</v>
      </c>
      <c r="AY600" s="19" t="s">
        <v>190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9" t="s">
        <v>80</v>
      </c>
      <c r="BK600" s="227">
        <f>ROUND(I600*H600,2)</f>
        <v>0</v>
      </c>
      <c r="BL600" s="19" t="s">
        <v>208</v>
      </c>
      <c r="BM600" s="226" t="s">
        <v>1849</v>
      </c>
    </row>
    <row r="601" spans="1:47" s="2" customFormat="1" ht="12">
      <c r="A601" s="40"/>
      <c r="B601" s="41"/>
      <c r="C601" s="42"/>
      <c r="D601" s="228" t="s">
        <v>199</v>
      </c>
      <c r="E601" s="42"/>
      <c r="F601" s="229" t="s">
        <v>806</v>
      </c>
      <c r="G601" s="42"/>
      <c r="H601" s="42"/>
      <c r="I601" s="230"/>
      <c r="J601" s="42"/>
      <c r="K601" s="42"/>
      <c r="L601" s="46"/>
      <c r="M601" s="231"/>
      <c r="N601" s="232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199</v>
      </c>
      <c r="AU601" s="19" t="s">
        <v>82</v>
      </c>
    </row>
    <row r="602" spans="1:47" s="2" customFormat="1" ht="12">
      <c r="A602" s="40"/>
      <c r="B602" s="41"/>
      <c r="C602" s="42"/>
      <c r="D602" s="233" t="s">
        <v>201</v>
      </c>
      <c r="E602" s="42"/>
      <c r="F602" s="234" t="s">
        <v>808</v>
      </c>
      <c r="G602" s="42"/>
      <c r="H602" s="42"/>
      <c r="I602" s="230"/>
      <c r="J602" s="42"/>
      <c r="K602" s="42"/>
      <c r="L602" s="46"/>
      <c r="M602" s="231"/>
      <c r="N602" s="232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201</v>
      </c>
      <c r="AU602" s="19" t="s">
        <v>82</v>
      </c>
    </row>
    <row r="603" spans="1:51" s="13" customFormat="1" ht="12">
      <c r="A603" s="13"/>
      <c r="B603" s="235"/>
      <c r="C603" s="236"/>
      <c r="D603" s="228" t="s">
        <v>203</v>
      </c>
      <c r="E603" s="237" t="s">
        <v>19</v>
      </c>
      <c r="F603" s="238" t="s">
        <v>1842</v>
      </c>
      <c r="G603" s="236"/>
      <c r="H603" s="237" t="s">
        <v>19</v>
      </c>
      <c r="I603" s="239"/>
      <c r="J603" s="236"/>
      <c r="K603" s="236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203</v>
      </c>
      <c r="AU603" s="244" t="s">
        <v>82</v>
      </c>
      <c r="AV603" s="13" t="s">
        <v>80</v>
      </c>
      <c r="AW603" s="13" t="s">
        <v>34</v>
      </c>
      <c r="AX603" s="13" t="s">
        <v>72</v>
      </c>
      <c r="AY603" s="244" t="s">
        <v>190</v>
      </c>
    </row>
    <row r="604" spans="1:51" s="13" customFormat="1" ht="12">
      <c r="A604" s="13"/>
      <c r="B604" s="235"/>
      <c r="C604" s="236"/>
      <c r="D604" s="228" t="s">
        <v>203</v>
      </c>
      <c r="E604" s="237" t="s">
        <v>19</v>
      </c>
      <c r="F604" s="238" t="s">
        <v>809</v>
      </c>
      <c r="G604" s="236"/>
      <c r="H604" s="237" t="s">
        <v>19</v>
      </c>
      <c r="I604" s="239"/>
      <c r="J604" s="236"/>
      <c r="K604" s="236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203</v>
      </c>
      <c r="AU604" s="244" t="s">
        <v>82</v>
      </c>
      <c r="AV604" s="13" t="s">
        <v>80</v>
      </c>
      <c r="AW604" s="13" t="s">
        <v>34</v>
      </c>
      <c r="AX604" s="13" t="s">
        <v>72</v>
      </c>
      <c r="AY604" s="244" t="s">
        <v>190</v>
      </c>
    </row>
    <row r="605" spans="1:51" s="14" customFormat="1" ht="12">
      <c r="A605" s="14"/>
      <c r="B605" s="245"/>
      <c r="C605" s="246"/>
      <c r="D605" s="228" t="s">
        <v>203</v>
      </c>
      <c r="E605" s="247" t="s">
        <v>19</v>
      </c>
      <c r="F605" s="248" t="s">
        <v>1850</v>
      </c>
      <c r="G605" s="246"/>
      <c r="H605" s="249">
        <v>0.35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5" t="s">
        <v>203</v>
      </c>
      <c r="AU605" s="255" t="s">
        <v>82</v>
      </c>
      <c r="AV605" s="14" t="s">
        <v>82</v>
      </c>
      <c r="AW605" s="14" t="s">
        <v>34</v>
      </c>
      <c r="AX605" s="14" t="s">
        <v>72</v>
      </c>
      <c r="AY605" s="255" t="s">
        <v>190</v>
      </c>
    </row>
    <row r="606" spans="1:51" s="15" customFormat="1" ht="12">
      <c r="A606" s="15"/>
      <c r="B606" s="256"/>
      <c r="C606" s="257"/>
      <c r="D606" s="228" t="s">
        <v>203</v>
      </c>
      <c r="E606" s="258" t="s">
        <v>19</v>
      </c>
      <c r="F606" s="259" t="s">
        <v>207</v>
      </c>
      <c r="G606" s="257"/>
      <c r="H606" s="260">
        <v>0.35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6" t="s">
        <v>203</v>
      </c>
      <c r="AU606" s="266" t="s">
        <v>82</v>
      </c>
      <c r="AV606" s="15" t="s">
        <v>208</v>
      </c>
      <c r="AW606" s="15" t="s">
        <v>34</v>
      </c>
      <c r="AX606" s="15" t="s">
        <v>80</v>
      </c>
      <c r="AY606" s="266" t="s">
        <v>190</v>
      </c>
    </row>
    <row r="607" spans="1:65" s="2" customFormat="1" ht="33" customHeight="1">
      <c r="A607" s="40"/>
      <c r="B607" s="41"/>
      <c r="C607" s="215" t="s">
        <v>776</v>
      </c>
      <c r="D607" s="215" t="s">
        <v>192</v>
      </c>
      <c r="E607" s="216" t="s">
        <v>812</v>
      </c>
      <c r="F607" s="217" t="s">
        <v>813</v>
      </c>
      <c r="G607" s="218" t="s">
        <v>195</v>
      </c>
      <c r="H607" s="219">
        <v>367.5</v>
      </c>
      <c r="I607" s="220"/>
      <c r="J607" s="221">
        <f>ROUND(I607*H607,2)</f>
        <v>0</v>
      </c>
      <c r="K607" s="217" t="s">
        <v>196</v>
      </c>
      <c r="L607" s="46"/>
      <c r="M607" s="222" t="s">
        <v>19</v>
      </c>
      <c r="N607" s="223" t="s">
        <v>43</v>
      </c>
      <c r="O607" s="86"/>
      <c r="P607" s="224">
        <f>O607*H607</f>
        <v>0</v>
      </c>
      <c r="Q607" s="224">
        <v>0.00036</v>
      </c>
      <c r="R607" s="224">
        <f>Q607*H607</f>
        <v>0.1323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208</v>
      </c>
      <c r="AT607" s="226" t="s">
        <v>192</v>
      </c>
      <c r="AU607" s="226" t="s">
        <v>82</v>
      </c>
      <c r="AY607" s="19" t="s">
        <v>190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80</v>
      </c>
      <c r="BK607" s="227">
        <f>ROUND(I607*H607,2)</f>
        <v>0</v>
      </c>
      <c r="BL607" s="19" t="s">
        <v>208</v>
      </c>
      <c r="BM607" s="226" t="s">
        <v>1851</v>
      </c>
    </row>
    <row r="608" spans="1:47" s="2" customFormat="1" ht="12">
      <c r="A608" s="40"/>
      <c r="B608" s="41"/>
      <c r="C608" s="42"/>
      <c r="D608" s="228" t="s">
        <v>199</v>
      </c>
      <c r="E608" s="42"/>
      <c r="F608" s="229" t="s">
        <v>815</v>
      </c>
      <c r="G608" s="42"/>
      <c r="H608" s="42"/>
      <c r="I608" s="230"/>
      <c r="J608" s="42"/>
      <c r="K608" s="42"/>
      <c r="L608" s="46"/>
      <c r="M608" s="231"/>
      <c r="N608" s="232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199</v>
      </c>
      <c r="AU608" s="19" t="s">
        <v>82</v>
      </c>
    </row>
    <row r="609" spans="1:47" s="2" customFormat="1" ht="12">
      <c r="A609" s="40"/>
      <c r="B609" s="41"/>
      <c r="C609" s="42"/>
      <c r="D609" s="233" t="s">
        <v>201</v>
      </c>
      <c r="E609" s="42"/>
      <c r="F609" s="234" t="s">
        <v>816</v>
      </c>
      <c r="G609" s="42"/>
      <c r="H609" s="42"/>
      <c r="I609" s="230"/>
      <c r="J609" s="42"/>
      <c r="K609" s="42"/>
      <c r="L609" s="46"/>
      <c r="M609" s="231"/>
      <c r="N609" s="232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201</v>
      </c>
      <c r="AU609" s="19" t="s">
        <v>82</v>
      </c>
    </row>
    <row r="610" spans="1:51" s="13" customFormat="1" ht="12">
      <c r="A610" s="13"/>
      <c r="B610" s="235"/>
      <c r="C610" s="236"/>
      <c r="D610" s="228" t="s">
        <v>203</v>
      </c>
      <c r="E610" s="237" t="s">
        <v>19</v>
      </c>
      <c r="F610" s="238" t="s">
        <v>1715</v>
      </c>
      <c r="G610" s="236"/>
      <c r="H610" s="237" t="s">
        <v>19</v>
      </c>
      <c r="I610" s="239"/>
      <c r="J610" s="236"/>
      <c r="K610" s="236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203</v>
      </c>
      <c r="AU610" s="244" t="s">
        <v>82</v>
      </c>
      <c r="AV610" s="13" t="s">
        <v>80</v>
      </c>
      <c r="AW610" s="13" t="s">
        <v>34</v>
      </c>
      <c r="AX610" s="13" t="s">
        <v>72</v>
      </c>
      <c r="AY610" s="244" t="s">
        <v>190</v>
      </c>
    </row>
    <row r="611" spans="1:51" s="13" customFormat="1" ht="12">
      <c r="A611" s="13"/>
      <c r="B611" s="235"/>
      <c r="C611" s="236"/>
      <c r="D611" s="228" t="s">
        <v>203</v>
      </c>
      <c r="E611" s="237" t="s">
        <v>19</v>
      </c>
      <c r="F611" s="238" t="s">
        <v>482</v>
      </c>
      <c r="G611" s="236"/>
      <c r="H611" s="237" t="s">
        <v>19</v>
      </c>
      <c r="I611" s="239"/>
      <c r="J611" s="236"/>
      <c r="K611" s="236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203</v>
      </c>
      <c r="AU611" s="244" t="s">
        <v>82</v>
      </c>
      <c r="AV611" s="13" t="s">
        <v>80</v>
      </c>
      <c r="AW611" s="13" t="s">
        <v>34</v>
      </c>
      <c r="AX611" s="13" t="s">
        <v>72</v>
      </c>
      <c r="AY611" s="244" t="s">
        <v>190</v>
      </c>
    </row>
    <row r="612" spans="1:51" s="14" customFormat="1" ht="12">
      <c r="A612" s="14"/>
      <c r="B612" s="245"/>
      <c r="C612" s="246"/>
      <c r="D612" s="228" t="s">
        <v>203</v>
      </c>
      <c r="E612" s="247" t="s">
        <v>19</v>
      </c>
      <c r="F612" s="248" t="s">
        <v>1852</v>
      </c>
      <c r="G612" s="246"/>
      <c r="H612" s="249">
        <v>367.5</v>
      </c>
      <c r="I612" s="250"/>
      <c r="J612" s="246"/>
      <c r="K612" s="246"/>
      <c r="L612" s="251"/>
      <c r="M612" s="252"/>
      <c r="N612" s="253"/>
      <c r="O612" s="253"/>
      <c r="P612" s="253"/>
      <c r="Q612" s="253"/>
      <c r="R612" s="253"/>
      <c r="S612" s="253"/>
      <c r="T612" s="25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5" t="s">
        <v>203</v>
      </c>
      <c r="AU612" s="255" t="s">
        <v>82</v>
      </c>
      <c r="AV612" s="14" t="s">
        <v>82</v>
      </c>
      <c r="AW612" s="14" t="s">
        <v>34</v>
      </c>
      <c r="AX612" s="14" t="s">
        <v>72</v>
      </c>
      <c r="AY612" s="255" t="s">
        <v>190</v>
      </c>
    </row>
    <row r="613" spans="1:51" s="15" customFormat="1" ht="12">
      <c r="A613" s="15"/>
      <c r="B613" s="256"/>
      <c r="C613" s="257"/>
      <c r="D613" s="228" t="s">
        <v>203</v>
      </c>
      <c r="E613" s="258" t="s">
        <v>19</v>
      </c>
      <c r="F613" s="259" t="s">
        <v>207</v>
      </c>
      <c r="G613" s="257"/>
      <c r="H613" s="260">
        <v>367.5</v>
      </c>
      <c r="I613" s="261"/>
      <c r="J613" s="257"/>
      <c r="K613" s="257"/>
      <c r="L613" s="262"/>
      <c r="M613" s="263"/>
      <c r="N613" s="264"/>
      <c r="O613" s="264"/>
      <c r="P613" s="264"/>
      <c r="Q613" s="264"/>
      <c r="R613" s="264"/>
      <c r="S613" s="264"/>
      <c r="T613" s="26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6" t="s">
        <v>203</v>
      </c>
      <c r="AU613" s="266" t="s">
        <v>82</v>
      </c>
      <c r="AV613" s="15" t="s">
        <v>208</v>
      </c>
      <c r="AW613" s="15" t="s">
        <v>34</v>
      </c>
      <c r="AX613" s="15" t="s">
        <v>80</v>
      </c>
      <c r="AY613" s="266" t="s">
        <v>190</v>
      </c>
    </row>
    <row r="614" spans="1:65" s="2" customFormat="1" ht="33" customHeight="1">
      <c r="A614" s="40"/>
      <c r="B614" s="41"/>
      <c r="C614" s="215" t="s">
        <v>783</v>
      </c>
      <c r="D614" s="215" t="s">
        <v>192</v>
      </c>
      <c r="E614" s="216" t="s">
        <v>823</v>
      </c>
      <c r="F614" s="217" t="s">
        <v>824</v>
      </c>
      <c r="G614" s="218" t="s">
        <v>710</v>
      </c>
      <c r="H614" s="219">
        <v>20</v>
      </c>
      <c r="I614" s="220"/>
      <c r="J614" s="221">
        <f>ROUND(I614*H614,2)</f>
        <v>0</v>
      </c>
      <c r="K614" s="217" t="s">
        <v>196</v>
      </c>
      <c r="L614" s="46"/>
      <c r="M614" s="222" t="s">
        <v>19</v>
      </c>
      <c r="N614" s="223" t="s">
        <v>43</v>
      </c>
      <c r="O614" s="86"/>
      <c r="P614" s="224">
        <f>O614*H614</f>
        <v>0</v>
      </c>
      <c r="Q614" s="224">
        <v>0.00061</v>
      </c>
      <c r="R614" s="224">
        <f>Q614*H614</f>
        <v>0.012199999999999999</v>
      </c>
      <c r="S614" s="224">
        <v>0</v>
      </c>
      <c r="T614" s="225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6" t="s">
        <v>208</v>
      </c>
      <c r="AT614" s="226" t="s">
        <v>192</v>
      </c>
      <c r="AU614" s="226" t="s">
        <v>82</v>
      </c>
      <c r="AY614" s="19" t="s">
        <v>190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9" t="s">
        <v>80</v>
      </c>
      <c r="BK614" s="227">
        <f>ROUND(I614*H614,2)</f>
        <v>0</v>
      </c>
      <c r="BL614" s="19" t="s">
        <v>208</v>
      </c>
      <c r="BM614" s="226" t="s">
        <v>1853</v>
      </c>
    </row>
    <row r="615" spans="1:47" s="2" customFormat="1" ht="12">
      <c r="A615" s="40"/>
      <c r="B615" s="41"/>
      <c r="C615" s="42"/>
      <c r="D615" s="228" t="s">
        <v>199</v>
      </c>
      <c r="E615" s="42"/>
      <c r="F615" s="229" t="s">
        <v>826</v>
      </c>
      <c r="G615" s="42"/>
      <c r="H615" s="42"/>
      <c r="I615" s="230"/>
      <c r="J615" s="42"/>
      <c r="K615" s="42"/>
      <c r="L615" s="46"/>
      <c r="M615" s="231"/>
      <c r="N615" s="232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199</v>
      </c>
      <c r="AU615" s="19" t="s">
        <v>82</v>
      </c>
    </row>
    <row r="616" spans="1:47" s="2" customFormat="1" ht="12">
      <c r="A616" s="40"/>
      <c r="B616" s="41"/>
      <c r="C616" s="42"/>
      <c r="D616" s="233" t="s">
        <v>201</v>
      </c>
      <c r="E616" s="42"/>
      <c r="F616" s="234" t="s">
        <v>827</v>
      </c>
      <c r="G616" s="42"/>
      <c r="H616" s="42"/>
      <c r="I616" s="230"/>
      <c r="J616" s="42"/>
      <c r="K616" s="42"/>
      <c r="L616" s="46"/>
      <c r="M616" s="231"/>
      <c r="N616" s="232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201</v>
      </c>
      <c r="AU616" s="19" t="s">
        <v>82</v>
      </c>
    </row>
    <row r="617" spans="1:51" s="13" customFormat="1" ht="12">
      <c r="A617" s="13"/>
      <c r="B617" s="235"/>
      <c r="C617" s="236"/>
      <c r="D617" s="228" t="s">
        <v>203</v>
      </c>
      <c r="E617" s="237" t="s">
        <v>19</v>
      </c>
      <c r="F617" s="238" t="s">
        <v>1842</v>
      </c>
      <c r="G617" s="236"/>
      <c r="H617" s="237" t="s">
        <v>19</v>
      </c>
      <c r="I617" s="239"/>
      <c r="J617" s="236"/>
      <c r="K617" s="236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203</v>
      </c>
      <c r="AU617" s="244" t="s">
        <v>82</v>
      </c>
      <c r="AV617" s="13" t="s">
        <v>80</v>
      </c>
      <c r="AW617" s="13" t="s">
        <v>34</v>
      </c>
      <c r="AX617" s="13" t="s">
        <v>72</v>
      </c>
      <c r="AY617" s="244" t="s">
        <v>190</v>
      </c>
    </row>
    <row r="618" spans="1:51" s="14" customFormat="1" ht="12">
      <c r="A618" s="14"/>
      <c r="B618" s="245"/>
      <c r="C618" s="246"/>
      <c r="D618" s="228" t="s">
        <v>203</v>
      </c>
      <c r="E618" s="247" t="s">
        <v>19</v>
      </c>
      <c r="F618" s="248" t="s">
        <v>387</v>
      </c>
      <c r="G618" s="246"/>
      <c r="H618" s="249">
        <v>20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5" t="s">
        <v>203</v>
      </c>
      <c r="AU618" s="255" t="s">
        <v>82</v>
      </c>
      <c r="AV618" s="14" t="s">
        <v>82</v>
      </c>
      <c r="AW618" s="14" t="s">
        <v>34</v>
      </c>
      <c r="AX618" s="14" t="s">
        <v>72</v>
      </c>
      <c r="AY618" s="255" t="s">
        <v>190</v>
      </c>
    </row>
    <row r="619" spans="1:51" s="15" customFormat="1" ht="12">
      <c r="A619" s="15"/>
      <c r="B619" s="256"/>
      <c r="C619" s="257"/>
      <c r="D619" s="228" t="s">
        <v>203</v>
      </c>
      <c r="E619" s="258" t="s">
        <v>19</v>
      </c>
      <c r="F619" s="259" t="s">
        <v>207</v>
      </c>
      <c r="G619" s="257"/>
      <c r="H619" s="260">
        <v>20</v>
      </c>
      <c r="I619" s="261"/>
      <c r="J619" s="257"/>
      <c r="K619" s="257"/>
      <c r="L619" s="262"/>
      <c r="M619" s="263"/>
      <c r="N619" s="264"/>
      <c r="O619" s="264"/>
      <c r="P619" s="264"/>
      <c r="Q619" s="264"/>
      <c r="R619" s="264"/>
      <c r="S619" s="264"/>
      <c r="T619" s="26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6" t="s">
        <v>203</v>
      </c>
      <c r="AU619" s="266" t="s">
        <v>82</v>
      </c>
      <c r="AV619" s="15" t="s">
        <v>208</v>
      </c>
      <c r="AW619" s="15" t="s">
        <v>34</v>
      </c>
      <c r="AX619" s="15" t="s">
        <v>80</v>
      </c>
      <c r="AY619" s="266" t="s">
        <v>190</v>
      </c>
    </row>
    <row r="620" spans="1:65" s="2" customFormat="1" ht="24.15" customHeight="1">
      <c r="A620" s="40"/>
      <c r="B620" s="41"/>
      <c r="C620" s="215" t="s">
        <v>790</v>
      </c>
      <c r="D620" s="215" t="s">
        <v>192</v>
      </c>
      <c r="E620" s="216" t="s">
        <v>829</v>
      </c>
      <c r="F620" s="217" t="s">
        <v>830</v>
      </c>
      <c r="G620" s="218" t="s">
        <v>195</v>
      </c>
      <c r="H620" s="219">
        <v>0.7</v>
      </c>
      <c r="I620" s="220"/>
      <c r="J620" s="221">
        <f>ROUND(I620*H620,2)</f>
        <v>0</v>
      </c>
      <c r="K620" s="217" t="s">
        <v>196</v>
      </c>
      <c r="L620" s="46"/>
      <c r="M620" s="222" t="s">
        <v>19</v>
      </c>
      <c r="N620" s="223" t="s">
        <v>43</v>
      </c>
      <c r="O620" s="86"/>
      <c r="P620" s="224">
        <f>O620*H620</f>
        <v>0</v>
      </c>
      <c r="Q620" s="224">
        <v>0.00063</v>
      </c>
      <c r="R620" s="224">
        <f>Q620*H620</f>
        <v>0.000441</v>
      </c>
      <c r="S620" s="224">
        <v>0</v>
      </c>
      <c r="T620" s="225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6" t="s">
        <v>208</v>
      </c>
      <c r="AT620" s="226" t="s">
        <v>192</v>
      </c>
      <c r="AU620" s="226" t="s">
        <v>82</v>
      </c>
      <c r="AY620" s="19" t="s">
        <v>190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9" t="s">
        <v>80</v>
      </c>
      <c r="BK620" s="227">
        <f>ROUND(I620*H620,2)</f>
        <v>0</v>
      </c>
      <c r="BL620" s="19" t="s">
        <v>208</v>
      </c>
      <c r="BM620" s="226" t="s">
        <v>1854</v>
      </c>
    </row>
    <row r="621" spans="1:47" s="2" customFormat="1" ht="12">
      <c r="A621" s="40"/>
      <c r="B621" s="41"/>
      <c r="C621" s="42"/>
      <c r="D621" s="228" t="s">
        <v>199</v>
      </c>
      <c r="E621" s="42"/>
      <c r="F621" s="229" t="s">
        <v>832</v>
      </c>
      <c r="G621" s="42"/>
      <c r="H621" s="42"/>
      <c r="I621" s="230"/>
      <c r="J621" s="42"/>
      <c r="K621" s="42"/>
      <c r="L621" s="46"/>
      <c r="M621" s="231"/>
      <c r="N621" s="232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199</v>
      </c>
      <c r="AU621" s="19" t="s">
        <v>82</v>
      </c>
    </row>
    <row r="622" spans="1:47" s="2" customFormat="1" ht="12">
      <c r="A622" s="40"/>
      <c r="B622" s="41"/>
      <c r="C622" s="42"/>
      <c r="D622" s="233" t="s">
        <v>201</v>
      </c>
      <c r="E622" s="42"/>
      <c r="F622" s="234" t="s">
        <v>833</v>
      </c>
      <c r="G622" s="42"/>
      <c r="H622" s="42"/>
      <c r="I622" s="230"/>
      <c r="J622" s="42"/>
      <c r="K622" s="42"/>
      <c r="L622" s="46"/>
      <c r="M622" s="231"/>
      <c r="N622" s="232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201</v>
      </c>
      <c r="AU622" s="19" t="s">
        <v>82</v>
      </c>
    </row>
    <row r="623" spans="1:51" s="13" customFormat="1" ht="12">
      <c r="A623" s="13"/>
      <c r="B623" s="235"/>
      <c r="C623" s="236"/>
      <c r="D623" s="228" t="s">
        <v>203</v>
      </c>
      <c r="E623" s="237" t="s">
        <v>19</v>
      </c>
      <c r="F623" s="238" t="s">
        <v>1790</v>
      </c>
      <c r="G623" s="236"/>
      <c r="H623" s="237" t="s">
        <v>19</v>
      </c>
      <c r="I623" s="239"/>
      <c r="J623" s="236"/>
      <c r="K623" s="236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203</v>
      </c>
      <c r="AU623" s="244" t="s">
        <v>82</v>
      </c>
      <c r="AV623" s="13" t="s">
        <v>80</v>
      </c>
      <c r="AW623" s="13" t="s">
        <v>34</v>
      </c>
      <c r="AX623" s="13" t="s">
        <v>72</v>
      </c>
      <c r="AY623" s="244" t="s">
        <v>190</v>
      </c>
    </row>
    <row r="624" spans="1:51" s="13" customFormat="1" ht="12">
      <c r="A624" s="13"/>
      <c r="B624" s="235"/>
      <c r="C624" s="236"/>
      <c r="D624" s="228" t="s">
        <v>203</v>
      </c>
      <c r="E624" s="237" t="s">
        <v>19</v>
      </c>
      <c r="F624" s="238" t="s">
        <v>834</v>
      </c>
      <c r="G624" s="236"/>
      <c r="H624" s="237" t="s">
        <v>19</v>
      </c>
      <c r="I624" s="239"/>
      <c r="J624" s="236"/>
      <c r="K624" s="236"/>
      <c r="L624" s="240"/>
      <c r="M624" s="241"/>
      <c r="N624" s="242"/>
      <c r="O624" s="242"/>
      <c r="P624" s="242"/>
      <c r="Q624" s="242"/>
      <c r="R624" s="242"/>
      <c r="S624" s="242"/>
      <c r="T624" s="24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4" t="s">
        <v>203</v>
      </c>
      <c r="AU624" s="244" t="s">
        <v>82</v>
      </c>
      <c r="AV624" s="13" t="s">
        <v>80</v>
      </c>
      <c r="AW624" s="13" t="s">
        <v>34</v>
      </c>
      <c r="AX624" s="13" t="s">
        <v>72</v>
      </c>
      <c r="AY624" s="244" t="s">
        <v>190</v>
      </c>
    </row>
    <row r="625" spans="1:51" s="14" customFormat="1" ht="12">
      <c r="A625" s="14"/>
      <c r="B625" s="245"/>
      <c r="C625" s="246"/>
      <c r="D625" s="228" t="s">
        <v>203</v>
      </c>
      <c r="E625" s="247" t="s">
        <v>19</v>
      </c>
      <c r="F625" s="248" t="s">
        <v>835</v>
      </c>
      <c r="G625" s="246"/>
      <c r="H625" s="249">
        <v>0.7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5" t="s">
        <v>203</v>
      </c>
      <c r="AU625" s="255" t="s">
        <v>82</v>
      </c>
      <c r="AV625" s="14" t="s">
        <v>82</v>
      </c>
      <c r="AW625" s="14" t="s">
        <v>34</v>
      </c>
      <c r="AX625" s="14" t="s">
        <v>72</v>
      </c>
      <c r="AY625" s="255" t="s">
        <v>190</v>
      </c>
    </row>
    <row r="626" spans="1:51" s="15" customFormat="1" ht="12">
      <c r="A626" s="15"/>
      <c r="B626" s="256"/>
      <c r="C626" s="257"/>
      <c r="D626" s="228" t="s">
        <v>203</v>
      </c>
      <c r="E626" s="258" t="s">
        <v>19</v>
      </c>
      <c r="F626" s="259" t="s">
        <v>207</v>
      </c>
      <c r="G626" s="257"/>
      <c r="H626" s="260">
        <v>0.7</v>
      </c>
      <c r="I626" s="261"/>
      <c r="J626" s="257"/>
      <c r="K626" s="257"/>
      <c r="L626" s="262"/>
      <c r="M626" s="263"/>
      <c r="N626" s="264"/>
      <c r="O626" s="264"/>
      <c r="P626" s="264"/>
      <c r="Q626" s="264"/>
      <c r="R626" s="264"/>
      <c r="S626" s="264"/>
      <c r="T626" s="26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6" t="s">
        <v>203</v>
      </c>
      <c r="AU626" s="266" t="s">
        <v>82</v>
      </c>
      <c r="AV626" s="15" t="s">
        <v>208</v>
      </c>
      <c r="AW626" s="15" t="s">
        <v>34</v>
      </c>
      <c r="AX626" s="15" t="s">
        <v>80</v>
      </c>
      <c r="AY626" s="266" t="s">
        <v>190</v>
      </c>
    </row>
    <row r="627" spans="1:65" s="2" customFormat="1" ht="24.15" customHeight="1">
      <c r="A627" s="40"/>
      <c r="B627" s="41"/>
      <c r="C627" s="215" t="s">
        <v>798</v>
      </c>
      <c r="D627" s="215" t="s">
        <v>192</v>
      </c>
      <c r="E627" s="216" t="s">
        <v>837</v>
      </c>
      <c r="F627" s="217" t="s">
        <v>838</v>
      </c>
      <c r="G627" s="218" t="s">
        <v>710</v>
      </c>
      <c r="H627" s="219">
        <v>2.5</v>
      </c>
      <c r="I627" s="220"/>
      <c r="J627" s="221">
        <f>ROUND(I627*H627,2)</f>
        <v>0</v>
      </c>
      <c r="K627" s="217" t="s">
        <v>196</v>
      </c>
      <c r="L627" s="46"/>
      <c r="M627" s="222" t="s">
        <v>19</v>
      </c>
      <c r="N627" s="223" t="s">
        <v>43</v>
      </c>
      <c r="O627" s="86"/>
      <c r="P627" s="224">
        <f>O627*H627</f>
        <v>0</v>
      </c>
      <c r="Q627" s="224">
        <v>1E-05</v>
      </c>
      <c r="R627" s="224">
        <f>Q627*H627</f>
        <v>2.5E-05</v>
      </c>
      <c r="S627" s="224">
        <v>0</v>
      </c>
      <c r="T627" s="225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6" t="s">
        <v>208</v>
      </c>
      <c r="AT627" s="226" t="s">
        <v>192</v>
      </c>
      <c r="AU627" s="226" t="s">
        <v>82</v>
      </c>
      <c r="AY627" s="19" t="s">
        <v>190</v>
      </c>
      <c r="BE627" s="227">
        <f>IF(N627="základní",J627,0)</f>
        <v>0</v>
      </c>
      <c r="BF627" s="227">
        <f>IF(N627="snížená",J627,0)</f>
        <v>0</v>
      </c>
      <c r="BG627" s="227">
        <f>IF(N627="zákl. přenesená",J627,0)</f>
        <v>0</v>
      </c>
      <c r="BH627" s="227">
        <f>IF(N627="sníž. přenesená",J627,0)</f>
        <v>0</v>
      </c>
      <c r="BI627" s="227">
        <f>IF(N627="nulová",J627,0)</f>
        <v>0</v>
      </c>
      <c r="BJ627" s="19" t="s">
        <v>80</v>
      </c>
      <c r="BK627" s="227">
        <f>ROUND(I627*H627,2)</f>
        <v>0</v>
      </c>
      <c r="BL627" s="19" t="s">
        <v>208</v>
      </c>
      <c r="BM627" s="226" t="s">
        <v>1855</v>
      </c>
    </row>
    <row r="628" spans="1:47" s="2" customFormat="1" ht="12">
      <c r="A628" s="40"/>
      <c r="B628" s="41"/>
      <c r="C628" s="42"/>
      <c r="D628" s="228" t="s">
        <v>199</v>
      </c>
      <c r="E628" s="42"/>
      <c r="F628" s="229" t="s">
        <v>840</v>
      </c>
      <c r="G628" s="42"/>
      <c r="H628" s="42"/>
      <c r="I628" s="230"/>
      <c r="J628" s="42"/>
      <c r="K628" s="42"/>
      <c r="L628" s="46"/>
      <c r="M628" s="231"/>
      <c r="N628" s="232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199</v>
      </c>
      <c r="AU628" s="19" t="s">
        <v>82</v>
      </c>
    </row>
    <row r="629" spans="1:47" s="2" customFormat="1" ht="12">
      <c r="A629" s="40"/>
      <c r="B629" s="41"/>
      <c r="C629" s="42"/>
      <c r="D629" s="233" t="s">
        <v>201</v>
      </c>
      <c r="E629" s="42"/>
      <c r="F629" s="234" t="s">
        <v>841</v>
      </c>
      <c r="G629" s="42"/>
      <c r="H629" s="42"/>
      <c r="I629" s="230"/>
      <c r="J629" s="42"/>
      <c r="K629" s="42"/>
      <c r="L629" s="46"/>
      <c r="M629" s="231"/>
      <c r="N629" s="232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201</v>
      </c>
      <c r="AU629" s="19" t="s">
        <v>82</v>
      </c>
    </row>
    <row r="630" spans="1:51" s="13" customFormat="1" ht="12">
      <c r="A630" s="13"/>
      <c r="B630" s="235"/>
      <c r="C630" s="236"/>
      <c r="D630" s="228" t="s">
        <v>203</v>
      </c>
      <c r="E630" s="237" t="s">
        <v>19</v>
      </c>
      <c r="F630" s="238" t="s">
        <v>1790</v>
      </c>
      <c r="G630" s="236"/>
      <c r="H630" s="237" t="s">
        <v>19</v>
      </c>
      <c r="I630" s="239"/>
      <c r="J630" s="236"/>
      <c r="K630" s="236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203</v>
      </c>
      <c r="AU630" s="244" t="s">
        <v>82</v>
      </c>
      <c r="AV630" s="13" t="s">
        <v>80</v>
      </c>
      <c r="AW630" s="13" t="s">
        <v>34</v>
      </c>
      <c r="AX630" s="13" t="s">
        <v>72</v>
      </c>
      <c r="AY630" s="244" t="s">
        <v>190</v>
      </c>
    </row>
    <row r="631" spans="1:51" s="13" customFormat="1" ht="12">
      <c r="A631" s="13"/>
      <c r="B631" s="235"/>
      <c r="C631" s="236"/>
      <c r="D631" s="228" t="s">
        <v>203</v>
      </c>
      <c r="E631" s="237" t="s">
        <v>19</v>
      </c>
      <c r="F631" s="238" t="s">
        <v>834</v>
      </c>
      <c r="G631" s="236"/>
      <c r="H631" s="237" t="s">
        <v>19</v>
      </c>
      <c r="I631" s="239"/>
      <c r="J631" s="236"/>
      <c r="K631" s="236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203</v>
      </c>
      <c r="AU631" s="244" t="s">
        <v>82</v>
      </c>
      <c r="AV631" s="13" t="s">
        <v>80</v>
      </c>
      <c r="AW631" s="13" t="s">
        <v>34</v>
      </c>
      <c r="AX631" s="13" t="s">
        <v>72</v>
      </c>
      <c r="AY631" s="244" t="s">
        <v>190</v>
      </c>
    </row>
    <row r="632" spans="1:51" s="14" customFormat="1" ht="12">
      <c r="A632" s="14"/>
      <c r="B632" s="245"/>
      <c r="C632" s="246"/>
      <c r="D632" s="228" t="s">
        <v>203</v>
      </c>
      <c r="E632" s="247" t="s">
        <v>19</v>
      </c>
      <c r="F632" s="248" t="s">
        <v>842</v>
      </c>
      <c r="G632" s="246"/>
      <c r="H632" s="249">
        <v>2.5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5" t="s">
        <v>203</v>
      </c>
      <c r="AU632" s="255" t="s">
        <v>82</v>
      </c>
      <c r="AV632" s="14" t="s">
        <v>82</v>
      </c>
      <c r="AW632" s="14" t="s">
        <v>34</v>
      </c>
      <c r="AX632" s="14" t="s">
        <v>72</v>
      </c>
      <c r="AY632" s="255" t="s">
        <v>190</v>
      </c>
    </row>
    <row r="633" spans="1:51" s="15" customFormat="1" ht="12">
      <c r="A633" s="15"/>
      <c r="B633" s="256"/>
      <c r="C633" s="257"/>
      <c r="D633" s="228" t="s">
        <v>203</v>
      </c>
      <c r="E633" s="258" t="s">
        <v>19</v>
      </c>
      <c r="F633" s="259" t="s">
        <v>207</v>
      </c>
      <c r="G633" s="257"/>
      <c r="H633" s="260">
        <v>2.5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6" t="s">
        <v>203</v>
      </c>
      <c r="AU633" s="266" t="s">
        <v>82</v>
      </c>
      <c r="AV633" s="15" t="s">
        <v>208</v>
      </c>
      <c r="AW633" s="15" t="s">
        <v>34</v>
      </c>
      <c r="AX633" s="15" t="s">
        <v>80</v>
      </c>
      <c r="AY633" s="266" t="s">
        <v>190</v>
      </c>
    </row>
    <row r="634" spans="1:65" s="2" customFormat="1" ht="24.15" customHeight="1">
      <c r="A634" s="40"/>
      <c r="B634" s="41"/>
      <c r="C634" s="215" t="s">
        <v>804</v>
      </c>
      <c r="D634" s="215" t="s">
        <v>192</v>
      </c>
      <c r="E634" s="216" t="s">
        <v>844</v>
      </c>
      <c r="F634" s="217" t="s">
        <v>845</v>
      </c>
      <c r="G634" s="218" t="s">
        <v>710</v>
      </c>
      <c r="H634" s="219">
        <v>20</v>
      </c>
      <c r="I634" s="220"/>
      <c r="J634" s="221">
        <f>ROUND(I634*H634,2)</f>
        <v>0</v>
      </c>
      <c r="K634" s="217" t="s">
        <v>196</v>
      </c>
      <c r="L634" s="46"/>
      <c r="M634" s="222" t="s">
        <v>19</v>
      </c>
      <c r="N634" s="223" t="s">
        <v>43</v>
      </c>
      <c r="O634" s="86"/>
      <c r="P634" s="224">
        <f>O634*H634</f>
        <v>0</v>
      </c>
      <c r="Q634" s="224">
        <v>0</v>
      </c>
      <c r="R634" s="224">
        <f>Q634*H634</f>
        <v>0</v>
      </c>
      <c r="S634" s="224">
        <v>0.086</v>
      </c>
      <c r="T634" s="225">
        <f>S634*H634</f>
        <v>1.7199999999999998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208</v>
      </c>
      <c r="AT634" s="226" t="s">
        <v>192</v>
      </c>
      <c r="AU634" s="226" t="s">
        <v>82</v>
      </c>
      <c r="AY634" s="19" t="s">
        <v>190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80</v>
      </c>
      <c r="BK634" s="227">
        <f>ROUND(I634*H634,2)</f>
        <v>0</v>
      </c>
      <c r="BL634" s="19" t="s">
        <v>208</v>
      </c>
      <c r="BM634" s="226" t="s">
        <v>1856</v>
      </c>
    </row>
    <row r="635" spans="1:47" s="2" customFormat="1" ht="12">
      <c r="A635" s="40"/>
      <c r="B635" s="41"/>
      <c r="C635" s="42"/>
      <c r="D635" s="228" t="s">
        <v>199</v>
      </c>
      <c r="E635" s="42"/>
      <c r="F635" s="229" t="s">
        <v>847</v>
      </c>
      <c r="G635" s="42"/>
      <c r="H635" s="42"/>
      <c r="I635" s="230"/>
      <c r="J635" s="42"/>
      <c r="K635" s="42"/>
      <c r="L635" s="46"/>
      <c r="M635" s="231"/>
      <c r="N635" s="232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199</v>
      </c>
      <c r="AU635" s="19" t="s">
        <v>82</v>
      </c>
    </row>
    <row r="636" spans="1:47" s="2" customFormat="1" ht="12">
      <c r="A636" s="40"/>
      <c r="B636" s="41"/>
      <c r="C636" s="42"/>
      <c r="D636" s="233" t="s">
        <v>201</v>
      </c>
      <c r="E636" s="42"/>
      <c r="F636" s="234" t="s">
        <v>848</v>
      </c>
      <c r="G636" s="42"/>
      <c r="H636" s="42"/>
      <c r="I636" s="230"/>
      <c r="J636" s="42"/>
      <c r="K636" s="42"/>
      <c r="L636" s="46"/>
      <c r="M636" s="231"/>
      <c r="N636" s="232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201</v>
      </c>
      <c r="AU636" s="19" t="s">
        <v>82</v>
      </c>
    </row>
    <row r="637" spans="1:51" s="13" customFormat="1" ht="12">
      <c r="A637" s="13"/>
      <c r="B637" s="235"/>
      <c r="C637" s="236"/>
      <c r="D637" s="228" t="s">
        <v>203</v>
      </c>
      <c r="E637" s="237" t="s">
        <v>19</v>
      </c>
      <c r="F637" s="238" t="s">
        <v>1837</v>
      </c>
      <c r="G637" s="236"/>
      <c r="H637" s="237" t="s">
        <v>19</v>
      </c>
      <c r="I637" s="239"/>
      <c r="J637" s="236"/>
      <c r="K637" s="236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203</v>
      </c>
      <c r="AU637" s="244" t="s">
        <v>82</v>
      </c>
      <c r="AV637" s="13" t="s">
        <v>80</v>
      </c>
      <c r="AW637" s="13" t="s">
        <v>34</v>
      </c>
      <c r="AX637" s="13" t="s">
        <v>72</v>
      </c>
      <c r="AY637" s="244" t="s">
        <v>190</v>
      </c>
    </row>
    <row r="638" spans="1:51" s="13" customFormat="1" ht="12">
      <c r="A638" s="13"/>
      <c r="B638" s="235"/>
      <c r="C638" s="236"/>
      <c r="D638" s="228" t="s">
        <v>203</v>
      </c>
      <c r="E638" s="237" t="s">
        <v>19</v>
      </c>
      <c r="F638" s="238" t="s">
        <v>849</v>
      </c>
      <c r="G638" s="236"/>
      <c r="H638" s="237" t="s">
        <v>19</v>
      </c>
      <c r="I638" s="239"/>
      <c r="J638" s="236"/>
      <c r="K638" s="236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203</v>
      </c>
      <c r="AU638" s="244" t="s">
        <v>82</v>
      </c>
      <c r="AV638" s="13" t="s">
        <v>80</v>
      </c>
      <c r="AW638" s="13" t="s">
        <v>34</v>
      </c>
      <c r="AX638" s="13" t="s">
        <v>72</v>
      </c>
      <c r="AY638" s="244" t="s">
        <v>190</v>
      </c>
    </row>
    <row r="639" spans="1:51" s="14" customFormat="1" ht="12">
      <c r="A639" s="14"/>
      <c r="B639" s="245"/>
      <c r="C639" s="246"/>
      <c r="D639" s="228" t="s">
        <v>203</v>
      </c>
      <c r="E639" s="247" t="s">
        <v>19</v>
      </c>
      <c r="F639" s="248" t="s">
        <v>1857</v>
      </c>
      <c r="G639" s="246"/>
      <c r="H639" s="249">
        <v>20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203</v>
      </c>
      <c r="AU639" s="255" t="s">
        <v>82</v>
      </c>
      <c r="AV639" s="14" t="s">
        <v>82</v>
      </c>
      <c r="AW639" s="14" t="s">
        <v>34</v>
      </c>
      <c r="AX639" s="14" t="s">
        <v>72</v>
      </c>
      <c r="AY639" s="255" t="s">
        <v>190</v>
      </c>
    </row>
    <row r="640" spans="1:51" s="15" customFormat="1" ht="12">
      <c r="A640" s="15"/>
      <c r="B640" s="256"/>
      <c r="C640" s="257"/>
      <c r="D640" s="228" t="s">
        <v>203</v>
      </c>
      <c r="E640" s="258" t="s">
        <v>19</v>
      </c>
      <c r="F640" s="259" t="s">
        <v>207</v>
      </c>
      <c r="G640" s="257"/>
      <c r="H640" s="260">
        <v>20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6" t="s">
        <v>203</v>
      </c>
      <c r="AU640" s="266" t="s">
        <v>82</v>
      </c>
      <c r="AV640" s="15" t="s">
        <v>208</v>
      </c>
      <c r="AW640" s="15" t="s">
        <v>34</v>
      </c>
      <c r="AX640" s="15" t="s">
        <v>80</v>
      </c>
      <c r="AY640" s="266" t="s">
        <v>190</v>
      </c>
    </row>
    <row r="641" spans="1:65" s="2" customFormat="1" ht="24.15" customHeight="1">
      <c r="A641" s="40"/>
      <c r="B641" s="41"/>
      <c r="C641" s="215" t="s">
        <v>811</v>
      </c>
      <c r="D641" s="215" t="s">
        <v>192</v>
      </c>
      <c r="E641" s="216" t="s">
        <v>859</v>
      </c>
      <c r="F641" s="217" t="s">
        <v>860</v>
      </c>
      <c r="G641" s="218" t="s">
        <v>710</v>
      </c>
      <c r="H641" s="219">
        <v>2.5</v>
      </c>
      <c r="I641" s="220"/>
      <c r="J641" s="221">
        <f>ROUND(I641*H641,2)</f>
        <v>0</v>
      </c>
      <c r="K641" s="217" t="s">
        <v>196</v>
      </c>
      <c r="L641" s="46"/>
      <c r="M641" s="222" t="s">
        <v>19</v>
      </c>
      <c r="N641" s="223" t="s">
        <v>43</v>
      </c>
      <c r="O641" s="86"/>
      <c r="P641" s="224">
        <f>O641*H641</f>
        <v>0</v>
      </c>
      <c r="Q641" s="224">
        <v>0.00149</v>
      </c>
      <c r="R641" s="224">
        <f>Q641*H641</f>
        <v>0.003725</v>
      </c>
      <c r="S641" s="224">
        <v>0</v>
      </c>
      <c r="T641" s="225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6" t="s">
        <v>208</v>
      </c>
      <c r="AT641" s="226" t="s">
        <v>192</v>
      </c>
      <c r="AU641" s="226" t="s">
        <v>82</v>
      </c>
      <c r="AY641" s="19" t="s">
        <v>190</v>
      </c>
      <c r="BE641" s="227">
        <f>IF(N641="základní",J641,0)</f>
        <v>0</v>
      </c>
      <c r="BF641" s="227">
        <f>IF(N641="snížená",J641,0)</f>
        <v>0</v>
      </c>
      <c r="BG641" s="227">
        <f>IF(N641="zákl. přenesená",J641,0)</f>
        <v>0</v>
      </c>
      <c r="BH641" s="227">
        <f>IF(N641="sníž. přenesená",J641,0)</f>
        <v>0</v>
      </c>
      <c r="BI641" s="227">
        <f>IF(N641="nulová",J641,0)</f>
        <v>0</v>
      </c>
      <c r="BJ641" s="19" t="s">
        <v>80</v>
      </c>
      <c r="BK641" s="227">
        <f>ROUND(I641*H641,2)</f>
        <v>0</v>
      </c>
      <c r="BL641" s="19" t="s">
        <v>208</v>
      </c>
      <c r="BM641" s="226" t="s">
        <v>1858</v>
      </c>
    </row>
    <row r="642" spans="1:47" s="2" customFormat="1" ht="12">
      <c r="A642" s="40"/>
      <c r="B642" s="41"/>
      <c r="C642" s="42"/>
      <c r="D642" s="228" t="s">
        <v>199</v>
      </c>
      <c r="E642" s="42"/>
      <c r="F642" s="229" t="s">
        <v>862</v>
      </c>
      <c r="G642" s="42"/>
      <c r="H642" s="42"/>
      <c r="I642" s="230"/>
      <c r="J642" s="42"/>
      <c r="K642" s="42"/>
      <c r="L642" s="46"/>
      <c r="M642" s="231"/>
      <c r="N642" s="232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199</v>
      </c>
      <c r="AU642" s="19" t="s">
        <v>82</v>
      </c>
    </row>
    <row r="643" spans="1:47" s="2" customFormat="1" ht="12">
      <c r="A643" s="40"/>
      <c r="B643" s="41"/>
      <c r="C643" s="42"/>
      <c r="D643" s="233" t="s">
        <v>201</v>
      </c>
      <c r="E643" s="42"/>
      <c r="F643" s="234" t="s">
        <v>863</v>
      </c>
      <c r="G643" s="42"/>
      <c r="H643" s="42"/>
      <c r="I643" s="230"/>
      <c r="J643" s="42"/>
      <c r="K643" s="42"/>
      <c r="L643" s="46"/>
      <c r="M643" s="231"/>
      <c r="N643" s="232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201</v>
      </c>
      <c r="AU643" s="19" t="s">
        <v>82</v>
      </c>
    </row>
    <row r="644" spans="1:51" s="13" customFormat="1" ht="12">
      <c r="A644" s="13"/>
      <c r="B644" s="235"/>
      <c r="C644" s="236"/>
      <c r="D644" s="228" t="s">
        <v>203</v>
      </c>
      <c r="E644" s="237" t="s">
        <v>19</v>
      </c>
      <c r="F644" s="238" t="s">
        <v>1790</v>
      </c>
      <c r="G644" s="236"/>
      <c r="H644" s="237" t="s">
        <v>19</v>
      </c>
      <c r="I644" s="239"/>
      <c r="J644" s="236"/>
      <c r="K644" s="236"/>
      <c r="L644" s="240"/>
      <c r="M644" s="241"/>
      <c r="N644" s="242"/>
      <c r="O644" s="242"/>
      <c r="P644" s="242"/>
      <c r="Q644" s="242"/>
      <c r="R644" s="242"/>
      <c r="S644" s="242"/>
      <c r="T644" s="24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4" t="s">
        <v>203</v>
      </c>
      <c r="AU644" s="244" t="s">
        <v>82</v>
      </c>
      <c r="AV644" s="13" t="s">
        <v>80</v>
      </c>
      <c r="AW644" s="13" t="s">
        <v>34</v>
      </c>
      <c r="AX644" s="13" t="s">
        <v>72</v>
      </c>
      <c r="AY644" s="244" t="s">
        <v>190</v>
      </c>
    </row>
    <row r="645" spans="1:51" s="13" customFormat="1" ht="12">
      <c r="A645" s="13"/>
      <c r="B645" s="235"/>
      <c r="C645" s="236"/>
      <c r="D645" s="228" t="s">
        <v>203</v>
      </c>
      <c r="E645" s="237" t="s">
        <v>19</v>
      </c>
      <c r="F645" s="238" t="s">
        <v>834</v>
      </c>
      <c r="G645" s="236"/>
      <c r="H645" s="237" t="s">
        <v>19</v>
      </c>
      <c r="I645" s="239"/>
      <c r="J645" s="236"/>
      <c r="K645" s="236"/>
      <c r="L645" s="240"/>
      <c r="M645" s="241"/>
      <c r="N645" s="242"/>
      <c r="O645" s="242"/>
      <c r="P645" s="242"/>
      <c r="Q645" s="242"/>
      <c r="R645" s="242"/>
      <c r="S645" s="242"/>
      <c r="T645" s="24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4" t="s">
        <v>203</v>
      </c>
      <c r="AU645" s="244" t="s">
        <v>82</v>
      </c>
      <c r="AV645" s="13" t="s">
        <v>80</v>
      </c>
      <c r="AW645" s="13" t="s">
        <v>34</v>
      </c>
      <c r="AX645" s="13" t="s">
        <v>72</v>
      </c>
      <c r="AY645" s="244" t="s">
        <v>190</v>
      </c>
    </row>
    <row r="646" spans="1:51" s="14" customFormat="1" ht="12">
      <c r="A646" s="14"/>
      <c r="B646" s="245"/>
      <c r="C646" s="246"/>
      <c r="D646" s="228" t="s">
        <v>203</v>
      </c>
      <c r="E646" s="247" t="s">
        <v>19</v>
      </c>
      <c r="F646" s="248" t="s">
        <v>842</v>
      </c>
      <c r="G646" s="246"/>
      <c r="H646" s="249">
        <v>2.5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5" t="s">
        <v>203</v>
      </c>
      <c r="AU646" s="255" t="s">
        <v>82</v>
      </c>
      <c r="AV646" s="14" t="s">
        <v>82</v>
      </c>
      <c r="AW646" s="14" t="s">
        <v>34</v>
      </c>
      <c r="AX646" s="14" t="s">
        <v>72</v>
      </c>
      <c r="AY646" s="255" t="s">
        <v>190</v>
      </c>
    </row>
    <row r="647" spans="1:51" s="15" customFormat="1" ht="12">
      <c r="A647" s="15"/>
      <c r="B647" s="256"/>
      <c r="C647" s="257"/>
      <c r="D647" s="228" t="s">
        <v>203</v>
      </c>
      <c r="E647" s="258" t="s">
        <v>19</v>
      </c>
      <c r="F647" s="259" t="s">
        <v>207</v>
      </c>
      <c r="G647" s="257"/>
      <c r="H647" s="260">
        <v>2.5</v>
      </c>
      <c r="I647" s="261"/>
      <c r="J647" s="257"/>
      <c r="K647" s="257"/>
      <c r="L647" s="262"/>
      <c r="M647" s="263"/>
      <c r="N647" s="264"/>
      <c r="O647" s="264"/>
      <c r="P647" s="264"/>
      <c r="Q647" s="264"/>
      <c r="R647" s="264"/>
      <c r="S647" s="264"/>
      <c r="T647" s="26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66" t="s">
        <v>203</v>
      </c>
      <c r="AU647" s="266" t="s">
        <v>82</v>
      </c>
      <c r="AV647" s="15" t="s">
        <v>208</v>
      </c>
      <c r="AW647" s="15" t="s">
        <v>34</v>
      </c>
      <c r="AX647" s="15" t="s">
        <v>80</v>
      </c>
      <c r="AY647" s="266" t="s">
        <v>190</v>
      </c>
    </row>
    <row r="648" spans="1:65" s="2" customFormat="1" ht="16.5" customHeight="1">
      <c r="A648" s="40"/>
      <c r="B648" s="41"/>
      <c r="C648" s="215" t="s">
        <v>822</v>
      </c>
      <c r="D648" s="215" t="s">
        <v>192</v>
      </c>
      <c r="E648" s="216" t="s">
        <v>865</v>
      </c>
      <c r="F648" s="217" t="s">
        <v>866</v>
      </c>
      <c r="G648" s="218" t="s">
        <v>211</v>
      </c>
      <c r="H648" s="219">
        <v>26</v>
      </c>
      <c r="I648" s="220"/>
      <c r="J648" s="221">
        <f>ROUND(I648*H648,2)</f>
        <v>0</v>
      </c>
      <c r="K648" s="217" t="s">
        <v>196</v>
      </c>
      <c r="L648" s="46"/>
      <c r="M648" s="222" t="s">
        <v>19</v>
      </c>
      <c r="N648" s="223" t="s">
        <v>43</v>
      </c>
      <c r="O648" s="86"/>
      <c r="P648" s="224">
        <f>O648*H648</f>
        <v>0</v>
      </c>
      <c r="Q648" s="224">
        <v>8E-05</v>
      </c>
      <c r="R648" s="224">
        <f>Q648*H648</f>
        <v>0.0020800000000000003</v>
      </c>
      <c r="S648" s="224">
        <v>0</v>
      </c>
      <c r="T648" s="225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6" t="s">
        <v>208</v>
      </c>
      <c r="AT648" s="226" t="s">
        <v>192</v>
      </c>
      <c r="AU648" s="226" t="s">
        <v>82</v>
      </c>
      <c r="AY648" s="19" t="s">
        <v>190</v>
      </c>
      <c r="BE648" s="227">
        <f>IF(N648="základní",J648,0)</f>
        <v>0</v>
      </c>
      <c r="BF648" s="227">
        <f>IF(N648="snížená",J648,0)</f>
        <v>0</v>
      </c>
      <c r="BG648" s="227">
        <f>IF(N648="zákl. přenesená",J648,0)</f>
        <v>0</v>
      </c>
      <c r="BH648" s="227">
        <f>IF(N648="sníž. přenesená",J648,0)</f>
        <v>0</v>
      </c>
      <c r="BI648" s="227">
        <f>IF(N648="nulová",J648,0)</f>
        <v>0</v>
      </c>
      <c r="BJ648" s="19" t="s">
        <v>80</v>
      </c>
      <c r="BK648" s="227">
        <f>ROUND(I648*H648,2)</f>
        <v>0</v>
      </c>
      <c r="BL648" s="19" t="s">
        <v>208</v>
      </c>
      <c r="BM648" s="226" t="s">
        <v>1859</v>
      </c>
    </row>
    <row r="649" spans="1:47" s="2" customFormat="1" ht="12">
      <c r="A649" s="40"/>
      <c r="B649" s="41"/>
      <c r="C649" s="42"/>
      <c r="D649" s="228" t="s">
        <v>199</v>
      </c>
      <c r="E649" s="42"/>
      <c r="F649" s="229" t="s">
        <v>868</v>
      </c>
      <c r="G649" s="42"/>
      <c r="H649" s="42"/>
      <c r="I649" s="230"/>
      <c r="J649" s="42"/>
      <c r="K649" s="42"/>
      <c r="L649" s="46"/>
      <c r="M649" s="231"/>
      <c r="N649" s="232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199</v>
      </c>
      <c r="AU649" s="19" t="s">
        <v>82</v>
      </c>
    </row>
    <row r="650" spans="1:47" s="2" customFormat="1" ht="12">
      <c r="A650" s="40"/>
      <c r="B650" s="41"/>
      <c r="C650" s="42"/>
      <c r="D650" s="233" t="s">
        <v>201</v>
      </c>
      <c r="E650" s="42"/>
      <c r="F650" s="234" t="s">
        <v>869</v>
      </c>
      <c r="G650" s="42"/>
      <c r="H650" s="42"/>
      <c r="I650" s="230"/>
      <c r="J650" s="42"/>
      <c r="K650" s="42"/>
      <c r="L650" s="46"/>
      <c r="M650" s="231"/>
      <c r="N650" s="232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201</v>
      </c>
      <c r="AU650" s="19" t="s">
        <v>82</v>
      </c>
    </row>
    <row r="651" spans="1:51" s="13" customFormat="1" ht="12">
      <c r="A651" s="13"/>
      <c r="B651" s="235"/>
      <c r="C651" s="236"/>
      <c r="D651" s="228" t="s">
        <v>203</v>
      </c>
      <c r="E651" s="237" t="s">
        <v>19</v>
      </c>
      <c r="F651" s="238" t="s">
        <v>1860</v>
      </c>
      <c r="G651" s="236"/>
      <c r="H651" s="237" t="s">
        <v>19</v>
      </c>
      <c r="I651" s="239"/>
      <c r="J651" s="236"/>
      <c r="K651" s="236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203</v>
      </c>
      <c r="AU651" s="244" t="s">
        <v>82</v>
      </c>
      <c r="AV651" s="13" t="s">
        <v>80</v>
      </c>
      <c r="AW651" s="13" t="s">
        <v>34</v>
      </c>
      <c r="AX651" s="13" t="s">
        <v>72</v>
      </c>
      <c r="AY651" s="244" t="s">
        <v>190</v>
      </c>
    </row>
    <row r="652" spans="1:51" s="13" customFormat="1" ht="12">
      <c r="A652" s="13"/>
      <c r="B652" s="235"/>
      <c r="C652" s="236"/>
      <c r="D652" s="228" t="s">
        <v>203</v>
      </c>
      <c r="E652" s="237" t="s">
        <v>19</v>
      </c>
      <c r="F652" s="238" t="s">
        <v>870</v>
      </c>
      <c r="G652" s="236"/>
      <c r="H652" s="237" t="s">
        <v>19</v>
      </c>
      <c r="I652" s="239"/>
      <c r="J652" s="236"/>
      <c r="K652" s="236"/>
      <c r="L652" s="240"/>
      <c r="M652" s="241"/>
      <c r="N652" s="242"/>
      <c r="O652" s="242"/>
      <c r="P652" s="242"/>
      <c r="Q652" s="242"/>
      <c r="R652" s="242"/>
      <c r="S652" s="242"/>
      <c r="T652" s="24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4" t="s">
        <v>203</v>
      </c>
      <c r="AU652" s="244" t="s">
        <v>82</v>
      </c>
      <c r="AV652" s="13" t="s">
        <v>80</v>
      </c>
      <c r="AW652" s="13" t="s">
        <v>34</v>
      </c>
      <c r="AX652" s="13" t="s">
        <v>72</v>
      </c>
      <c r="AY652" s="244" t="s">
        <v>190</v>
      </c>
    </row>
    <row r="653" spans="1:51" s="14" customFormat="1" ht="12">
      <c r="A653" s="14"/>
      <c r="B653" s="245"/>
      <c r="C653" s="246"/>
      <c r="D653" s="228" t="s">
        <v>203</v>
      </c>
      <c r="E653" s="247" t="s">
        <v>19</v>
      </c>
      <c r="F653" s="248" t="s">
        <v>251</v>
      </c>
      <c r="G653" s="246"/>
      <c r="H653" s="249">
        <v>26</v>
      </c>
      <c r="I653" s="250"/>
      <c r="J653" s="246"/>
      <c r="K653" s="246"/>
      <c r="L653" s="251"/>
      <c r="M653" s="252"/>
      <c r="N653" s="253"/>
      <c r="O653" s="253"/>
      <c r="P653" s="253"/>
      <c r="Q653" s="253"/>
      <c r="R653" s="253"/>
      <c r="S653" s="253"/>
      <c r="T653" s="25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5" t="s">
        <v>203</v>
      </c>
      <c r="AU653" s="255" t="s">
        <v>82</v>
      </c>
      <c r="AV653" s="14" t="s">
        <v>82</v>
      </c>
      <c r="AW653" s="14" t="s">
        <v>34</v>
      </c>
      <c r="AX653" s="14" t="s">
        <v>72</v>
      </c>
      <c r="AY653" s="255" t="s">
        <v>190</v>
      </c>
    </row>
    <row r="654" spans="1:51" s="15" customFormat="1" ht="12">
      <c r="A654" s="15"/>
      <c r="B654" s="256"/>
      <c r="C654" s="257"/>
      <c r="D654" s="228" t="s">
        <v>203</v>
      </c>
      <c r="E654" s="258" t="s">
        <v>19</v>
      </c>
      <c r="F654" s="259" t="s">
        <v>207</v>
      </c>
      <c r="G654" s="257"/>
      <c r="H654" s="260">
        <v>26</v>
      </c>
      <c r="I654" s="261"/>
      <c r="J654" s="257"/>
      <c r="K654" s="257"/>
      <c r="L654" s="262"/>
      <c r="M654" s="263"/>
      <c r="N654" s="264"/>
      <c r="O654" s="264"/>
      <c r="P654" s="264"/>
      <c r="Q654" s="264"/>
      <c r="R654" s="264"/>
      <c r="S654" s="264"/>
      <c r="T654" s="26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6" t="s">
        <v>203</v>
      </c>
      <c r="AU654" s="266" t="s">
        <v>82</v>
      </c>
      <c r="AV654" s="15" t="s">
        <v>208</v>
      </c>
      <c r="AW654" s="15" t="s">
        <v>34</v>
      </c>
      <c r="AX654" s="15" t="s">
        <v>80</v>
      </c>
      <c r="AY654" s="266" t="s">
        <v>190</v>
      </c>
    </row>
    <row r="655" spans="1:65" s="2" customFormat="1" ht="16.5" customHeight="1">
      <c r="A655" s="40"/>
      <c r="B655" s="41"/>
      <c r="C655" s="268" t="s">
        <v>828</v>
      </c>
      <c r="D655" s="268" t="s">
        <v>411</v>
      </c>
      <c r="E655" s="269" t="s">
        <v>872</v>
      </c>
      <c r="F655" s="270" t="s">
        <v>873</v>
      </c>
      <c r="G655" s="271" t="s">
        <v>211</v>
      </c>
      <c r="H655" s="272">
        <v>26</v>
      </c>
      <c r="I655" s="273"/>
      <c r="J655" s="274">
        <f>ROUND(I655*H655,2)</f>
        <v>0</v>
      </c>
      <c r="K655" s="270" t="s">
        <v>19</v>
      </c>
      <c r="L655" s="275"/>
      <c r="M655" s="276" t="s">
        <v>19</v>
      </c>
      <c r="N655" s="277" t="s">
        <v>43</v>
      </c>
      <c r="O655" s="86"/>
      <c r="P655" s="224">
        <f>O655*H655</f>
        <v>0</v>
      </c>
      <c r="Q655" s="224">
        <v>0</v>
      </c>
      <c r="R655" s="224">
        <f>Q655*H655</f>
        <v>0</v>
      </c>
      <c r="S655" s="224">
        <v>0</v>
      </c>
      <c r="T655" s="225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6" t="s">
        <v>274</v>
      </c>
      <c r="AT655" s="226" t="s">
        <v>411</v>
      </c>
      <c r="AU655" s="226" t="s">
        <v>82</v>
      </c>
      <c r="AY655" s="19" t="s">
        <v>190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19" t="s">
        <v>80</v>
      </c>
      <c r="BK655" s="227">
        <f>ROUND(I655*H655,2)</f>
        <v>0</v>
      </c>
      <c r="BL655" s="19" t="s">
        <v>208</v>
      </c>
      <c r="BM655" s="226" t="s">
        <v>1861</v>
      </c>
    </row>
    <row r="656" spans="1:47" s="2" customFormat="1" ht="12">
      <c r="A656" s="40"/>
      <c r="B656" s="41"/>
      <c r="C656" s="42"/>
      <c r="D656" s="228" t="s">
        <v>199</v>
      </c>
      <c r="E656" s="42"/>
      <c r="F656" s="229" t="s">
        <v>875</v>
      </c>
      <c r="G656" s="42"/>
      <c r="H656" s="42"/>
      <c r="I656" s="230"/>
      <c r="J656" s="42"/>
      <c r="K656" s="42"/>
      <c r="L656" s="46"/>
      <c r="M656" s="231"/>
      <c r="N656" s="232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199</v>
      </c>
      <c r="AU656" s="19" t="s">
        <v>82</v>
      </c>
    </row>
    <row r="657" spans="1:51" s="13" customFormat="1" ht="12">
      <c r="A657" s="13"/>
      <c r="B657" s="235"/>
      <c r="C657" s="236"/>
      <c r="D657" s="228" t="s">
        <v>203</v>
      </c>
      <c r="E657" s="237" t="s">
        <v>19</v>
      </c>
      <c r="F657" s="238" t="s">
        <v>876</v>
      </c>
      <c r="G657" s="236"/>
      <c r="H657" s="237" t="s">
        <v>19</v>
      </c>
      <c r="I657" s="239"/>
      <c r="J657" s="236"/>
      <c r="K657" s="236"/>
      <c r="L657" s="240"/>
      <c r="M657" s="241"/>
      <c r="N657" s="242"/>
      <c r="O657" s="242"/>
      <c r="P657" s="242"/>
      <c r="Q657" s="242"/>
      <c r="R657" s="242"/>
      <c r="S657" s="242"/>
      <c r="T657" s="24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4" t="s">
        <v>203</v>
      </c>
      <c r="AU657" s="244" t="s">
        <v>82</v>
      </c>
      <c r="AV657" s="13" t="s">
        <v>80</v>
      </c>
      <c r="AW657" s="13" t="s">
        <v>34</v>
      </c>
      <c r="AX657" s="13" t="s">
        <v>72</v>
      </c>
      <c r="AY657" s="244" t="s">
        <v>190</v>
      </c>
    </row>
    <row r="658" spans="1:51" s="14" customFormat="1" ht="12">
      <c r="A658" s="14"/>
      <c r="B658" s="245"/>
      <c r="C658" s="246"/>
      <c r="D658" s="228" t="s">
        <v>203</v>
      </c>
      <c r="E658" s="247" t="s">
        <v>19</v>
      </c>
      <c r="F658" s="248" t="s">
        <v>251</v>
      </c>
      <c r="G658" s="246"/>
      <c r="H658" s="249">
        <v>26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5" t="s">
        <v>203</v>
      </c>
      <c r="AU658" s="255" t="s">
        <v>82</v>
      </c>
      <c r="AV658" s="14" t="s">
        <v>82</v>
      </c>
      <c r="AW658" s="14" t="s">
        <v>34</v>
      </c>
      <c r="AX658" s="14" t="s">
        <v>72</v>
      </c>
      <c r="AY658" s="255" t="s">
        <v>190</v>
      </c>
    </row>
    <row r="659" spans="1:51" s="15" customFormat="1" ht="12">
      <c r="A659" s="15"/>
      <c r="B659" s="256"/>
      <c r="C659" s="257"/>
      <c r="D659" s="228" t="s">
        <v>203</v>
      </c>
      <c r="E659" s="258" t="s">
        <v>19</v>
      </c>
      <c r="F659" s="259" t="s">
        <v>207</v>
      </c>
      <c r="G659" s="257"/>
      <c r="H659" s="260">
        <v>26</v>
      </c>
      <c r="I659" s="261"/>
      <c r="J659" s="257"/>
      <c r="K659" s="257"/>
      <c r="L659" s="262"/>
      <c r="M659" s="263"/>
      <c r="N659" s="264"/>
      <c r="O659" s="264"/>
      <c r="P659" s="264"/>
      <c r="Q659" s="264"/>
      <c r="R659" s="264"/>
      <c r="S659" s="264"/>
      <c r="T659" s="26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66" t="s">
        <v>203</v>
      </c>
      <c r="AU659" s="266" t="s">
        <v>82</v>
      </c>
      <c r="AV659" s="15" t="s">
        <v>208</v>
      </c>
      <c r="AW659" s="15" t="s">
        <v>34</v>
      </c>
      <c r="AX659" s="15" t="s">
        <v>80</v>
      </c>
      <c r="AY659" s="266" t="s">
        <v>190</v>
      </c>
    </row>
    <row r="660" spans="1:65" s="2" customFormat="1" ht="21.75" customHeight="1">
      <c r="A660" s="40"/>
      <c r="B660" s="41"/>
      <c r="C660" s="215" t="s">
        <v>836</v>
      </c>
      <c r="D660" s="215" t="s">
        <v>192</v>
      </c>
      <c r="E660" s="216" t="s">
        <v>1862</v>
      </c>
      <c r="F660" s="217" t="s">
        <v>1863</v>
      </c>
      <c r="G660" s="218" t="s">
        <v>710</v>
      </c>
      <c r="H660" s="219">
        <v>7.5</v>
      </c>
      <c r="I660" s="220"/>
      <c r="J660" s="221">
        <f>ROUND(I660*H660,2)</f>
        <v>0</v>
      </c>
      <c r="K660" s="217" t="s">
        <v>196</v>
      </c>
      <c r="L660" s="46"/>
      <c r="M660" s="222" t="s">
        <v>19</v>
      </c>
      <c r="N660" s="223" t="s">
        <v>43</v>
      </c>
      <c r="O660" s="86"/>
      <c r="P660" s="224">
        <f>O660*H660</f>
        <v>0</v>
      </c>
      <c r="Q660" s="224">
        <v>0</v>
      </c>
      <c r="R660" s="224">
        <f>Q660*H660</f>
        <v>0</v>
      </c>
      <c r="S660" s="224">
        <v>0.98</v>
      </c>
      <c r="T660" s="225">
        <f>S660*H660</f>
        <v>7.35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6" t="s">
        <v>208</v>
      </c>
      <c r="AT660" s="226" t="s">
        <v>192</v>
      </c>
      <c r="AU660" s="226" t="s">
        <v>82</v>
      </c>
      <c r="AY660" s="19" t="s">
        <v>190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19" t="s">
        <v>80</v>
      </c>
      <c r="BK660" s="227">
        <f>ROUND(I660*H660,2)</f>
        <v>0</v>
      </c>
      <c r="BL660" s="19" t="s">
        <v>208</v>
      </c>
      <c r="BM660" s="226" t="s">
        <v>1864</v>
      </c>
    </row>
    <row r="661" spans="1:47" s="2" customFormat="1" ht="12">
      <c r="A661" s="40"/>
      <c r="B661" s="41"/>
      <c r="C661" s="42"/>
      <c r="D661" s="228" t="s">
        <v>199</v>
      </c>
      <c r="E661" s="42"/>
      <c r="F661" s="229" t="s">
        <v>1865</v>
      </c>
      <c r="G661" s="42"/>
      <c r="H661" s="42"/>
      <c r="I661" s="230"/>
      <c r="J661" s="42"/>
      <c r="K661" s="42"/>
      <c r="L661" s="46"/>
      <c r="M661" s="231"/>
      <c r="N661" s="232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199</v>
      </c>
      <c r="AU661" s="19" t="s">
        <v>82</v>
      </c>
    </row>
    <row r="662" spans="1:47" s="2" customFormat="1" ht="12">
      <c r="A662" s="40"/>
      <c r="B662" s="41"/>
      <c r="C662" s="42"/>
      <c r="D662" s="233" t="s">
        <v>201</v>
      </c>
      <c r="E662" s="42"/>
      <c r="F662" s="234" t="s">
        <v>1866</v>
      </c>
      <c r="G662" s="42"/>
      <c r="H662" s="42"/>
      <c r="I662" s="230"/>
      <c r="J662" s="42"/>
      <c r="K662" s="42"/>
      <c r="L662" s="46"/>
      <c r="M662" s="231"/>
      <c r="N662" s="232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201</v>
      </c>
      <c r="AU662" s="19" t="s">
        <v>82</v>
      </c>
    </row>
    <row r="663" spans="1:51" s="13" customFormat="1" ht="12">
      <c r="A663" s="13"/>
      <c r="B663" s="235"/>
      <c r="C663" s="236"/>
      <c r="D663" s="228" t="s">
        <v>203</v>
      </c>
      <c r="E663" s="237" t="s">
        <v>19</v>
      </c>
      <c r="F663" s="238" t="s">
        <v>1753</v>
      </c>
      <c r="G663" s="236"/>
      <c r="H663" s="237" t="s">
        <v>19</v>
      </c>
      <c r="I663" s="239"/>
      <c r="J663" s="236"/>
      <c r="K663" s="236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203</v>
      </c>
      <c r="AU663" s="244" t="s">
        <v>82</v>
      </c>
      <c r="AV663" s="13" t="s">
        <v>80</v>
      </c>
      <c r="AW663" s="13" t="s">
        <v>34</v>
      </c>
      <c r="AX663" s="13" t="s">
        <v>72</v>
      </c>
      <c r="AY663" s="244" t="s">
        <v>190</v>
      </c>
    </row>
    <row r="664" spans="1:51" s="13" customFormat="1" ht="12">
      <c r="A664" s="13"/>
      <c r="B664" s="235"/>
      <c r="C664" s="236"/>
      <c r="D664" s="228" t="s">
        <v>203</v>
      </c>
      <c r="E664" s="237" t="s">
        <v>19</v>
      </c>
      <c r="F664" s="238" t="s">
        <v>1867</v>
      </c>
      <c r="G664" s="236"/>
      <c r="H664" s="237" t="s">
        <v>19</v>
      </c>
      <c r="I664" s="239"/>
      <c r="J664" s="236"/>
      <c r="K664" s="236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203</v>
      </c>
      <c r="AU664" s="244" t="s">
        <v>82</v>
      </c>
      <c r="AV664" s="13" t="s">
        <v>80</v>
      </c>
      <c r="AW664" s="13" t="s">
        <v>34</v>
      </c>
      <c r="AX664" s="13" t="s">
        <v>72</v>
      </c>
      <c r="AY664" s="244" t="s">
        <v>190</v>
      </c>
    </row>
    <row r="665" spans="1:51" s="14" customFormat="1" ht="12">
      <c r="A665" s="14"/>
      <c r="B665" s="245"/>
      <c r="C665" s="246"/>
      <c r="D665" s="228" t="s">
        <v>203</v>
      </c>
      <c r="E665" s="247" t="s">
        <v>19</v>
      </c>
      <c r="F665" s="248" t="s">
        <v>1868</v>
      </c>
      <c r="G665" s="246"/>
      <c r="H665" s="249">
        <v>7.5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203</v>
      </c>
      <c r="AU665" s="255" t="s">
        <v>82</v>
      </c>
      <c r="AV665" s="14" t="s">
        <v>82</v>
      </c>
      <c r="AW665" s="14" t="s">
        <v>34</v>
      </c>
      <c r="AX665" s="14" t="s">
        <v>72</v>
      </c>
      <c r="AY665" s="255" t="s">
        <v>190</v>
      </c>
    </row>
    <row r="666" spans="1:51" s="15" customFormat="1" ht="12">
      <c r="A666" s="15"/>
      <c r="B666" s="256"/>
      <c r="C666" s="257"/>
      <c r="D666" s="228" t="s">
        <v>203</v>
      </c>
      <c r="E666" s="258" t="s">
        <v>19</v>
      </c>
      <c r="F666" s="259" t="s">
        <v>207</v>
      </c>
      <c r="G666" s="257"/>
      <c r="H666" s="260">
        <v>7.5</v>
      </c>
      <c r="I666" s="261"/>
      <c r="J666" s="257"/>
      <c r="K666" s="257"/>
      <c r="L666" s="262"/>
      <c r="M666" s="263"/>
      <c r="N666" s="264"/>
      <c r="O666" s="264"/>
      <c r="P666" s="264"/>
      <c r="Q666" s="264"/>
      <c r="R666" s="264"/>
      <c r="S666" s="264"/>
      <c r="T666" s="26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6" t="s">
        <v>203</v>
      </c>
      <c r="AU666" s="266" t="s">
        <v>82</v>
      </c>
      <c r="AV666" s="15" t="s">
        <v>208</v>
      </c>
      <c r="AW666" s="15" t="s">
        <v>34</v>
      </c>
      <c r="AX666" s="15" t="s">
        <v>80</v>
      </c>
      <c r="AY666" s="266" t="s">
        <v>190</v>
      </c>
    </row>
    <row r="667" spans="1:63" s="12" customFormat="1" ht="22.8" customHeight="1">
      <c r="A667" s="12"/>
      <c r="B667" s="199"/>
      <c r="C667" s="200"/>
      <c r="D667" s="201" t="s">
        <v>71</v>
      </c>
      <c r="E667" s="213" t="s">
        <v>877</v>
      </c>
      <c r="F667" s="213" t="s">
        <v>878</v>
      </c>
      <c r="G667" s="200"/>
      <c r="H667" s="200"/>
      <c r="I667" s="203"/>
      <c r="J667" s="214">
        <f>BK667</f>
        <v>0</v>
      </c>
      <c r="K667" s="200"/>
      <c r="L667" s="205"/>
      <c r="M667" s="206"/>
      <c r="N667" s="207"/>
      <c r="O667" s="207"/>
      <c r="P667" s="208">
        <f>SUM(P668:P700)</f>
        <v>0</v>
      </c>
      <c r="Q667" s="207"/>
      <c r="R667" s="208">
        <f>SUM(R668:R700)</f>
        <v>0</v>
      </c>
      <c r="S667" s="207"/>
      <c r="T667" s="209">
        <f>SUM(T668:T700)</f>
        <v>0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10" t="s">
        <v>80</v>
      </c>
      <c r="AT667" s="211" t="s">
        <v>71</v>
      </c>
      <c r="AU667" s="211" t="s">
        <v>80</v>
      </c>
      <c r="AY667" s="210" t="s">
        <v>190</v>
      </c>
      <c r="BK667" s="212">
        <f>SUM(BK668:BK700)</f>
        <v>0</v>
      </c>
    </row>
    <row r="668" spans="1:65" s="2" customFormat="1" ht="24.15" customHeight="1">
      <c r="A668" s="40"/>
      <c r="B668" s="41"/>
      <c r="C668" s="215" t="s">
        <v>843</v>
      </c>
      <c r="D668" s="215" t="s">
        <v>192</v>
      </c>
      <c r="E668" s="216" t="s">
        <v>880</v>
      </c>
      <c r="F668" s="217" t="s">
        <v>881</v>
      </c>
      <c r="G668" s="218" t="s">
        <v>380</v>
      </c>
      <c r="H668" s="219">
        <v>0.843</v>
      </c>
      <c r="I668" s="220"/>
      <c r="J668" s="221">
        <f>ROUND(I668*H668,2)</f>
        <v>0</v>
      </c>
      <c r="K668" s="217" t="s">
        <v>19</v>
      </c>
      <c r="L668" s="46"/>
      <c r="M668" s="222" t="s">
        <v>19</v>
      </c>
      <c r="N668" s="223" t="s">
        <v>43</v>
      </c>
      <c r="O668" s="86"/>
      <c r="P668" s="224">
        <f>O668*H668</f>
        <v>0</v>
      </c>
      <c r="Q668" s="224">
        <v>0</v>
      </c>
      <c r="R668" s="224">
        <f>Q668*H668</f>
        <v>0</v>
      </c>
      <c r="S668" s="224">
        <v>0</v>
      </c>
      <c r="T668" s="225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6" t="s">
        <v>208</v>
      </c>
      <c r="AT668" s="226" t="s">
        <v>192</v>
      </c>
      <c r="AU668" s="226" t="s">
        <v>82</v>
      </c>
      <c r="AY668" s="19" t="s">
        <v>190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19" t="s">
        <v>80</v>
      </c>
      <c r="BK668" s="227">
        <f>ROUND(I668*H668,2)</f>
        <v>0</v>
      </c>
      <c r="BL668" s="19" t="s">
        <v>208</v>
      </c>
      <c r="BM668" s="226" t="s">
        <v>1869</v>
      </c>
    </row>
    <row r="669" spans="1:47" s="2" customFormat="1" ht="12">
      <c r="A669" s="40"/>
      <c r="B669" s="41"/>
      <c r="C669" s="42"/>
      <c r="D669" s="228" t="s">
        <v>199</v>
      </c>
      <c r="E669" s="42"/>
      <c r="F669" s="229" t="s">
        <v>881</v>
      </c>
      <c r="G669" s="42"/>
      <c r="H669" s="42"/>
      <c r="I669" s="230"/>
      <c r="J669" s="42"/>
      <c r="K669" s="42"/>
      <c r="L669" s="46"/>
      <c r="M669" s="231"/>
      <c r="N669" s="232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199</v>
      </c>
      <c r="AU669" s="19" t="s">
        <v>82</v>
      </c>
    </row>
    <row r="670" spans="1:51" s="13" customFormat="1" ht="12">
      <c r="A670" s="13"/>
      <c r="B670" s="235"/>
      <c r="C670" s="236"/>
      <c r="D670" s="228" t="s">
        <v>203</v>
      </c>
      <c r="E670" s="237" t="s">
        <v>19</v>
      </c>
      <c r="F670" s="238" t="s">
        <v>1870</v>
      </c>
      <c r="G670" s="236"/>
      <c r="H670" s="237" t="s">
        <v>19</v>
      </c>
      <c r="I670" s="239"/>
      <c r="J670" s="236"/>
      <c r="K670" s="236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203</v>
      </c>
      <c r="AU670" s="244" t="s">
        <v>82</v>
      </c>
      <c r="AV670" s="13" t="s">
        <v>80</v>
      </c>
      <c r="AW670" s="13" t="s">
        <v>34</v>
      </c>
      <c r="AX670" s="13" t="s">
        <v>72</v>
      </c>
      <c r="AY670" s="244" t="s">
        <v>190</v>
      </c>
    </row>
    <row r="671" spans="1:51" s="13" customFormat="1" ht="12">
      <c r="A671" s="13"/>
      <c r="B671" s="235"/>
      <c r="C671" s="236"/>
      <c r="D671" s="228" t="s">
        <v>203</v>
      </c>
      <c r="E671" s="237" t="s">
        <v>19</v>
      </c>
      <c r="F671" s="238" t="s">
        <v>884</v>
      </c>
      <c r="G671" s="236"/>
      <c r="H671" s="237" t="s">
        <v>19</v>
      </c>
      <c r="I671" s="239"/>
      <c r="J671" s="236"/>
      <c r="K671" s="236"/>
      <c r="L671" s="240"/>
      <c r="M671" s="241"/>
      <c r="N671" s="242"/>
      <c r="O671" s="242"/>
      <c r="P671" s="242"/>
      <c r="Q671" s="242"/>
      <c r="R671" s="242"/>
      <c r="S671" s="242"/>
      <c r="T671" s="24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4" t="s">
        <v>203</v>
      </c>
      <c r="AU671" s="244" t="s">
        <v>82</v>
      </c>
      <c r="AV671" s="13" t="s">
        <v>80</v>
      </c>
      <c r="AW671" s="13" t="s">
        <v>34</v>
      </c>
      <c r="AX671" s="13" t="s">
        <v>72</v>
      </c>
      <c r="AY671" s="244" t="s">
        <v>190</v>
      </c>
    </row>
    <row r="672" spans="1:51" s="14" customFormat="1" ht="12">
      <c r="A672" s="14"/>
      <c r="B672" s="245"/>
      <c r="C672" s="246"/>
      <c r="D672" s="228" t="s">
        <v>203</v>
      </c>
      <c r="E672" s="247" t="s">
        <v>19</v>
      </c>
      <c r="F672" s="248" t="s">
        <v>885</v>
      </c>
      <c r="G672" s="246"/>
      <c r="H672" s="249">
        <v>0.343</v>
      </c>
      <c r="I672" s="250"/>
      <c r="J672" s="246"/>
      <c r="K672" s="246"/>
      <c r="L672" s="251"/>
      <c r="M672" s="252"/>
      <c r="N672" s="253"/>
      <c r="O672" s="253"/>
      <c r="P672" s="253"/>
      <c r="Q672" s="253"/>
      <c r="R672" s="253"/>
      <c r="S672" s="253"/>
      <c r="T672" s="25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5" t="s">
        <v>203</v>
      </c>
      <c r="AU672" s="255" t="s">
        <v>82</v>
      </c>
      <c r="AV672" s="14" t="s">
        <v>82</v>
      </c>
      <c r="AW672" s="14" t="s">
        <v>34</v>
      </c>
      <c r="AX672" s="14" t="s">
        <v>72</v>
      </c>
      <c r="AY672" s="255" t="s">
        <v>190</v>
      </c>
    </row>
    <row r="673" spans="1:51" s="13" customFormat="1" ht="12">
      <c r="A673" s="13"/>
      <c r="B673" s="235"/>
      <c r="C673" s="236"/>
      <c r="D673" s="228" t="s">
        <v>203</v>
      </c>
      <c r="E673" s="237" t="s">
        <v>19</v>
      </c>
      <c r="F673" s="238" t="s">
        <v>886</v>
      </c>
      <c r="G673" s="236"/>
      <c r="H673" s="237" t="s">
        <v>19</v>
      </c>
      <c r="I673" s="239"/>
      <c r="J673" s="236"/>
      <c r="K673" s="236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203</v>
      </c>
      <c r="AU673" s="244" t="s">
        <v>82</v>
      </c>
      <c r="AV673" s="13" t="s">
        <v>80</v>
      </c>
      <c r="AW673" s="13" t="s">
        <v>34</v>
      </c>
      <c r="AX673" s="13" t="s">
        <v>72</v>
      </c>
      <c r="AY673" s="244" t="s">
        <v>190</v>
      </c>
    </row>
    <row r="674" spans="1:51" s="14" customFormat="1" ht="12">
      <c r="A674" s="14"/>
      <c r="B674" s="245"/>
      <c r="C674" s="246"/>
      <c r="D674" s="228" t="s">
        <v>203</v>
      </c>
      <c r="E674" s="247" t="s">
        <v>19</v>
      </c>
      <c r="F674" s="248" t="s">
        <v>887</v>
      </c>
      <c r="G674" s="246"/>
      <c r="H674" s="249">
        <v>0.5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203</v>
      </c>
      <c r="AU674" s="255" t="s">
        <v>82</v>
      </c>
      <c r="AV674" s="14" t="s">
        <v>82</v>
      </c>
      <c r="AW674" s="14" t="s">
        <v>34</v>
      </c>
      <c r="AX674" s="14" t="s">
        <v>72</v>
      </c>
      <c r="AY674" s="255" t="s">
        <v>190</v>
      </c>
    </row>
    <row r="675" spans="1:51" s="15" customFormat="1" ht="12">
      <c r="A675" s="15"/>
      <c r="B675" s="256"/>
      <c r="C675" s="257"/>
      <c r="D675" s="228" t="s">
        <v>203</v>
      </c>
      <c r="E675" s="258" t="s">
        <v>19</v>
      </c>
      <c r="F675" s="259" t="s">
        <v>207</v>
      </c>
      <c r="G675" s="257"/>
      <c r="H675" s="260">
        <v>0.843</v>
      </c>
      <c r="I675" s="261"/>
      <c r="J675" s="257"/>
      <c r="K675" s="257"/>
      <c r="L675" s="262"/>
      <c r="M675" s="263"/>
      <c r="N675" s="264"/>
      <c r="O675" s="264"/>
      <c r="P675" s="264"/>
      <c r="Q675" s="264"/>
      <c r="R675" s="264"/>
      <c r="S675" s="264"/>
      <c r="T675" s="26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6" t="s">
        <v>203</v>
      </c>
      <c r="AU675" s="266" t="s">
        <v>82</v>
      </c>
      <c r="AV675" s="15" t="s">
        <v>208</v>
      </c>
      <c r="AW675" s="15" t="s">
        <v>34</v>
      </c>
      <c r="AX675" s="15" t="s">
        <v>80</v>
      </c>
      <c r="AY675" s="266" t="s">
        <v>190</v>
      </c>
    </row>
    <row r="676" spans="1:65" s="2" customFormat="1" ht="16.5" customHeight="1">
      <c r="A676" s="40"/>
      <c r="B676" s="41"/>
      <c r="C676" s="215" t="s">
        <v>851</v>
      </c>
      <c r="D676" s="215" t="s">
        <v>192</v>
      </c>
      <c r="E676" s="216" t="s">
        <v>1871</v>
      </c>
      <c r="F676" s="217" t="s">
        <v>1872</v>
      </c>
      <c r="G676" s="218" t="s">
        <v>380</v>
      </c>
      <c r="H676" s="219">
        <v>23.075</v>
      </c>
      <c r="I676" s="220"/>
      <c r="J676" s="221">
        <f>ROUND(I676*H676,2)</f>
        <v>0</v>
      </c>
      <c r="K676" s="217" t="s">
        <v>196</v>
      </c>
      <c r="L676" s="46"/>
      <c r="M676" s="222" t="s">
        <v>19</v>
      </c>
      <c r="N676" s="223" t="s">
        <v>43</v>
      </c>
      <c r="O676" s="86"/>
      <c r="P676" s="224">
        <f>O676*H676</f>
        <v>0</v>
      </c>
      <c r="Q676" s="224">
        <v>0</v>
      </c>
      <c r="R676" s="224">
        <f>Q676*H676</f>
        <v>0</v>
      </c>
      <c r="S676" s="224">
        <v>0</v>
      </c>
      <c r="T676" s="225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6" t="s">
        <v>208</v>
      </c>
      <c r="AT676" s="226" t="s">
        <v>192</v>
      </c>
      <c r="AU676" s="226" t="s">
        <v>82</v>
      </c>
      <c r="AY676" s="19" t="s">
        <v>190</v>
      </c>
      <c r="BE676" s="227">
        <f>IF(N676="základní",J676,0)</f>
        <v>0</v>
      </c>
      <c r="BF676" s="227">
        <f>IF(N676="snížená",J676,0)</f>
        <v>0</v>
      </c>
      <c r="BG676" s="227">
        <f>IF(N676="zákl. přenesená",J676,0)</f>
        <v>0</v>
      </c>
      <c r="BH676" s="227">
        <f>IF(N676="sníž. přenesená",J676,0)</f>
        <v>0</v>
      </c>
      <c r="BI676" s="227">
        <f>IF(N676="nulová",J676,0)</f>
        <v>0</v>
      </c>
      <c r="BJ676" s="19" t="s">
        <v>80</v>
      </c>
      <c r="BK676" s="227">
        <f>ROUND(I676*H676,2)</f>
        <v>0</v>
      </c>
      <c r="BL676" s="19" t="s">
        <v>208</v>
      </c>
      <c r="BM676" s="226" t="s">
        <v>1873</v>
      </c>
    </row>
    <row r="677" spans="1:47" s="2" customFormat="1" ht="12">
      <c r="A677" s="40"/>
      <c r="B677" s="41"/>
      <c r="C677" s="42"/>
      <c r="D677" s="228" t="s">
        <v>199</v>
      </c>
      <c r="E677" s="42"/>
      <c r="F677" s="229" t="s">
        <v>1874</v>
      </c>
      <c r="G677" s="42"/>
      <c r="H677" s="42"/>
      <c r="I677" s="230"/>
      <c r="J677" s="42"/>
      <c r="K677" s="42"/>
      <c r="L677" s="46"/>
      <c r="M677" s="231"/>
      <c r="N677" s="232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199</v>
      </c>
      <c r="AU677" s="19" t="s">
        <v>82</v>
      </c>
    </row>
    <row r="678" spans="1:47" s="2" customFormat="1" ht="12">
      <c r="A678" s="40"/>
      <c r="B678" s="41"/>
      <c r="C678" s="42"/>
      <c r="D678" s="233" t="s">
        <v>201</v>
      </c>
      <c r="E678" s="42"/>
      <c r="F678" s="234" t="s">
        <v>1875</v>
      </c>
      <c r="G678" s="42"/>
      <c r="H678" s="42"/>
      <c r="I678" s="230"/>
      <c r="J678" s="42"/>
      <c r="K678" s="42"/>
      <c r="L678" s="46"/>
      <c r="M678" s="231"/>
      <c r="N678" s="232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201</v>
      </c>
      <c r="AU678" s="19" t="s">
        <v>82</v>
      </c>
    </row>
    <row r="679" spans="1:51" s="13" customFormat="1" ht="12">
      <c r="A679" s="13"/>
      <c r="B679" s="235"/>
      <c r="C679" s="236"/>
      <c r="D679" s="228" t="s">
        <v>203</v>
      </c>
      <c r="E679" s="237" t="s">
        <v>19</v>
      </c>
      <c r="F679" s="238" t="s">
        <v>1753</v>
      </c>
      <c r="G679" s="236"/>
      <c r="H679" s="237" t="s">
        <v>19</v>
      </c>
      <c r="I679" s="239"/>
      <c r="J679" s="236"/>
      <c r="K679" s="236"/>
      <c r="L679" s="240"/>
      <c r="M679" s="241"/>
      <c r="N679" s="242"/>
      <c r="O679" s="242"/>
      <c r="P679" s="242"/>
      <c r="Q679" s="242"/>
      <c r="R679" s="242"/>
      <c r="S679" s="242"/>
      <c r="T679" s="24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4" t="s">
        <v>203</v>
      </c>
      <c r="AU679" s="244" t="s">
        <v>82</v>
      </c>
      <c r="AV679" s="13" t="s">
        <v>80</v>
      </c>
      <c r="AW679" s="13" t="s">
        <v>34</v>
      </c>
      <c r="AX679" s="13" t="s">
        <v>72</v>
      </c>
      <c r="AY679" s="244" t="s">
        <v>190</v>
      </c>
    </row>
    <row r="680" spans="1:51" s="13" customFormat="1" ht="12">
      <c r="A680" s="13"/>
      <c r="B680" s="235"/>
      <c r="C680" s="236"/>
      <c r="D680" s="228" t="s">
        <v>203</v>
      </c>
      <c r="E680" s="237" t="s">
        <v>19</v>
      </c>
      <c r="F680" s="238" t="s">
        <v>1876</v>
      </c>
      <c r="G680" s="236"/>
      <c r="H680" s="237" t="s">
        <v>19</v>
      </c>
      <c r="I680" s="239"/>
      <c r="J680" s="236"/>
      <c r="K680" s="236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203</v>
      </c>
      <c r="AU680" s="244" t="s">
        <v>82</v>
      </c>
      <c r="AV680" s="13" t="s">
        <v>80</v>
      </c>
      <c r="AW680" s="13" t="s">
        <v>34</v>
      </c>
      <c r="AX680" s="13" t="s">
        <v>72</v>
      </c>
      <c r="AY680" s="244" t="s">
        <v>190</v>
      </c>
    </row>
    <row r="681" spans="1:51" s="14" customFormat="1" ht="12">
      <c r="A681" s="14"/>
      <c r="B681" s="245"/>
      <c r="C681" s="246"/>
      <c r="D681" s="228" t="s">
        <v>203</v>
      </c>
      <c r="E681" s="247" t="s">
        <v>19</v>
      </c>
      <c r="F681" s="248" t="s">
        <v>1877</v>
      </c>
      <c r="G681" s="246"/>
      <c r="H681" s="249">
        <v>15.725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203</v>
      </c>
      <c r="AU681" s="255" t="s">
        <v>82</v>
      </c>
      <c r="AV681" s="14" t="s">
        <v>82</v>
      </c>
      <c r="AW681" s="14" t="s">
        <v>34</v>
      </c>
      <c r="AX681" s="14" t="s">
        <v>72</v>
      </c>
      <c r="AY681" s="255" t="s">
        <v>190</v>
      </c>
    </row>
    <row r="682" spans="1:51" s="13" customFormat="1" ht="12">
      <c r="A682" s="13"/>
      <c r="B682" s="235"/>
      <c r="C682" s="236"/>
      <c r="D682" s="228" t="s">
        <v>203</v>
      </c>
      <c r="E682" s="237" t="s">
        <v>19</v>
      </c>
      <c r="F682" s="238" t="s">
        <v>1878</v>
      </c>
      <c r="G682" s="236"/>
      <c r="H682" s="237" t="s">
        <v>19</v>
      </c>
      <c r="I682" s="239"/>
      <c r="J682" s="236"/>
      <c r="K682" s="236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203</v>
      </c>
      <c r="AU682" s="244" t="s">
        <v>82</v>
      </c>
      <c r="AV682" s="13" t="s">
        <v>80</v>
      </c>
      <c r="AW682" s="13" t="s">
        <v>34</v>
      </c>
      <c r="AX682" s="13" t="s">
        <v>72</v>
      </c>
      <c r="AY682" s="244" t="s">
        <v>190</v>
      </c>
    </row>
    <row r="683" spans="1:51" s="14" customFormat="1" ht="12">
      <c r="A683" s="14"/>
      <c r="B683" s="245"/>
      <c r="C683" s="246"/>
      <c r="D683" s="228" t="s">
        <v>203</v>
      </c>
      <c r="E683" s="247" t="s">
        <v>19</v>
      </c>
      <c r="F683" s="248" t="s">
        <v>1879</v>
      </c>
      <c r="G683" s="246"/>
      <c r="H683" s="249">
        <v>7.35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5" t="s">
        <v>203</v>
      </c>
      <c r="AU683" s="255" t="s">
        <v>82</v>
      </c>
      <c r="AV683" s="14" t="s">
        <v>82</v>
      </c>
      <c r="AW683" s="14" t="s">
        <v>34</v>
      </c>
      <c r="AX683" s="14" t="s">
        <v>72</v>
      </c>
      <c r="AY683" s="255" t="s">
        <v>190</v>
      </c>
    </row>
    <row r="684" spans="1:51" s="15" customFormat="1" ht="12">
      <c r="A684" s="15"/>
      <c r="B684" s="256"/>
      <c r="C684" s="257"/>
      <c r="D684" s="228" t="s">
        <v>203</v>
      </c>
      <c r="E684" s="258" t="s">
        <v>19</v>
      </c>
      <c r="F684" s="259" t="s">
        <v>207</v>
      </c>
      <c r="G684" s="257"/>
      <c r="H684" s="260">
        <v>23.075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6" t="s">
        <v>203</v>
      </c>
      <c r="AU684" s="266" t="s">
        <v>82</v>
      </c>
      <c r="AV684" s="15" t="s">
        <v>208</v>
      </c>
      <c r="AW684" s="15" t="s">
        <v>34</v>
      </c>
      <c r="AX684" s="15" t="s">
        <v>80</v>
      </c>
      <c r="AY684" s="266" t="s">
        <v>190</v>
      </c>
    </row>
    <row r="685" spans="1:65" s="2" customFormat="1" ht="24.15" customHeight="1">
      <c r="A685" s="40"/>
      <c r="B685" s="41"/>
      <c r="C685" s="215" t="s">
        <v>858</v>
      </c>
      <c r="D685" s="215" t="s">
        <v>192</v>
      </c>
      <c r="E685" s="216" t="s">
        <v>1880</v>
      </c>
      <c r="F685" s="217" t="s">
        <v>1881</v>
      </c>
      <c r="G685" s="218" t="s">
        <v>380</v>
      </c>
      <c r="H685" s="219">
        <v>323.05</v>
      </c>
      <c r="I685" s="220"/>
      <c r="J685" s="221">
        <f>ROUND(I685*H685,2)</f>
        <v>0</v>
      </c>
      <c r="K685" s="217" t="s">
        <v>196</v>
      </c>
      <c r="L685" s="46"/>
      <c r="M685" s="222" t="s">
        <v>19</v>
      </c>
      <c r="N685" s="223" t="s">
        <v>43</v>
      </c>
      <c r="O685" s="86"/>
      <c r="P685" s="224">
        <f>O685*H685</f>
        <v>0</v>
      </c>
      <c r="Q685" s="224">
        <v>0</v>
      </c>
      <c r="R685" s="224">
        <f>Q685*H685</f>
        <v>0</v>
      </c>
      <c r="S685" s="224">
        <v>0</v>
      </c>
      <c r="T685" s="225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26" t="s">
        <v>208</v>
      </c>
      <c r="AT685" s="226" t="s">
        <v>192</v>
      </c>
      <c r="AU685" s="226" t="s">
        <v>82</v>
      </c>
      <c r="AY685" s="19" t="s">
        <v>190</v>
      </c>
      <c r="BE685" s="227">
        <f>IF(N685="základní",J685,0)</f>
        <v>0</v>
      </c>
      <c r="BF685" s="227">
        <f>IF(N685="snížená",J685,0)</f>
        <v>0</v>
      </c>
      <c r="BG685" s="227">
        <f>IF(N685="zákl. přenesená",J685,0)</f>
        <v>0</v>
      </c>
      <c r="BH685" s="227">
        <f>IF(N685="sníž. přenesená",J685,0)</f>
        <v>0</v>
      </c>
      <c r="BI685" s="227">
        <f>IF(N685="nulová",J685,0)</f>
        <v>0</v>
      </c>
      <c r="BJ685" s="19" t="s">
        <v>80</v>
      </c>
      <c r="BK685" s="227">
        <f>ROUND(I685*H685,2)</f>
        <v>0</v>
      </c>
      <c r="BL685" s="19" t="s">
        <v>208</v>
      </c>
      <c r="BM685" s="226" t="s">
        <v>1882</v>
      </c>
    </row>
    <row r="686" spans="1:47" s="2" customFormat="1" ht="12">
      <c r="A686" s="40"/>
      <c r="B686" s="41"/>
      <c r="C686" s="42"/>
      <c r="D686" s="228" t="s">
        <v>199</v>
      </c>
      <c r="E686" s="42"/>
      <c r="F686" s="229" t="s">
        <v>1883</v>
      </c>
      <c r="G686" s="42"/>
      <c r="H686" s="42"/>
      <c r="I686" s="230"/>
      <c r="J686" s="42"/>
      <c r="K686" s="42"/>
      <c r="L686" s="46"/>
      <c r="M686" s="231"/>
      <c r="N686" s="232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199</v>
      </c>
      <c r="AU686" s="19" t="s">
        <v>82</v>
      </c>
    </row>
    <row r="687" spans="1:47" s="2" customFormat="1" ht="12">
      <c r="A687" s="40"/>
      <c r="B687" s="41"/>
      <c r="C687" s="42"/>
      <c r="D687" s="233" t="s">
        <v>201</v>
      </c>
      <c r="E687" s="42"/>
      <c r="F687" s="234" t="s">
        <v>1884</v>
      </c>
      <c r="G687" s="42"/>
      <c r="H687" s="42"/>
      <c r="I687" s="230"/>
      <c r="J687" s="42"/>
      <c r="K687" s="42"/>
      <c r="L687" s="46"/>
      <c r="M687" s="231"/>
      <c r="N687" s="232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201</v>
      </c>
      <c r="AU687" s="19" t="s">
        <v>82</v>
      </c>
    </row>
    <row r="688" spans="1:51" s="13" customFormat="1" ht="12">
      <c r="A688" s="13"/>
      <c r="B688" s="235"/>
      <c r="C688" s="236"/>
      <c r="D688" s="228" t="s">
        <v>203</v>
      </c>
      <c r="E688" s="237" t="s">
        <v>19</v>
      </c>
      <c r="F688" s="238" t="s">
        <v>1753</v>
      </c>
      <c r="G688" s="236"/>
      <c r="H688" s="237" t="s">
        <v>19</v>
      </c>
      <c r="I688" s="239"/>
      <c r="J688" s="236"/>
      <c r="K688" s="236"/>
      <c r="L688" s="240"/>
      <c r="M688" s="241"/>
      <c r="N688" s="242"/>
      <c r="O688" s="242"/>
      <c r="P688" s="242"/>
      <c r="Q688" s="242"/>
      <c r="R688" s="242"/>
      <c r="S688" s="242"/>
      <c r="T688" s="24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4" t="s">
        <v>203</v>
      </c>
      <c r="AU688" s="244" t="s">
        <v>82</v>
      </c>
      <c r="AV688" s="13" t="s">
        <v>80</v>
      </c>
      <c r="AW688" s="13" t="s">
        <v>34</v>
      </c>
      <c r="AX688" s="13" t="s">
        <v>72</v>
      </c>
      <c r="AY688" s="244" t="s">
        <v>190</v>
      </c>
    </row>
    <row r="689" spans="1:51" s="13" customFormat="1" ht="12">
      <c r="A689" s="13"/>
      <c r="B689" s="235"/>
      <c r="C689" s="236"/>
      <c r="D689" s="228" t="s">
        <v>203</v>
      </c>
      <c r="E689" s="237" t="s">
        <v>19</v>
      </c>
      <c r="F689" s="238" t="s">
        <v>310</v>
      </c>
      <c r="G689" s="236"/>
      <c r="H689" s="237" t="s">
        <v>19</v>
      </c>
      <c r="I689" s="239"/>
      <c r="J689" s="236"/>
      <c r="K689" s="236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203</v>
      </c>
      <c r="AU689" s="244" t="s">
        <v>82</v>
      </c>
      <c r="AV689" s="13" t="s">
        <v>80</v>
      </c>
      <c r="AW689" s="13" t="s">
        <v>34</v>
      </c>
      <c r="AX689" s="13" t="s">
        <v>72</v>
      </c>
      <c r="AY689" s="244" t="s">
        <v>190</v>
      </c>
    </row>
    <row r="690" spans="1:51" s="14" customFormat="1" ht="12">
      <c r="A690" s="14"/>
      <c r="B690" s="245"/>
      <c r="C690" s="246"/>
      <c r="D690" s="228" t="s">
        <v>203</v>
      </c>
      <c r="E690" s="247" t="s">
        <v>19</v>
      </c>
      <c r="F690" s="248" t="s">
        <v>1885</v>
      </c>
      <c r="G690" s="246"/>
      <c r="H690" s="249">
        <v>323.05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5" t="s">
        <v>203</v>
      </c>
      <c r="AU690" s="255" t="s">
        <v>82</v>
      </c>
      <c r="AV690" s="14" t="s">
        <v>82</v>
      </c>
      <c r="AW690" s="14" t="s">
        <v>34</v>
      </c>
      <c r="AX690" s="14" t="s">
        <v>72</v>
      </c>
      <c r="AY690" s="255" t="s">
        <v>190</v>
      </c>
    </row>
    <row r="691" spans="1:51" s="15" customFormat="1" ht="12">
      <c r="A691" s="15"/>
      <c r="B691" s="256"/>
      <c r="C691" s="257"/>
      <c r="D691" s="228" t="s">
        <v>203</v>
      </c>
      <c r="E691" s="258" t="s">
        <v>19</v>
      </c>
      <c r="F691" s="259" t="s">
        <v>207</v>
      </c>
      <c r="G691" s="257"/>
      <c r="H691" s="260">
        <v>323.05</v>
      </c>
      <c r="I691" s="261"/>
      <c r="J691" s="257"/>
      <c r="K691" s="257"/>
      <c r="L691" s="262"/>
      <c r="M691" s="263"/>
      <c r="N691" s="264"/>
      <c r="O691" s="264"/>
      <c r="P691" s="264"/>
      <c r="Q691" s="264"/>
      <c r="R691" s="264"/>
      <c r="S691" s="264"/>
      <c r="T691" s="26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6" t="s">
        <v>203</v>
      </c>
      <c r="AU691" s="266" t="s">
        <v>82</v>
      </c>
      <c r="AV691" s="15" t="s">
        <v>208</v>
      </c>
      <c r="AW691" s="15" t="s">
        <v>34</v>
      </c>
      <c r="AX691" s="15" t="s">
        <v>80</v>
      </c>
      <c r="AY691" s="266" t="s">
        <v>190</v>
      </c>
    </row>
    <row r="692" spans="1:65" s="2" customFormat="1" ht="37.8" customHeight="1">
      <c r="A692" s="40"/>
      <c r="B692" s="41"/>
      <c r="C692" s="215" t="s">
        <v>864</v>
      </c>
      <c r="D692" s="215" t="s">
        <v>192</v>
      </c>
      <c r="E692" s="216" t="s">
        <v>1886</v>
      </c>
      <c r="F692" s="217" t="s">
        <v>1887</v>
      </c>
      <c r="G692" s="218" t="s">
        <v>380</v>
      </c>
      <c r="H692" s="219">
        <v>23.075</v>
      </c>
      <c r="I692" s="220"/>
      <c r="J692" s="221">
        <f>ROUND(I692*H692,2)</f>
        <v>0</v>
      </c>
      <c r="K692" s="217" t="s">
        <v>196</v>
      </c>
      <c r="L692" s="46"/>
      <c r="M692" s="222" t="s">
        <v>19</v>
      </c>
      <c r="N692" s="223" t="s">
        <v>43</v>
      </c>
      <c r="O692" s="86"/>
      <c r="P692" s="224">
        <f>O692*H692</f>
        <v>0</v>
      </c>
      <c r="Q692" s="224">
        <v>0</v>
      </c>
      <c r="R692" s="224">
        <f>Q692*H692</f>
        <v>0</v>
      </c>
      <c r="S692" s="224">
        <v>0</v>
      </c>
      <c r="T692" s="225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6" t="s">
        <v>208</v>
      </c>
      <c r="AT692" s="226" t="s">
        <v>192</v>
      </c>
      <c r="AU692" s="226" t="s">
        <v>82</v>
      </c>
      <c r="AY692" s="19" t="s">
        <v>190</v>
      </c>
      <c r="BE692" s="227">
        <f>IF(N692="základní",J692,0)</f>
        <v>0</v>
      </c>
      <c r="BF692" s="227">
        <f>IF(N692="snížená",J692,0)</f>
        <v>0</v>
      </c>
      <c r="BG692" s="227">
        <f>IF(N692="zákl. přenesená",J692,0)</f>
        <v>0</v>
      </c>
      <c r="BH692" s="227">
        <f>IF(N692="sníž. přenesená",J692,0)</f>
        <v>0</v>
      </c>
      <c r="BI692" s="227">
        <f>IF(N692="nulová",J692,0)</f>
        <v>0</v>
      </c>
      <c r="BJ692" s="19" t="s">
        <v>80</v>
      </c>
      <c r="BK692" s="227">
        <f>ROUND(I692*H692,2)</f>
        <v>0</v>
      </c>
      <c r="BL692" s="19" t="s">
        <v>208</v>
      </c>
      <c r="BM692" s="226" t="s">
        <v>1888</v>
      </c>
    </row>
    <row r="693" spans="1:47" s="2" customFormat="1" ht="12">
      <c r="A693" s="40"/>
      <c r="B693" s="41"/>
      <c r="C693" s="42"/>
      <c r="D693" s="228" t="s">
        <v>199</v>
      </c>
      <c r="E693" s="42"/>
      <c r="F693" s="229" t="s">
        <v>1889</v>
      </c>
      <c r="G693" s="42"/>
      <c r="H693" s="42"/>
      <c r="I693" s="230"/>
      <c r="J693" s="42"/>
      <c r="K693" s="42"/>
      <c r="L693" s="46"/>
      <c r="M693" s="231"/>
      <c r="N693" s="232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199</v>
      </c>
      <c r="AU693" s="19" t="s">
        <v>82</v>
      </c>
    </row>
    <row r="694" spans="1:47" s="2" customFormat="1" ht="12">
      <c r="A694" s="40"/>
      <c r="B694" s="41"/>
      <c r="C694" s="42"/>
      <c r="D694" s="233" t="s">
        <v>201</v>
      </c>
      <c r="E694" s="42"/>
      <c r="F694" s="234" t="s">
        <v>1890</v>
      </c>
      <c r="G694" s="42"/>
      <c r="H694" s="42"/>
      <c r="I694" s="230"/>
      <c r="J694" s="42"/>
      <c r="K694" s="42"/>
      <c r="L694" s="46"/>
      <c r="M694" s="231"/>
      <c r="N694" s="232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201</v>
      </c>
      <c r="AU694" s="19" t="s">
        <v>82</v>
      </c>
    </row>
    <row r="695" spans="1:51" s="13" customFormat="1" ht="12">
      <c r="A695" s="13"/>
      <c r="B695" s="235"/>
      <c r="C695" s="236"/>
      <c r="D695" s="228" t="s">
        <v>203</v>
      </c>
      <c r="E695" s="237" t="s">
        <v>19</v>
      </c>
      <c r="F695" s="238" t="s">
        <v>1891</v>
      </c>
      <c r="G695" s="236"/>
      <c r="H695" s="237" t="s">
        <v>19</v>
      </c>
      <c r="I695" s="239"/>
      <c r="J695" s="236"/>
      <c r="K695" s="236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203</v>
      </c>
      <c r="AU695" s="244" t="s">
        <v>82</v>
      </c>
      <c r="AV695" s="13" t="s">
        <v>80</v>
      </c>
      <c r="AW695" s="13" t="s">
        <v>34</v>
      </c>
      <c r="AX695" s="13" t="s">
        <v>72</v>
      </c>
      <c r="AY695" s="244" t="s">
        <v>190</v>
      </c>
    </row>
    <row r="696" spans="1:51" s="13" customFormat="1" ht="12">
      <c r="A696" s="13"/>
      <c r="B696" s="235"/>
      <c r="C696" s="236"/>
      <c r="D696" s="228" t="s">
        <v>203</v>
      </c>
      <c r="E696" s="237" t="s">
        <v>19</v>
      </c>
      <c r="F696" s="238" t="s">
        <v>1892</v>
      </c>
      <c r="G696" s="236"/>
      <c r="H696" s="237" t="s">
        <v>19</v>
      </c>
      <c r="I696" s="239"/>
      <c r="J696" s="236"/>
      <c r="K696" s="236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203</v>
      </c>
      <c r="AU696" s="244" t="s">
        <v>82</v>
      </c>
      <c r="AV696" s="13" t="s">
        <v>80</v>
      </c>
      <c r="AW696" s="13" t="s">
        <v>34</v>
      </c>
      <c r="AX696" s="13" t="s">
        <v>72</v>
      </c>
      <c r="AY696" s="244" t="s">
        <v>190</v>
      </c>
    </row>
    <row r="697" spans="1:51" s="14" customFormat="1" ht="12">
      <c r="A697" s="14"/>
      <c r="B697" s="245"/>
      <c r="C697" s="246"/>
      <c r="D697" s="228" t="s">
        <v>203</v>
      </c>
      <c r="E697" s="247" t="s">
        <v>19</v>
      </c>
      <c r="F697" s="248" t="s">
        <v>1877</v>
      </c>
      <c r="G697" s="246"/>
      <c r="H697" s="249">
        <v>15.725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203</v>
      </c>
      <c r="AU697" s="255" t="s">
        <v>82</v>
      </c>
      <c r="AV697" s="14" t="s">
        <v>82</v>
      </c>
      <c r="AW697" s="14" t="s">
        <v>34</v>
      </c>
      <c r="AX697" s="14" t="s">
        <v>72</v>
      </c>
      <c r="AY697" s="255" t="s">
        <v>190</v>
      </c>
    </row>
    <row r="698" spans="1:51" s="13" customFormat="1" ht="12">
      <c r="A698" s="13"/>
      <c r="B698" s="235"/>
      <c r="C698" s="236"/>
      <c r="D698" s="228" t="s">
        <v>203</v>
      </c>
      <c r="E698" s="237" t="s">
        <v>19</v>
      </c>
      <c r="F698" s="238" t="s">
        <v>1878</v>
      </c>
      <c r="G698" s="236"/>
      <c r="H698" s="237" t="s">
        <v>19</v>
      </c>
      <c r="I698" s="239"/>
      <c r="J698" s="236"/>
      <c r="K698" s="236"/>
      <c r="L698" s="240"/>
      <c r="M698" s="241"/>
      <c r="N698" s="242"/>
      <c r="O698" s="242"/>
      <c r="P698" s="242"/>
      <c r="Q698" s="242"/>
      <c r="R698" s="242"/>
      <c r="S698" s="242"/>
      <c r="T698" s="24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4" t="s">
        <v>203</v>
      </c>
      <c r="AU698" s="244" t="s">
        <v>82</v>
      </c>
      <c r="AV698" s="13" t="s">
        <v>80</v>
      </c>
      <c r="AW698" s="13" t="s">
        <v>34</v>
      </c>
      <c r="AX698" s="13" t="s">
        <v>72</v>
      </c>
      <c r="AY698" s="244" t="s">
        <v>190</v>
      </c>
    </row>
    <row r="699" spans="1:51" s="14" customFormat="1" ht="12">
      <c r="A699" s="14"/>
      <c r="B699" s="245"/>
      <c r="C699" s="246"/>
      <c r="D699" s="228" t="s">
        <v>203</v>
      </c>
      <c r="E699" s="247" t="s">
        <v>19</v>
      </c>
      <c r="F699" s="248" t="s">
        <v>1879</v>
      </c>
      <c r="G699" s="246"/>
      <c r="H699" s="249">
        <v>7.35</v>
      </c>
      <c r="I699" s="250"/>
      <c r="J699" s="246"/>
      <c r="K699" s="246"/>
      <c r="L699" s="251"/>
      <c r="M699" s="252"/>
      <c r="N699" s="253"/>
      <c r="O699" s="253"/>
      <c r="P699" s="253"/>
      <c r="Q699" s="253"/>
      <c r="R699" s="253"/>
      <c r="S699" s="253"/>
      <c r="T699" s="25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5" t="s">
        <v>203</v>
      </c>
      <c r="AU699" s="255" t="s">
        <v>82</v>
      </c>
      <c r="AV699" s="14" t="s">
        <v>82</v>
      </c>
      <c r="AW699" s="14" t="s">
        <v>34</v>
      </c>
      <c r="AX699" s="14" t="s">
        <v>72</v>
      </c>
      <c r="AY699" s="255" t="s">
        <v>190</v>
      </c>
    </row>
    <row r="700" spans="1:51" s="15" customFormat="1" ht="12">
      <c r="A700" s="15"/>
      <c r="B700" s="256"/>
      <c r="C700" s="257"/>
      <c r="D700" s="228" t="s">
        <v>203</v>
      </c>
      <c r="E700" s="258" t="s">
        <v>19</v>
      </c>
      <c r="F700" s="259" t="s">
        <v>207</v>
      </c>
      <c r="G700" s="257"/>
      <c r="H700" s="260">
        <v>23.075</v>
      </c>
      <c r="I700" s="261"/>
      <c r="J700" s="257"/>
      <c r="K700" s="257"/>
      <c r="L700" s="262"/>
      <c r="M700" s="263"/>
      <c r="N700" s="264"/>
      <c r="O700" s="264"/>
      <c r="P700" s="264"/>
      <c r="Q700" s="264"/>
      <c r="R700" s="264"/>
      <c r="S700" s="264"/>
      <c r="T700" s="26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66" t="s">
        <v>203</v>
      </c>
      <c r="AU700" s="266" t="s">
        <v>82</v>
      </c>
      <c r="AV700" s="15" t="s">
        <v>208</v>
      </c>
      <c r="AW700" s="15" t="s">
        <v>34</v>
      </c>
      <c r="AX700" s="15" t="s">
        <v>80</v>
      </c>
      <c r="AY700" s="266" t="s">
        <v>190</v>
      </c>
    </row>
    <row r="701" spans="1:63" s="12" customFormat="1" ht="22.8" customHeight="1">
      <c r="A701" s="12"/>
      <c r="B701" s="199"/>
      <c r="C701" s="200"/>
      <c r="D701" s="201" t="s">
        <v>71</v>
      </c>
      <c r="E701" s="213" t="s">
        <v>890</v>
      </c>
      <c r="F701" s="213" t="s">
        <v>891</v>
      </c>
      <c r="G701" s="200"/>
      <c r="H701" s="200"/>
      <c r="I701" s="203"/>
      <c r="J701" s="214">
        <f>BK701</f>
        <v>0</v>
      </c>
      <c r="K701" s="200"/>
      <c r="L701" s="205"/>
      <c r="M701" s="206"/>
      <c r="N701" s="207"/>
      <c r="O701" s="207"/>
      <c r="P701" s="208">
        <f>SUM(P702:P704)</f>
        <v>0</v>
      </c>
      <c r="Q701" s="207"/>
      <c r="R701" s="208">
        <f>SUM(R702:R704)</f>
        <v>0</v>
      </c>
      <c r="S701" s="207"/>
      <c r="T701" s="209">
        <f>SUM(T702:T704)</f>
        <v>0</v>
      </c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10" t="s">
        <v>80</v>
      </c>
      <c r="AT701" s="211" t="s">
        <v>71</v>
      </c>
      <c r="AU701" s="211" t="s">
        <v>80</v>
      </c>
      <c r="AY701" s="210" t="s">
        <v>190</v>
      </c>
      <c r="BK701" s="212">
        <f>SUM(BK702:BK704)</f>
        <v>0</v>
      </c>
    </row>
    <row r="702" spans="1:65" s="2" customFormat="1" ht="33" customHeight="1">
      <c r="A702" s="40"/>
      <c r="B702" s="41"/>
      <c r="C702" s="215" t="s">
        <v>871</v>
      </c>
      <c r="D702" s="215" t="s">
        <v>192</v>
      </c>
      <c r="E702" s="216" t="s">
        <v>893</v>
      </c>
      <c r="F702" s="217" t="s">
        <v>894</v>
      </c>
      <c r="G702" s="218" t="s">
        <v>380</v>
      </c>
      <c r="H702" s="219">
        <v>430.237</v>
      </c>
      <c r="I702" s="220"/>
      <c r="J702" s="221">
        <f>ROUND(I702*H702,2)</f>
        <v>0</v>
      </c>
      <c r="K702" s="217" t="s">
        <v>196</v>
      </c>
      <c r="L702" s="46"/>
      <c r="M702" s="222" t="s">
        <v>19</v>
      </c>
      <c r="N702" s="223" t="s">
        <v>43</v>
      </c>
      <c r="O702" s="86"/>
      <c r="P702" s="224">
        <f>O702*H702</f>
        <v>0</v>
      </c>
      <c r="Q702" s="224">
        <v>0</v>
      </c>
      <c r="R702" s="224">
        <f>Q702*H702</f>
        <v>0</v>
      </c>
      <c r="S702" s="224">
        <v>0</v>
      </c>
      <c r="T702" s="225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6" t="s">
        <v>208</v>
      </c>
      <c r="AT702" s="226" t="s">
        <v>192</v>
      </c>
      <c r="AU702" s="226" t="s">
        <v>82</v>
      </c>
      <c r="AY702" s="19" t="s">
        <v>190</v>
      </c>
      <c r="BE702" s="227">
        <f>IF(N702="základní",J702,0)</f>
        <v>0</v>
      </c>
      <c r="BF702" s="227">
        <f>IF(N702="snížená",J702,0)</f>
        <v>0</v>
      </c>
      <c r="BG702" s="227">
        <f>IF(N702="zákl. přenesená",J702,0)</f>
        <v>0</v>
      </c>
      <c r="BH702" s="227">
        <f>IF(N702="sníž. přenesená",J702,0)</f>
        <v>0</v>
      </c>
      <c r="BI702" s="227">
        <f>IF(N702="nulová",J702,0)</f>
        <v>0</v>
      </c>
      <c r="BJ702" s="19" t="s">
        <v>80</v>
      </c>
      <c r="BK702" s="227">
        <f>ROUND(I702*H702,2)</f>
        <v>0</v>
      </c>
      <c r="BL702" s="19" t="s">
        <v>208</v>
      </c>
      <c r="BM702" s="226" t="s">
        <v>1893</v>
      </c>
    </row>
    <row r="703" spans="1:47" s="2" customFormat="1" ht="12">
      <c r="A703" s="40"/>
      <c r="B703" s="41"/>
      <c r="C703" s="42"/>
      <c r="D703" s="228" t="s">
        <v>199</v>
      </c>
      <c r="E703" s="42"/>
      <c r="F703" s="229" t="s">
        <v>896</v>
      </c>
      <c r="G703" s="42"/>
      <c r="H703" s="42"/>
      <c r="I703" s="230"/>
      <c r="J703" s="42"/>
      <c r="K703" s="42"/>
      <c r="L703" s="46"/>
      <c r="M703" s="231"/>
      <c r="N703" s="232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199</v>
      </c>
      <c r="AU703" s="19" t="s">
        <v>82</v>
      </c>
    </row>
    <row r="704" spans="1:47" s="2" customFormat="1" ht="12">
      <c r="A704" s="40"/>
      <c r="B704" s="41"/>
      <c r="C704" s="42"/>
      <c r="D704" s="233" t="s">
        <v>201</v>
      </c>
      <c r="E704" s="42"/>
      <c r="F704" s="234" t="s">
        <v>897</v>
      </c>
      <c r="G704" s="42"/>
      <c r="H704" s="42"/>
      <c r="I704" s="230"/>
      <c r="J704" s="42"/>
      <c r="K704" s="42"/>
      <c r="L704" s="46"/>
      <c r="M704" s="231"/>
      <c r="N704" s="232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201</v>
      </c>
      <c r="AU704" s="19" t="s">
        <v>82</v>
      </c>
    </row>
    <row r="705" spans="1:63" s="12" customFormat="1" ht="25.9" customHeight="1">
      <c r="A705" s="12"/>
      <c r="B705" s="199"/>
      <c r="C705" s="200"/>
      <c r="D705" s="201" t="s">
        <v>71</v>
      </c>
      <c r="E705" s="202" t="s">
        <v>898</v>
      </c>
      <c r="F705" s="202" t="s">
        <v>899</v>
      </c>
      <c r="G705" s="200"/>
      <c r="H705" s="200"/>
      <c r="I705" s="203"/>
      <c r="J705" s="204">
        <f>BK705</f>
        <v>0</v>
      </c>
      <c r="K705" s="200"/>
      <c r="L705" s="205"/>
      <c r="M705" s="206"/>
      <c r="N705" s="207"/>
      <c r="O705" s="207"/>
      <c r="P705" s="208">
        <f>P706+P723</f>
        <v>0</v>
      </c>
      <c r="Q705" s="207"/>
      <c r="R705" s="208">
        <f>R706+R723</f>
        <v>0.93759554</v>
      </c>
      <c r="S705" s="207"/>
      <c r="T705" s="209">
        <f>T706+T723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10" t="s">
        <v>82</v>
      </c>
      <c r="AT705" s="211" t="s">
        <v>71</v>
      </c>
      <c r="AU705" s="211" t="s">
        <v>72</v>
      </c>
      <c r="AY705" s="210" t="s">
        <v>190</v>
      </c>
      <c r="BK705" s="212">
        <f>BK706+BK723</f>
        <v>0</v>
      </c>
    </row>
    <row r="706" spans="1:63" s="12" customFormat="1" ht="22.8" customHeight="1">
      <c r="A706" s="12"/>
      <c r="B706" s="199"/>
      <c r="C706" s="200"/>
      <c r="D706" s="201" t="s">
        <v>71</v>
      </c>
      <c r="E706" s="213" t="s">
        <v>900</v>
      </c>
      <c r="F706" s="213" t="s">
        <v>901</v>
      </c>
      <c r="G706" s="200"/>
      <c r="H706" s="200"/>
      <c r="I706" s="203"/>
      <c r="J706" s="214">
        <f>BK706</f>
        <v>0</v>
      </c>
      <c r="K706" s="200"/>
      <c r="L706" s="205"/>
      <c r="M706" s="206"/>
      <c r="N706" s="207"/>
      <c r="O706" s="207"/>
      <c r="P706" s="208">
        <f>SUM(P707:P722)</f>
        <v>0</v>
      </c>
      <c r="Q706" s="207"/>
      <c r="R706" s="208">
        <f>SUM(R707:R722)</f>
        <v>0.9156</v>
      </c>
      <c r="S706" s="207"/>
      <c r="T706" s="209">
        <f>SUM(T707:T722)</f>
        <v>0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10" t="s">
        <v>82</v>
      </c>
      <c r="AT706" s="211" t="s">
        <v>71</v>
      </c>
      <c r="AU706" s="211" t="s">
        <v>80</v>
      </c>
      <c r="AY706" s="210" t="s">
        <v>190</v>
      </c>
      <c r="BK706" s="212">
        <f>SUM(BK707:BK722)</f>
        <v>0</v>
      </c>
    </row>
    <row r="707" spans="1:65" s="2" customFormat="1" ht="24.15" customHeight="1">
      <c r="A707" s="40"/>
      <c r="B707" s="41"/>
      <c r="C707" s="215" t="s">
        <v>879</v>
      </c>
      <c r="D707" s="215" t="s">
        <v>192</v>
      </c>
      <c r="E707" s="216" t="s">
        <v>903</v>
      </c>
      <c r="F707" s="217" t="s">
        <v>904</v>
      </c>
      <c r="G707" s="218" t="s">
        <v>414</v>
      </c>
      <c r="H707" s="219">
        <v>872</v>
      </c>
      <c r="I707" s="220"/>
      <c r="J707" s="221">
        <f>ROUND(I707*H707,2)</f>
        <v>0</v>
      </c>
      <c r="K707" s="217" t="s">
        <v>196</v>
      </c>
      <c r="L707" s="46"/>
      <c r="M707" s="222" t="s">
        <v>19</v>
      </c>
      <c r="N707" s="223" t="s">
        <v>43</v>
      </c>
      <c r="O707" s="86"/>
      <c r="P707" s="224">
        <f>O707*H707</f>
        <v>0</v>
      </c>
      <c r="Q707" s="224">
        <v>5E-05</v>
      </c>
      <c r="R707" s="224">
        <f>Q707*H707</f>
        <v>0.0436</v>
      </c>
      <c r="S707" s="224">
        <v>0</v>
      </c>
      <c r="T707" s="225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6" t="s">
        <v>197</v>
      </c>
      <c r="AT707" s="226" t="s">
        <v>192</v>
      </c>
      <c r="AU707" s="226" t="s">
        <v>82</v>
      </c>
      <c r="AY707" s="19" t="s">
        <v>190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19" t="s">
        <v>80</v>
      </c>
      <c r="BK707" s="227">
        <f>ROUND(I707*H707,2)</f>
        <v>0</v>
      </c>
      <c r="BL707" s="19" t="s">
        <v>197</v>
      </c>
      <c r="BM707" s="226" t="s">
        <v>1894</v>
      </c>
    </row>
    <row r="708" spans="1:47" s="2" customFormat="1" ht="12">
      <c r="A708" s="40"/>
      <c r="B708" s="41"/>
      <c r="C708" s="42"/>
      <c r="D708" s="228" t="s">
        <v>199</v>
      </c>
      <c r="E708" s="42"/>
      <c r="F708" s="229" t="s">
        <v>906</v>
      </c>
      <c r="G708" s="42"/>
      <c r="H708" s="42"/>
      <c r="I708" s="230"/>
      <c r="J708" s="42"/>
      <c r="K708" s="42"/>
      <c r="L708" s="46"/>
      <c r="M708" s="231"/>
      <c r="N708" s="232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199</v>
      </c>
      <c r="AU708" s="19" t="s">
        <v>82</v>
      </c>
    </row>
    <row r="709" spans="1:47" s="2" customFormat="1" ht="12">
      <c r="A709" s="40"/>
      <c r="B709" s="41"/>
      <c r="C709" s="42"/>
      <c r="D709" s="233" t="s">
        <v>201</v>
      </c>
      <c r="E709" s="42"/>
      <c r="F709" s="234" t="s">
        <v>907</v>
      </c>
      <c r="G709" s="42"/>
      <c r="H709" s="42"/>
      <c r="I709" s="230"/>
      <c r="J709" s="42"/>
      <c r="K709" s="42"/>
      <c r="L709" s="46"/>
      <c r="M709" s="231"/>
      <c r="N709" s="232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201</v>
      </c>
      <c r="AU709" s="19" t="s">
        <v>82</v>
      </c>
    </row>
    <row r="710" spans="1:51" s="13" customFormat="1" ht="12">
      <c r="A710" s="13"/>
      <c r="B710" s="235"/>
      <c r="C710" s="236"/>
      <c r="D710" s="228" t="s">
        <v>203</v>
      </c>
      <c r="E710" s="237" t="s">
        <v>19</v>
      </c>
      <c r="F710" s="238" t="s">
        <v>1860</v>
      </c>
      <c r="G710" s="236"/>
      <c r="H710" s="237" t="s">
        <v>19</v>
      </c>
      <c r="I710" s="239"/>
      <c r="J710" s="236"/>
      <c r="K710" s="236"/>
      <c r="L710" s="240"/>
      <c r="M710" s="241"/>
      <c r="N710" s="242"/>
      <c r="O710" s="242"/>
      <c r="P710" s="242"/>
      <c r="Q710" s="242"/>
      <c r="R710" s="242"/>
      <c r="S710" s="242"/>
      <c r="T710" s="24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4" t="s">
        <v>203</v>
      </c>
      <c r="AU710" s="244" t="s">
        <v>82</v>
      </c>
      <c r="AV710" s="13" t="s">
        <v>80</v>
      </c>
      <c r="AW710" s="13" t="s">
        <v>34</v>
      </c>
      <c r="AX710" s="13" t="s">
        <v>72</v>
      </c>
      <c r="AY710" s="244" t="s">
        <v>190</v>
      </c>
    </row>
    <row r="711" spans="1:51" s="13" customFormat="1" ht="12">
      <c r="A711" s="13"/>
      <c r="B711" s="235"/>
      <c r="C711" s="236"/>
      <c r="D711" s="228" t="s">
        <v>203</v>
      </c>
      <c r="E711" s="237" t="s">
        <v>19</v>
      </c>
      <c r="F711" s="238" t="s">
        <v>908</v>
      </c>
      <c r="G711" s="236"/>
      <c r="H711" s="237" t="s">
        <v>19</v>
      </c>
      <c r="I711" s="239"/>
      <c r="J711" s="236"/>
      <c r="K711" s="236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203</v>
      </c>
      <c r="AU711" s="244" t="s">
        <v>82</v>
      </c>
      <c r="AV711" s="13" t="s">
        <v>80</v>
      </c>
      <c r="AW711" s="13" t="s">
        <v>34</v>
      </c>
      <c r="AX711" s="13" t="s">
        <v>72</v>
      </c>
      <c r="AY711" s="244" t="s">
        <v>190</v>
      </c>
    </row>
    <row r="712" spans="1:51" s="14" customFormat="1" ht="12">
      <c r="A712" s="14"/>
      <c r="B712" s="245"/>
      <c r="C712" s="246"/>
      <c r="D712" s="228" t="s">
        <v>203</v>
      </c>
      <c r="E712" s="247" t="s">
        <v>19</v>
      </c>
      <c r="F712" s="248" t="s">
        <v>909</v>
      </c>
      <c r="G712" s="246"/>
      <c r="H712" s="249">
        <v>872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203</v>
      </c>
      <c r="AU712" s="255" t="s">
        <v>82</v>
      </c>
      <c r="AV712" s="14" t="s">
        <v>82</v>
      </c>
      <c r="AW712" s="14" t="s">
        <v>34</v>
      </c>
      <c r="AX712" s="14" t="s">
        <v>72</v>
      </c>
      <c r="AY712" s="255" t="s">
        <v>190</v>
      </c>
    </row>
    <row r="713" spans="1:51" s="15" customFormat="1" ht="12">
      <c r="A713" s="15"/>
      <c r="B713" s="256"/>
      <c r="C713" s="257"/>
      <c r="D713" s="228" t="s">
        <v>203</v>
      </c>
      <c r="E713" s="258" t="s">
        <v>19</v>
      </c>
      <c r="F713" s="259" t="s">
        <v>207</v>
      </c>
      <c r="G713" s="257"/>
      <c r="H713" s="260">
        <v>872</v>
      </c>
      <c r="I713" s="261"/>
      <c r="J713" s="257"/>
      <c r="K713" s="257"/>
      <c r="L713" s="262"/>
      <c r="M713" s="263"/>
      <c r="N713" s="264"/>
      <c r="O713" s="264"/>
      <c r="P713" s="264"/>
      <c r="Q713" s="264"/>
      <c r="R713" s="264"/>
      <c r="S713" s="264"/>
      <c r="T713" s="26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6" t="s">
        <v>203</v>
      </c>
      <c r="AU713" s="266" t="s">
        <v>82</v>
      </c>
      <c r="AV713" s="15" t="s">
        <v>208</v>
      </c>
      <c r="AW713" s="15" t="s">
        <v>34</v>
      </c>
      <c r="AX713" s="15" t="s">
        <v>80</v>
      </c>
      <c r="AY713" s="266" t="s">
        <v>190</v>
      </c>
    </row>
    <row r="714" spans="1:65" s="2" customFormat="1" ht="16.5" customHeight="1">
      <c r="A714" s="40"/>
      <c r="B714" s="41"/>
      <c r="C714" s="268" t="s">
        <v>892</v>
      </c>
      <c r="D714" s="268" t="s">
        <v>411</v>
      </c>
      <c r="E714" s="269" t="s">
        <v>911</v>
      </c>
      <c r="F714" s="270" t="s">
        <v>912</v>
      </c>
      <c r="G714" s="271" t="s">
        <v>414</v>
      </c>
      <c r="H714" s="272">
        <v>872</v>
      </c>
      <c r="I714" s="273"/>
      <c r="J714" s="274">
        <f>ROUND(I714*H714,2)</f>
        <v>0</v>
      </c>
      <c r="K714" s="270" t="s">
        <v>19</v>
      </c>
      <c r="L714" s="275"/>
      <c r="M714" s="276" t="s">
        <v>19</v>
      </c>
      <c r="N714" s="277" t="s">
        <v>43</v>
      </c>
      <c r="O714" s="86"/>
      <c r="P714" s="224">
        <f>O714*H714</f>
        <v>0</v>
      </c>
      <c r="Q714" s="224">
        <v>0.001</v>
      </c>
      <c r="R714" s="224">
        <f>Q714*H714</f>
        <v>0.872</v>
      </c>
      <c r="S714" s="224">
        <v>0</v>
      </c>
      <c r="T714" s="225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6" t="s">
        <v>483</v>
      </c>
      <c r="AT714" s="226" t="s">
        <v>411</v>
      </c>
      <c r="AU714" s="226" t="s">
        <v>82</v>
      </c>
      <c r="AY714" s="19" t="s">
        <v>190</v>
      </c>
      <c r="BE714" s="227">
        <f>IF(N714="základní",J714,0)</f>
        <v>0</v>
      </c>
      <c r="BF714" s="227">
        <f>IF(N714="snížená",J714,0)</f>
        <v>0</v>
      </c>
      <c r="BG714" s="227">
        <f>IF(N714="zákl. přenesená",J714,0)</f>
        <v>0</v>
      </c>
      <c r="BH714" s="227">
        <f>IF(N714="sníž. přenesená",J714,0)</f>
        <v>0</v>
      </c>
      <c r="BI714" s="227">
        <f>IF(N714="nulová",J714,0)</f>
        <v>0</v>
      </c>
      <c r="BJ714" s="19" t="s">
        <v>80</v>
      </c>
      <c r="BK714" s="227">
        <f>ROUND(I714*H714,2)</f>
        <v>0</v>
      </c>
      <c r="BL714" s="19" t="s">
        <v>197</v>
      </c>
      <c r="BM714" s="226" t="s">
        <v>1895</v>
      </c>
    </row>
    <row r="715" spans="1:47" s="2" customFormat="1" ht="12">
      <c r="A715" s="40"/>
      <c r="B715" s="41"/>
      <c r="C715" s="42"/>
      <c r="D715" s="228" t="s">
        <v>199</v>
      </c>
      <c r="E715" s="42"/>
      <c r="F715" s="229" t="s">
        <v>914</v>
      </c>
      <c r="G715" s="42"/>
      <c r="H715" s="42"/>
      <c r="I715" s="230"/>
      <c r="J715" s="42"/>
      <c r="K715" s="42"/>
      <c r="L715" s="46"/>
      <c r="M715" s="231"/>
      <c r="N715" s="232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199</v>
      </c>
      <c r="AU715" s="19" t="s">
        <v>82</v>
      </c>
    </row>
    <row r="716" spans="1:51" s="13" customFormat="1" ht="12">
      <c r="A716" s="13"/>
      <c r="B716" s="235"/>
      <c r="C716" s="236"/>
      <c r="D716" s="228" t="s">
        <v>203</v>
      </c>
      <c r="E716" s="237" t="s">
        <v>19</v>
      </c>
      <c r="F716" s="238" t="s">
        <v>915</v>
      </c>
      <c r="G716" s="236"/>
      <c r="H716" s="237" t="s">
        <v>19</v>
      </c>
      <c r="I716" s="239"/>
      <c r="J716" s="236"/>
      <c r="K716" s="236"/>
      <c r="L716" s="240"/>
      <c r="M716" s="241"/>
      <c r="N716" s="242"/>
      <c r="O716" s="242"/>
      <c r="P716" s="242"/>
      <c r="Q716" s="242"/>
      <c r="R716" s="242"/>
      <c r="S716" s="242"/>
      <c r="T716" s="24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4" t="s">
        <v>203</v>
      </c>
      <c r="AU716" s="244" t="s">
        <v>82</v>
      </c>
      <c r="AV716" s="13" t="s">
        <v>80</v>
      </c>
      <c r="AW716" s="13" t="s">
        <v>34</v>
      </c>
      <c r="AX716" s="13" t="s">
        <v>72</v>
      </c>
      <c r="AY716" s="244" t="s">
        <v>190</v>
      </c>
    </row>
    <row r="717" spans="1:51" s="13" customFormat="1" ht="12">
      <c r="A717" s="13"/>
      <c r="B717" s="235"/>
      <c r="C717" s="236"/>
      <c r="D717" s="228" t="s">
        <v>203</v>
      </c>
      <c r="E717" s="237" t="s">
        <v>19</v>
      </c>
      <c r="F717" s="238" t="s">
        <v>916</v>
      </c>
      <c r="G717" s="236"/>
      <c r="H717" s="237" t="s">
        <v>19</v>
      </c>
      <c r="I717" s="239"/>
      <c r="J717" s="236"/>
      <c r="K717" s="236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203</v>
      </c>
      <c r="AU717" s="244" t="s">
        <v>82</v>
      </c>
      <c r="AV717" s="13" t="s">
        <v>80</v>
      </c>
      <c r="AW717" s="13" t="s">
        <v>34</v>
      </c>
      <c r="AX717" s="13" t="s">
        <v>72</v>
      </c>
      <c r="AY717" s="244" t="s">
        <v>190</v>
      </c>
    </row>
    <row r="718" spans="1:51" s="14" customFormat="1" ht="12">
      <c r="A718" s="14"/>
      <c r="B718" s="245"/>
      <c r="C718" s="246"/>
      <c r="D718" s="228" t="s">
        <v>203</v>
      </c>
      <c r="E718" s="247" t="s">
        <v>19</v>
      </c>
      <c r="F718" s="248" t="s">
        <v>909</v>
      </c>
      <c r="G718" s="246"/>
      <c r="H718" s="249">
        <v>872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203</v>
      </c>
      <c r="AU718" s="255" t="s">
        <v>82</v>
      </c>
      <c r="AV718" s="14" t="s">
        <v>82</v>
      </c>
      <c r="AW718" s="14" t="s">
        <v>34</v>
      </c>
      <c r="AX718" s="14" t="s">
        <v>72</v>
      </c>
      <c r="AY718" s="255" t="s">
        <v>190</v>
      </c>
    </row>
    <row r="719" spans="1:51" s="15" customFormat="1" ht="12">
      <c r="A719" s="15"/>
      <c r="B719" s="256"/>
      <c r="C719" s="257"/>
      <c r="D719" s="228" t="s">
        <v>203</v>
      </c>
      <c r="E719" s="258" t="s">
        <v>19</v>
      </c>
      <c r="F719" s="259" t="s">
        <v>207</v>
      </c>
      <c r="G719" s="257"/>
      <c r="H719" s="260">
        <v>872</v>
      </c>
      <c r="I719" s="261"/>
      <c r="J719" s="257"/>
      <c r="K719" s="257"/>
      <c r="L719" s="262"/>
      <c r="M719" s="263"/>
      <c r="N719" s="264"/>
      <c r="O719" s="264"/>
      <c r="P719" s="264"/>
      <c r="Q719" s="264"/>
      <c r="R719" s="264"/>
      <c r="S719" s="264"/>
      <c r="T719" s="26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6" t="s">
        <v>203</v>
      </c>
      <c r="AU719" s="266" t="s">
        <v>82</v>
      </c>
      <c r="AV719" s="15" t="s">
        <v>208</v>
      </c>
      <c r="AW719" s="15" t="s">
        <v>34</v>
      </c>
      <c r="AX719" s="15" t="s">
        <v>80</v>
      </c>
      <c r="AY719" s="266" t="s">
        <v>190</v>
      </c>
    </row>
    <row r="720" spans="1:65" s="2" customFormat="1" ht="24.15" customHeight="1">
      <c r="A720" s="40"/>
      <c r="B720" s="41"/>
      <c r="C720" s="215" t="s">
        <v>902</v>
      </c>
      <c r="D720" s="215" t="s">
        <v>192</v>
      </c>
      <c r="E720" s="216" t="s">
        <v>918</v>
      </c>
      <c r="F720" s="217" t="s">
        <v>919</v>
      </c>
      <c r="G720" s="218" t="s">
        <v>380</v>
      </c>
      <c r="H720" s="219">
        <v>0.916</v>
      </c>
      <c r="I720" s="220"/>
      <c r="J720" s="221">
        <f>ROUND(I720*H720,2)</f>
        <v>0</v>
      </c>
      <c r="K720" s="217" t="s">
        <v>196</v>
      </c>
      <c r="L720" s="46"/>
      <c r="M720" s="222" t="s">
        <v>19</v>
      </c>
      <c r="N720" s="223" t="s">
        <v>43</v>
      </c>
      <c r="O720" s="86"/>
      <c r="P720" s="224">
        <f>O720*H720</f>
        <v>0</v>
      </c>
      <c r="Q720" s="224">
        <v>0</v>
      </c>
      <c r="R720" s="224">
        <f>Q720*H720</f>
        <v>0</v>
      </c>
      <c r="S720" s="224">
        <v>0</v>
      </c>
      <c r="T720" s="225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6" t="s">
        <v>197</v>
      </c>
      <c r="AT720" s="226" t="s">
        <v>192</v>
      </c>
      <c r="AU720" s="226" t="s">
        <v>82</v>
      </c>
      <c r="AY720" s="19" t="s">
        <v>190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19" t="s">
        <v>80</v>
      </c>
      <c r="BK720" s="227">
        <f>ROUND(I720*H720,2)</f>
        <v>0</v>
      </c>
      <c r="BL720" s="19" t="s">
        <v>197</v>
      </c>
      <c r="BM720" s="226" t="s">
        <v>1896</v>
      </c>
    </row>
    <row r="721" spans="1:47" s="2" customFormat="1" ht="12">
      <c r="A721" s="40"/>
      <c r="B721" s="41"/>
      <c r="C721" s="42"/>
      <c r="D721" s="228" t="s">
        <v>199</v>
      </c>
      <c r="E721" s="42"/>
      <c r="F721" s="229" t="s">
        <v>921</v>
      </c>
      <c r="G721" s="42"/>
      <c r="H721" s="42"/>
      <c r="I721" s="230"/>
      <c r="J721" s="42"/>
      <c r="K721" s="42"/>
      <c r="L721" s="46"/>
      <c r="M721" s="231"/>
      <c r="N721" s="232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199</v>
      </c>
      <c r="AU721" s="19" t="s">
        <v>82</v>
      </c>
    </row>
    <row r="722" spans="1:47" s="2" customFormat="1" ht="12">
      <c r="A722" s="40"/>
      <c r="B722" s="41"/>
      <c r="C722" s="42"/>
      <c r="D722" s="233" t="s">
        <v>201</v>
      </c>
      <c r="E722" s="42"/>
      <c r="F722" s="234" t="s">
        <v>922</v>
      </c>
      <c r="G722" s="42"/>
      <c r="H722" s="42"/>
      <c r="I722" s="230"/>
      <c r="J722" s="42"/>
      <c r="K722" s="42"/>
      <c r="L722" s="46"/>
      <c r="M722" s="231"/>
      <c r="N722" s="232"/>
      <c r="O722" s="86"/>
      <c r="P722" s="86"/>
      <c r="Q722" s="86"/>
      <c r="R722" s="86"/>
      <c r="S722" s="86"/>
      <c r="T722" s="87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T722" s="19" t="s">
        <v>201</v>
      </c>
      <c r="AU722" s="19" t="s">
        <v>82</v>
      </c>
    </row>
    <row r="723" spans="1:63" s="12" customFormat="1" ht="22.8" customHeight="1">
      <c r="A723" s="12"/>
      <c r="B723" s="199"/>
      <c r="C723" s="200"/>
      <c r="D723" s="201" t="s">
        <v>71</v>
      </c>
      <c r="E723" s="213" t="s">
        <v>923</v>
      </c>
      <c r="F723" s="213" t="s">
        <v>924</v>
      </c>
      <c r="G723" s="200"/>
      <c r="H723" s="200"/>
      <c r="I723" s="203"/>
      <c r="J723" s="214">
        <f>BK723</f>
        <v>0</v>
      </c>
      <c r="K723" s="200"/>
      <c r="L723" s="205"/>
      <c r="M723" s="206"/>
      <c r="N723" s="207"/>
      <c r="O723" s="207"/>
      <c r="P723" s="208">
        <f>SUM(P724:P736)</f>
        <v>0</v>
      </c>
      <c r="Q723" s="207"/>
      <c r="R723" s="208">
        <f>SUM(R724:R736)</f>
        <v>0.02199554</v>
      </c>
      <c r="S723" s="207"/>
      <c r="T723" s="209">
        <f>SUM(T724:T736)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10" t="s">
        <v>82</v>
      </c>
      <c r="AT723" s="211" t="s">
        <v>71</v>
      </c>
      <c r="AU723" s="211" t="s">
        <v>80</v>
      </c>
      <c r="AY723" s="210" t="s">
        <v>190</v>
      </c>
      <c r="BK723" s="212">
        <f>SUM(BK724:BK736)</f>
        <v>0</v>
      </c>
    </row>
    <row r="724" spans="1:65" s="2" customFormat="1" ht="24.15" customHeight="1">
      <c r="A724" s="40"/>
      <c r="B724" s="41"/>
      <c r="C724" s="215" t="s">
        <v>910</v>
      </c>
      <c r="D724" s="215" t="s">
        <v>192</v>
      </c>
      <c r="E724" s="216" t="s">
        <v>926</v>
      </c>
      <c r="F724" s="217" t="s">
        <v>927</v>
      </c>
      <c r="G724" s="218" t="s">
        <v>195</v>
      </c>
      <c r="H724" s="219">
        <v>13.747</v>
      </c>
      <c r="I724" s="220"/>
      <c r="J724" s="221">
        <f>ROUND(I724*H724,2)</f>
        <v>0</v>
      </c>
      <c r="K724" s="217" t="s">
        <v>196</v>
      </c>
      <c r="L724" s="46"/>
      <c r="M724" s="222" t="s">
        <v>19</v>
      </c>
      <c r="N724" s="223" t="s">
        <v>43</v>
      </c>
      <c r="O724" s="86"/>
      <c r="P724" s="224">
        <f>O724*H724</f>
        <v>0</v>
      </c>
      <c r="Q724" s="224">
        <v>0.00082</v>
      </c>
      <c r="R724" s="224">
        <f>Q724*H724</f>
        <v>0.01127254</v>
      </c>
      <c r="S724" s="224">
        <v>0</v>
      </c>
      <c r="T724" s="22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197</v>
      </c>
      <c r="AT724" s="226" t="s">
        <v>192</v>
      </c>
      <c r="AU724" s="226" t="s">
        <v>82</v>
      </c>
      <c r="AY724" s="19" t="s">
        <v>190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80</v>
      </c>
      <c r="BK724" s="227">
        <f>ROUND(I724*H724,2)</f>
        <v>0</v>
      </c>
      <c r="BL724" s="19" t="s">
        <v>197</v>
      </c>
      <c r="BM724" s="226" t="s">
        <v>1897</v>
      </c>
    </row>
    <row r="725" spans="1:47" s="2" customFormat="1" ht="12">
      <c r="A725" s="40"/>
      <c r="B725" s="41"/>
      <c r="C725" s="42"/>
      <c r="D725" s="228" t="s">
        <v>199</v>
      </c>
      <c r="E725" s="42"/>
      <c r="F725" s="229" t="s">
        <v>929</v>
      </c>
      <c r="G725" s="42"/>
      <c r="H725" s="42"/>
      <c r="I725" s="230"/>
      <c r="J725" s="42"/>
      <c r="K725" s="42"/>
      <c r="L725" s="46"/>
      <c r="M725" s="231"/>
      <c r="N725" s="232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199</v>
      </c>
      <c r="AU725" s="19" t="s">
        <v>82</v>
      </c>
    </row>
    <row r="726" spans="1:47" s="2" customFormat="1" ht="12">
      <c r="A726" s="40"/>
      <c r="B726" s="41"/>
      <c r="C726" s="42"/>
      <c r="D726" s="233" t="s">
        <v>201</v>
      </c>
      <c r="E726" s="42"/>
      <c r="F726" s="234" t="s">
        <v>930</v>
      </c>
      <c r="G726" s="42"/>
      <c r="H726" s="42"/>
      <c r="I726" s="230"/>
      <c r="J726" s="42"/>
      <c r="K726" s="42"/>
      <c r="L726" s="46"/>
      <c r="M726" s="231"/>
      <c r="N726" s="232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201</v>
      </c>
      <c r="AU726" s="19" t="s">
        <v>82</v>
      </c>
    </row>
    <row r="727" spans="1:51" s="13" customFormat="1" ht="12">
      <c r="A727" s="13"/>
      <c r="B727" s="235"/>
      <c r="C727" s="236"/>
      <c r="D727" s="228" t="s">
        <v>203</v>
      </c>
      <c r="E727" s="237" t="s">
        <v>19</v>
      </c>
      <c r="F727" s="238" t="s">
        <v>1860</v>
      </c>
      <c r="G727" s="236"/>
      <c r="H727" s="237" t="s">
        <v>19</v>
      </c>
      <c r="I727" s="239"/>
      <c r="J727" s="236"/>
      <c r="K727" s="236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203</v>
      </c>
      <c r="AU727" s="244" t="s">
        <v>82</v>
      </c>
      <c r="AV727" s="13" t="s">
        <v>80</v>
      </c>
      <c r="AW727" s="13" t="s">
        <v>34</v>
      </c>
      <c r="AX727" s="13" t="s">
        <v>72</v>
      </c>
      <c r="AY727" s="244" t="s">
        <v>190</v>
      </c>
    </row>
    <row r="728" spans="1:51" s="13" customFormat="1" ht="12">
      <c r="A728" s="13"/>
      <c r="B728" s="235"/>
      <c r="C728" s="236"/>
      <c r="D728" s="228" t="s">
        <v>203</v>
      </c>
      <c r="E728" s="237" t="s">
        <v>19</v>
      </c>
      <c r="F728" s="238" t="s">
        <v>931</v>
      </c>
      <c r="G728" s="236"/>
      <c r="H728" s="237" t="s">
        <v>19</v>
      </c>
      <c r="I728" s="239"/>
      <c r="J728" s="236"/>
      <c r="K728" s="236"/>
      <c r="L728" s="240"/>
      <c r="M728" s="241"/>
      <c r="N728" s="242"/>
      <c r="O728" s="242"/>
      <c r="P728" s="242"/>
      <c r="Q728" s="242"/>
      <c r="R728" s="242"/>
      <c r="S728" s="242"/>
      <c r="T728" s="24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4" t="s">
        <v>203</v>
      </c>
      <c r="AU728" s="244" t="s">
        <v>82</v>
      </c>
      <c r="AV728" s="13" t="s">
        <v>80</v>
      </c>
      <c r="AW728" s="13" t="s">
        <v>34</v>
      </c>
      <c r="AX728" s="13" t="s">
        <v>72</v>
      </c>
      <c r="AY728" s="244" t="s">
        <v>190</v>
      </c>
    </row>
    <row r="729" spans="1:51" s="14" customFormat="1" ht="12">
      <c r="A729" s="14"/>
      <c r="B729" s="245"/>
      <c r="C729" s="246"/>
      <c r="D729" s="228" t="s">
        <v>203</v>
      </c>
      <c r="E729" s="247" t="s">
        <v>19</v>
      </c>
      <c r="F729" s="248" t="s">
        <v>932</v>
      </c>
      <c r="G729" s="246"/>
      <c r="H729" s="249">
        <v>6.971</v>
      </c>
      <c r="I729" s="250"/>
      <c r="J729" s="246"/>
      <c r="K729" s="246"/>
      <c r="L729" s="251"/>
      <c r="M729" s="252"/>
      <c r="N729" s="253"/>
      <c r="O729" s="253"/>
      <c r="P729" s="253"/>
      <c r="Q729" s="253"/>
      <c r="R729" s="253"/>
      <c r="S729" s="253"/>
      <c r="T729" s="25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5" t="s">
        <v>203</v>
      </c>
      <c r="AU729" s="255" t="s">
        <v>82</v>
      </c>
      <c r="AV729" s="14" t="s">
        <v>82</v>
      </c>
      <c r="AW729" s="14" t="s">
        <v>34</v>
      </c>
      <c r="AX729" s="14" t="s">
        <v>72</v>
      </c>
      <c r="AY729" s="255" t="s">
        <v>190</v>
      </c>
    </row>
    <row r="730" spans="1:51" s="14" customFormat="1" ht="12">
      <c r="A730" s="14"/>
      <c r="B730" s="245"/>
      <c r="C730" s="246"/>
      <c r="D730" s="228" t="s">
        <v>203</v>
      </c>
      <c r="E730" s="247" t="s">
        <v>19</v>
      </c>
      <c r="F730" s="248" t="s">
        <v>933</v>
      </c>
      <c r="G730" s="246"/>
      <c r="H730" s="249">
        <v>6.776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5" t="s">
        <v>203</v>
      </c>
      <c r="AU730" s="255" t="s">
        <v>82</v>
      </c>
      <c r="AV730" s="14" t="s">
        <v>82</v>
      </c>
      <c r="AW730" s="14" t="s">
        <v>34</v>
      </c>
      <c r="AX730" s="14" t="s">
        <v>72</v>
      </c>
      <c r="AY730" s="255" t="s">
        <v>190</v>
      </c>
    </row>
    <row r="731" spans="1:51" s="15" customFormat="1" ht="12">
      <c r="A731" s="15"/>
      <c r="B731" s="256"/>
      <c r="C731" s="257"/>
      <c r="D731" s="228" t="s">
        <v>203</v>
      </c>
      <c r="E731" s="258" t="s">
        <v>19</v>
      </c>
      <c r="F731" s="259" t="s">
        <v>207</v>
      </c>
      <c r="G731" s="257"/>
      <c r="H731" s="260">
        <v>13.747</v>
      </c>
      <c r="I731" s="261"/>
      <c r="J731" s="257"/>
      <c r="K731" s="257"/>
      <c r="L731" s="262"/>
      <c r="M731" s="263"/>
      <c r="N731" s="264"/>
      <c r="O731" s="264"/>
      <c r="P731" s="264"/>
      <c r="Q731" s="264"/>
      <c r="R731" s="264"/>
      <c r="S731" s="264"/>
      <c r="T731" s="26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6" t="s">
        <v>203</v>
      </c>
      <c r="AU731" s="266" t="s">
        <v>82</v>
      </c>
      <c r="AV731" s="15" t="s">
        <v>208</v>
      </c>
      <c r="AW731" s="15" t="s">
        <v>34</v>
      </c>
      <c r="AX731" s="15" t="s">
        <v>80</v>
      </c>
      <c r="AY731" s="266" t="s">
        <v>190</v>
      </c>
    </row>
    <row r="732" spans="1:65" s="2" customFormat="1" ht="16.5" customHeight="1">
      <c r="A732" s="40"/>
      <c r="B732" s="41"/>
      <c r="C732" s="268" t="s">
        <v>917</v>
      </c>
      <c r="D732" s="268" t="s">
        <v>411</v>
      </c>
      <c r="E732" s="269" t="s">
        <v>935</v>
      </c>
      <c r="F732" s="270" t="s">
        <v>936</v>
      </c>
      <c r="G732" s="271" t="s">
        <v>414</v>
      </c>
      <c r="H732" s="272">
        <v>10.723</v>
      </c>
      <c r="I732" s="273"/>
      <c r="J732" s="274">
        <f>ROUND(I732*H732,2)</f>
        <v>0</v>
      </c>
      <c r="K732" s="270" t="s">
        <v>196</v>
      </c>
      <c r="L732" s="275"/>
      <c r="M732" s="276" t="s">
        <v>19</v>
      </c>
      <c r="N732" s="277" t="s">
        <v>43</v>
      </c>
      <c r="O732" s="86"/>
      <c r="P732" s="224">
        <f>O732*H732</f>
        <v>0</v>
      </c>
      <c r="Q732" s="224">
        <v>0.001</v>
      </c>
      <c r="R732" s="224">
        <f>Q732*H732</f>
        <v>0.010723000000000002</v>
      </c>
      <c r="S732" s="224">
        <v>0</v>
      </c>
      <c r="T732" s="22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483</v>
      </c>
      <c r="AT732" s="226" t="s">
        <v>411</v>
      </c>
      <c r="AU732" s="226" t="s">
        <v>82</v>
      </c>
      <c r="AY732" s="19" t="s">
        <v>190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80</v>
      </c>
      <c r="BK732" s="227">
        <f>ROUND(I732*H732,2)</f>
        <v>0</v>
      </c>
      <c r="BL732" s="19" t="s">
        <v>197</v>
      </c>
      <c r="BM732" s="226" t="s">
        <v>1898</v>
      </c>
    </row>
    <row r="733" spans="1:47" s="2" customFormat="1" ht="12">
      <c r="A733" s="40"/>
      <c r="B733" s="41"/>
      <c r="C733" s="42"/>
      <c r="D733" s="228" t="s">
        <v>199</v>
      </c>
      <c r="E733" s="42"/>
      <c r="F733" s="229" t="s">
        <v>936</v>
      </c>
      <c r="G733" s="42"/>
      <c r="H733" s="42"/>
      <c r="I733" s="230"/>
      <c r="J733" s="42"/>
      <c r="K733" s="42"/>
      <c r="L733" s="46"/>
      <c r="M733" s="231"/>
      <c r="N733" s="232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199</v>
      </c>
      <c r="AU733" s="19" t="s">
        <v>82</v>
      </c>
    </row>
    <row r="734" spans="1:51" s="13" customFormat="1" ht="12">
      <c r="A734" s="13"/>
      <c r="B734" s="235"/>
      <c r="C734" s="236"/>
      <c r="D734" s="228" t="s">
        <v>203</v>
      </c>
      <c r="E734" s="237" t="s">
        <v>19</v>
      </c>
      <c r="F734" s="238" t="s">
        <v>938</v>
      </c>
      <c r="G734" s="236"/>
      <c r="H734" s="237" t="s">
        <v>19</v>
      </c>
      <c r="I734" s="239"/>
      <c r="J734" s="236"/>
      <c r="K734" s="236"/>
      <c r="L734" s="240"/>
      <c r="M734" s="241"/>
      <c r="N734" s="242"/>
      <c r="O734" s="242"/>
      <c r="P734" s="242"/>
      <c r="Q734" s="242"/>
      <c r="R734" s="242"/>
      <c r="S734" s="242"/>
      <c r="T734" s="24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4" t="s">
        <v>203</v>
      </c>
      <c r="AU734" s="244" t="s">
        <v>82</v>
      </c>
      <c r="AV734" s="13" t="s">
        <v>80</v>
      </c>
      <c r="AW734" s="13" t="s">
        <v>34</v>
      </c>
      <c r="AX734" s="13" t="s">
        <v>72</v>
      </c>
      <c r="AY734" s="244" t="s">
        <v>190</v>
      </c>
    </row>
    <row r="735" spans="1:51" s="14" customFormat="1" ht="12">
      <c r="A735" s="14"/>
      <c r="B735" s="245"/>
      <c r="C735" s="246"/>
      <c r="D735" s="228" t="s">
        <v>203</v>
      </c>
      <c r="E735" s="247" t="s">
        <v>19</v>
      </c>
      <c r="F735" s="248" t="s">
        <v>939</v>
      </c>
      <c r="G735" s="246"/>
      <c r="H735" s="249">
        <v>10.723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5" t="s">
        <v>203</v>
      </c>
      <c r="AU735" s="255" t="s">
        <v>82</v>
      </c>
      <c r="AV735" s="14" t="s">
        <v>82</v>
      </c>
      <c r="AW735" s="14" t="s">
        <v>34</v>
      </c>
      <c r="AX735" s="14" t="s">
        <v>72</v>
      </c>
      <c r="AY735" s="255" t="s">
        <v>190</v>
      </c>
    </row>
    <row r="736" spans="1:51" s="15" customFormat="1" ht="12">
      <c r="A736" s="15"/>
      <c r="B736" s="256"/>
      <c r="C736" s="257"/>
      <c r="D736" s="228" t="s">
        <v>203</v>
      </c>
      <c r="E736" s="258" t="s">
        <v>19</v>
      </c>
      <c r="F736" s="259" t="s">
        <v>207</v>
      </c>
      <c r="G736" s="257"/>
      <c r="H736" s="260">
        <v>10.723</v>
      </c>
      <c r="I736" s="261"/>
      <c r="J736" s="257"/>
      <c r="K736" s="257"/>
      <c r="L736" s="262"/>
      <c r="M736" s="278"/>
      <c r="N736" s="279"/>
      <c r="O736" s="279"/>
      <c r="P736" s="279"/>
      <c r="Q736" s="279"/>
      <c r="R736" s="279"/>
      <c r="S736" s="279"/>
      <c r="T736" s="280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6" t="s">
        <v>203</v>
      </c>
      <c r="AU736" s="266" t="s">
        <v>82</v>
      </c>
      <c r="AV736" s="15" t="s">
        <v>208</v>
      </c>
      <c r="AW736" s="15" t="s">
        <v>34</v>
      </c>
      <c r="AX736" s="15" t="s">
        <v>80</v>
      </c>
      <c r="AY736" s="266" t="s">
        <v>190</v>
      </c>
    </row>
    <row r="737" spans="1:31" s="2" customFormat="1" ht="6.95" customHeight="1">
      <c r="A737" s="40"/>
      <c r="B737" s="61"/>
      <c r="C737" s="62"/>
      <c r="D737" s="62"/>
      <c r="E737" s="62"/>
      <c r="F737" s="62"/>
      <c r="G737" s="62"/>
      <c r="H737" s="62"/>
      <c r="I737" s="62"/>
      <c r="J737" s="62"/>
      <c r="K737" s="62"/>
      <c r="L737" s="46"/>
      <c r="M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</row>
  </sheetData>
  <sheetProtection password="CC35" sheet="1" objects="1" scenarios="1" formatColumns="0" formatRows="0" autoFilter="0"/>
  <autoFilter ref="C90:K73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4_01/112101102"/>
    <hyperlink ref="F102" r:id="rId2" display="https://podminky.urs.cz/item/CS_URS_2024_01/112251102"/>
    <hyperlink ref="F108" r:id="rId3" display="https://podminky.urs.cz/item/CS_URS_2024_01/113106192"/>
    <hyperlink ref="F121" r:id="rId4" display="https://podminky.urs.cz/item/CS_URS_2024_01/122252205"/>
    <hyperlink ref="F135" r:id="rId5" display="https://podminky.urs.cz/item/CS_URS_2024_01/132251101"/>
    <hyperlink ref="F143" r:id="rId6" display="https://podminky.urs.cz/item/CS_URS_2024_01/162201402"/>
    <hyperlink ref="F150" r:id="rId7" display="https://podminky.urs.cz/item/CS_URS_2024_01/162201412"/>
    <hyperlink ref="F157" r:id="rId8" display="https://podminky.urs.cz/item/CS_URS_2024_01/162201422"/>
    <hyperlink ref="F164" r:id="rId9" display="https://podminky.urs.cz/item/CS_URS_2024_01/162301932"/>
    <hyperlink ref="F171" r:id="rId10" display="https://podminky.urs.cz/item/CS_URS_2024_01/162301972"/>
    <hyperlink ref="F178" r:id="rId11" display="https://podminky.urs.cz/item/CS_URS_2024_01/162351103"/>
    <hyperlink ref="F191" r:id="rId12" display="https://podminky.urs.cz/item/CS_URS_2024_01/162751117"/>
    <hyperlink ref="F206" r:id="rId13" display="https://podminky.urs.cz/item/CS_URS_2024_01/162751119"/>
    <hyperlink ref="F213" r:id="rId14" display="https://podminky.urs.cz/item/CS_URS_2024_01/166151101"/>
    <hyperlink ref="F220" r:id="rId15" display="https://podminky.urs.cz/item/CS_URS_2024_01/167151111"/>
    <hyperlink ref="F244" r:id="rId16" display="https://podminky.urs.cz/item/CS_URS_2024_01/171201231"/>
    <hyperlink ref="F251" r:id="rId17" display="https://podminky.urs.cz/item/CS_URS_2024_01/171251201"/>
    <hyperlink ref="F260" r:id="rId18" display="https://podminky.urs.cz/item/CS_URS_2024_01/174151101"/>
    <hyperlink ref="F267" r:id="rId19" display="https://podminky.urs.cz/item/CS_URS_2024_01/181351113"/>
    <hyperlink ref="F274" r:id="rId20" display="https://podminky.urs.cz/item/CS_URS_2024_01/181411122"/>
    <hyperlink ref="F285" r:id="rId21" display="https://podminky.urs.cz/item/CS_URS_2024_01/181451121"/>
    <hyperlink ref="F299" r:id="rId22" display="https://podminky.urs.cz/item/CS_URS_2024_01/181951111"/>
    <hyperlink ref="F306" r:id="rId23" display="https://podminky.urs.cz/item/CS_URS_2024_01/181951112"/>
    <hyperlink ref="F316" r:id="rId24" display="https://podminky.urs.cz/item/CS_URS_2024_01/182151111"/>
    <hyperlink ref="F323" r:id="rId25" display="https://podminky.urs.cz/item/CS_URS_2024_01/182251101"/>
    <hyperlink ref="F329" r:id="rId26" display="https://podminky.urs.cz/item/CS_URS_2024_01/182351133"/>
    <hyperlink ref="F337" r:id="rId27" display="https://podminky.urs.cz/item/CS_URS_2024_01/213311113"/>
    <hyperlink ref="F344" r:id="rId28" display="https://podminky.urs.cz/item/CS_URS_2024_01/274311128"/>
    <hyperlink ref="F353" r:id="rId29" display="https://podminky.urs.cz/item/CS_URS_2024_01/274354111"/>
    <hyperlink ref="F363" r:id="rId30" display="https://podminky.urs.cz/item/CS_URS_2024_01/274354211"/>
    <hyperlink ref="F369" r:id="rId31" display="https://podminky.urs.cz/item/CS_URS_2024_01/274361116"/>
    <hyperlink ref="F376" r:id="rId32" display="https://podminky.urs.cz/item/CS_URS_2024_01/274361412"/>
    <hyperlink ref="F384" r:id="rId33" display="https://podminky.urs.cz/item/CS_URS_2024_01/317941121"/>
    <hyperlink ref="F406" r:id="rId34" display="https://podminky.urs.cz/item/CS_URS_2024_01/451311111"/>
    <hyperlink ref="F413" r:id="rId35" display="https://podminky.urs.cz/item/CS_URS_2024_01/451576121"/>
    <hyperlink ref="F421" r:id="rId36" display="https://podminky.urs.cz/item/CS_URS_2024_01/452218142"/>
    <hyperlink ref="F428" r:id="rId37" display="https://podminky.urs.cz/item/CS_URS_2024_01/457572111"/>
    <hyperlink ref="F435" r:id="rId38" display="https://podminky.urs.cz/item/CS_URS_2024_01/462451114"/>
    <hyperlink ref="F443" r:id="rId39" display="https://podminky.urs.cz/item/CS_URS_2024_01/465512127"/>
    <hyperlink ref="F451" r:id="rId40" display="https://podminky.urs.cz/item/CS_URS_2024_01/561061121"/>
    <hyperlink ref="F469" r:id="rId41" display="https://podminky.urs.cz/item/CS_URS_2024_01/564752111"/>
    <hyperlink ref="F476" r:id="rId42" display="https://podminky.urs.cz/item/CS_URS_2024_01/564851111"/>
    <hyperlink ref="F483" r:id="rId43" display="https://podminky.urs.cz/item/CS_URS_2024_01/564861111"/>
    <hyperlink ref="F489" r:id="rId44" display="https://podminky.urs.cz/item/CS_URS_2024_01/565135121"/>
    <hyperlink ref="F507" r:id="rId45" display="https://podminky.urs.cz/item/CS_URS_2024_01/571904111"/>
    <hyperlink ref="F514" r:id="rId46" display="https://podminky.urs.cz/item/CS_URS_2024_01/573111115"/>
    <hyperlink ref="F520" r:id="rId47" display="https://podminky.urs.cz/item/CS_URS_2024_01/573231106"/>
    <hyperlink ref="F526" r:id="rId48" display="https://podminky.urs.cz/item/CS_URS_2024_01/577134121"/>
    <hyperlink ref="F533" r:id="rId49" display="https://podminky.urs.cz/item/CS_URS_2024_01/912211111"/>
    <hyperlink ref="F544" r:id="rId50" display="https://podminky.urs.cz/item/CS_URS_2024_01/914111111"/>
    <hyperlink ref="F556" r:id="rId51" display="https://podminky.urs.cz/item/CS_URS_2024_01/914511111"/>
    <hyperlink ref="F568" r:id="rId52" display="https://podminky.urs.cz/item/CS_URS_2024_01/916111122"/>
    <hyperlink ref="F576" r:id="rId53" display="https://podminky.urs.cz/item/CS_URS_2024_01/916111123"/>
    <hyperlink ref="F590" r:id="rId54" display="https://podminky.urs.cz/item/CS_URS_2024_01/916131213"/>
    <hyperlink ref="F602" r:id="rId55" display="https://podminky.urs.cz/item/CS_URS_2024_01/916991121"/>
    <hyperlink ref="F609" r:id="rId56" display="https://podminky.urs.cz/item/CS_URS_2024_01/919726202"/>
    <hyperlink ref="F616" r:id="rId57" display="https://podminky.urs.cz/item/CS_URS_2024_01/919732211"/>
    <hyperlink ref="F622" r:id="rId58" display="https://podminky.urs.cz/item/CS_URS_2024_01/931992121"/>
    <hyperlink ref="F629" r:id="rId59" display="https://podminky.urs.cz/item/CS_URS_2024_01/931994151"/>
    <hyperlink ref="F636" r:id="rId60" display="https://podminky.urs.cz/item/CS_URS_2024_01/938902201"/>
    <hyperlink ref="F643" r:id="rId61" display="https://podminky.urs.cz/item/CS_URS_2024_01/953333318"/>
    <hyperlink ref="F650" r:id="rId62" display="https://podminky.urs.cz/item/CS_URS_2024_01/953943121"/>
    <hyperlink ref="F662" r:id="rId63" display="https://podminky.urs.cz/item/CS_URS_2024_01/966008112"/>
    <hyperlink ref="F678" r:id="rId64" display="https://podminky.urs.cz/item/CS_URS_2024_01/997221571"/>
    <hyperlink ref="F687" r:id="rId65" display="https://podminky.urs.cz/item/CS_URS_2024_01/997221579"/>
    <hyperlink ref="F694" r:id="rId66" display="https://podminky.urs.cz/item/CS_URS_2024_01/997221625"/>
    <hyperlink ref="F704" r:id="rId67" display="https://podminky.urs.cz/item/CS_URS_2024_01/998225111"/>
    <hyperlink ref="F709" r:id="rId68" display="https://podminky.urs.cz/item/CS_URS_2024_01/767995114"/>
    <hyperlink ref="F722" r:id="rId69" display="https://podminky.urs.cz/item/CS_URS_2024_01/998767101"/>
    <hyperlink ref="F726" r:id="rId70" display="https://podminky.urs.cz/item/CS_URS_2024_01/78942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ROUND(J83,2)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ROUND((SUM(BE83:BE232)),2)</f>
        <v>0</v>
      </c>
      <c r="G33" s="40"/>
      <c r="H33" s="40"/>
      <c r="I33" s="160">
        <v>0.21</v>
      </c>
      <c r="J33" s="159">
        <f>ROUND(((SUM(BE83:BE232))*I33),2)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ROUND((SUM(BF83:BF232)),2)</f>
        <v>0</v>
      </c>
      <c r="G34" s="40"/>
      <c r="H34" s="40"/>
      <c r="I34" s="160">
        <v>0.15</v>
      </c>
      <c r="J34" s="159">
        <f>ROUND(((SUM(BF83:BF232))*I34),2)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ROUND((SUM(BG83:BG232)),2)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ROUND((SUM(BH83:BH232)),2)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ROUND((SUM(BI83:BI232)),2)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05 - Zatravněná údolnice SDSO1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162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1135</v>
      </c>
      <c r="E61" s="185"/>
      <c r="F61" s="185"/>
      <c r="G61" s="185"/>
      <c r="H61" s="185"/>
      <c r="I61" s="185"/>
      <c r="J61" s="186">
        <f>J85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166</v>
      </c>
      <c r="E62" s="185"/>
      <c r="F62" s="185"/>
      <c r="G62" s="185"/>
      <c r="H62" s="185"/>
      <c r="I62" s="185"/>
      <c r="J62" s="186">
        <f>J214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171</v>
      </c>
      <c r="E63" s="185"/>
      <c r="F63" s="185"/>
      <c r="G63" s="185"/>
      <c r="H63" s="185"/>
      <c r="I63" s="185"/>
      <c r="J63" s="186">
        <f>J229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175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Realizace prvků společných zařízení KoPÚ Neplachovice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156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05 - Zatravněná údolnice SDSO1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34" t="s">
        <v>23</v>
      </c>
      <c r="J77" s="74" t="str">
        <f>IF(J12="","",J12)</f>
        <v>15. 7. 2019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31</v>
      </c>
      <c r="J79" s="38" t="str">
        <f>E21</f>
        <v>AGPOL s.r.o., Jungmannova 153/12, 77900 Olomouc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AGPOL s.r.o., Jungmannova 153/12, 77900 Olomouc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176</v>
      </c>
      <c r="D82" s="191" t="s">
        <v>57</v>
      </c>
      <c r="E82" s="191" t="s">
        <v>53</v>
      </c>
      <c r="F82" s="191" t="s">
        <v>54</v>
      </c>
      <c r="G82" s="191" t="s">
        <v>177</v>
      </c>
      <c r="H82" s="191" t="s">
        <v>178</v>
      </c>
      <c r="I82" s="191" t="s">
        <v>179</v>
      </c>
      <c r="J82" s="191" t="s">
        <v>160</v>
      </c>
      <c r="K82" s="192" t="s">
        <v>180</v>
      </c>
      <c r="L82" s="193"/>
      <c r="M82" s="94" t="s">
        <v>19</v>
      </c>
      <c r="N82" s="95" t="s">
        <v>42</v>
      </c>
      <c r="O82" s="95" t="s">
        <v>181</v>
      </c>
      <c r="P82" s="95" t="s">
        <v>182</v>
      </c>
      <c r="Q82" s="95" t="s">
        <v>183</v>
      </c>
      <c r="R82" s="95" t="s">
        <v>184</v>
      </c>
      <c r="S82" s="95" t="s">
        <v>185</v>
      </c>
      <c r="T82" s="96" t="s">
        <v>186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187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</f>
        <v>0</v>
      </c>
      <c r="Q83" s="98"/>
      <c r="R83" s="196">
        <f>R84</f>
        <v>179.48903100000004</v>
      </c>
      <c r="S83" s="98"/>
      <c r="T83" s="197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161</v>
      </c>
      <c r="BK83" s="198">
        <f>BK84</f>
        <v>0</v>
      </c>
    </row>
    <row r="84" spans="1:63" s="12" customFormat="1" ht="25.9" customHeight="1">
      <c r="A84" s="12"/>
      <c r="B84" s="199"/>
      <c r="C84" s="200"/>
      <c r="D84" s="201" t="s">
        <v>71</v>
      </c>
      <c r="E84" s="202" t="s">
        <v>188</v>
      </c>
      <c r="F84" s="202" t="s">
        <v>189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P85+P214+P229</f>
        <v>0</v>
      </c>
      <c r="Q84" s="207"/>
      <c r="R84" s="208">
        <f>R85+R214+R229</f>
        <v>179.48903100000004</v>
      </c>
      <c r="S84" s="207"/>
      <c r="T84" s="209">
        <f>T85+T214+T229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80</v>
      </c>
      <c r="AT84" s="211" t="s">
        <v>71</v>
      </c>
      <c r="AU84" s="211" t="s">
        <v>72</v>
      </c>
      <c r="AY84" s="210" t="s">
        <v>190</v>
      </c>
      <c r="BK84" s="212">
        <f>BK85+BK214+BK229</f>
        <v>0</v>
      </c>
    </row>
    <row r="85" spans="1:63" s="12" customFormat="1" ht="22.8" customHeight="1">
      <c r="A85" s="12"/>
      <c r="B85" s="199"/>
      <c r="C85" s="200"/>
      <c r="D85" s="201" t="s">
        <v>71</v>
      </c>
      <c r="E85" s="213" t="s">
        <v>80</v>
      </c>
      <c r="F85" s="213" t="s">
        <v>1137</v>
      </c>
      <c r="G85" s="200"/>
      <c r="H85" s="200"/>
      <c r="I85" s="203"/>
      <c r="J85" s="214">
        <f>BK85</f>
        <v>0</v>
      </c>
      <c r="K85" s="200"/>
      <c r="L85" s="205"/>
      <c r="M85" s="206"/>
      <c r="N85" s="207"/>
      <c r="O85" s="207"/>
      <c r="P85" s="208">
        <f>SUM(P86:P213)</f>
        <v>0</v>
      </c>
      <c r="Q85" s="207"/>
      <c r="R85" s="208">
        <f>SUM(R86:R213)</f>
        <v>1.465031</v>
      </c>
      <c r="S85" s="207"/>
      <c r="T85" s="209">
        <f>SUM(T86:T213)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80</v>
      </c>
      <c r="AT85" s="211" t="s">
        <v>71</v>
      </c>
      <c r="AU85" s="211" t="s">
        <v>80</v>
      </c>
      <c r="AY85" s="210" t="s">
        <v>190</v>
      </c>
      <c r="BK85" s="212">
        <f>SUM(BK86:BK213)</f>
        <v>0</v>
      </c>
    </row>
    <row r="86" spans="1:65" s="2" customFormat="1" ht="24.15" customHeight="1">
      <c r="A86" s="40"/>
      <c r="B86" s="41"/>
      <c r="C86" s="215" t="s">
        <v>80</v>
      </c>
      <c r="D86" s="215" t="s">
        <v>192</v>
      </c>
      <c r="E86" s="216" t="s">
        <v>1138</v>
      </c>
      <c r="F86" s="217" t="s">
        <v>1139</v>
      </c>
      <c r="G86" s="218" t="s">
        <v>195</v>
      </c>
      <c r="H86" s="219">
        <v>2997</v>
      </c>
      <c r="I86" s="220"/>
      <c r="J86" s="221">
        <f>ROUND(I86*H86,2)</f>
        <v>0</v>
      </c>
      <c r="K86" s="217" t="s">
        <v>196</v>
      </c>
      <c r="L86" s="46"/>
      <c r="M86" s="222" t="s">
        <v>19</v>
      </c>
      <c r="N86" s="223" t="s">
        <v>43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208</v>
      </c>
      <c r="AT86" s="226" t="s">
        <v>192</v>
      </c>
      <c r="AU86" s="226" t="s">
        <v>82</v>
      </c>
      <c r="AY86" s="19" t="s">
        <v>190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80</v>
      </c>
      <c r="BK86" s="227">
        <f>ROUND(I86*H86,2)</f>
        <v>0</v>
      </c>
      <c r="BL86" s="19" t="s">
        <v>208</v>
      </c>
      <c r="BM86" s="226" t="s">
        <v>1900</v>
      </c>
    </row>
    <row r="87" spans="1:47" s="2" customFormat="1" ht="12">
      <c r="A87" s="40"/>
      <c r="B87" s="41"/>
      <c r="C87" s="42"/>
      <c r="D87" s="228" t="s">
        <v>199</v>
      </c>
      <c r="E87" s="42"/>
      <c r="F87" s="229" t="s">
        <v>1141</v>
      </c>
      <c r="G87" s="42"/>
      <c r="H87" s="42"/>
      <c r="I87" s="230"/>
      <c r="J87" s="42"/>
      <c r="K87" s="42"/>
      <c r="L87" s="46"/>
      <c r="M87" s="231"/>
      <c r="N87" s="232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199</v>
      </c>
      <c r="AU87" s="19" t="s">
        <v>82</v>
      </c>
    </row>
    <row r="88" spans="1:47" s="2" customFormat="1" ht="12">
      <c r="A88" s="40"/>
      <c r="B88" s="41"/>
      <c r="C88" s="42"/>
      <c r="D88" s="233" t="s">
        <v>201</v>
      </c>
      <c r="E88" s="42"/>
      <c r="F88" s="234" t="s">
        <v>1142</v>
      </c>
      <c r="G88" s="42"/>
      <c r="H88" s="42"/>
      <c r="I88" s="230"/>
      <c r="J88" s="42"/>
      <c r="K88" s="42"/>
      <c r="L88" s="46"/>
      <c r="M88" s="231"/>
      <c r="N88" s="232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201</v>
      </c>
      <c r="AU88" s="19" t="s">
        <v>82</v>
      </c>
    </row>
    <row r="89" spans="1:51" s="13" customFormat="1" ht="12">
      <c r="A89" s="13"/>
      <c r="B89" s="235"/>
      <c r="C89" s="236"/>
      <c r="D89" s="228" t="s">
        <v>203</v>
      </c>
      <c r="E89" s="237" t="s">
        <v>19</v>
      </c>
      <c r="F89" s="238" t="s">
        <v>1901</v>
      </c>
      <c r="G89" s="236"/>
      <c r="H89" s="237" t="s">
        <v>19</v>
      </c>
      <c r="I89" s="239"/>
      <c r="J89" s="236"/>
      <c r="K89" s="236"/>
      <c r="L89" s="240"/>
      <c r="M89" s="241"/>
      <c r="N89" s="242"/>
      <c r="O89" s="242"/>
      <c r="P89" s="242"/>
      <c r="Q89" s="242"/>
      <c r="R89" s="242"/>
      <c r="S89" s="242"/>
      <c r="T89" s="24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4" t="s">
        <v>203</v>
      </c>
      <c r="AU89" s="244" t="s">
        <v>82</v>
      </c>
      <c r="AV89" s="13" t="s">
        <v>80</v>
      </c>
      <c r="AW89" s="13" t="s">
        <v>34</v>
      </c>
      <c r="AX89" s="13" t="s">
        <v>72</v>
      </c>
      <c r="AY89" s="244" t="s">
        <v>190</v>
      </c>
    </row>
    <row r="90" spans="1:51" s="14" customFormat="1" ht="12">
      <c r="A90" s="14"/>
      <c r="B90" s="245"/>
      <c r="C90" s="246"/>
      <c r="D90" s="228" t="s">
        <v>203</v>
      </c>
      <c r="E90" s="247" t="s">
        <v>19</v>
      </c>
      <c r="F90" s="248" t="s">
        <v>1902</v>
      </c>
      <c r="G90" s="246"/>
      <c r="H90" s="249">
        <v>2997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5" t="s">
        <v>203</v>
      </c>
      <c r="AU90" s="255" t="s">
        <v>82</v>
      </c>
      <c r="AV90" s="14" t="s">
        <v>82</v>
      </c>
      <c r="AW90" s="14" t="s">
        <v>34</v>
      </c>
      <c r="AX90" s="14" t="s">
        <v>72</v>
      </c>
      <c r="AY90" s="255" t="s">
        <v>190</v>
      </c>
    </row>
    <row r="91" spans="1:51" s="15" customFormat="1" ht="12">
      <c r="A91" s="15"/>
      <c r="B91" s="256"/>
      <c r="C91" s="257"/>
      <c r="D91" s="228" t="s">
        <v>203</v>
      </c>
      <c r="E91" s="258" t="s">
        <v>19</v>
      </c>
      <c r="F91" s="259" t="s">
        <v>207</v>
      </c>
      <c r="G91" s="257"/>
      <c r="H91" s="260">
        <v>2997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6" t="s">
        <v>203</v>
      </c>
      <c r="AU91" s="266" t="s">
        <v>82</v>
      </c>
      <c r="AV91" s="15" t="s">
        <v>208</v>
      </c>
      <c r="AW91" s="15" t="s">
        <v>34</v>
      </c>
      <c r="AX91" s="15" t="s">
        <v>80</v>
      </c>
      <c r="AY91" s="266" t="s">
        <v>190</v>
      </c>
    </row>
    <row r="92" spans="1:65" s="2" customFormat="1" ht="33" customHeight="1">
      <c r="A92" s="40"/>
      <c r="B92" s="41"/>
      <c r="C92" s="215" t="s">
        <v>82</v>
      </c>
      <c r="D92" s="215" t="s">
        <v>192</v>
      </c>
      <c r="E92" s="216" t="s">
        <v>1572</v>
      </c>
      <c r="F92" s="217" t="s">
        <v>1573</v>
      </c>
      <c r="G92" s="218" t="s">
        <v>222</v>
      </c>
      <c r="H92" s="219">
        <v>333</v>
      </c>
      <c r="I92" s="220"/>
      <c r="J92" s="221">
        <f>ROUND(I92*H92,2)</f>
        <v>0</v>
      </c>
      <c r="K92" s="217" t="s">
        <v>196</v>
      </c>
      <c r="L92" s="46"/>
      <c r="M92" s="222" t="s">
        <v>19</v>
      </c>
      <c r="N92" s="223" t="s">
        <v>43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208</v>
      </c>
      <c r="AT92" s="226" t="s">
        <v>192</v>
      </c>
      <c r="AU92" s="226" t="s">
        <v>82</v>
      </c>
      <c r="AY92" s="19" t="s">
        <v>190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80</v>
      </c>
      <c r="BK92" s="227">
        <f>ROUND(I92*H92,2)</f>
        <v>0</v>
      </c>
      <c r="BL92" s="19" t="s">
        <v>208</v>
      </c>
      <c r="BM92" s="226" t="s">
        <v>1903</v>
      </c>
    </row>
    <row r="93" spans="1:47" s="2" customFormat="1" ht="12">
      <c r="A93" s="40"/>
      <c r="B93" s="41"/>
      <c r="C93" s="42"/>
      <c r="D93" s="228" t="s">
        <v>199</v>
      </c>
      <c r="E93" s="42"/>
      <c r="F93" s="229" t="s">
        <v>1575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199</v>
      </c>
      <c r="AU93" s="19" t="s">
        <v>82</v>
      </c>
    </row>
    <row r="94" spans="1:47" s="2" customFormat="1" ht="12">
      <c r="A94" s="40"/>
      <c r="B94" s="41"/>
      <c r="C94" s="42"/>
      <c r="D94" s="233" t="s">
        <v>201</v>
      </c>
      <c r="E94" s="42"/>
      <c r="F94" s="234" t="s">
        <v>1576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201</v>
      </c>
      <c r="AU94" s="19" t="s">
        <v>82</v>
      </c>
    </row>
    <row r="95" spans="1:51" s="13" customFormat="1" ht="12">
      <c r="A95" s="13"/>
      <c r="B95" s="235"/>
      <c r="C95" s="236"/>
      <c r="D95" s="228" t="s">
        <v>203</v>
      </c>
      <c r="E95" s="237" t="s">
        <v>19</v>
      </c>
      <c r="F95" s="238" t="s">
        <v>1901</v>
      </c>
      <c r="G95" s="236"/>
      <c r="H95" s="237" t="s">
        <v>19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203</v>
      </c>
      <c r="AU95" s="244" t="s">
        <v>82</v>
      </c>
      <c r="AV95" s="13" t="s">
        <v>80</v>
      </c>
      <c r="AW95" s="13" t="s">
        <v>34</v>
      </c>
      <c r="AX95" s="13" t="s">
        <v>72</v>
      </c>
      <c r="AY95" s="244" t="s">
        <v>190</v>
      </c>
    </row>
    <row r="96" spans="1:51" s="13" customFormat="1" ht="12">
      <c r="A96" s="13"/>
      <c r="B96" s="235"/>
      <c r="C96" s="236"/>
      <c r="D96" s="228" t="s">
        <v>203</v>
      </c>
      <c r="E96" s="237" t="s">
        <v>19</v>
      </c>
      <c r="F96" s="238" t="s">
        <v>1904</v>
      </c>
      <c r="G96" s="236"/>
      <c r="H96" s="237" t="s">
        <v>19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203</v>
      </c>
      <c r="AU96" s="244" t="s">
        <v>82</v>
      </c>
      <c r="AV96" s="13" t="s">
        <v>80</v>
      </c>
      <c r="AW96" s="13" t="s">
        <v>34</v>
      </c>
      <c r="AX96" s="13" t="s">
        <v>72</v>
      </c>
      <c r="AY96" s="244" t="s">
        <v>190</v>
      </c>
    </row>
    <row r="97" spans="1:51" s="14" customFormat="1" ht="12">
      <c r="A97" s="14"/>
      <c r="B97" s="245"/>
      <c r="C97" s="246"/>
      <c r="D97" s="228" t="s">
        <v>203</v>
      </c>
      <c r="E97" s="247" t="s">
        <v>19</v>
      </c>
      <c r="F97" s="248" t="s">
        <v>1905</v>
      </c>
      <c r="G97" s="246"/>
      <c r="H97" s="249">
        <v>333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203</v>
      </c>
      <c r="AU97" s="255" t="s">
        <v>82</v>
      </c>
      <c r="AV97" s="14" t="s">
        <v>82</v>
      </c>
      <c r="AW97" s="14" t="s">
        <v>34</v>
      </c>
      <c r="AX97" s="14" t="s">
        <v>72</v>
      </c>
      <c r="AY97" s="255" t="s">
        <v>190</v>
      </c>
    </row>
    <row r="98" spans="1:51" s="15" customFormat="1" ht="12">
      <c r="A98" s="15"/>
      <c r="B98" s="256"/>
      <c r="C98" s="257"/>
      <c r="D98" s="228" t="s">
        <v>203</v>
      </c>
      <c r="E98" s="258" t="s">
        <v>19</v>
      </c>
      <c r="F98" s="259" t="s">
        <v>207</v>
      </c>
      <c r="G98" s="257"/>
      <c r="H98" s="260">
        <v>333</v>
      </c>
      <c r="I98" s="261"/>
      <c r="J98" s="257"/>
      <c r="K98" s="257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203</v>
      </c>
      <c r="AU98" s="266" t="s">
        <v>82</v>
      </c>
      <c r="AV98" s="15" t="s">
        <v>208</v>
      </c>
      <c r="AW98" s="15" t="s">
        <v>34</v>
      </c>
      <c r="AX98" s="15" t="s">
        <v>80</v>
      </c>
      <c r="AY98" s="266" t="s">
        <v>190</v>
      </c>
    </row>
    <row r="99" spans="1:65" s="2" customFormat="1" ht="37.8" customHeight="1">
      <c r="A99" s="40"/>
      <c r="B99" s="41"/>
      <c r="C99" s="215" t="s">
        <v>94</v>
      </c>
      <c r="D99" s="215" t="s">
        <v>192</v>
      </c>
      <c r="E99" s="216" t="s">
        <v>1179</v>
      </c>
      <c r="F99" s="217" t="s">
        <v>1180</v>
      </c>
      <c r="G99" s="218" t="s">
        <v>222</v>
      </c>
      <c r="H99" s="219">
        <v>2997</v>
      </c>
      <c r="I99" s="220"/>
      <c r="J99" s="221">
        <f>ROUND(I99*H99,2)</f>
        <v>0</v>
      </c>
      <c r="K99" s="217" t="s">
        <v>196</v>
      </c>
      <c r="L99" s="46"/>
      <c r="M99" s="222" t="s">
        <v>19</v>
      </c>
      <c r="N99" s="223" t="s">
        <v>43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208</v>
      </c>
      <c r="AT99" s="226" t="s">
        <v>192</v>
      </c>
      <c r="AU99" s="226" t="s">
        <v>82</v>
      </c>
      <c r="AY99" s="19" t="s">
        <v>190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80</v>
      </c>
      <c r="BK99" s="227">
        <f>ROUND(I99*H99,2)</f>
        <v>0</v>
      </c>
      <c r="BL99" s="19" t="s">
        <v>208</v>
      </c>
      <c r="BM99" s="226" t="s">
        <v>1906</v>
      </c>
    </row>
    <row r="100" spans="1:47" s="2" customFormat="1" ht="12">
      <c r="A100" s="40"/>
      <c r="B100" s="41"/>
      <c r="C100" s="42"/>
      <c r="D100" s="228" t="s">
        <v>199</v>
      </c>
      <c r="E100" s="42"/>
      <c r="F100" s="229" t="s">
        <v>1182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199</v>
      </c>
      <c r="AU100" s="19" t="s">
        <v>82</v>
      </c>
    </row>
    <row r="101" spans="1:47" s="2" customFormat="1" ht="12">
      <c r="A101" s="40"/>
      <c r="B101" s="41"/>
      <c r="C101" s="42"/>
      <c r="D101" s="233" t="s">
        <v>201</v>
      </c>
      <c r="E101" s="42"/>
      <c r="F101" s="234" t="s">
        <v>1183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201</v>
      </c>
      <c r="AU101" s="19" t="s">
        <v>82</v>
      </c>
    </row>
    <row r="102" spans="1:51" s="13" customFormat="1" ht="12">
      <c r="A102" s="13"/>
      <c r="B102" s="235"/>
      <c r="C102" s="236"/>
      <c r="D102" s="228" t="s">
        <v>203</v>
      </c>
      <c r="E102" s="237" t="s">
        <v>19</v>
      </c>
      <c r="F102" s="238" t="s">
        <v>1901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203</v>
      </c>
      <c r="AU102" s="244" t="s">
        <v>82</v>
      </c>
      <c r="AV102" s="13" t="s">
        <v>80</v>
      </c>
      <c r="AW102" s="13" t="s">
        <v>34</v>
      </c>
      <c r="AX102" s="13" t="s">
        <v>72</v>
      </c>
      <c r="AY102" s="244" t="s">
        <v>190</v>
      </c>
    </row>
    <row r="103" spans="1:51" s="13" customFormat="1" ht="12">
      <c r="A103" s="13"/>
      <c r="B103" s="235"/>
      <c r="C103" s="236"/>
      <c r="D103" s="228" t="s">
        <v>203</v>
      </c>
      <c r="E103" s="237" t="s">
        <v>19</v>
      </c>
      <c r="F103" s="238" t="s">
        <v>1184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203</v>
      </c>
      <c r="AU103" s="244" t="s">
        <v>82</v>
      </c>
      <c r="AV103" s="13" t="s">
        <v>80</v>
      </c>
      <c r="AW103" s="13" t="s">
        <v>34</v>
      </c>
      <c r="AX103" s="13" t="s">
        <v>72</v>
      </c>
      <c r="AY103" s="244" t="s">
        <v>190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1185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1186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1902</v>
      </c>
      <c r="G106" s="246"/>
      <c r="H106" s="249">
        <v>2997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2997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37.8" customHeight="1">
      <c r="A108" s="40"/>
      <c r="B108" s="41"/>
      <c r="C108" s="215" t="s">
        <v>208</v>
      </c>
      <c r="D108" s="215" t="s">
        <v>192</v>
      </c>
      <c r="E108" s="216" t="s">
        <v>334</v>
      </c>
      <c r="F108" s="217" t="s">
        <v>335</v>
      </c>
      <c r="G108" s="218" t="s">
        <v>222</v>
      </c>
      <c r="H108" s="219">
        <v>333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1907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337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338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1901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3" customFormat="1" ht="12">
      <c r="A112" s="13"/>
      <c r="B112" s="235"/>
      <c r="C112" s="236"/>
      <c r="D112" s="228" t="s">
        <v>203</v>
      </c>
      <c r="E112" s="237" t="s">
        <v>19</v>
      </c>
      <c r="F112" s="238" t="s">
        <v>340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203</v>
      </c>
      <c r="AU112" s="244" t="s">
        <v>82</v>
      </c>
      <c r="AV112" s="13" t="s">
        <v>80</v>
      </c>
      <c r="AW112" s="13" t="s">
        <v>34</v>
      </c>
      <c r="AX112" s="13" t="s">
        <v>72</v>
      </c>
      <c r="AY112" s="244" t="s">
        <v>190</v>
      </c>
    </row>
    <row r="113" spans="1:51" s="14" customFormat="1" ht="12">
      <c r="A113" s="14"/>
      <c r="B113" s="245"/>
      <c r="C113" s="246"/>
      <c r="D113" s="228" t="s">
        <v>203</v>
      </c>
      <c r="E113" s="247" t="s">
        <v>19</v>
      </c>
      <c r="F113" s="248" t="s">
        <v>1905</v>
      </c>
      <c r="G113" s="246"/>
      <c r="H113" s="249">
        <v>333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203</v>
      </c>
      <c r="AU113" s="255" t="s">
        <v>82</v>
      </c>
      <c r="AV113" s="14" t="s">
        <v>82</v>
      </c>
      <c r="AW113" s="14" t="s">
        <v>34</v>
      </c>
      <c r="AX113" s="14" t="s">
        <v>72</v>
      </c>
      <c r="AY113" s="255" t="s">
        <v>190</v>
      </c>
    </row>
    <row r="114" spans="1:51" s="15" customFormat="1" ht="12">
      <c r="A114" s="15"/>
      <c r="B114" s="256"/>
      <c r="C114" s="257"/>
      <c r="D114" s="228" t="s">
        <v>203</v>
      </c>
      <c r="E114" s="258" t="s">
        <v>19</v>
      </c>
      <c r="F114" s="259" t="s">
        <v>207</v>
      </c>
      <c r="G114" s="257"/>
      <c r="H114" s="260">
        <v>333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203</v>
      </c>
      <c r="AU114" s="266" t="s">
        <v>82</v>
      </c>
      <c r="AV114" s="15" t="s">
        <v>208</v>
      </c>
      <c r="AW114" s="15" t="s">
        <v>34</v>
      </c>
      <c r="AX114" s="15" t="s">
        <v>80</v>
      </c>
      <c r="AY114" s="266" t="s">
        <v>190</v>
      </c>
    </row>
    <row r="115" spans="1:65" s="2" customFormat="1" ht="37.8" customHeight="1">
      <c r="A115" s="40"/>
      <c r="B115" s="41"/>
      <c r="C115" s="215" t="s">
        <v>228</v>
      </c>
      <c r="D115" s="215" t="s">
        <v>192</v>
      </c>
      <c r="E115" s="216" t="s">
        <v>349</v>
      </c>
      <c r="F115" s="217" t="s">
        <v>350</v>
      </c>
      <c r="G115" s="218" t="s">
        <v>222</v>
      </c>
      <c r="H115" s="219">
        <v>1665</v>
      </c>
      <c r="I115" s="220"/>
      <c r="J115" s="221">
        <f>ROUND(I115*H115,2)</f>
        <v>0</v>
      </c>
      <c r="K115" s="217" t="s">
        <v>196</v>
      </c>
      <c r="L115" s="46"/>
      <c r="M115" s="222" t="s">
        <v>19</v>
      </c>
      <c r="N115" s="223" t="s">
        <v>43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208</v>
      </c>
      <c r="AT115" s="226" t="s">
        <v>192</v>
      </c>
      <c r="AU115" s="226" t="s">
        <v>82</v>
      </c>
      <c r="AY115" s="19" t="s">
        <v>190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80</v>
      </c>
      <c r="BK115" s="227">
        <f>ROUND(I115*H115,2)</f>
        <v>0</v>
      </c>
      <c r="BL115" s="19" t="s">
        <v>208</v>
      </c>
      <c r="BM115" s="226" t="s">
        <v>1908</v>
      </c>
    </row>
    <row r="116" spans="1:47" s="2" customFormat="1" ht="12">
      <c r="A116" s="40"/>
      <c r="B116" s="41"/>
      <c r="C116" s="42"/>
      <c r="D116" s="228" t="s">
        <v>199</v>
      </c>
      <c r="E116" s="42"/>
      <c r="F116" s="229" t="s">
        <v>352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199</v>
      </c>
      <c r="AU116" s="19" t="s">
        <v>82</v>
      </c>
    </row>
    <row r="117" spans="1:47" s="2" customFormat="1" ht="12">
      <c r="A117" s="40"/>
      <c r="B117" s="41"/>
      <c r="C117" s="42"/>
      <c r="D117" s="233" t="s">
        <v>201</v>
      </c>
      <c r="E117" s="42"/>
      <c r="F117" s="234" t="s">
        <v>353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201</v>
      </c>
      <c r="AU117" s="19" t="s">
        <v>82</v>
      </c>
    </row>
    <row r="118" spans="1:51" s="13" customFormat="1" ht="12">
      <c r="A118" s="13"/>
      <c r="B118" s="235"/>
      <c r="C118" s="236"/>
      <c r="D118" s="228" t="s">
        <v>203</v>
      </c>
      <c r="E118" s="237" t="s">
        <v>19</v>
      </c>
      <c r="F118" s="238" t="s">
        <v>1901</v>
      </c>
      <c r="G118" s="236"/>
      <c r="H118" s="237" t="s">
        <v>19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203</v>
      </c>
      <c r="AU118" s="244" t="s">
        <v>82</v>
      </c>
      <c r="AV118" s="13" t="s">
        <v>80</v>
      </c>
      <c r="AW118" s="13" t="s">
        <v>34</v>
      </c>
      <c r="AX118" s="13" t="s">
        <v>72</v>
      </c>
      <c r="AY118" s="244" t="s">
        <v>190</v>
      </c>
    </row>
    <row r="119" spans="1:51" s="13" customFormat="1" ht="12">
      <c r="A119" s="13"/>
      <c r="B119" s="235"/>
      <c r="C119" s="236"/>
      <c r="D119" s="228" t="s">
        <v>203</v>
      </c>
      <c r="E119" s="237" t="s">
        <v>19</v>
      </c>
      <c r="F119" s="238" t="s">
        <v>310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203</v>
      </c>
      <c r="AU119" s="244" t="s">
        <v>82</v>
      </c>
      <c r="AV119" s="13" t="s">
        <v>80</v>
      </c>
      <c r="AW119" s="13" t="s">
        <v>34</v>
      </c>
      <c r="AX119" s="13" t="s">
        <v>72</v>
      </c>
      <c r="AY119" s="244" t="s">
        <v>190</v>
      </c>
    </row>
    <row r="120" spans="1:51" s="14" customFormat="1" ht="12">
      <c r="A120" s="14"/>
      <c r="B120" s="245"/>
      <c r="C120" s="246"/>
      <c r="D120" s="228" t="s">
        <v>203</v>
      </c>
      <c r="E120" s="247" t="s">
        <v>19</v>
      </c>
      <c r="F120" s="248" t="s">
        <v>1909</v>
      </c>
      <c r="G120" s="246"/>
      <c r="H120" s="249">
        <v>1665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203</v>
      </c>
      <c r="AU120" s="255" t="s">
        <v>82</v>
      </c>
      <c r="AV120" s="14" t="s">
        <v>82</v>
      </c>
      <c r="AW120" s="14" t="s">
        <v>34</v>
      </c>
      <c r="AX120" s="14" t="s">
        <v>72</v>
      </c>
      <c r="AY120" s="255" t="s">
        <v>190</v>
      </c>
    </row>
    <row r="121" spans="1:51" s="15" customFormat="1" ht="12">
      <c r="A121" s="15"/>
      <c r="B121" s="256"/>
      <c r="C121" s="257"/>
      <c r="D121" s="228" t="s">
        <v>203</v>
      </c>
      <c r="E121" s="258" t="s">
        <v>19</v>
      </c>
      <c r="F121" s="259" t="s">
        <v>207</v>
      </c>
      <c r="G121" s="257"/>
      <c r="H121" s="260">
        <v>1665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6" t="s">
        <v>203</v>
      </c>
      <c r="AU121" s="266" t="s">
        <v>82</v>
      </c>
      <c r="AV121" s="15" t="s">
        <v>208</v>
      </c>
      <c r="AW121" s="15" t="s">
        <v>34</v>
      </c>
      <c r="AX121" s="15" t="s">
        <v>80</v>
      </c>
      <c r="AY121" s="266" t="s">
        <v>190</v>
      </c>
    </row>
    <row r="122" spans="1:65" s="2" customFormat="1" ht="24.15" customHeight="1">
      <c r="A122" s="40"/>
      <c r="B122" s="41"/>
      <c r="C122" s="215" t="s">
        <v>254</v>
      </c>
      <c r="D122" s="215" t="s">
        <v>192</v>
      </c>
      <c r="E122" s="216" t="s">
        <v>365</v>
      </c>
      <c r="F122" s="217" t="s">
        <v>366</v>
      </c>
      <c r="G122" s="218" t="s">
        <v>222</v>
      </c>
      <c r="H122" s="219">
        <v>2997</v>
      </c>
      <c r="I122" s="220"/>
      <c r="J122" s="221">
        <f>ROUND(I122*H122,2)</f>
        <v>0</v>
      </c>
      <c r="K122" s="217" t="s">
        <v>196</v>
      </c>
      <c r="L122" s="46"/>
      <c r="M122" s="222" t="s">
        <v>19</v>
      </c>
      <c r="N122" s="223" t="s">
        <v>43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208</v>
      </c>
      <c r="AT122" s="226" t="s">
        <v>192</v>
      </c>
      <c r="AU122" s="226" t="s">
        <v>82</v>
      </c>
      <c r="AY122" s="19" t="s">
        <v>190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80</v>
      </c>
      <c r="BK122" s="227">
        <f>ROUND(I122*H122,2)</f>
        <v>0</v>
      </c>
      <c r="BL122" s="19" t="s">
        <v>208</v>
      </c>
      <c r="BM122" s="226" t="s">
        <v>1910</v>
      </c>
    </row>
    <row r="123" spans="1:47" s="2" customFormat="1" ht="12">
      <c r="A123" s="40"/>
      <c r="B123" s="41"/>
      <c r="C123" s="42"/>
      <c r="D123" s="228" t="s">
        <v>199</v>
      </c>
      <c r="E123" s="42"/>
      <c r="F123" s="229" t="s">
        <v>368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199</v>
      </c>
      <c r="AU123" s="19" t="s">
        <v>82</v>
      </c>
    </row>
    <row r="124" spans="1:47" s="2" customFormat="1" ht="12">
      <c r="A124" s="40"/>
      <c r="B124" s="41"/>
      <c r="C124" s="42"/>
      <c r="D124" s="233" t="s">
        <v>201</v>
      </c>
      <c r="E124" s="42"/>
      <c r="F124" s="234" t="s">
        <v>369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201</v>
      </c>
      <c r="AU124" s="19" t="s">
        <v>82</v>
      </c>
    </row>
    <row r="125" spans="1:51" s="13" customFormat="1" ht="12">
      <c r="A125" s="13"/>
      <c r="B125" s="235"/>
      <c r="C125" s="236"/>
      <c r="D125" s="228" t="s">
        <v>203</v>
      </c>
      <c r="E125" s="237" t="s">
        <v>19</v>
      </c>
      <c r="F125" s="238" t="s">
        <v>1901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203</v>
      </c>
      <c r="AU125" s="244" t="s">
        <v>82</v>
      </c>
      <c r="AV125" s="13" t="s">
        <v>80</v>
      </c>
      <c r="AW125" s="13" t="s">
        <v>34</v>
      </c>
      <c r="AX125" s="13" t="s">
        <v>72</v>
      </c>
      <c r="AY125" s="244" t="s">
        <v>190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1196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1902</v>
      </c>
      <c r="G127" s="246"/>
      <c r="H127" s="249">
        <v>2997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2997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33" customHeight="1">
      <c r="A129" s="40"/>
      <c r="B129" s="41"/>
      <c r="C129" s="215" t="s">
        <v>206</v>
      </c>
      <c r="D129" s="215" t="s">
        <v>192</v>
      </c>
      <c r="E129" s="216" t="s">
        <v>378</v>
      </c>
      <c r="F129" s="217" t="s">
        <v>379</v>
      </c>
      <c r="G129" s="218" t="s">
        <v>380</v>
      </c>
      <c r="H129" s="219">
        <v>599.4</v>
      </c>
      <c r="I129" s="220"/>
      <c r="J129" s="221">
        <f>ROUND(I129*H129,2)</f>
        <v>0</v>
      </c>
      <c r="K129" s="217" t="s">
        <v>196</v>
      </c>
      <c r="L129" s="46"/>
      <c r="M129" s="222" t="s">
        <v>19</v>
      </c>
      <c r="N129" s="223" t="s">
        <v>43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208</v>
      </c>
      <c r="AT129" s="226" t="s">
        <v>192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1911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382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47" s="2" customFormat="1" ht="12">
      <c r="A131" s="40"/>
      <c r="B131" s="41"/>
      <c r="C131" s="42"/>
      <c r="D131" s="233" t="s">
        <v>201</v>
      </c>
      <c r="E131" s="42"/>
      <c r="F131" s="234" t="s">
        <v>383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201</v>
      </c>
      <c r="AU131" s="19" t="s">
        <v>82</v>
      </c>
    </row>
    <row r="132" spans="1:51" s="13" customFormat="1" ht="12">
      <c r="A132" s="13"/>
      <c r="B132" s="235"/>
      <c r="C132" s="236"/>
      <c r="D132" s="228" t="s">
        <v>203</v>
      </c>
      <c r="E132" s="237" t="s">
        <v>19</v>
      </c>
      <c r="F132" s="238" t="s">
        <v>1912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203</v>
      </c>
      <c r="AU132" s="244" t="s">
        <v>82</v>
      </c>
      <c r="AV132" s="13" t="s">
        <v>80</v>
      </c>
      <c r="AW132" s="13" t="s">
        <v>34</v>
      </c>
      <c r="AX132" s="13" t="s">
        <v>72</v>
      </c>
      <c r="AY132" s="244" t="s">
        <v>190</v>
      </c>
    </row>
    <row r="133" spans="1:51" s="13" customFormat="1" ht="12">
      <c r="A133" s="13"/>
      <c r="B133" s="235"/>
      <c r="C133" s="236"/>
      <c r="D133" s="228" t="s">
        <v>203</v>
      </c>
      <c r="E133" s="237" t="s">
        <v>19</v>
      </c>
      <c r="F133" s="238" t="s">
        <v>1214</v>
      </c>
      <c r="G133" s="236"/>
      <c r="H133" s="237" t="s">
        <v>19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203</v>
      </c>
      <c r="AU133" s="244" t="s">
        <v>82</v>
      </c>
      <c r="AV133" s="13" t="s">
        <v>80</v>
      </c>
      <c r="AW133" s="13" t="s">
        <v>34</v>
      </c>
      <c r="AX133" s="13" t="s">
        <v>72</v>
      </c>
      <c r="AY133" s="244" t="s">
        <v>190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1913</v>
      </c>
      <c r="G134" s="246"/>
      <c r="H134" s="249">
        <v>599.4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72</v>
      </c>
      <c r="AY134" s="255" t="s">
        <v>190</v>
      </c>
    </row>
    <row r="135" spans="1:51" s="15" customFormat="1" ht="12">
      <c r="A135" s="15"/>
      <c r="B135" s="256"/>
      <c r="C135" s="257"/>
      <c r="D135" s="228" t="s">
        <v>203</v>
      </c>
      <c r="E135" s="258" t="s">
        <v>19</v>
      </c>
      <c r="F135" s="259" t="s">
        <v>207</v>
      </c>
      <c r="G135" s="257"/>
      <c r="H135" s="260">
        <v>599.4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203</v>
      </c>
      <c r="AU135" s="266" t="s">
        <v>82</v>
      </c>
      <c r="AV135" s="15" t="s">
        <v>208</v>
      </c>
      <c r="AW135" s="15" t="s">
        <v>34</v>
      </c>
      <c r="AX135" s="15" t="s">
        <v>80</v>
      </c>
      <c r="AY135" s="266" t="s">
        <v>190</v>
      </c>
    </row>
    <row r="136" spans="1:65" s="2" customFormat="1" ht="33" customHeight="1">
      <c r="A136" s="40"/>
      <c r="B136" s="41"/>
      <c r="C136" s="215" t="s">
        <v>274</v>
      </c>
      <c r="D136" s="215" t="s">
        <v>192</v>
      </c>
      <c r="E136" s="216" t="s">
        <v>1224</v>
      </c>
      <c r="F136" s="217" t="s">
        <v>1225</v>
      </c>
      <c r="G136" s="218" t="s">
        <v>195</v>
      </c>
      <c r="H136" s="219">
        <v>9990</v>
      </c>
      <c r="I136" s="220"/>
      <c r="J136" s="221">
        <f>ROUND(I136*H136,2)</f>
        <v>0</v>
      </c>
      <c r="K136" s="217" t="s">
        <v>196</v>
      </c>
      <c r="L136" s="46"/>
      <c r="M136" s="222" t="s">
        <v>19</v>
      </c>
      <c r="N136" s="223" t="s">
        <v>43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208</v>
      </c>
      <c r="AT136" s="226" t="s">
        <v>192</v>
      </c>
      <c r="AU136" s="226" t="s">
        <v>82</v>
      </c>
      <c r="AY136" s="19" t="s">
        <v>190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208</v>
      </c>
      <c r="BM136" s="226" t="s">
        <v>1914</v>
      </c>
    </row>
    <row r="137" spans="1:47" s="2" customFormat="1" ht="12">
      <c r="A137" s="40"/>
      <c r="B137" s="41"/>
      <c r="C137" s="42"/>
      <c r="D137" s="228" t="s">
        <v>199</v>
      </c>
      <c r="E137" s="42"/>
      <c r="F137" s="229" t="s">
        <v>1227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199</v>
      </c>
      <c r="AU137" s="19" t="s">
        <v>82</v>
      </c>
    </row>
    <row r="138" spans="1:47" s="2" customFormat="1" ht="12">
      <c r="A138" s="40"/>
      <c r="B138" s="41"/>
      <c r="C138" s="42"/>
      <c r="D138" s="233" t="s">
        <v>201</v>
      </c>
      <c r="E138" s="42"/>
      <c r="F138" s="234" t="s">
        <v>1228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201</v>
      </c>
      <c r="AU138" s="19" t="s">
        <v>82</v>
      </c>
    </row>
    <row r="139" spans="1:51" s="13" customFormat="1" ht="12">
      <c r="A139" s="13"/>
      <c r="B139" s="235"/>
      <c r="C139" s="236"/>
      <c r="D139" s="228" t="s">
        <v>203</v>
      </c>
      <c r="E139" s="237" t="s">
        <v>19</v>
      </c>
      <c r="F139" s="238" t="s">
        <v>1901</v>
      </c>
      <c r="G139" s="236"/>
      <c r="H139" s="237" t="s">
        <v>19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203</v>
      </c>
      <c r="AU139" s="244" t="s">
        <v>82</v>
      </c>
      <c r="AV139" s="13" t="s">
        <v>80</v>
      </c>
      <c r="AW139" s="13" t="s">
        <v>34</v>
      </c>
      <c r="AX139" s="13" t="s">
        <v>72</v>
      </c>
      <c r="AY139" s="244" t="s">
        <v>190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1184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1185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3" customFormat="1" ht="12">
      <c r="A142" s="13"/>
      <c r="B142" s="235"/>
      <c r="C142" s="236"/>
      <c r="D142" s="228" t="s">
        <v>203</v>
      </c>
      <c r="E142" s="237" t="s">
        <v>19</v>
      </c>
      <c r="F142" s="238" t="s">
        <v>1186</v>
      </c>
      <c r="G142" s="236"/>
      <c r="H142" s="237" t="s">
        <v>19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203</v>
      </c>
      <c r="AU142" s="244" t="s">
        <v>82</v>
      </c>
      <c r="AV142" s="13" t="s">
        <v>80</v>
      </c>
      <c r="AW142" s="13" t="s">
        <v>34</v>
      </c>
      <c r="AX142" s="13" t="s">
        <v>72</v>
      </c>
      <c r="AY142" s="244" t="s">
        <v>190</v>
      </c>
    </row>
    <row r="143" spans="1:51" s="14" customFormat="1" ht="12">
      <c r="A143" s="14"/>
      <c r="B143" s="245"/>
      <c r="C143" s="246"/>
      <c r="D143" s="228" t="s">
        <v>203</v>
      </c>
      <c r="E143" s="247" t="s">
        <v>19</v>
      </c>
      <c r="F143" s="248" t="s">
        <v>1915</v>
      </c>
      <c r="G143" s="246"/>
      <c r="H143" s="249">
        <v>9990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203</v>
      </c>
      <c r="AU143" s="255" t="s">
        <v>82</v>
      </c>
      <c r="AV143" s="14" t="s">
        <v>82</v>
      </c>
      <c r="AW143" s="14" t="s">
        <v>34</v>
      </c>
      <c r="AX143" s="14" t="s">
        <v>72</v>
      </c>
      <c r="AY143" s="255" t="s">
        <v>190</v>
      </c>
    </row>
    <row r="144" spans="1:51" s="15" customFormat="1" ht="12">
      <c r="A144" s="15"/>
      <c r="B144" s="256"/>
      <c r="C144" s="257"/>
      <c r="D144" s="228" t="s">
        <v>203</v>
      </c>
      <c r="E144" s="258" t="s">
        <v>19</v>
      </c>
      <c r="F144" s="259" t="s">
        <v>207</v>
      </c>
      <c r="G144" s="257"/>
      <c r="H144" s="260">
        <v>9990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6" t="s">
        <v>203</v>
      </c>
      <c r="AU144" s="266" t="s">
        <v>82</v>
      </c>
      <c r="AV144" s="15" t="s">
        <v>208</v>
      </c>
      <c r="AW144" s="15" t="s">
        <v>34</v>
      </c>
      <c r="AX144" s="15" t="s">
        <v>80</v>
      </c>
      <c r="AY144" s="266" t="s">
        <v>190</v>
      </c>
    </row>
    <row r="145" spans="1:65" s="2" customFormat="1" ht="24.15" customHeight="1">
      <c r="A145" s="40"/>
      <c r="B145" s="41"/>
      <c r="C145" s="215" t="s">
        <v>281</v>
      </c>
      <c r="D145" s="215" t="s">
        <v>192</v>
      </c>
      <c r="E145" s="216" t="s">
        <v>419</v>
      </c>
      <c r="F145" s="217" t="s">
        <v>420</v>
      </c>
      <c r="G145" s="218" t="s">
        <v>195</v>
      </c>
      <c r="H145" s="219">
        <v>47412</v>
      </c>
      <c r="I145" s="220"/>
      <c r="J145" s="221">
        <f>ROUND(I145*H145,2)</f>
        <v>0</v>
      </c>
      <c r="K145" s="217" t="s">
        <v>196</v>
      </c>
      <c r="L145" s="46"/>
      <c r="M145" s="222" t="s">
        <v>19</v>
      </c>
      <c r="N145" s="223" t="s">
        <v>43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208</v>
      </c>
      <c r="AT145" s="226" t="s">
        <v>192</v>
      </c>
      <c r="AU145" s="226" t="s">
        <v>82</v>
      </c>
      <c r="AY145" s="19" t="s">
        <v>190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80</v>
      </c>
      <c r="BK145" s="227">
        <f>ROUND(I145*H145,2)</f>
        <v>0</v>
      </c>
      <c r="BL145" s="19" t="s">
        <v>208</v>
      </c>
      <c r="BM145" s="226" t="s">
        <v>1916</v>
      </c>
    </row>
    <row r="146" spans="1:47" s="2" customFormat="1" ht="12">
      <c r="A146" s="40"/>
      <c r="B146" s="41"/>
      <c r="C146" s="42"/>
      <c r="D146" s="228" t="s">
        <v>199</v>
      </c>
      <c r="E146" s="42"/>
      <c r="F146" s="229" t="s">
        <v>422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199</v>
      </c>
      <c r="AU146" s="19" t="s">
        <v>82</v>
      </c>
    </row>
    <row r="147" spans="1:47" s="2" customFormat="1" ht="12">
      <c r="A147" s="40"/>
      <c r="B147" s="41"/>
      <c r="C147" s="42"/>
      <c r="D147" s="233" t="s">
        <v>201</v>
      </c>
      <c r="E147" s="42"/>
      <c r="F147" s="234" t="s">
        <v>423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201</v>
      </c>
      <c r="AU147" s="19" t="s">
        <v>82</v>
      </c>
    </row>
    <row r="148" spans="1:51" s="13" customFormat="1" ht="12">
      <c r="A148" s="13"/>
      <c r="B148" s="235"/>
      <c r="C148" s="236"/>
      <c r="D148" s="228" t="s">
        <v>203</v>
      </c>
      <c r="E148" s="237" t="s">
        <v>19</v>
      </c>
      <c r="F148" s="238" t="s">
        <v>1901</v>
      </c>
      <c r="G148" s="236"/>
      <c r="H148" s="237" t="s">
        <v>19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203</v>
      </c>
      <c r="AU148" s="244" t="s">
        <v>82</v>
      </c>
      <c r="AV148" s="13" t="s">
        <v>80</v>
      </c>
      <c r="AW148" s="13" t="s">
        <v>34</v>
      </c>
      <c r="AX148" s="13" t="s">
        <v>72</v>
      </c>
      <c r="AY148" s="244" t="s">
        <v>190</v>
      </c>
    </row>
    <row r="149" spans="1:51" s="13" customFormat="1" ht="12">
      <c r="A149" s="13"/>
      <c r="B149" s="235"/>
      <c r="C149" s="236"/>
      <c r="D149" s="228" t="s">
        <v>203</v>
      </c>
      <c r="E149" s="237" t="s">
        <v>19</v>
      </c>
      <c r="F149" s="238" t="s">
        <v>1917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203</v>
      </c>
      <c r="AU149" s="244" t="s">
        <v>82</v>
      </c>
      <c r="AV149" s="13" t="s">
        <v>80</v>
      </c>
      <c r="AW149" s="13" t="s">
        <v>34</v>
      </c>
      <c r="AX149" s="13" t="s">
        <v>72</v>
      </c>
      <c r="AY149" s="244" t="s">
        <v>190</v>
      </c>
    </row>
    <row r="150" spans="1:51" s="14" customFormat="1" ht="12">
      <c r="A150" s="14"/>
      <c r="B150" s="245"/>
      <c r="C150" s="246"/>
      <c r="D150" s="228" t="s">
        <v>203</v>
      </c>
      <c r="E150" s="247" t="s">
        <v>19</v>
      </c>
      <c r="F150" s="248" t="s">
        <v>1918</v>
      </c>
      <c r="G150" s="246"/>
      <c r="H150" s="249">
        <v>47412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203</v>
      </c>
      <c r="AU150" s="255" t="s">
        <v>82</v>
      </c>
      <c r="AV150" s="14" t="s">
        <v>82</v>
      </c>
      <c r="AW150" s="14" t="s">
        <v>34</v>
      </c>
      <c r="AX150" s="14" t="s">
        <v>72</v>
      </c>
      <c r="AY150" s="255" t="s">
        <v>190</v>
      </c>
    </row>
    <row r="151" spans="1:51" s="15" customFormat="1" ht="12">
      <c r="A151" s="15"/>
      <c r="B151" s="256"/>
      <c r="C151" s="257"/>
      <c r="D151" s="228" t="s">
        <v>203</v>
      </c>
      <c r="E151" s="258" t="s">
        <v>19</v>
      </c>
      <c r="F151" s="259" t="s">
        <v>207</v>
      </c>
      <c r="G151" s="257"/>
      <c r="H151" s="260">
        <v>47412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203</v>
      </c>
      <c r="AU151" s="266" t="s">
        <v>82</v>
      </c>
      <c r="AV151" s="15" t="s">
        <v>208</v>
      </c>
      <c r="AW151" s="15" t="s">
        <v>34</v>
      </c>
      <c r="AX151" s="15" t="s">
        <v>80</v>
      </c>
      <c r="AY151" s="266" t="s">
        <v>190</v>
      </c>
    </row>
    <row r="152" spans="1:65" s="2" customFormat="1" ht="16.5" customHeight="1">
      <c r="A152" s="40"/>
      <c r="B152" s="41"/>
      <c r="C152" s="268" t="s">
        <v>288</v>
      </c>
      <c r="D152" s="268" t="s">
        <v>411</v>
      </c>
      <c r="E152" s="269" t="s">
        <v>427</v>
      </c>
      <c r="F152" s="270" t="s">
        <v>428</v>
      </c>
      <c r="G152" s="271" t="s">
        <v>414</v>
      </c>
      <c r="H152" s="272">
        <v>1465.031</v>
      </c>
      <c r="I152" s="273"/>
      <c r="J152" s="274">
        <f>ROUND(I152*H152,2)</f>
        <v>0</v>
      </c>
      <c r="K152" s="270" t="s">
        <v>196</v>
      </c>
      <c r="L152" s="275"/>
      <c r="M152" s="276" t="s">
        <v>19</v>
      </c>
      <c r="N152" s="277" t="s">
        <v>43</v>
      </c>
      <c r="O152" s="86"/>
      <c r="P152" s="224">
        <f>O152*H152</f>
        <v>0</v>
      </c>
      <c r="Q152" s="224">
        <v>0.001</v>
      </c>
      <c r="R152" s="224">
        <f>Q152*H152</f>
        <v>1.465031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274</v>
      </c>
      <c r="AT152" s="226" t="s">
        <v>411</v>
      </c>
      <c r="AU152" s="226" t="s">
        <v>82</v>
      </c>
      <c r="AY152" s="19" t="s">
        <v>190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80</v>
      </c>
      <c r="BK152" s="227">
        <f>ROUND(I152*H152,2)</f>
        <v>0</v>
      </c>
      <c r="BL152" s="19" t="s">
        <v>208</v>
      </c>
      <c r="BM152" s="226" t="s">
        <v>1919</v>
      </c>
    </row>
    <row r="153" spans="1:47" s="2" customFormat="1" ht="12">
      <c r="A153" s="40"/>
      <c r="B153" s="41"/>
      <c r="C153" s="42"/>
      <c r="D153" s="228" t="s">
        <v>199</v>
      </c>
      <c r="E153" s="42"/>
      <c r="F153" s="229" t="s">
        <v>428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199</v>
      </c>
      <c r="AU153" s="19" t="s">
        <v>82</v>
      </c>
    </row>
    <row r="154" spans="1:47" s="2" customFormat="1" ht="12">
      <c r="A154" s="40"/>
      <c r="B154" s="41"/>
      <c r="C154" s="42"/>
      <c r="D154" s="228" t="s">
        <v>224</v>
      </c>
      <c r="E154" s="42"/>
      <c r="F154" s="267" t="s">
        <v>1920</v>
      </c>
      <c r="G154" s="42"/>
      <c r="H154" s="42"/>
      <c r="I154" s="230"/>
      <c r="J154" s="42"/>
      <c r="K154" s="42"/>
      <c r="L154" s="46"/>
      <c r="M154" s="231"/>
      <c r="N154" s="23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224</v>
      </c>
      <c r="AU154" s="19" t="s">
        <v>82</v>
      </c>
    </row>
    <row r="155" spans="1:51" s="13" customFormat="1" ht="12">
      <c r="A155" s="13"/>
      <c r="B155" s="235"/>
      <c r="C155" s="236"/>
      <c r="D155" s="228" t="s">
        <v>203</v>
      </c>
      <c r="E155" s="237" t="s">
        <v>19</v>
      </c>
      <c r="F155" s="238" t="s">
        <v>1241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203</v>
      </c>
      <c r="AU155" s="244" t="s">
        <v>82</v>
      </c>
      <c r="AV155" s="13" t="s">
        <v>80</v>
      </c>
      <c r="AW155" s="13" t="s">
        <v>34</v>
      </c>
      <c r="AX155" s="13" t="s">
        <v>72</v>
      </c>
      <c r="AY155" s="244" t="s">
        <v>190</v>
      </c>
    </row>
    <row r="156" spans="1:51" s="14" customFormat="1" ht="12">
      <c r="A156" s="14"/>
      <c r="B156" s="245"/>
      <c r="C156" s="246"/>
      <c r="D156" s="228" t="s">
        <v>203</v>
      </c>
      <c r="E156" s="247" t="s">
        <v>19</v>
      </c>
      <c r="F156" s="248" t="s">
        <v>1921</v>
      </c>
      <c r="G156" s="246"/>
      <c r="H156" s="249">
        <v>1465.031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203</v>
      </c>
      <c r="AU156" s="255" t="s">
        <v>82</v>
      </c>
      <c r="AV156" s="14" t="s">
        <v>82</v>
      </c>
      <c r="AW156" s="14" t="s">
        <v>34</v>
      </c>
      <c r="AX156" s="14" t="s">
        <v>72</v>
      </c>
      <c r="AY156" s="255" t="s">
        <v>190</v>
      </c>
    </row>
    <row r="157" spans="1:51" s="15" customFormat="1" ht="12">
      <c r="A157" s="15"/>
      <c r="B157" s="256"/>
      <c r="C157" s="257"/>
      <c r="D157" s="228" t="s">
        <v>203</v>
      </c>
      <c r="E157" s="258" t="s">
        <v>19</v>
      </c>
      <c r="F157" s="259" t="s">
        <v>207</v>
      </c>
      <c r="G157" s="257"/>
      <c r="H157" s="260">
        <v>1465.031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203</v>
      </c>
      <c r="AU157" s="266" t="s">
        <v>82</v>
      </c>
      <c r="AV157" s="15" t="s">
        <v>208</v>
      </c>
      <c r="AW157" s="15" t="s">
        <v>34</v>
      </c>
      <c r="AX157" s="15" t="s">
        <v>80</v>
      </c>
      <c r="AY157" s="266" t="s">
        <v>190</v>
      </c>
    </row>
    <row r="158" spans="1:65" s="2" customFormat="1" ht="24.15" customHeight="1">
      <c r="A158" s="40"/>
      <c r="B158" s="41"/>
      <c r="C158" s="215" t="s">
        <v>295</v>
      </c>
      <c r="D158" s="215" t="s">
        <v>192</v>
      </c>
      <c r="E158" s="216" t="s">
        <v>432</v>
      </c>
      <c r="F158" s="217" t="s">
        <v>433</v>
      </c>
      <c r="G158" s="218" t="s">
        <v>195</v>
      </c>
      <c r="H158" s="219">
        <v>24482</v>
      </c>
      <c r="I158" s="220"/>
      <c r="J158" s="221">
        <f>ROUND(I158*H158,2)</f>
        <v>0</v>
      </c>
      <c r="K158" s="217" t="s">
        <v>196</v>
      </c>
      <c r="L158" s="46"/>
      <c r="M158" s="222" t="s">
        <v>19</v>
      </c>
      <c r="N158" s="223" t="s">
        <v>43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208</v>
      </c>
      <c r="AT158" s="226" t="s">
        <v>192</v>
      </c>
      <c r="AU158" s="226" t="s">
        <v>82</v>
      </c>
      <c r="AY158" s="19" t="s">
        <v>190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80</v>
      </c>
      <c r="BK158" s="227">
        <f>ROUND(I158*H158,2)</f>
        <v>0</v>
      </c>
      <c r="BL158" s="19" t="s">
        <v>208</v>
      </c>
      <c r="BM158" s="226" t="s">
        <v>1922</v>
      </c>
    </row>
    <row r="159" spans="1:47" s="2" customFormat="1" ht="12">
      <c r="A159" s="40"/>
      <c r="B159" s="41"/>
      <c r="C159" s="42"/>
      <c r="D159" s="228" t="s">
        <v>199</v>
      </c>
      <c r="E159" s="42"/>
      <c r="F159" s="229" t="s">
        <v>435</v>
      </c>
      <c r="G159" s="42"/>
      <c r="H159" s="42"/>
      <c r="I159" s="230"/>
      <c r="J159" s="42"/>
      <c r="K159" s="42"/>
      <c r="L159" s="46"/>
      <c r="M159" s="231"/>
      <c r="N159" s="232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199</v>
      </c>
      <c r="AU159" s="19" t="s">
        <v>82</v>
      </c>
    </row>
    <row r="160" spans="1:47" s="2" customFormat="1" ht="12">
      <c r="A160" s="40"/>
      <c r="B160" s="41"/>
      <c r="C160" s="42"/>
      <c r="D160" s="233" t="s">
        <v>201</v>
      </c>
      <c r="E160" s="42"/>
      <c r="F160" s="234" t="s">
        <v>436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201</v>
      </c>
      <c r="AU160" s="19" t="s">
        <v>82</v>
      </c>
    </row>
    <row r="161" spans="1:51" s="13" customFormat="1" ht="12">
      <c r="A161" s="13"/>
      <c r="B161" s="235"/>
      <c r="C161" s="236"/>
      <c r="D161" s="228" t="s">
        <v>203</v>
      </c>
      <c r="E161" s="237" t="s">
        <v>19</v>
      </c>
      <c r="F161" s="238" t="s">
        <v>1901</v>
      </c>
      <c r="G161" s="236"/>
      <c r="H161" s="237" t="s">
        <v>19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203</v>
      </c>
      <c r="AU161" s="244" t="s">
        <v>82</v>
      </c>
      <c r="AV161" s="13" t="s">
        <v>80</v>
      </c>
      <c r="AW161" s="13" t="s">
        <v>34</v>
      </c>
      <c r="AX161" s="13" t="s">
        <v>72</v>
      </c>
      <c r="AY161" s="244" t="s">
        <v>190</v>
      </c>
    </row>
    <row r="162" spans="1:51" s="13" customFormat="1" ht="12">
      <c r="A162" s="13"/>
      <c r="B162" s="235"/>
      <c r="C162" s="236"/>
      <c r="D162" s="228" t="s">
        <v>203</v>
      </c>
      <c r="E162" s="237" t="s">
        <v>19</v>
      </c>
      <c r="F162" s="238" t="s">
        <v>1923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203</v>
      </c>
      <c r="AU162" s="244" t="s">
        <v>82</v>
      </c>
      <c r="AV162" s="13" t="s">
        <v>80</v>
      </c>
      <c r="AW162" s="13" t="s">
        <v>34</v>
      </c>
      <c r="AX162" s="13" t="s">
        <v>72</v>
      </c>
      <c r="AY162" s="244" t="s">
        <v>190</v>
      </c>
    </row>
    <row r="163" spans="1:51" s="14" customFormat="1" ht="12">
      <c r="A163" s="14"/>
      <c r="B163" s="245"/>
      <c r="C163" s="246"/>
      <c r="D163" s="228" t="s">
        <v>203</v>
      </c>
      <c r="E163" s="247" t="s">
        <v>19</v>
      </c>
      <c r="F163" s="248" t="s">
        <v>1924</v>
      </c>
      <c r="G163" s="246"/>
      <c r="H163" s="249">
        <v>24482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203</v>
      </c>
      <c r="AU163" s="255" t="s">
        <v>82</v>
      </c>
      <c r="AV163" s="14" t="s">
        <v>82</v>
      </c>
      <c r="AW163" s="14" t="s">
        <v>34</v>
      </c>
      <c r="AX163" s="14" t="s">
        <v>72</v>
      </c>
      <c r="AY163" s="255" t="s">
        <v>190</v>
      </c>
    </row>
    <row r="164" spans="1:51" s="15" customFormat="1" ht="12">
      <c r="A164" s="15"/>
      <c r="B164" s="256"/>
      <c r="C164" s="257"/>
      <c r="D164" s="228" t="s">
        <v>203</v>
      </c>
      <c r="E164" s="258" t="s">
        <v>19</v>
      </c>
      <c r="F164" s="259" t="s">
        <v>207</v>
      </c>
      <c r="G164" s="257"/>
      <c r="H164" s="260">
        <v>24482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203</v>
      </c>
      <c r="AU164" s="266" t="s">
        <v>82</v>
      </c>
      <c r="AV164" s="15" t="s">
        <v>208</v>
      </c>
      <c r="AW164" s="15" t="s">
        <v>34</v>
      </c>
      <c r="AX164" s="15" t="s">
        <v>80</v>
      </c>
      <c r="AY164" s="266" t="s">
        <v>190</v>
      </c>
    </row>
    <row r="165" spans="1:65" s="2" customFormat="1" ht="21.75" customHeight="1">
      <c r="A165" s="40"/>
      <c r="B165" s="41"/>
      <c r="C165" s="215" t="s">
        <v>304</v>
      </c>
      <c r="D165" s="215" t="s">
        <v>192</v>
      </c>
      <c r="E165" s="216" t="s">
        <v>1925</v>
      </c>
      <c r="F165" s="217" t="s">
        <v>1926</v>
      </c>
      <c r="G165" s="218" t="s">
        <v>195</v>
      </c>
      <c r="H165" s="219">
        <v>47412</v>
      </c>
      <c r="I165" s="220"/>
      <c r="J165" s="221">
        <f>ROUND(I165*H165,2)</f>
        <v>0</v>
      </c>
      <c r="K165" s="217" t="s">
        <v>196</v>
      </c>
      <c r="L165" s="46"/>
      <c r="M165" s="222" t="s">
        <v>19</v>
      </c>
      <c r="N165" s="223" t="s">
        <v>43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208</v>
      </c>
      <c r="AT165" s="226" t="s">
        <v>192</v>
      </c>
      <c r="AU165" s="226" t="s">
        <v>82</v>
      </c>
      <c r="AY165" s="19" t="s">
        <v>190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208</v>
      </c>
      <c r="BM165" s="226" t="s">
        <v>1927</v>
      </c>
    </row>
    <row r="166" spans="1:47" s="2" customFormat="1" ht="12">
      <c r="A166" s="40"/>
      <c r="B166" s="41"/>
      <c r="C166" s="42"/>
      <c r="D166" s="228" t="s">
        <v>199</v>
      </c>
      <c r="E166" s="42"/>
      <c r="F166" s="229" t="s">
        <v>1928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199</v>
      </c>
      <c r="AU166" s="19" t="s">
        <v>82</v>
      </c>
    </row>
    <row r="167" spans="1:47" s="2" customFormat="1" ht="12">
      <c r="A167" s="40"/>
      <c r="B167" s="41"/>
      <c r="C167" s="42"/>
      <c r="D167" s="233" t="s">
        <v>201</v>
      </c>
      <c r="E167" s="42"/>
      <c r="F167" s="234" t="s">
        <v>1929</v>
      </c>
      <c r="G167" s="42"/>
      <c r="H167" s="42"/>
      <c r="I167" s="230"/>
      <c r="J167" s="42"/>
      <c r="K167" s="42"/>
      <c r="L167" s="46"/>
      <c r="M167" s="231"/>
      <c r="N167" s="23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201</v>
      </c>
      <c r="AU167" s="19" t="s">
        <v>82</v>
      </c>
    </row>
    <row r="168" spans="1:51" s="13" customFormat="1" ht="12">
      <c r="A168" s="13"/>
      <c r="B168" s="235"/>
      <c r="C168" s="236"/>
      <c r="D168" s="228" t="s">
        <v>203</v>
      </c>
      <c r="E168" s="237" t="s">
        <v>19</v>
      </c>
      <c r="F168" s="238" t="s">
        <v>1901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203</v>
      </c>
      <c r="AU168" s="244" t="s">
        <v>82</v>
      </c>
      <c r="AV168" s="13" t="s">
        <v>80</v>
      </c>
      <c r="AW168" s="13" t="s">
        <v>34</v>
      </c>
      <c r="AX168" s="13" t="s">
        <v>72</v>
      </c>
      <c r="AY168" s="244" t="s">
        <v>190</v>
      </c>
    </row>
    <row r="169" spans="1:51" s="13" customFormat="1" ht="12">
      <c r="A169" s="13"/>
      <c r="B169" s="235"/>
      <c r="C169" s="236"/>
      <c r="D169" s="228" t="s">
        <v>203</v>
      </c>
      <c r="E169" s="237" t="s">
        <v>19</v>
      </c>
      <c r="F169" s="238" t="s">
        <v>1930</v>
      </c>
      <c r="G169" s="236"/>
      <c r="H169" s="237" t="s">
        <v>19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203</v>
      </c>
      <c r="AU169" s="244" t="s">
        <v>82</v>
      </c>
      <c r="AV169" s="13" t="s">
        <v>80</v>
      </c>
      <c r="AW169" s="13" t="s">
        <v>34</v>
      </c>
      <c r="AX169" s="13" t="s">
        <v>72</v>
      </c>
      <c r="AY169" s="244" t="s">
        <v>190</v>
      </c>
    </row>
    <row r="170" spans="1:51" s="14" customFormat="1" ht="12">
      <c r="A170" s="14"/>
      <c r="B170" s="245"/>
      <c r="C170" s="246"/>
      <c r="D170" s="228" t="s">
        <v>203</v>
      </c>
      <c r="E170" s="247" t="s">
        <v>19</v>
      </c>
      <c r="F170" s="248" t="s">
        <v>1918</v>
      </c>
      <c r="G170" s="246"/>
      <c r="H170" s="249">
        <v>47412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203</v>
      </c>
      <c r="AU170" s="255" t="s">
        <v>82</v>
      </c>
      <c r="AV170" s="14" t="s">
        <v>82</v>
      </c>
      <c r="AW170" s="14" t="s">
        <v>34</v>
      </c>
      <c r="AX170" s="14" t="s">
        <v>72</v>
      </c>
      <c r="AY170" s="255" t="s">
        <v>190</v>
      </c>
    </row>
    <row r="171" spans="1:51" s="15" customFormat="1" ht="12">
      <c r="A171" s="15"/>
      <c r="B171" s="256"/>
      <c r="C171" s="257"/>
      <c r="D171" s="228" t="s">
        <v>203</v>
      </c>
      <c r="E171" s="258" t="s">
        <v>19</v>
      </c>
      <c r="F171" s="259" t="s">
        <v>207</v>
      </c>
      <c r="G171" s="257"/>
      <c r="H171" s="260">
        <v>47412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6" t="s">
        <v>203</v>
      </c>
      <c r="AU171" s="266" t="s">
        <v>82</v>
      </c>
      <c r="AV171" s="15" t="s">
        <v>208</v>
      </c>
      <c r="AW171" s="15" t="s">
        <v>34</v>
      </c>
      <c r="AX171" s="15" t="s">
        <v>80</v>
      </c>
      <c r="AY171" s="266" t="s">
        <v>190</v>
      </c>
    </row>
    <row r="172" spans="1:65" s="2" customFormat="1" ht="21.75" customHeight="1">
      <c r="A172" s="40"/>
      <c r="B172" s="41"/>
      <c r="C172" s="215" t="s">
        <v>312</v>
      </c>
      <c r="D172" s="215" t="s">
        <v>192</v>
      </c>
      <c r="E172" s="216" t="s">
        <v>1931</v>
      </c>
      <c r="F172" s="217" t="s">
        <v>1932</v>
      </c>
      <c r="G172" s="218" t="s">
        <v>195</v>
      </c>
      <c r="H172" s="219">
        <v>47412</v>
      </c>
      <c r="I172" s="220"/>
      <c r="J172" s="221">
        <f>ROUND(I172*H172,2)</f>
        <v>0</v>
      </c>
      <c r="K172" s="217" t="s">
        <v>196</v>
      </c>
      <c r="L172" s="46"/>
      <c r="M172" s="222" t="s">
        <v>19</v>
      </c>
      <c r="N172" s="223" t="s">
        <v>43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208</v>
      </c>
      <c r="AT172" s="226" t="s">
        <v>192</v>
      </c>
      <c r="AU172" s="226" t="s">
        <v>82</v>
      </c>
      <c r="AY172" s="19" t="s">
        <v>190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80</v>
      </c>
      <c r="BK172" s="227">
        <f>ROUND(I172*H172,2)</f>
        <v>0</v>
      </c>
      <c r="BL172" s="19" t="s">
        <v>208</v>
      </c>
      <c r="BM172" s="226" t="s">
        <v>1933</v>
      </c>
    </row>
    <row r="173" spans="1:47" s="2" customFormat="1" ht="12">
      <c r="A173" s="40"/>
      <c r="B173" s="41"/>
      <c r="C173" s="42"/>
      <c r="D173" s="228" t="s">
        <v>199</v>
      </c>
      <c r="E173" s="42"/>
      <c r="F173" s="229" t="s">
        <v>1934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199</v>
      </c>
      <c r="AU173" s="19" t="s">
        <v>82</v>
      </c>
    </row>
    <row r="174" spans="1:47" s="2" customFormat="1" ht="12">
      <c r="A174" s="40"/>
      <c r="B174" s="41"/>
      <c r="C174" s="42"/>
      <c r="D174" s="233" t="s">
        <v>201</v>
      </c>
      <c r="E174" s="42"/>
      <c r="F174" s="234" t="s">
        <v>1935</v>
      </c>
      <c r="G174" s="42"/>
      <c r="H174" s="42"/>
      <c r="I174" s="230"/>
      <c r="J174" s="42"/>
      <c r="K174" s="42"/>
      <c r="L174" s="46"/>
      <c r="M174" s="231"/>
      <c r="N174" s="23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201</v>
      </c>
      <c r="AU174" s="19" t="s">
        <v>82</v>
      </c>
    </row>
    <row r="175" spans="1:51" s="13" customFormat="1" ht="12">
      <c r="A175" s="13"/>
      <c r="B175" s="235"/>
      <c r="C175" s="236"/>
      <c r="D175" s="228" t="s">
        <v>203</v>
      </c>
      <c r="E175" s="237" t="s">
        <v>19</v>
      </c>
      <c r="F175" s="238" t="s">
        <v>1901</v>
      </c>
      <c r="G175" s="236"/>
      <c r="H175" s="237" t="s">
        <v>19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203</v>
      </c>
      <c r="AU175" s="244" t="s">
        <v>82</v>
      </c>
      <c r="AV175" s="13" t="s">
        <v>80</v>
      </c>
      <c r="AW175" s="13" t="s">
        <v>34</v>
      </c>
      <c r="AX175" s="13" t="s">
        <v>72</v>
      </c>
      <c r="AY175" s="244" t="s">
        <v>190</v>
      </c>
    </row>
    <row r="176" spans="1:51" s="13" customFormat="1" ht="12">
      <c r="A176" s="13"/>
      <c r="B176" s="235"/>
      <c r="C176" s="236"/>
      <c r="D176" s="228" t="s">
        <v>203</v>
      </c>
      <c r="E176" s="237" t="s">
        <v>19</v>
      </c>
      <c r="F176" s="238" t="s">
        <v>1930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203</v>
      </c>
      <c r="AU176" s="244" t="s">
        <v>82</v>
      </c>
      <c r="AV176" s="13" t="s">
        <v>80</v>
      </c>
      <c r="AW176" s="13" t="s">
        <v>34</v>
      </c>
      <c r="AX176" s="13" t="s">
        <v>72</v>
      </c>
      <c r="AY176" s="244" t="s">
        <v>190</v>
      </c>
    </row>
    <row r="177" spans="1:51" s="14" customFormat="1" ht="12">
      <c r="A177" s="14"/>
      <c r="B177" s="245"/>
      <c r="C177" s="246"/>
      <c r="D177" s="228" t="s">
        <v>203</v>
      </c>
      <c r="E177" s="247" t="s">
        <v>19</v>
      </c>
      <c r="F177" s="248" t="s">
        <v>1918</v>
      </c>
      <c r="G177" s="246"/>
      <c r="H177" s="249">
        <v>47412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203</v>
      </c>
      <c r="AU177" s="255" t="s">
        <v>82</v>
      </c>
      <c r="AV177" s="14" t="s">
        <v>82</v>
      </c>
      <c r="AW177" s="14" t="s">
        <v>34</v>
      </c>
      <c r="AX177" s="14" t="s">
        <v>72</v>
      </c>
      <c r="AY177" s="255" t="s">
        <v>190</v>
      </c>
    </row>
    <row r="178" spans="1:51" s="15" customFormat="1" ht="12">
      <c r="A178" s="15"/>
      <c r="B178" s="256"/>
      <c r="C178" s="257"/>
      <c r="D178" s="228" t="s">
        <v>203</v>
      </c>
      <c r="E178" s="258" t="s">
        <v>19</v>
      </c>
      <c r="F178" s="259" t="s">
        <v>207</v>
      </c>
      <c r="G178" s="257"/>
      <c r="H178" s="260">
        <v>47412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6" t="s">
        <v>203</v>
      </c>
      <c r="AU178" s="266" t="s">
        <v>82</v>
      </c>
      <c r="AV178" s="15" t="s">
        <v>208</v>
      </c>
      <c r="AW178" s="15" t="s">
        <v>34</v>
      </c>
      <c r="AX178" s="15" t="s">
        <v>80</v>
      </c>
      <c r="AY178" s="266" t="s">
        <v>190</v>
      </c>
    </row>
    <row r="179" spans="1:65" s="2" customFormat="1" ht="21.75" customHeight="1">
      <c r="A179" s="40"/>
      <c r="B179" s="41"/>
      <c r="C179" s="215" t="s">
        <v>318</v>
      </c>
      <c r="D179" s="215" t="s">
        <v>192</v>
      </c>
      <c r="E179" s="216" t="s">
        <v>1936</v>
      </c>
      <c r="F179" s="217" t="s">
        <v>1937</v>
      </c>
      <c r="G179" s="218" t="s">
        <v>195</v>
      </c>
      <c r="H179" s="219">
        <v>47412</v>
      </c>
      <c r="I179" s="220"/>
      <c r="J179" s="221">
        <f>ROUND(I179*H179,2)</f>
        <v>0</v>
      </c>
      <c r="K179" s="217" t="s">
        <v>196</v>
      </c>
      <c r="L179" s="46"/>
      <c r="M179" s="222" t="s">
        <v>19</v>
      </c>
      <c r="N179" s="223" t="s">
        <v>43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208</v>
      </c>
      <c r="AT179" s="226" t="s">
        <v>192</v>
      </c>
      <c r="AU179" s="226" t="s">
        <v>82</v>
      </c>
      <c r="AY179" s="19" t="s">
        <v>190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80</v>
      </c>
      <c r="BK179" s="227">
        <f>ROUND(I179*H179,2)</f>
        <v>0</v>
      </c>
      <c r="BL179" s="19" t="s">
        <v>208</v>
      </c>
      <c r="BM179" s="226" t="s">
        <v>1938</v>
      </c>
    </row>
    <row r="180" spans="1:47" s="2" customFormat="1" ht="12">
      <c r="A180" s="40"/>
      <c r="B180" s="41"/>
      <c r="C180" s="42"/>
      <c r="D180" s="228" t="s">
        <v>199</v>
      </c>
      <c r="E180" s="42"/>
      <c r="F180" s="229" t="s">
        <v>1939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199</v>
      </c>
      <c r="AU180" s="19" t="s">
        <v>82</v>
      </c>
    </row>
    <row r="181" spans="1:47" s="2" customFormat="1" ht="12">
      <c r="A181" s="40"/>
      <c r="B181" s="41"/>
      <c r="C181" s="42"/>
      <c r="D181" s="233" t="s">
        <v>201</v>
      </c>
      <c r="E181" s="42"/>
      <c r="F181" s="234" t="s">
        <v>1940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201</v>
      </c>
      <c r="AU181" s="19" t="s">
        <v>82</v>
      </c>
    </row>
    <row r="182" spans="1:51" s="13" customFormat="1" ht="12">
      <c r="A182" s="13"/>
      <c r="B182" s="235"/>
      <c r="C182" s="236"/>
      <c r="D182" s="228" t="s">
        <v>203</v>
      </c>
      <c r="E182" s="237" t="s">
        <v>19</v>
      </c>
      <c r="F182" s="238" t="s">
        <v>1901</v>
      </c>
      <c r="G182" s="236"/>
      <c r="H182" s="237" t="s">
        <v>19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203</v>
      </c>
      <c r="AU182" s="244" t="s">
        <v>82</v>
      </c>
      <c r="AV182" s="13" t="s">
        <v>80</v>
      </c>
      <c r="AW182" s="13" t="s">
        <v>34</v>
      </c>
      <c r="AX182" s="13" t="s">
        <v>72</v>
      </c>
      <c r="AY182" s="244" t="s">
        <v>190</v>
      </c>
    </row>
    <row r="183" spans="1:51" s="13" customFormat="1" ht="12">
      <c r="A183" s="13"/>
      <c r="B183" s="235"/>
      <c r="C183" s="236"/>
      <c r="D183" s="228" t="s">
        <v>203</v>
      </c>
      <c r="E183" s="237" t="s">
        <v>19</v>
      </c>
      <c r="F183" s="238" t="s">
        <v>1930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203</v>
      </c>
      <c r="AU183" s="244" t="s">
        <v>82</v>
      </c>
      <c r="AV183" s="13" t="s">
        <v>80</v>
      </c>
      <c r="AW183" s="13" t="s">
        <v>34</v>
      </c>
      <c r="AX183" s="13" t="s">
        <v>72</v>
      </c>
      <c r="AY183" s="244" t="s">
        <v>190</v>
      </c>
    </row>
    <row r="184" spans="1:51" s="14" customFormat="1" ht="12">
      <c r="A184" s="14"/>
      <c r="B184" s="245"/>
      <c r="C184" s="246"/>
      <c r="D184" s="228" t="s">
        <v>203</v>
      </c>
      <c r="E184" s="247" t="s">
        <v>19</v>
      </c>
      <c r="F184" s="248" t="s">
        <v>1918</v>
      </c>
      <c r="G184" s="246"/>
      <c r="H184" s="249">
        <v>47412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203</v>
      </c>
      <c r="AU184" s="255" t="s">
        <v>82</v>
      </c>
      <c r="AV184" s="14" t="s">
        <v>82</v>
      </c>
      <c r="AW184" s="14" t="s">
        <v>34</v>
      </c>
      <c r="AX184" s="14" t="s">
        <v>72</v>
      </c>
      <c r="AY184" s="255" t="s">
        <v>190</v>
      </c>
    </row>
    <row r="185" spans="1:51" s="15" customFormat="1" ht="12">
      <c r="A185" s="15"/>
      <c r="B185" s="256"/>
      <c r="C185" s="257"/>
      <c r="D185" s="228" t="s">
        <v>203</v>
      </c>
      <c r="E185" s="258" t="s">
        <v>19</v>
      </c>
      <c r="F185" s="259" t="s">
        <v>207</v>
      </c>
      <c r="G185" s="257"/>
      <c r="H185" s="260">
        <v>47412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203</v>
      </c>
      <c r="AU185" s="266" t="s">
        <v>82</v>
      </c>
      <c r="AV185" s="15" t="s">
        <v>208</v>
      </c>
      <c r="AW185" s="15" t="s">
        <v>34</v>
      </c>
      <c r="AX185" s="15" t="s">
        <v>80</v>
      </c>
      <c r="AY185" s="266" t="s">
        <v>190</v>
      </c>
    </row>
    <row r="186" spans="1:65" s="2" customFormat="1" ht="21.75" customHeight="1">
      <c r="A186" s="40"/>
      <c r="B186" s="41"/>
      <c r="C186" s="215" t="s">
        <v>8</v>
      </c>
      <c r="D186" s="215" t="s">
        <v>192</v>
      </c>
      <c r="E186" s="216" t="s">
        <v>1941</v>
      </c>
      <c r="F186" s="217" t="s">
        <v>1942</v>
      </c>
      <c r="G186" s="218" t="s">
        <v>195</v>
      </c>
      <c r="H186" s="219">
        <v>47412</v>
      </c>
      <c r="I186" s="220"/>
      <c r="J186" s="221">
        <f>ROUND(I186*H186,2)</f>
        <v>0</v>
      </c>
      <c r="K186" s="217" t="s">
        <v>196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208</v>
      </c>
      <c r="AT186" s="226" t="s">
        <v>192</v>
      </c>
      <c r="AU186" s="226" t="s">
        <v>82</v>
      </c>
      <c r="AY186" s="19" t="s">
        <v>190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208</v>
      </c>
      <c r="BM186" s="226" t="s">
        <v>1943</v>
      </c>
    </row>
    <row r="187" spans="1:47" s="2" customFormat="1" ht="12">
      <c r="A187" s="40"/>
      <c r="B187" s="41"/>
      <c r="C187" s="42"/>
      <c r="D187" s="228" t="s">
        <v>199</v>
      </c>
      <c r="E187" s="42"/>
      <c r="F187" s="229" t="s">
        <v>1944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199</v>
      </c>
      <c r="AU187" s="19" t="s">
        <v>82</v>
      </c>
    </row>
    <row r="188" spans="1:47" s="2" customFormat="1" ht="12">
      <c r="A188" s="40"/>
      <c r="B188" s="41"/>
      <c r="C188" s="42"/>
      <c r="D188" s="233" t="s">
        <v>201</v>
      </c>
      <c r="E188" s="42"/>
      <c r="F188" s="234" t="s">
        <v>1945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201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1901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3" customFormat="1" ht="12">
      <c r="A190" s="13"/>
      <c r="B190" s="235"/>
      <c r="C190" s="236"/>
      <c r="D190" s="228" t="s">
        <v>203</v>
      </c>
      <c r="E190" s="237" t="s">
        <v>19</v>
      </c>
      <c r="F190" s="238" t="s">
        <v>1930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203</v>
      </c>
      <c r="AU190" s="244" t="s">
        <v>82</v>
      </c>
      <c r="AV190" s="13" t="s">
        <v>80</v>
      </c>
      <c r="AW190" s="13" t="s">
        <v>34</v>
      </c>
      <c r="AX190" s="13" t="s">
        <v>72</v>
      </c>
      <c r="AY190" s="244" t="s">
        <v>190</v>
      </c>
    </row>
    <row r="191" spans="1:51" s="14" customFormat="1" ht="12">
      <c r="A191" s="14"/>
      <c r="B191" s="245"/>
      <c r="C191" s="246"/>
      <c r="D191" s="228" t="s">
        <v>203</v>
      </c>
      <c r="E191" s="247" t="s">
        <v>19</v>
      </c>
      <c r="F191" s="248" t="s">
        <v>1918</v>
      </c>
      <c r="G191" s="246"/>
      <c r="H191" s="249">
        <v>47412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203</v>
      </c>
      <c r="AU191" s="255" t="s">
        <v>82</v>
      </c>
      <c r="AV191" s="14" t="s">
        <v>82</v>
      </c>
      <c r="AW191" s="14" t="s">
        <v>34</v>
      </c>
      <c r="AX191" s="14" t="s">
        <v>72</v>
      </c>
      <c r="AY191" s="255" t="s">
        <v>190</v>
      </c>
    </row>
    <row r="192" spans="1:51" s="15" customFormat="1" ht="12">
      <c r="A192" s="15"/>
      <c r="B192" s="256"/>
      <c r="C192" s="257"/>
      <c r="D192" s="228" t="s">
        <v>203</v>
      </c>
      <c r="E192" s="258" t="s">
        <v>19</v>
      </c>
      <c r="F192" s="259" t="s">
        <v>207</v>
      </c>
      <c r="G192" s="257"/>
      <c r="H192" s="260">
        <v>47412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203</v>
      </c>
      <c r="AU192" s="266" t="s">
        <v>82</v>
      </c>
      <c r="AV192" s="15" t="s">
        <v>208</v>
      </c>
      <c r="AW192" s="15" t="s">
        <v>34</v>
      </c>
      <c r="AX192" s="15" t="s">
        <v>80</v>
      </c>
      <c r="AY192" s="266" t="s">
        <v>190</v>
      </c>
    </row>
    <row r="193" spans="1:65" s="2" customFormat="1" ht="16.5" customHeight="1">
      <c r="A193" s="40"/>
      <c r="B193" s="41"/>
      <c r="C193" s="215" t="s">
        <v>197</v>
      </c>
      <c r="D193" s="215" t="s">
        <v>192</v>
      </c>
      <c r="E193" s="216" t="s">
        <v>1946</v>
      </c>
      <c r="F193" s="217" t="s">
        <v>1947</v>
      </c>
      <c r="G193" s="218" t="s">
        <v>195</v>
      </c>
      <c r="H193" s="219">
        <v>47412</v>
      </c>
      <c r="I193" s="220"/>
      <c r="J193" s="221">
        <f>ROUND(I193*H193,2)</f>
        <v>0</v>
      </c>
      <c r="K193" s="217" t="s">
        <v>196</v>
      </c>
      <c r="L193" s="46"/>
      <c r="M193" s="222" t="s">
        <v>19</v>
      </c>
      <c r="N193" s="223" t="s">
        <v>43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208</v>
      </c>
      <c r="AT193" s="226" t="s">
        <v>192</v>
      </c>
      <c r="AU193" s="226" t="s">
        <v>82</v>
      </c>
      <c r="AY193" s="19" t="s">
        <v>190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80</v>
      </c>
      <c r="BK193" s="227">
        <f>ROUND(I193*H193,2)</f>
        <v>0</v>
      </c>
      <c r="BL193" s="19" t="s">
        <v>208</v>
      </c>
      <c r="BM193" s="226" t="s">
        <v>1948</v>
      </c>
    </row>
    <row r="194" spans="1:47" s="2" customFormat="1" ht="12">
      <c r="A194" s="40"/>
      <c r="B194" s="41"/>
      <c r="C194" s="42"/>
      <c r="D194" s="228" t="s">
        <v>199</v>
      </c>
      <c r="E194" s="42"/>
      <c r="F194" s="229" t="s">
        <v>1949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199</v>
      </c>
      <c r="AU194" s="19" t="s">
        <v>82</v>
      </c>
    </row>
    <row r="195" spans="1:47" s="2" customFormat="1" ht="12">
      <c r="A195" s="40"/>
      <c r="B195" s="41"/>
      <c r="C195" s="42"/>
      <c r="D195" s="233" t="s">
        <v>201</v>
      </c>
      <c r="E195" s="42"/>
      <c r="F195" s="234" t="s">
        <v>1950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201</v>
      </c>
      <c r="AU195" s="19" t="s">
        <v>82</v>
      </c>
    </row>
    <row r="196" spans="1:51" s="13" customFormat="1" ht="12">
      <c r="A196" s="13"/>
      <c r="B196" s="235"/>
      <c r="C196" s="236"/>
      <c r="D196" s="228" t="s">
        <v>203</v>
      </c>
      <c r="E196" s="237" t="s">
        <v>19</v>
      </c>
      <c r="F196" s="238" t="s">
        <v>1901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203</v>
      </c>
      <c r="AU196" s="244" t="s">
        <v>82</v>
      </c>
      <c r="AV196" s="13" t="s">
        <v>80</v>
      </c>
      <c r="AW196" s="13" t="s">
        <v>34</v>
      </c>
      <c r="AX196" s="13" t="s">
        <v>72</v>
      </c>
      <c r="AY196" s="244" t="s">
        <v>190</v>
      </c>
    </row>
    <row r="197" spans="1:51" s="13" customFormat="1" ht="12">
      <c r="A197" s="13"/>
      <c r="B197" s="235"/>
      <c r="C197" s="236"/>
      <c r="D197" s="228" t="s">
        <v>203</v>
      </c>
      <c r="E197" s="237" t="s">
        <v>19</v>
      </c>
      <c r="F197" s="238" t="s">
        <v>1930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203</v>
      </c>
      <c r="AU197" s="244" t="s">
        <v>82</v>
      </c>
      <c r="AV197" s="13" t="s">
        <v>80</v>
      </c>
      <c r="AW197" s="13" t="s">
        <v>34</v>
      </c>
      <c r="AX197" s="13" t="s">
        <v>72</v>
      </c>
      <c r="AY197" s="244" t="s">
        <v>190</v>
      </c>
    </row>
    <row r="198" spans="1:51" s="14" customFormat="1" ht="12">
      <c r="A198" s="14"/>
      <c r="B198" s="245"/>
      <c r="C198" s="246"/>
      <c r="D198" s="228" t="s">
        <v>203</v>
      </c>
      <c r="E198" s="247" t="s">
        <v>19</v>
      </c>
      <c r="F198" s="248" t="s">
        <v>1918</v>
      </c>
      <c r="G198" s="246"/>
      <c r="H198" s="249">
        <v>47412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203</v>
      </c>
      <c r="AU198" s="255" t="s">
        <v>82</v>
      </c>
      <c r="AV198" s="14" t="s">
        <v>82</v>
      </c>
      <c r="AW198" s="14" t="s">
        <v>34</v>
      </c>
      <c r="AX198" s="14" t="s">
        <v>72</v>
      </c>
      <c r="AY198" s="255" t="s">
        <v>190</v>
      </c>
    </row>
    <row r="199" spans="1:51" s="15" customFormat="1" ht="12">
      <c r="A199" s="15"/>
      <c r="B199" s="256"/>
      <c r="C199" s="257"/>
      <c r="D199" s="228" t="s">
        <v>203</v>
      </c>
      <c r="E199" s="258" t="s">
        <v>19</v>
      </c>
      <c r="F199" s="259" t="s">
        <v>207</v>
      </c>
      <c r="G199" s="257"/>
      <c r="H199" s="260">
        <v>47412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203</v>
      </c>
      <c r="AU199" s="266" t="s">
        <v>82</v>
      </c>
      <c r="AV199" s="15" t="s">
        <v>208</v>
      </c>
      <c r="AW199" s="15" t="s">
        <v>34</v>
      </c>
      <c r="AX199" s="15" t="s">
        <v>80</v>
      </c>
      <c r="AY199" s="266" t="s">
        <v>190</v>
      </c>
    </row>
    <row r="200" spans="1:65" s="2" customFormat="1" ht="24.15" customHeight="1">
      <c r="A200" s="40"/>
      <c r="B200" s="41"/>
      <c r="C200" s="215" t="s">
        <v>356</v>
      </c>
      <c r="D200" s="215" t="s">
        <v>192</v>
      </c>
      <c r="E200" s="216" t="s">
        <v>1951</v>
      </c>
      <c r="F200" s="217" t="s">
        <v>1952</v>
      </c>
      <c r="G200" s="218" t="s">
        <v>1953</v>
      </c>
      <c r="H200" s="219">
        <v>4.74</v>
      </c>
      <c r="I200" s="220"/>
      <c r="J200" s="221">
        <f>ROUND(I200*H200,2)</f>
        <v>0</v>
      </c>
      <c r="K200" s="217" t="s">
        <v>196</v>
      </c>
      <c r="L200" s="46"/>
      <c r="M200" s="222" t="s">
        <v>19</v>
      </c>
      <c r="N200" s="223" t="s">
        <v>43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208</v>
      </c>
      <c r="AT200" s="226" t="s">
        <v>192</v>
      </c>
      <c r="AU200" s="226" t="s">
        <v>82</v>
      </c>
      <c r="AY200" s="19" t="s">
        <v>190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80</v>
      </c>
      <c r="BK200" s="227">
        <f>ROUND(I200*H200,2)</f>
        <v>0</v>
      </c>
      <c r="BL200" s="19" t="s">
        <v>208</v>
      </c>
      <c r="BM200" s="226" t="s">
        <v>1954</v>
      </c>
    </row>
    <row r="201" spans="1:47" s="2" customFormat="1" ht="12">
      <c r="A201" s="40"/>
      <c r="B201" s="41"/>
      <c r="C201" s="42"/>
      <c r="D201" s="228" t="s">
        <v>199</v>
      </c>
      <c r="E201" s="42"/>
      <c r="F201" s="229" t="s">
        <v>1955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199</v>
      </c>
      <c r="AU201" s="19" t="s">
        <v>82</v>
      </c>
    </row>
    <row r="202" spans="1:47" s="2" customFormat="1" ht="12">
      <c r="A202" s="40"/>
      <c r="B202" s="41"/>
      <c r="C202" s="42"/>
      <c r="D202" s="233" t="s">
        <v>201</v>
      </c>
      <c r="E202" s="42"/>
      <c r="F202" s="234" t="s">
        <v>1956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201</v>
      </c>
      <c r="AU202" s="19" t="s">
        <v>82</v>
      </c>
    </row>
    <row r="203" spans="1:51" s="13" customFormat="1" ht="12">
      <c r="A203" s="13"/>
      <c r="B203" s="235"/>
      <c r="C203" s="236"/>
      <c r="D203" s="228" t="s">
        <v>203</v>
      </c>
      <c r="E203" s="237" t="s">
        <v>19</v>
      </c>
      <c r="F203" s="238" t="s">
        <v>1901</v>
      </c>
      <c r="G203" s="236"/>
      <c r="H203" s="237" t="s">
        <v>19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203</v>
      </c>
      <c r="AU203" s="244" t="s">
        <v>82</v>
      </c>
      <c r="AV203" s="13" t="s">
        <v>80</v>
      </c>
      <c r="AW203" s="13" t="s">
        <v>34</v>
      </c>
      <c r="AX203" s="13" t="s">
        <v>72</v>
      </c>
      <c r="AY203" s="244" t="s">
        <v>190</v>
      </c>
    </row>
    <row r="204" spans="1:51" s="13" customFormat="1" ht="12">
      <c r="A204" s="13"/>
      <c r="B204" s="235"/>
      <c r="C204" s="236"/>
      <c r="D204" s="228" t="s">
        <v>203</v>
      </c>
      <c r="E204" s="237" t="s">
        <v>19</v>
      </c>
      <c r="F204" s="238" t="s">
        <v>1930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203</v>
      </c>
      <c r="AU204" s="244" t="s">
        <v>82</v>
      </c>
      <c r="AV204" s="13" t="s">
        <v>80</v>
      </c>
      <c r="AW204" s="13" t="s">
        <v>34</v>
      </c>
      <c r="AX204" s="13" t="s">
        <v>72</v>
      </c>
      <c r="AY204" s="244" t="s">
        <v>190</v>
      </c>
    </row>
    <row r="205" spans="1:51" s="14" customFormat="1" ht="12">
      <c r="A205" s="14"/>
      <c r="B205" s="245"/>
      <c r="C205" s="246"/>
      <c r="D205" s="228" t="s">
        <v>203</v>
      </c>
      <c r="E205" s="247" t="s">
        <v>19</v>
      </c>
      <c r="F205" s="248" t="s">
        <v>1957</v>
      </c>
      <c r="G205" s="246"/>
      <c r="H205" s="249">
        <v>4.74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203</v>
      </c>
      <c r="AU205" s="255" t="s">
        <v>82</v>
      </c>
      <c r="AV205" s="14" t="s">
        <v>82</v>
      </c>
      <c r="AW205" s="14" t="s">
        <v>34</v>
      </c>
      <c r="AX205" s="14" t="s">
        <v>72</v>
      </c>
      <c r="AY205" s="255" t="s">
        <v>190</v>
      </c>
    </row>
    <row r="206" spans="1:51" s="15" customFormat="1" ht="12">
      <c r="A206" s="15"/>
      <c r="B206" s="256"/>
      <c r="C206" s="257"/>
      <c r="D206" s="228" t="s">
        <v>203</v>
      </c>
      <c r="E206" s="258" t="s">
        <v>19</v>
      </c>
      <c r="F206" s="259" t="s">
        <v>207</v>
      </c>
      <c r="G206" s="257"/>
      <c r="H206" s="260">
        <v>4.74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6" t="s">
        <v>203</v>
      </c>
      <c r="AU206" s="266" t="s">
        <v>82</v>
      </c>
      <c r="AV206" s="15" t="s">
        <v>208</v>
      </c>
      <c r="AW206" s="15" t="s">
        <v>34</v>
      </c>
      <c r="AX206" s="15" t="s">
        <v>80</v>
      </c>
      <c r="AY206" s="266" t="s">
        <v>190</v>
      </c>
    </row>
    <row r="207" spans="1:65" s="2" customFormat="1" ht="33" customHeight="1">
      <c r="A207" s="40"/>
      <c r="B207" s="41"/>
      <c r="C207" s="215" t="s">
        <v>364</v>
      </c>
      <c r="D207" s="215" t="s">
        <v>192</v>
      </c>
      <c r="E207" s="216" t="s">
        <v>1958</v>
      </c>
      <c r="F207" s="217" t="s">
        <v>1959</v>
      </c>
      <c r="G207" s="218" t="s">
        <v>195</v>
      </c>
      <c r="H207" s="219">
        <v>47412</v>
      </c>
      <c r="I207" s="220"/>
      <c r="J207" s="221">
        <f>ROUND(I207*H207,2)</f>
        <v>0</v>
      </c>
      <c r="K207" s="217" t="s">
        <v>196</v>
      </c>
      <c r="L207" s="46"/>
      <c r="M207" s="222" t="s">
        <v>19</v>
      </c>
      <c r="N207" s="223" t="s">
        <v>43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208</v>
      </c>
      <c r="AT207" s="226" t="s">
        <v>192</v>
      </c>
      <c r="AU207" s="226" t="s">
        <v>82</v>
      </c>
      <c r="AY207" s="19" t="s">
        <v>190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80</v>
      </c>
      <c r="BK207" s="227">
        <f>ROUND(I207*H207,2)</f>
        <v>0</v>
      </c>
      <c r="BL207" s="19" t="s">
        <v>208</v>
      </c>
      <c r="BM207" s="226" t="s">
        <v>1960</v>
      </c>
    </row>
    <row r="208" spans="1:47" s="2" customFormat="1" ht="12">
      <c r="A208" s="40"/>
      <c r="B208" s="41"/>
      <c r="C208" s="42"/>
      <c r="D208" s="228" t="s">
        <v>199</v>
      </c>
      <c r="E208" s="42"/>
      <c r="F208" s="229" t="s">
        <v>1961</v>
      </c>
      <c r="G208" s="42"/>
      <c r="H208" s="42"/>
      <c r="I208" s="230"/>
      <c r="J208" s="42"/>
      <c r="K208" s="42"/>
      <c r="L208" s="46"/>
      <c r="M208" s="231"/>
      <c r="N208" s="23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199</v>
      </c>
      <c r="AU208" s="19" t="s">
        <v>82</v>
      </c>
    </row>
    <row r="209" spans="1:47" s="2" customFormat="1" ht="12">
      <c r="A209" s="40"/>
      <c r="B209" s="41"/>
      <c r="C209" s="42"/>
      <c r="D209" s="233" t="s">
        <v>201</v>
      </c>
      <c r="E209" s="42"/>
      <c r="F209" s="234" t="s">
        <v>1962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201</v>
      </c>
      <c r="AU209" s="19" t="s">
        <v>82</v>
      </c>
    </row>
    <row r="210" spans="1:51" s="13" customFormat="1" ht="12">
      <c r="A210" s="13"/>
      <c r="B210" s="235"/>
      <c r="C210" s="236"/>
      <c r="D210" s="228" t="s">
        <v>203</v>
      </c>
      <c r="E210" s="237" t="s">
        <v>19</v>
      </c>
      <c r="F210" s="238" t="s">
        <v>1901</v>
      </c>
      <c r="G210" s="236"/>
      <c r="H210" s="237" t="s">
        <v>19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203</v>
      </c>
      <c r="AU210" s="244" t="s">
        <v>82</v>
      </c>
      <c r="AV210" s="13" t="s">
        <v>80</v>
      </c>
      <c r="AW210" s="13" t="s">
        <v>34</v>
      </c>
      <c r="AX210" s="13" t="s">
        <v>72</v>
      </c>
      <c r="AY210" s="244" t="s">
        <v>190</v>
      </c>
    </row>
    <row r="211" spans="1:51" s="13" customFormat="1" ht="12">
      <c r="A211" s="13"/>
      <c r="B211" s="235"/>
      <c r="C211" s="236"/>
      <c r="D211" s="228" t="s">
        <v>203</v>
      </c>
      <c r="E211" s="237" t="s">
        <v>19</v>
      </c>
      <c r="F211" s="238" t="s">
        <v>1963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203</v>
      </c>
      <c r="AU211" s="244" t="s">
        <v>82</v>
      </c>
      <c r="AV211" s="13" t="s">
        <v>80</v>
      </c>
      <c r="AW211" s="13" t="s">
        <v>34</v>
      </c>
      <c r="AX211" s="13" t="s">
        <v>72</v>
      </c>
      <c r="AY211" s="244" t="s">
        <v>190</v>
      </c>
    </row>
    <row r="212" spans="1:51" s="14" customFormat="1" ht="12">
      <c r="A212" s="14"/>
      <c r="B212" s="245"/>
      <c r="C212" s="246"/>
      <c r="D212" s="228" t="s">
        <v>203</v>
      </c>
      <c r="E212" s="247" t="s">
        <v>19</v>
      </c>
      <c r="F212" s="248" t="s">
        <v>1918</v>
      </c>
      <c r="G212" s="246"/>
      <c r="H212" s="249">
        <v>47412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203</v>
      </c>
      <c r="AU212" s="255" t="s">
        <v>82</v>
      </c>
      <c r="AV212" s="14" t="s">
        <v>82</v>
      </c>
      <c r="AW212" s="14" t="s">
        <v>34</v>
      </c>
      <c r="AX212" s="14" t="s">
        <v>72</v>
      </c>
      <c r="AY212" s="255" t="s">
        <v>190</v>
      </c>
    </row>
    <row r="213" spans="1:51" s="15" customFormat="1" ht="12">
      <c r="A213" s="15"/>
      <c r="B213" s="256"/>
      <c r="C213" s="257"/>
      <c r="D213" s="228" t="s">
        <v>203</v>
      </c>
      <c r="E213" s="258" t="s">
        <v>19</v>
      </c>
      <c r="F213" s="259" t="s">
        <v>207</v>
      </c>
      <c r="G213" s="257"/>
      <c r="H213" s="260">
        <v>47412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203</v>
      </c>
      <c r="AU213" s="266" t="s">
        <v>82</v>
      </c>
      <c r="AV213" s="15" t="s">
        <v>208</v>
      </c>
      <c r="AW213" s="15" t="s">
        <v>34</v>
      </c>
      <c r="AX213" s="15" t="s">
        <v>80</v>
      </c>
      <c r="AY213" s="266" t="s">
        <v>190</v>
      </c>
    </row>
    <row r="214" spans="1:63" s="12" customFormat="1" ht="22.8" customHeight="1">
      <c r="A214" s="12"/>
      <c r="B214" s="199"/>
      <c r="C214" s="200"/>
      <c r="D214" s="201" t="s">
        <v>71</v>
      </c>
      <c r="E214" s="213" t="s">
        <v>208</v>
      </c>
      <c r="F214" s="213" t="s">
        <v>552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SUM(P215:P228)</f>
        <v>0</v>
      </c>
      <c r="Q214" s="207"/>
      <c r="R214" s="208">
        <f>SUM(R215:R228)</f>
        <v>178.02400000000003</v>
      </c>
      <c r="S214" s="207"/>
      <c r="T214" s="209">
        <f>SUM(T215:T228)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0" t="s">
        <v>80</v>
      </c>
      <c r="AT214" s="211" t="s">
        <v>71</v>
      </c>
      <c r="AU214" s="211" t="s">
        <v>80</v>
      </c>
      <c r="AY214" s="210" t="s">
        <v>190</v>
      </c>
      <c r="BK214" s="212">
        <f>SUM(BK215:BK228)</f>
        <v>0</v>
      </c>
    </row>
    <row r="215" spans="1:65" s="2" customFormat="1" ht="24.15" customHeight="1">
      <c r="A215" s="40"/>
      <c r="B215" s="41"/>
      <c r="C215" s="215" t="s">
        <v>377</v>
      </c>
      <c r="D215" s="215" t="s">
        <v>192</v>
      </c>
      <c r="E215" s="216" t="s">
        <v>1664</v>
      </c>
      <c r="F215" s="217" t="s">
        <v>1665</v>
      </c>
      <c r="G215" s="218" t="s">
        <v>222</v>
      </c>
      <c r="H215" s="219">
        <v>95.2</v>
      </c>
      <c r="I215" s="220"/>
      <c r="J215" s="221">
        <f>ROUND(I215*H215,2)</f>
        <v>0</v>
      </c>
      <c r="K215" s="217" t="s">
        <v>196</v>
      </c>
      <c r="L215" s="46"/>
      <c r="M215" s="222" t="s">
        <v>19</v>
      </c>
      <c r="N215" s="223" t="s">
        <v>43</v>
      </c>
      <c r="O215" s="86"/>
      <c r="P215" s="224">
        <f>O215*H215</f>
        <v>0</v>
      </c>
      <c r="Q215" s="224">
        <v>1.87</v>
      </c>
      <c r="R215" s="224">
        <f>Q215*H215</f>
        <v>178.02400000000003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208</v>
      </c>
      <c r="AT215" s="226" t="s">
        <v>192</v>
      </c>
      <c r="AU215" s="226" t="s">
        <v>82</v>
      </c>
      <c r="AY215" s="19" t="s">
        <v>190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80</v>
      </c>
      <c r="BK215" s="227">
        <f>ROUND(I215*H215,2)</f>
        <v>0</v>
      </c>
      <c r="BL215" s="19" t="s">
        <v>208</v>
      </c>
      <c r="BM215" s="226" t="s">
        <v>1964</v>
      </c>
    </row>
    <row r="216" spans="1:47" s="2" customFormat="1" ht="12">
      <c r="A216" s="40"/>
      <c r="B216" s="41"/>
      <c r="C216" s="42"/>
      <c r="D216" s="228" t="s">
        <v>199</v>
      </c>
      <c r="E216" s="42"/>
      <c r="F216" s="229" t="s">
        <v>1667</v>
      </c>
      <c r="G216" s="42"/>
      <c r="H216" s="42"/>
      <c r="I216" s="230"/>
      <c r="J216" s="42"/>
      <c r="K216" s="42"/>
      <c r="L216" s="46"/>
      <c r="M216" s="231"/>
      <c r="N216" s="23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199</v>
      </c>
      <c r="AU216" s="19" t="s">
        <v>82</v>
      </c>
    </row>
    <row r="217" spans="1:47" s="2" customFormat="1" ht="12">
      <c r="A217" s="40"/>
      <c r="B217" s="41"/>
      <c r="C217" s="42"/>
      <c r="D217" s="233" t="s">
        <v>201</v>
      </c>
      <c r="E217" s="42"/>
      <c r="F217" s="234" t="s">
        <v>1668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201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1965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3" customFormat="1" ht="12">
      <c r="A219" s="13"/>
      <c r="B219" s="235"/>
      <c r="C219" s="236"/>
      <c r="D219" s="228" t="s">
        <v>203</v>
      </c>
      <c r="E219" s="237" t="s">
        <v>19</v>
      </c>
      <c r="F219" s="238" t="s">
        <v>1966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203</v>
      </c>
      <c r="AU219" s="244" t="s">
        <v>82</v>
      </c>
      <c r="AV219" s="13" t="s">
        <v>80</v>
      </c>
      <c r="AW219" s="13" t="s">
        <v>34</v>
      </c>
      <c r="AX219" s="13" t="s">
        <v>72</v>
      </c>
      <c r="AY219" s="244" t="s">
        <v>190</v>
      </c>
    </row>
    <row r="220" spans="1:51" s="14" customFormat="1" ht="12">
      <c r="A220" s="14"/>
      <c r="B220" s="245"/>
      <c r="C220" s="246"/>
      <c r="D220" s="228" t="s">
        <v>203</v>
      </c>
      <c r="E220" s="247" t="s">
        <v>19</v>
      </c>
      <c r="F220" s="248" t="s">
        <v>1967</v>
      </c>
      <c r="G220" s="246"/>
      <c r="H220" s="249">
        <v>95.2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203</v>
      </c>
      <c r="AU220" s="255" t="s">
        <v>82</v>
      </c>
      <c r="AV220" s="14" t="s">
        <v>82</v>
      </c>
      <c r="AW220" s="14" t="s">
        <v>34</v>
      </c>
      <c r="AX220" s="14" t="s">
        <v>72</v>
      </c>
      <c r="AY220" s="255" t="s">
        <v>190</v>
      </c>
    </row>
    <row r="221" spans="1:51" s="15" customFormat="1" ht="12">
      <c r="A221" s="15"/>
      <c r="B221" s="256"/>
      <c r="C221" s="257"/>
      <c r="D221" s="228" t="s">
        <v>203</v>
      </c>
      <c r="E221" s="258" t="s">
        <v>19</v>
      </c>
      <c r="F221" s="259" t="s">
        <v>207</v>
      </c>
      <c r="G221" s="257"/>
      <c r="H221" s="260">
        <v>95.2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203</v>
      </c>
      <c r="AU221" s="266" t="s">
        <v>82</v>
      </c>
      <c r="AV221" s="15" t="s">
        <v>208</v>
      </c>
      <c r="AW221" s="15" t="s">
        <v>34</v>
      </c>
      <c r="AX221" s="15" t="s">
        <v>80</v>
      </c>
      <c r="AY221" s="266" t="s">
        <v>190</v>
      </c>
    </row>
    <row r="222" spans="1:65" s="2" customFormat="1" ht="24.15" customHeight="1">
      <c r="A222" s="40"/>
      <c r="B222" s="41"/>
      <c r="C222" s="215" t="s">
        <v>387</v>
      </c>
      <c r="D222" s="215" t="s">
        <v>192</v>
      </c>
      <c r="E222" s="216" t="s">
        <v>1671</v>
      </c>
      <c r="F222" s="217" t="s">
        <v>1672</v>
      </c>
      <c r="G222" s="218" t="s">
        <v>195</v>
      </c>
      <c r="H222" s="219">
        <v>159.8</v>
      </c>
      <c r="I222" s="220"/>
      <c r="J222" s="221">
        <f>ROUND(I222*H222,2)</f>
        <v>0</v>
      </c>
      <c r="K222" s="217" t="s">
        <v>196</v>
      </c>
      <c r="L222" s="46"/>
      <c r="M222" s="222" t="s">
        <v>19</v>
      </c>
      <c r="N222" s="223" t="s">
        <v>43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208</v>
      </c>
      <c r="AT222" s="226" t="s">
        <v>192</v>
      </c>
      <c r="AU222" s="226" t="s">
        <v>82</v>
      </c>
      <c r="AY222" s="19" t="s">
        <v>190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80</v>
      </c>
      <c r="BK222" s="227">
        <f>ROUND(I222*H222,2)</f>
        <v>0</v>
      </c>
      <c r="BL222" s="19" t="s">
        <v>208</v>
      </c>
      <c r="BM222" s="226" t="s">
        <v>1968</v>
      </c>
    </row>
    <row r="223" spans="1:47" s="2" customFormat="1" ht="12">
      <c r="A223" s="40"/>
      <c r="B223" s="41"/>
      <c r="C223" s="42"/>
      <c r="D223" s="228" t="s">
        <v>199</v>
      </c>
      <c r="E223" s="42"/>
      <c r="F223" s="229" t="s">
        <v>1674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199</v>
      </c>
      <c r="AU223" s="19" t="s">
        <v>82</v>
      </c>
    </row>
    <row r="224" spans="1:47" s="2" customFormat="1" ht="12">
      <c r="A224" s="40"/>
      <c r="B224" s="41"/>
      <c r="C224" s="42"/>
      <c r="D224" s="233" t="s">
        <v>201</v>
      </c>
      <c r="E224" s="42"/>
      <c r="F224" s="234" t="s">
        <v>1675</v>
      </c>
      <c r="G224" s="42"/>
      <c r="H224" s="42"/>
      <c r="I224" s="230"/>
      <c r="J224" s="42"/>
      <c r="K224" s="42"/>
      <c r="L224" s="46"/>
      <c r="M224" s="231"/>
      <c r="N224" s="23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201</v>
      </c>
      <c r="AU224" s="19" t="s">
        <v>82</v>
      </c>
    </row>
    <row r="225" spans="1:51" s="13" customFormat="1" ht="12">
      <c r="A225" s="13"/>
      <c r="B225" s="235"/>
      <c r="C225" s="236"/>
      <c r="D225" s="228" t="s">
        <v>203</v>
      </c>
      <c r="E225" s="237" t="s">
        <v>19</v>
      </c>
      <c r="F225" s="238" t="s">
        <v>1965</v>
      </c>
      <c r="G225" s="236"/>
      <c r="H225" s="237" t="s">
        <v>19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203</v>
      </c>
      <c r="AU225" s="244" t="s">
        <v>82</v>
      </c>
      <c r="AV225" s="13" t="s">
        <v>80</v>
      </c>
      <c r="AW225" s="13" t="s">
        <v>34</v>
      </c>
      <c r="AX225" s="13" t="s">
        <v>72</v>
      </c>
      <c r="AY225" s="244" t="s">
        <v>190</v>
      </c>
    </row>
    <row r="226" spans="1:51" s="13" customFormat="1" ht="12">
      <c r="A226" s="13"/>
      <c r="B226" s="235"/>
      <c r="C226" s="236"/>
      <c r="D226" s="228" t="s">
        <v>203</v>
      </c>
      <c r="E226" s="237" t="s">
        <v>19</v>
      </c>
      <c r="F226" s="238" t="s">
        <v>1966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203</v>
      </c>
      <c r="AU226" s="244" t="s">
        <v>82</v>
      </c>
      <c r="AV226" s="13" t="s">
        <v>80</v>
      </c>
      <c r="AW226" s="13" t="s">
        <v>34</v>
      </c>
      <c r="AX226" s="13" t="s">
        <v>72</v>
      </c>
      <c r="AY226" s="244" t="s">
        <v>190</v>
      </c>
    </row>
    <row r="227" spans="1:51" s="14" customFormat="1" ht="12">
      <c r="A227" s="14"/>
      <c r="B227" s="245"/>
      <c r="C227" s="246"/>
      <c r="D227" s="228" t="s">
        <v>203</v>
      </c>
      <c r="E227" s="247" t="s">
        <v>19</v>
      </c>
      <c r="F227" s="248" t="s">
        <v>1969</v>
      </c>
      <c r="G227" s="246"/>
      <c r="H227" s="249">
        <v>159.8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203</v>
      </c>
      <c r="AU227" s="255" t="s">
        <v>82</v>
      </c>
      <c r="AV227" s="14" t="s">
        <v>82</v>
      </c>
      <c r="AW227" s="14" t="s">
        <v>34</v>
      </c>
      <c r="AX227" s="14" t="s">
        <v>72</v>
      </c>
      <c r="AY227" s="255" t="s">
        <v>190</v>
      </c>
    </row>
    <row r="228" spans="1:51" s="15" customFormat="1" ht="12">
      <c r="A228" s="15"/>
      <c r="B228" s="256"/>
      <c r="C228" s="257"/>
      <c r="D228" s="228" t="s">
        <v>203</v>
      </c>
      <c r="E228" s="258" t="s">
        <v>19</v>
      </c>
      <c r="F228" s="259" t="s">
        <v>207</v>
      </c>
      <c r="G228" s="257"/>
      <c r="H228" s="260">
        <v>159.8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6" t="s">
        <v>203</v>
      </c>
      <c r="AU228" s="266" t="s">
        <v>82</v>
      </c>
      <c r="AV228" s="15" t="s">
        <v>208</v>
      </c>
      <c r="AW228" s="15" t="s">
        <v>34</v>
      </c>
      <c r="AX228" s="15" t="s">
        <v>80</v>
      </c>
      <c r="AY228" s="266" t="s">
        <v>190</v>
      </c>
    </row>
    <row r="229" spans="1:63" s="12" customFormat="1" ht="22.8" customHeight="1">
      <c r="A229" s="12"/>
      <c r="B229" s="199"/>
      <c r="C229" s="200"/>
      <c r="D229" s="201" t="s">
        <v>71</v>
      </c>
      <c r="E229" s="213" t="s">
        <v>890</v>
      </c>
      <c r="F229" s="213" t="s">
        <v>891</v>
      </c>
      <c r="G229" s="200"/>
      <c r="H229" s="200"/>
      <c r="I229" s="203"/>
      <c r="J229" s="214">
        <f>BK229</f>
        <v>0</v>
      </c>
      <c r="K229" s="200"/>
      <c r="L229" s="205"/>
      <c r="M229" s="206"/>
      <c r="N229" s="207"/>
      <c r="O229" s="207"/>
      <c r="P229" s="208">
        <f>SUM(P230:P232)</f>
        <v>0</v>
      </c>
      <c r="Q229" s="207"/>
      <c r="R229" s="208">
        <f>SUM(R230:R232)</f>
        <v>0</v>
      </c>
      <c r="S229" s="207"/>
      <c r="T229" s="209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0" t="s">
        <v>80</v>
      </c>
      <c r="AT229" s="211" t="s">
        <v>71</v>
      </c>
      <c r="AU229" s="211" t="s">
        <v>80</v>
      </c>
      <c r="AY229" s="210" t="s">
        <v>190</v>
      </c>
      <c r="BK229" s="212">
        <f>SUM(BK230:BK232)</f>
        <v>0</v>
      </c>
    </row>
    <row r="230" spans="1:65" s="2" customFormat="1" ht="24.15" customHeight="1">
      <c r="A230" s="40"/>
      <c r="B230" s="41"/>
      <c r="C230" s="215" t="s">
        <v>7</v>
      </c>
      <c r="D230" s="215" t="s">
        <v>192</v>
      </c>
      <c r="E230" s="216" t="s">
        <v>1469</v>
      </c>
      <c r="F230" s="217" t="s">
        <v>1470</v>
      </c>
      <c r="G230" s="218" t="s">
        <v>380</v>
      </c>
      <c r="H230" s="219">
        <v>179.489</v>
      </c>
      <c r="I230" s="220"/>
      <c r="J230" s="221">
        <f>ROUND(I230*H230,2)</f>
        <v>0</v>
      </c>
      <c r="K230" s="217" t="s">
        <v>196</v>
      </c>
      <c r="L230" s="46"/>
      <c r="M230" s="222" t="s">
        <v>19</v>
      </c>
      <c r="N230" s="223" t="s">
        <v>43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208</v>
      </c>
      <c r="AT230" s="226" t="s">
        <v>192</v>
      </c>
      <c r="AU230" s="226" t="s">
        <v>82</v>
      </c>
      <c r="AY230" s="19" t="s">
        <v>190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80</v>
      </c>
      <c r="BK230" s="227">
        <f>ROUND(I230*H230,2)</f>
        <v>0</v>
      </c>
      <c r="BL230" s="19" t="s">
        <v>208</v>
      </c>
      <c r="BM230" s="226" t="s">
        <v>1970</v>
      </c>
    </row>
    <row r="231" spans="1:47" s="2" customFormat="1" ht="12">
      <c r="A231" s="40"/>
      <c r="B231" s="41"/>
      <c r="C231" s="42"/>
      <c r="D231" s="228" t="s">
        <v>199</v>
      </c>
      <c r="E231" s="42"/>
      <c r="F231" s="229" t="s">
        <v>1472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199</v>
      </c>
      <c r="AU231" s="19" t="s">
        <v>82</v>
      </c>
    </row>
    <row r="232" spans="1:47" s="2" customFormat="1" ht="12">
      <c r="A232" s="40"/>
      <c r="B232" s="41"/>
      <c r="C232" s="42"/>
      <c r="D232" s="233" t="s">
        <v>201</v>
      </c>
      <c r="E232" s="42"/>
      <c r="F232" s="234" t="s">
        <v>1473</v>
      </c>
      <c r="G232" s="42"/>
      <c r="H232" s="42"/>
      <c r="I232" s="230"/>
      <c r="J232" s="42"/>
      <c r="K232" s="42"/>
      <c r="L232" s="46"/>
      <c r="M232" s="281"/>
      <c r="N232" s="282"/>
      <c r="O232" s="283"/>
      <c r="P232" s="283"/>
      <c r="Q232" s="283"/>
      <c r="R232" s="283"/>
      <c r="S232" s="283"/>
      <c r="T232" s="284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201</v>
      </c>
      <c r="AU232" s="19" t="s">
        <v>82</v>
      </c>
    </row>
    <row r="233" spans="1:31" s="2" customFormat="1" ht="6.95" customHeight="1">
      <c r="A233" s="40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46"/>
      <c r="M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</sheetData>
  <sheetProtection password="CC35" sheet="1" objects="1" scenarios="1" formatColumns="0" formatRows="0" autoFilter="0"/>
  <autoFilter ref="C82:K2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21151124"/>
    <hyperlink ref="F94" r:id="rId2" display="https://podminky.urs.cz/item/CS_URS_2024_01/131251104"/>
    <hyperlink ref="F101" r:id="rId3" display="https://podminky.urs.cz/item/CS_URS_2024_01/162451106"/>
    <hyperlink ref="F110" r:id="rId4" display="https://podminky.urs.cz/item/CS_URS_2024_01/162751117"/>
    <hyperlink ref="F117" r:id="rId5" display="https://podminky.urs.cz/item/CS_URS_2024_01/162751119"/>
    <hyperlink ref="F124" r:id="rId6" display="https://podminky.urs.cz/item/CS_URS_2024_01/167151111"/>
    <hyperlink ref="F131" r:id="rId7" display="https://podminky.urs.cz/item/CS_URS_2024_01/171201231"/>
    <hyperlink ref="F138" r:id="rId8" display="https://podminky.urs.cz/item/CS_URS_2024_01/181351113"/>
    <hyperlink ref="F147" r:id="rId9" display="https://podminky.urs.cz/item/CS_URS_2024_01/181451121"/>
    <hyperlink ref="F160" r:id="rId10" display="https://podminky.urs.cz/item/CS_URS_2024_01/181951111"/>
    <hyperlink ref="F167" r:id="rId11" display="https://podminky.urs.cz/item/CS_URS_2024_01/183403114"/>
    <hyperlink ref="F174" r:id="rId12" display="https://podminky.urs.cz/item/CS_URS_2024_01/183403151"/>
    <hyperlink ref="F181" r:id="rId13" display="https://podminky.urs.cz/item/CS_URS_2024_01/183403152"/>
    <hyperlink ref="F188" r:id="rId14" display="https://podminky.urs.cz/item/CS_URS_2024_01/183403153"/>
    <hyperlink ref="F195" r:id="rId15" display="https://podminky.urs.cz/item/CS_URS_2024_01/183403161"/>
    <hyperlink ref="F202" r:id="rId16" display="https://podminky.urs.cz/item/CS_URS_2024_01/183551213"/>
    <hyperlink ref="F209" r:id="rId17" display="https://podminky.urs.cz/item/CS_URS_2024_01/184853521"/>
    <hyperlink ref="F217" r:id="rId18" display="https://podminky.urs.cz/item/CS_URS_2024_01/462511161"/>
    <hyperlink ref="F224" r:id="rId19" display="https://podminky.urs.cz/item/CS_URS_2024_01/462511169"/>
    <hyperlink ref="F232" r:id="rId20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1971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ROUND(J89,2)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ROUND((SUM(BE89:BE112)),2)</f>
        <v>0</v>
      </c>
      <c r="G35" s="40"/>
      <c r="H35" s="40"/>
      <c r="I35" s="160">
        <v>0.21</v>
      </c>
      <c r="J35" s="159">
        <f>ROUND(((SUM(BE89:BE112))*I35),2)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ROUND((SUM(BF89:BF112)),2)</f>
        <v>0</v>
      </c>
      <c r="G36" s="40"/>
      <c r="H36" s="40"/>
      <c r="I36" s="160">
        <v>0.15</v>
      </c>
      <c r="J36" s="159">
        <f>ROUND(((SUM(BF89:BF112))*I36),2)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ROUND((SUM(BG89:BG112)),2)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ROUND((SUM(BH89:BH112)),2)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ROUND((SUM(BI89:BI112)),2)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1899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05.a - Následná péče - sečení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162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1972</v>
      </c>
      <c r="E65" s="185"/>
      <c r="F65" s="185"/>
      <c r="G65" s="185"/>
      <c r="H65" s="185"/>
      <c r="I65" s="185"/>
      <c r="J65" s="186">
        <f>J91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1973</v>
      </c>
      <c r="E66" s="185"/>
      <c r="F66" s="185"/>
      <c r="G66" s="185"/>
      <c r="H66" s="185"/>
      <c r="I66" s="185"/>
      <c r="J66" s="186">
        <f>J99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1974</v>
      </c>
      <c r="E67" s="185"/>
      <c r="F67" s="185"/>
      <c r="G67" s="185"/>
      <c r="H67" s="185"/>
      <c r="I67" s="185"/>
      <c r="J67" s="186">
        <f>J106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175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Realizace prvků společných zařízení KoPÚ Neplachovice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156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1899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1327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 05.a - Následná péče - sečení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F14</f>
        <v xml:space="preserve"> </v>
      </c>
      <c r="G83" s="42"/>
      <c r="H83" s="42"/>
      <c r="I83" s="34" t="s">
        <v>23</v>
      </c>
      <c r="J83" s="74" t="str">
        <f>IF(J14="","",J14)</f>
        <v>15. 7. 2019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25</v>
      </c>
      <c r="D85" s="42"/>
      <c r="E85" s="42"/>
      <c r="F85" s="29" t="str">
        <f>E17</f>
        <v xml:space="preserve"> </v>
      </c>
      <c r="G85" s="42"/>
      <c r="H85" s="42"/>
      <c r="I85" s="34" t="s">
        <v>31</v>
      </c>
      <c r="J85" s="38" t="str">
        <f>E23</f>
        <v>AGPOL s.r.o., Jungmannova 153/12, 77900 Olomouc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4" t="s">
        <v>29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>AGPOL s.r.o., Jungmannova 153/12, 77900 Olomouc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8"/>
      <c r="B88" s="189"/>
      <c r="C88" s="190" t="s">
        <v>176</v>
      </c>
      <c r="D88" s="191" t="s">
        <v>57</v>
      </c>
      <c r="E88" s="191" t="s">
        <v>53</v>
      </c>
      <c r="F88" s="191" t="s">
        <v>54</v>
      </c>
      <c r="G88" s="191" t="s">
        <v>177</v>
      </c>
      <c r="H88" s="191" t="s">
        <v>178</v>
      </c>
      <c r="I88" s="191" t="s">
        <v>179</v>
      </c>
      <c r="J88" s="191" t="s">
        <v>160</v>
      </c>
      <c r="K88" s="192" t="s">
        <v>180</v>
      </c>
      <c r="L88" s="193"/>
      <c r="M88" s="94" t="s">
        <v>19</v>
      </c>
      <c r="N88" s="95" t="s">
        <v>42</v>
      </c>
      <c r="O88" s="95" t="s">
        <v>181</v>
      </c>
      <c r="P88" s="95" t="s">
        <v>182</v>
      </c>
      <c r="Q88" s="95" t="s">
        <v>183</v>
      </c>
      <c r="R88" s="95" t="s">
        <v>184</v>
      </c>
      <c r="S88" s="95" t="s">
        <v>185</v>
      </c>
      <c r="T88" s="96" t="s">
        <v>186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0"/>
      <c r="B89" s="41"/>
      <c r="C89" s="101" t="s">
        <v>187</v>
      </c>
      <c r="D89" s="42"/>
      <c r="E89" s="42"/>
      <c r="F89" s="42"/>
      <c r="G89" s="42"/>
      <c r="H89" s="42"/>
      <c r="I89" s="42"/>
      <c r="J89" s="194">
        <f>BK89</f>
        <v>0</v>
      </c>
      <c r="K89" s="42"/>
      <c r="L89" s="46"/>
      <c r="M89" s="97"/>
      <c r="N89" s="195"/>
      <c r="O89" s="98"/>
      <c r="P89" s="196">
        <f>P90</f>
        <v>0</v>
      </c>
      <c r="Q89" s="98"/>
      <c r="R89" s="196">
        <f>R90</f>
        <v>0</v>
      </c>
      <c r="S89" s="98"/>
      <c r="T89" s="197">
        <f>T90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161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71</v>
      </c>
      <c r="E90" s="202" t="s">
        <v>188</v>
      </c>
      <c r="F90" s="202" t="s">
        <v>189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P91+P99+P106</f>
        <v>0</v>
      </c>
      <c r="Q90" s="207"/>
      <c r="R90" s="208">
        <f>R91+R99+R106</f>
        <v>0</v>
      </c>
      <c r="S90" s="207"/>
      <c r="T90" s="209">
        <f>T91+T99+T106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80</v>
      </c>
      <c r="AT90" s="211" t="s">
        <v>71</v>
      </c>
      <c r="AU90" s="211" t="s">
        <v>72</v>
      </c>
      <c r="AY90" s="210" t="s">
        <v>190</v>
      </c>
      <c r="BK90" s="212">
        <f>BK91+BK99+BK106</f>
        <v>0</v>
      </c>
    </row>
    <row r="91" spans="1:63" s="12" customFormat="1" ht="22.8" customHeight="1">
      <c r="A91" s="12"/>
      <c r="B91" s="199"/>
      <c r="C91" s="200"/>
      <c r="D91" s="201" t="s">
        <v>71</v>
      </c>
      <c r="E91" s="213" t="s">
        <v>1975</v>
      </c>
      <c r="F91" s="213" t="s">
        <v>96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SUM(P92:P98)</f>
        <v>0</v>
      </c>
      <c r="Q91" s="207"/>
      <c r="R91" s="208">
        <f>SUM(R92:R98)</f>
        <v>0</v>
      </c>
      <c r="S91" s="207"/>
      <c r="T91" s="209">
        <f>SUM(T92:T98)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80</v>
      </c>
      <c r="AT91" s="211" t="s">
        <v>71</v>
      </c>
      <c r="AU91" s="211" t="s">
        <v>80</v>
      </c>
      <c r="AY91" s="210" t="s">
        <v>190</v>
      </c>
      <c r="BK91" s="212">
        <f>SUM(BK92:BK98)</f>
        <v>0</v>
      </c>
    </row>
    <row r="92" spans="1:65" s="2" customFormat="1" ht="24.15" customHeight="1">
      <c r="A92" s="40"/>
      <c r="B92" s="41"/>
      <c r="C92" s="215" t="s">
        <v>80</v>
      </c>
      <c r="D92" s="215" t="s">
        <v>192</v>
      </c>
      <c r="E92" s="216" t="s">
        <v>1976</v>
      </c>
      <c r="F92" s="217" t="s">
        <v>1977</v>
      </c>
      <c r="G92" s="218" t="s">
        <v>195</v>
      </c>
      <c r="H92" s="219">
        <v>142236</v>
      </c>
      <c r="I92" s="220"/>
      <c r="J92" s="221">
        <f>ROUND(I92*H92,2)</f>
        <v>0</v>
      </c>
      <c r="K92" s="217" t="s">
        <v>196</v>
      </c>
      <c r="L92" s="46"/>
      <c r="M92" s="222" t="s">
        <v>19</v>
      </c>
      <c r="N92" s="223" t="s">
        <v>43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208</v>
      </c>
      <c r="AT92" s="226" t="s">
        <v>192</v>
      </c>
      <c r="AU92" s="226" t="s">
        <v>82</v>
      </c>
      <c r="AY92" s="19" t="s">
        <v>190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80</v>
      </c>
      <c r="BK92" s="227">
        <f>ROUND(I92*H92,2)</f>
        <v>0</v>
      </c>
      <c r="BL92" s="19" t="s">
        <v>208</v>
      </c>
      <c r="BM92" s="226" t="s">
        <v>1978</v>
      </c>
    </row>
    <row r="93" spans="1:47" s="2" customFormat="1" ht="12">
      <c r="A93" s="40"/>
      <c r="B93" s="41"/>
      <c r="C93" s="42"/>
      <c r="D93" s="228" t="s">
        <v>199</v>
      </c>
      <c r="E93" s="42"/>
      <c r="F93" s="229" t="s">
        <v>1979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199</v>
      </c>
      <c r="AU93" s="19" t="s">
        <v>82</v>
      </c>
    </row>
    <row r="94" spans="1:47" s="2" customFormat="1" ht="12">
      <c r="A94" s="40"/>
      <c r="B94" s="41"/>
      <c r="C94" s="42"/>
      <c r="D94" s="233" t="s">
        <v>201</v>
      </c>
      <c r="E94" s="42"/>
      <c r="F94" s="234" t="s">
        <v>1980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201</v>
      </c>
      <c r="AU94" s="19" t="s">
        <v>82</v>
      </c>
    </row>
    <row r="95" spans="1:51" s="13" customFormat="1" ht="12">
      <c r="A95" s="13"/>
      <c r="B95" s="235"/>
      <c r="C95" s="236"/>
      <c r="D95" s="228" t="s">
        <v>203</v>
      </c>
      <c r="E95" s="237" t="s">
        <v>19</v>
      </c>
      <c r="F95" s="238" t="s">
        <v>1901</v>
      </c>
      <c r="G95" s="236"/>
      <c r="H95" s="237" t="s">
        <v>19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203</v>
      </c>
      <c r="AU95" s="244" t="s">
        <v>82</v>
      </c>
      <c r="AV95" s="13" t="s">
        <v>80</v>
      </c>
      <c r="AW95" s="13" t="s">
        <v>34</v>
      </c>
      <c r="AX95" s="13" t="s">
        <v>72</v>
      </c>
      <c r="AY95" s="244" t="s">
        <v>190</v>
      </c>
    </row>
    <row r="96" spans="1:51" s="13" customFormat="1" ht="12">
      <c r="A96" s="13"/>
      <c r="B96" s="235"/>
      <c r="C96" s="236"/>
      <c r="D96" s="228" t="s">
        <v>203</v>
      </c>
      <c r="E96" s="237" t="s">
        <v>19</v>
      </c>
      <c r="F96" s="238" t="s">
        <v>1981</v>
      </c>
      <c r="G96" s="236"/>
      <c r="H96" s="237" t="s">
        <v>19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203</v>
      </c>
      <c r="AU96" s="244" t="s">
        <v>82</v>
      </c>
      <c r="AV96" s="13" t="s">
        <v>80</v>
      </c>
      <c r="AW96" s="13" t="s">
        <v>34</v>
      </c>
      <c r="AX96" s="13" t="s">
        <v>72</v>
      </c>
      <c r="AY96" s="244" t="s">
        <v>190</v>
      </c>
    </row>
    <row r="97" spans="1:51" s="14" customFormat="1" ht="12">
      <c r="A97" s="14"/>
      <c r="B97" s="245"/>
      <c r="C97" s="246"/>
      <c r="D97" s="228" t="s">
        <v>203</v>
      </c>
      <c r="E97" s="247" t="s">
        <v>19</v>
      </c>
      <c r="F97" s="248" t="s">
        <v>1982</v>
      </c>
      <c r="G97" s="246"/>
      <c r="H97" s="249">
        <v>142236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203</v>
      </c>
      <c r="AU97" s="255" t="s">
        <v>82</v>
      </c>
      <c r="AV97" s="14" t="s">
        <v>82</v>
      </c>
      <c r="AW97" s="14" t="s">
        <v>34</v>
      </c>
      <c r="AX97" s="14" t="s">
        <v>72</v>
      </c>
      <c r="AY97" s="255" t="s">
        <v>190</v>
      </c>
    </row>
    <row r="98" spans="1:51" s="15" customFormat="1" ht="12">
      <c r="A98" s="15"/>
      <c r="B98" s="256"/>
      <c r="C98" s="257"/>
      <c r="D98" s="228" t="s">
        <v>203</v>
      </c>
      <c r="E98" s="258" t="s">
        <v>19</v>
      </c>
      <c r="F98" s="259" t="s">
        <v>207</v>
      </c>
      <c r="G98" s="257"/>
      <c r="H98" s="260">
        <v>142236</v>
      </c>
      <c r="I98" s="261"/>
      <c r="J98" s="257"/>
      <c r="K98" s="257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203</v>
      </c>
      <c r="AU98" s="266" t="s">
        <v>82</v>
      </c>
      <c r="AV98" s="15" t="s">
        <v>208</v>
      </c>
      <c r="AW98" s="15" t="s">
        <v>34</v>
      </c>
      <c r="AX98" s="15" t="s">
        <v>80</v>
      </c>
      <c r="AY98" s="266" t="s">
        <v>190</v>
      </c>
    </row>
    <row r="99" spans="1:63" s="12" customFormat="1" ht="22.8" customHeight="1">
      <c r="A99" s="12"/>
      <c r="B99" s="199"/>
      <c r="C99" s="200"/>
      <c r="D99" s="201" t="s">
        <v>71</v>
      </c>
      <c r="E99" s="213" t="s">
        <v>1983</v>
      </c>
      <c r="F99" s="213" t="s">
        <v>99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SUM(P100:P105)</f>
        <v>0</v>
      </c>
      <c r="Q99" s="207"/>
      <c r="R99" s="208">
        <f>SUM(R100:R105)</f>
        <v>0</v>
      </c>
      <c r="S99" s="207"/>
      <c r="T99" s="209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80</v>
      </c>
      <c r="AT99" s="211" t="s">
        <v>71</v>
      </c>
      <c r="AU99" s="211" t="s">
        <v>80</v>
      </c>
      <c r="AY99" s="210" t="s">
        <v>190</v>
      </c>
      <c r="BK99" s="212">
        <f>SUM(BK100:BK105)</f>
        <v>0</v>
      </c>
    </row>
    <row r="100" spans="1:65" s="2" customFormat="1" ht="24.15" customHeight="1">
      <c r="A100" s="40"/>
      <c r="B100" s="41"/>
      <c r="C100" s="215" t="s">
        <v>82</v>
      </c>
      <c r="D100" s="215" t="s">
        <v>192</v>
      </c>
      <c r="E100" s="216" t="s">
        <v>1976</v>
      </c>
      <c r="F100" s="217" t="s">
        <v>1977</v>
      </c>
      <c r="G100" s="218" t="s">
        <v>195</v>
      </c>
      <c r="H100" s="219">
        <v>94824</v>
      </c>
      <c r="I100" s="220"/>
      <c r="J100" s="221">
        <f>ROUND(I100*H100,2)</f>
        <v>0</v>
      </c>
      <c r="K100" s="217" t="s">
        <v>196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208</v>
      </c>
      <c r="AT100" s="226" t="s">
        <v>192</v>
      </c>
      <c r="AU100" s="226" t="s">
        <v>82</v>
      </c>
      <c r="AY100" s="19" t="s">
        <v>190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80</v>
      </c>
      <c r="BK100" s="227">
        <f>ROUND(I100*H100,2)</f>
        <v>0</v>
      </c>
      <c r="BL100" s="19" t="s">
        <v>208</v>
      </c>
      <c r="BM100" s="226" t="s">
        <v>1984</v>
      </c>
    </row>
    <row r="101" spans="1:47" s="2" customFormat="1" ht="12">
      <c r="A101" s="40"/>
      <c r="B101" s="41"/>
      <c r="C101" s="42"/>
      <c r="D101" s="228" t="s">
        <v>199</v>
      </c>
      <c r="E101" s="42"/>
      <c r="F101" s="229" t="s">
        <v>1979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199</v>
      </c>
      <c r="AU101" s="19" t="s">
        <v>82</v>
      </c>
    </row>
    <row r="102" spans="1:47" s="2" customFormat="1" ht="12">
      <c r="A102" s="40"/>
      <c r="B102" s="41"/>
      <c r="C102" s="42"/>
      <c r="D102" s="233" t="s">
        <v>201</v>
      </c>
      <c r="E102" s="42"/>
      <c r="F102" s="234" t="s">
        <v>1980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201</v>
      </c>
      <c r="AU102" s="19" t="s">
        <v>82</v>
      </c>
    </row>
    <row r="103" spans="1:51" s="13" customFormat="1" ht="12">
      <c r="A103" s="13"/>
      <c r="B103" s="235"/>
      <c r="C103" s="236"/>
      <c r="D103" s="228" t="s">
        <v>203</v>
      </c>
      <c r="E103" s="237" t="s">
        <v>19</v>
      </c>
      <c r="F103" s="238" t="s">
        <v>1901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203</v>
      </c>
      <c r="AU103" s="244" t="s">
        <v>82</v>
      </c>
      <c r="AV103" s="13" t="s">
        <v>80</v>
      </c>
      <c r="AW103" s="13" t="s">
        <v>34</v>
      </c>
      <c r="AX103" s="13" t="s">
        <v>72</v>
      </c>
      <c r="AY103" s="244" t="s">
        <v>190</v>
      </c>
    </row>
    <row r="104" spans="1:51" s="14" customFormat="1" ht="12">
      <c r="A104" s="14"/>
      <c r="B104" s="245"/>
      <c r="C104" s="246"/>
      <c r="D104" s="228" t="s">
        <v>203</v>
      </c>
      <c r="E104" s="247" t="s">
        <v>19</v>
      </c>
      <c r="F104" s="248" t="s">
        <v>1985</v>
      </c>
      <c r="G104" s="246"/>
      <c r="H104" s="249">
        <v>94824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203</v>
      </c>
      <c r="AU104" s="255" t="s">
        <v>82</v>
      </c>
      <c r="AV104" s="14" t="s">
        <v>82</v>
      </c>
      <c r="AW104" s="14" t="s">
        <v>34</v>
      </c>
      <c r="AX104" s="14" t="s">
        <v>72</v>
      </c>
      <c r="AY104" s="255" t="s">
        <v>190</v>
      </c>
    </row>
    <row r="105" spans="1:51" s="15" customFormat="1" ht="12">
      <c r="A105" s="15"/>
      <c r="B105" s="256"/>
      <c r="C105" s="257"/>
      <c r="D105" s="228" t="s">
        <v>203</v>
      </c>
      <c r="E105" s="258" t="s">
        <v>19</v>
      </c>
      <c r="F105" s="259" t="s">
        <v>207</v>
      </c>
      <c r="G105" s="257"/>
      <c r="H105" s="260">
        <v>94824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203</v>
      </c>
      <c r="AU105" s="266" t="s">
        <v>82</v>
      </c>
      <c r="AV105" s="15" t="s">
        <v>208</v>
      </c>
      <c r="AW105" s="15" t="s">
        <v>34</v>
      </c>
      <c r="AX105" s="15" t="s">
        <v>80</v>
      </c>
      <c r="AY105" s="266" t="s">
        <v>190</v>
      </c>
    </row>
    <row r="106" spans="1:63" s="12" customFormat="1" ht="22.8" customHeight="1">
      <c r="A106" s="12"/>
      <c r="B106" s="199"/>
      <c r="C106" s="200"/>
      <c r="D106" s="201" t="s">
        <v>71</v>
      </c>
      <c r="E106" s="213" t="s">
        <v>1986</v>
      </c>
      <c r="F106" s="213" t="s">
        <v>102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SUM(P107:P112)</f>
        <v>0</v>
      </c>
      <c r="Q106" s="207"/>
      <c r="R106" s="208">
        <f>SUM(R107:R112)</f>
        <v>0</v>
      </c>
      <c r="S106" s="207"/>
      <c r="T106" s="209">
        <f>SUM(T107:T112)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80</v>
      </c>
      <c r="AT106" s="211" t="s">
        <v>71</v>
      </c>
      <c r="AU106" s="211" t="s">
        <v>80</v>
      </c>
      <c r="AY106" s="210" t="s">
        <v>190</v>
      </c>
      <c r="BK106" s="212">
        <f>SUM(BK107:BK112)</f>
        <v>0</v>
      </c>
    </row>
    <row r="107" spans="1:65" s="2" customFormat="1" ht="24.15" customHeight="1">
      <c r="A107" s="40"/>
      <c r="B107" s="41"/>
      <c r="C107" s="215" t="s">
        <v>94</v>
      </c>
      <c r="D107" s="215" t="s">
        <v>192</v>
      </c>
      <c r="E107" s="216" t="s">
        <v>1976</v>
      </c>
      <c r="F107" s="217" t="s">
        <v>1977</v>
      </c>
      <c r="G107" s="218" t="s">
        <v>195</v>
      </c>
      <c r="H107" s="219">
        <v>94824</v>
      </c>
      <c r="I107" s="220"/>
      <c r="J107" s="221">
        <f>ROUND(I107*H107,2)</f>
        <v>0</v>
      </c>
      <c r="K107" s="217" t="s">
        <v>196</v>
      </c>
      <c r="L107" s="46"/>
      <c r="M107" s="222" t="s">
        <v>19</v>
      </c>
      <c r="N107" s="223" t="s">
        <v>43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208</v>
      </c>
      <c r="AT107" s="226" t="s">
        <v>192</v>
      </c>
      <c r="AU107" s="226" t="s">
        <v>82</v>
      </c>
      <c r="AY107" s="19" t="s">
        <v>190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80</v>
      </c>
      <c r="BK107" s="227">
        <f>ROUND(I107*H107,2)</f>
        <v>0</v>
      </c>
      <c r="BL107" s="19" t="s">
        <v>208</v>
      </c>
      <c r="BM107" s="226" t="s">
        <v>1987</v>
      </c>
    </row>
    <row r="108" spans="1:47" s="2" customFormat="1" ht="12">
      <c r="A108" s="40"/>
      <c r="B108" s="41"/>
      <c r="C108" s="42"/>
      <c r="D108" s="228" t="s">
        <v>199</v>
      </c>
      <c r="E108" s="42"/>
      <c r="F108" s="229" t="s">
        <v>1979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199</v>
      </c>
      <c r="AU108" s="19" t="s">
        <v>82</v>
      </c>
    </row>
    <row r="109" spans="1:47" s="2" customFormat="1" ht="12">
      <c r="A109" s="40"/>
      <c r="B109" s="41"/>
      <c r="C109" s="42"/>
      <c r="D109" s="233" t="s">
        <v>201</v>
      </c>
      <c r="E109" s="42"/>
      <c r="F109" s="234" t="s">
        <v>1980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201</v>
      </c>
      <c r="AU109" s="19" t="s">
        <v>82</v>
      </c>
    </row>
    <row r="110" spans="1:51" s="13" customFormat="1" ht="12">
      <c r="A110" s="13"/>
      <c r="B110" s="235"/>
      <c r="C110" s="236"/>
      <c r="D110" s="228" t="s">
        <v>203</v>
      </c>
      <c r="E110" s="237" t="s">
        <v>19</v>
      </c>
      <c r="F110" s="238" t="s">
        <v>1901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203</v>
      </c>
      <c r="AU110" s="244" t="s">
        <v>82</v>
      </c>
      <c r="AV110" s="13" t="s">
        <v>80</v>
      </c>
      <c r="AW110" s="13" t="s">
        <v>34</v>
      </c>
      <c r="AX110" s="13" t="s">
        <v>72</v>
      </c>
      <c r="AY110" s="244" t="s">
        <v>190</v>
      </c>
    </row>
    <row r="111" spans="1:51" s="14" customFormat="1" ht="12">
      <c r="A111" s="14"/>
      <c r="B111" s="245"/>
      <c r="C111" s="246"/>
      <c r="D111" s="228" t="s">
        <v>203</v>
      </c>
      <c r="E111" s="247" t="s">
        <v>19</v>
      </c>
      <c r="F111" s="248" t="s">
        <v>1985</v>
      </c>
      <c r="G111" s="246"/>
      <c r="H111" s="249">
        <v>94824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203</v>
      </c>
      <c r="AU111" s="255" t="s">
        <v>82</v>
      </c>
      <c r="AV111" s="14" t="s">
        <v>82</v>
      </c>
      <c r="AW111" s="14" t="s">
        <v>34</v>
      </c>
      <c r="AX111" s="14" t="s">
        <v>72</v>
      </c>
      <c r="AY111" s="255" t="s">
        <v>190</v>
      </c>
    </row>
    <row r="112" spans="1:51" s="15" customFormat="1" ht="12">
      <c r="A112" s="15"/>
      <c r="B112" s="256"/>
      <c r="C112" s="257"/>
      <c r="D112" s="228" t="s">
        <v>203</v>
      </c>
      <c r="E112" s="258" t="s">
        <v>19</v>
      </c>
      <c r="F112" s="259" t="s">
        <v>207</v>
      </c>
      <c r="G112" s="257"/>
      <c r="H112" s="260">
        <v>94824</v>
      </c>
      <c r="I112" s="261"/>
      <c r="J112" s="257"/>
      <c r="K112" s="257"/>
      <c r="L112" s="262"/>
      <c r="M112" s="278"/>
      <c r="N112" s="279"/>
      <c r="O112" s="279"/>
      <c r="P112" s="279"/>
      <c r="Q112" s="279"/>
      <c r="R112" s="279"/>
      <c r="S112" s="279"/>
      <c r="T112" s="28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6" t="s">
        <v>203</v>
      </c>
      <c r="AU112" s="266" t="s">
        <v>82</v>
      </c>
      <c r="AV112" s="15" t="s">
        <v>208</v>
      </c>
      <c r="AW112" s="15" t="s">
        <v>34</v>
      </c>
      <c r="AX112" s="15" t="s">
        <v>80</v>
      </c>
      <c r="AY112" s="266" t="s">
        <v>190</v>
      </c>
    </row>
    <row r="113" spans="1:31" s="2" customFormat="1" ht="6.95" customHeight="1">
      <c r="A113" s="40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46"/>
      <c r="M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</sheetData>
  <sheetProtection password="CC35" sheet="1" objects="1" scenarios="1" formatColumns="0" formatRows="0" autoFilter="0"/>
  <autoFilter ref="C88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4_01/111151331"/>
    <hyperlink ref="F102" r:id="rId2" display="https://podminky.urs.cz/item/CS_URS_2024_01/111151331"/>
    <hyperlink ref="F109" r:id="rId3" display="https://podminky.urs.cz/item/CS_URS_2024_01/1111513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ROUND((SUM(BE92:BE307)),2)</f>
        <v>0</v>
      </c>
      <c r="G35" s="40"/>
      <c r="H35" s="40"/>
      <c r="I35" s="160">
        <v>0.21</v>
      </c>
      <c r="J35" s="159">
        <f>ROUND(((SUM(BE92:BE307))*I35),2)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ROUND((SUM(BF92:BF307)),2)</f>
        <v>0</v>
      </c>
      <c r="G36" s="40"/>
      <c r="H36" s="40"/>
      <c r="I36" s="160">
        <v>0.15</v>
      </c>
      <c r="J36" s="159">
        <f>ROUND(((SUM(BF92:BF307))*I36),2)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ROUND((SUM(BG92:BG307)),2)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ROUND((SUM(BH92:BH307)),2)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ROUND((SUM(BI92:BI307)),2)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1899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05.1 - Interakční prvek IP19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1329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1135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165</v>
      </c>
      <c r="E66" s="185"/>
      <c r="F66" s="185"/>
      <c r="G66" s="185"/>
      <c r="H66" s="185"/>
      <c r="I66" s="185"/>
      <c r="J66" s="186">
        <f>J278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1330</v>
      </c>
      <c r="E67" s="185"/>
      <c r="F67" s="185"/>
      <c r="G67" s="185"/>
      <c r="H67" s="185"/>
      <c r="I67" s="185"/>
      <c r="J67" s="186">
        <f>J286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1331</v>
      </c>
      <c r="E68" s="185"/>
      <c r="F68" s="185"/>
      <c r="G68" s="185"/>
      <c r="H68" s="185"/>
      <c r="I68" s="185"/>
      <c r="J68" s="186">
        <f>J287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1332</v>
      </c>
      <c r="E69" s="180"/>
      <c r="F69" s="180"/>
      <c r="G69" s="180"/>
      <c r="H69" s="180"/>
      <c r="I69" s="180"/>
      <c r="J69" s="181">
        <f>J291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7"/>
      <c r="D70" s="184" t="s">
        <v>1333</v>
      </c>
      <c r="E70" s="185"/>
      <c r="F70" s="185"/>
      <c r="G70" s="185"/>
      <c r="H70" s="185"/>
      <c r="I70" s="185"/>
      <c r="J70" s="186">
        <f>J292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175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Realizace prvků společných zařízení KoPÚ Neplachovice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156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1899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1327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05.1 - Interakční prvek IP19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15. 7. 2019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176</v>
      </c>
      <c r="D91" s="191" t="s">
        <v>57</v>
      </c>
      <c r="E91" s="191" t="s">
        <v>53</v>
      </c>
      <c r="F91" s="191" t="s">
        <v>54</v>
      </c>
      <c r="G91" s="191" t="s">
        <v>177</v>
      </c>
      <c r="H91" s="191" t="s">
        <v>178</v>
      </c>
      <c r="I91" s="191" t="s">
        <v>179</v>
      </c>
      <c r="J91" s="191" t="s">
        <v>160</v>
      </c>
      <c r="K91" s="192" t="s">
        <v>180</v>
      </c>
      <c r="L91" s="193"/>
      <c r="M91" s="94" t="s">
        <v>19</v>
      </c>
      <c r="N91" s="95" t="s">
        <v>42</v>
      </c>
      <c r="O91" s="95" t="s">
        <v>181</v>
      </c>
      <c r="P91" s="95" t="s">
        <v>182</v>
      </c>
      <c r="Q91" s="95" t="s">
        <v>183</v>
      </c>
      <c r="R91" s="95" t="s">
        <v>184</v>
      </c>
      <c r="S91" s="95" t="s">
        <v>185</v>
      </c>
      <c r="T91" s="96" t="s">
        <v>186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187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P93+P291</f>
        <v>0</v>
      </c>
      <c r="Q92" s="98"/>
      <c r="R92" s="196">
        <f>R93+R291</f>
        <v>5.44882252</v>
      </c>
      <c r="S92" s="98"/>
      <c r="T92" s="197">
        <f>T93+T291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161</v>
      </c>
      <c r="BK92" s="198">
        <f>BK93+BK291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188</v>
      </c>
      <c r="F93" s="202" t="s">
        <v>1334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P94+P278+P286</f>
        <v>0</v>
      </c>
      <c r="Q93" s="207"/>
      <c r="R93" s="208">
        <f>R94+R278+R286</f>
        <v>5.44181252</v>
      </c>
      <c r="S93" s="207"/>
      <c r="T93" s="209">
        <f>T94+T278+T286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72</v>
      </c>
      <c r="AY93" s="210" t="s">
        <v>190</v>
      </c>
      <c r="BK93" s="212">
        <f>BK94+BK278+BK286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80</v>
      </c>
      <c r="F94" s="213" t="s">
        <v>1137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SUM(P95:P277)</f>
        <v>0</v>
      </c>
      <c r="Q94" s="207"/>
      <c r="R94" s="208">
        <f>SUM(R95:R277)</f>
        <v>5.29637252</v>
      </c>
      <c r="S94" s="207"/>
      <c r="T94" s="209">
        <f>SUM(T95:T277)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80</v>
      </c>
      <c r="AY94" s="210" t="s">
        <v>190</v>
      </c>
      <c r="BK94" s="212">
        <f>SUM(BK95:BK277)</f>
        <v>0</v>
      </c>
    </row>
    <row r="95" spans="1:65" s="2" customFormat="1" ht="33" customHeight="1">
      <c r="A95" s="40"/>
      <c r="B95" s="41"/>
      <c r="C95" s="215" t="s">
        <v>80</v>
      </c>
      <c r="D95" s="215" t="s">
        <v>192</v>
      </c>
      <c r="E95" s="216" t="s">
        <v>1342</v>
      </c>
      <c r="F95" s="217" t="s">
        <v>1343</v>
      </c>
      <c r="G95" s="218" t="s">
        <v>211</v>
      </c>
      <c r="H95" s="219">
        <v>93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208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208</v>
      </c>
      <c r="BM95" s="226" t="s">
        <v>1989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1345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1346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1990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1991</v>
      </c>
      <c r="G99" s="246"/>
      <c r="H99" s="249">
        <v>93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5" customFormat="1" ht="12">
      <c r="A100" s="15"/>
      <c r="B100" s="256"/>
      <c r="C100" s="257"/>
      <c r="D100" s="228" t="s">
        <v>203</v>
      </c>
      <c r="E100" s="258" t="s">
        <v>19</v>
      </c>
      <c r="F100" s="259" t="s">
        <v>207</v>
      </c>
      <c r="G100" s="257"/>
      <c r="H100" s="260">
        <v>93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203</v>
      </c>
      <c r="AU100" s="266" t="s">
        <v>82</v>
      </c>
      <c r="AV100" s="15" t="s">
        <v>208</v>
      </c>
      <c r="AW100" s="15" t="s">
        <v>34</v>
      </c>
      <c r="AX100" s="15" t="s">
        <v>80</v>
      </c>
      <c r="AY100" s="266" t="s">
        <v>190</v>
      </c>
    </row>
    <row r="101" spans="1:65" s="2" customFormat="1" ht="33" customHeight="1">
      <c r="A101" s="40"/>
      <c r="B101" s="41"/>
      <c r="C101" s="215" t="s">
        <v>82</v>
      </c>
      <c r="D101" s="215" t="s">
        <v>192</v>
      </c>
      <c r="E101" s="216" t="s">
        <v>1992</v>
      </c>
      <c r="F101" s="217" t="s">
        <v>1993</v>
      </c>
      <c r="G101" s="218" t="s">
        <v>211</v>
      </c>
      <c r="H101" s="219">
        <v>108</v>
      </c>
      <c r="I101" s="220"/>
      <c r="J101" s="221">
        <f>ROUND(I101*H101,2)</f>
        <v>0</v>
      </c>
      <c r="K101" s="217" t="s">
        <v>196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208</v>
      </c>
      <c r="AT101" s="226" t="s">
        <v>192</v>
      </c>
      <c r="AU101" s="226" t="s">
        <v>82</v>
      </c>
      <c r="AY101" s="19" t="s">
        <v>190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208</v>
      </c>
      <c r="BM101" s="226" t="s">
        <v>1994</v>
      </c>
    </row>
    <row r="102" spans="1:47" s="2" customFormat="1" ht="12">
      <c r="A102" s="40"/>
      <c r="B102" s="41"/>
      <c r="C102" s="42"/>
      <c r="D102" s="228" t="s">
        <v>199</v>
      </c>
      <c r="E102" s="42"/>
      <c r="F102" s="229" t="s">
        <v>1995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199</v>
      </c>
      <c r="AU102" s="19" t="s">
        <v>82</v>
      </c>
    </row>
    <row r="103" spans="1:47" s="2" customFormat="1" ht="12">
      <c r="A103" s="40"/>
      <c r="B103" s="41"/>
      <c r="C103" s="42"/>
      <c r="D103" s="233" t="s">
        <v>201</v>
      </c>
      <c r="E103" s="42"/>
      <c r="F103" s="234" t="s">
        <v>1996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201</v>
      </c>
      <c r="AU103" s="19" t="s">
        <v>82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1997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1998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1999</v>
      </c>
      <c r="G106" s="246"/>
      <c r="H106" s="249">
        <v>108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108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4.15" customHeight="1">
      <c r="A108" s="40"/>
      <c r="B108" s="41"/>
      <c r="C108" s="215" t="s">
        <v>94</v>
      </c>
      <c r="D108" s="215" t="s">
        <v>192</v>
      </c>
      <c r="E108" s="216" t="s">
        <v>1349</v>
      </c>
      <c r="F108" s="217" t="s">
        <v>1350</v>
      </c>
      <c r="G108" s="218" t="s">
        <v>211</v>
      </c>
      <c r="H108" s="219">
        <v>93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2000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1352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1353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1990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1991</v>
      </c>
      <c r="G112" s="246"/>
      <c r="H112" s="249">
        <v>93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93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68" t="s">
        <v>208</v>
      </c>
      <c r="D114" s="268" t="s">
        <v>411</v>
      </c>
      <c r="E114" s="269" t="s">
        <v>2001</v>
      </c>
      <c r="F114" s="270" t="s">
        <v>2002</v>
      </c>
      <c r="G114" s="271" t="s">
        <v>211</v>
      </c>
      <c r="H114" s="272">
        <v>19</v>
      </c>
      <c r="I114" s="273"/>
      <c r="J114" s="274">
        <f>ROUND(I114*H114,2)</f>
        <v>0</v>
      </c>
      <c r="K114" s="270" t="s">
        <v>19</v>
      </c>
      <c r="L114" s="275"/>
      <c r="M114" s="276" t="s">
        <v>19</v>
      </c>
      <c r="N114" s="277" t="s">
        <v>43</v>
      </c>
      <c r="O114" s="86"/>
      <c r="P114" s="224">
        <f>O114*H114</f>
        <v>0</v>
      </c>
      <c r="Q114" s="224">
        <v>0.01</v>
      </c>
      <c r="R114" s="224">
        <f>Q114*H114</f>
        <v>0.19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274</v>
      </c>
      <c r="AT114" s="226" t="s">
        <v>411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2003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2004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1359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377</v>
      </c>
      <c r="G117" s="246"/>
      <c r="H117" s="249">
        <v>19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19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21.75" customHeight="1">
      <c r="A119" s="40"/>
      <c r="B119" s="41"/>
      <c r="C119" s="268" t="s">
        <v>228</v>
      </c>
      <c r="D119" s="268" t="s">
        <v>411</v>
      </c>
      <c r="E119" s="269" t="s">
        <v>2005</v>
      </c>
      <c r="F119" s="270" t="s">
        <v>2006</v>
      </c>
      <c r="G119" s="271" t="s">
        <v>2007</v>
      </c>
      <c r="H119" s="272">
        <v>11</v>
      </c>
      <c r="I119" s="273"/>
      <c r="J119" s="274">
        <f>ROUND(I119*H119,2)</f>
        <v>0</v>
      </c>
      <c r="K119" s="270" t="s">
        <v>19</v>
      </c>
      <c r="L119" s="275"/>
      <c r="M119" s="276" t="s">
        <v>19</v>
      </c>
      <c r="N119" s="277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274</v>
      </c>
      <c r="AT119" s="226" t="s">
        <v>411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2008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2006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1359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295</v>
      </c>
      <c r="G122" s="246"/>
      <c r="H122" s="249">
        <v>11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11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68" t="s">
        <v>254</v>
      </c>
      <c r="D124" s="268" t="s">
        <v>411</v>
      </c>
      <c r="E124" s="269" t="s">
        <v>2009</v>
      </c>
      <c r="F124" s="270" t="s">
        <v>2010</v>
      </c>
      <c r="G124" s="271" t="s">
        <v>211</v>
      </c>
      <c r="H124" s="272">
        <v>13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274</v>
      </c>
      <c r="AT124" s="226" t="s">
        <v>411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2011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2010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1359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312</v>
      </c>
      <c r="G127" s="246"/>
      <c r="H127" s="249">
        <v>13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13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16.5" customHeight="1">
      <c r="A129" s="40"/>
      <c r="B129" s="41"/>
      <c r="C129" s="268" t="s">
        <v>206</v>
      </c>
      <c r="D129" s="268" t="s">
        <v>411</v>
      </c>
      <c r="E129" s="269" t="s">
        <v>2012</v>
      </c>
      <c r="F129" s="270" t="s">
        <v>2013</v>
      </c>
      <c r="G129" s="271" t="s">
        <v>211</v>
      </c>
      <c r="H129" s="272">
        <v>10</v>
      </c>
      <c r="I129" s="273"/>
      <c r="J129" s="274">
        <f>ROUND(I129*H129,2)</f>
        <v>0</v>
      </c>
      <c r="K129" s="270" t="s">
        <v>19</v>
      </c>
      <c r="L129" s="275"/>
      <c r="M129" s="276" t="s">
        <v>19</v>
      </c>
      <c r="N129" s="277" t="s">
        <v>43</v>
      </c>
      <c r="O129" s="86"/>
      <c r="P129" s="224">
        <f>O129*H129</f>
        <v>0</v>
      </c>
      <c r="Q129" s="224">
        <v>0.01</v>
      </c>
      <c r="R129" s="224">
        <f>Q129*H129</f>
        <v>0.1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274</v>
      </c>
      <c r="AT129" s="226" t="s">
        <v>411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2014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2015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1359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288</v>
      </c>
      <c r="G132" s="246"/>
      <c r="H132" s="249">
        <v>10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5" customFormat="1" ht="12">
      <c r="A133" s="15"/>
      <c r="B133" s="256"/>
      <c r="C133" s="257"/>
      <c r="D133" s="228" t="s">
        <v>203</v>
      </c>
      <c r="E133" s="258" t="s">
        <v>19</v>
      </c>
      <c r="F133" s="259" t="s">
        <v>207</v>
      </c>
      <c r="G133" s="257"/>
      <c r="H133" s="260">
        <v>10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203</v>
      </c>
      <c r="AU133" s="266" t="s">
        <v>82</v>
      </c>
      <c r="AV133" s="15" t="s">
        <v>208</v>
      </c>
      <c r="AW133" s="15" t="s">
        <v>34</v>
      </c>
      <c r="AX133" s="15" t="s">
        <v>80</v>
      </c>
      <c r="AY133" s="266" t="s">
        <v>190</v>
      </c>
    </row>
    <row r="134" spans="1:65" s="2" customFormat="1" ht="21.75" customHeight="1">
      <c r="A134" s="40"/>
      <c r="B134" s="41"/>
      <c r="C134" s="268" t="s">
        <v>274</v>
      </c>
      <c r="D134" s="268" t="s">
        <v>411</v>
      </c>
      <c r="E134" s="269" t="s">
        <v>2016</v>
      </c>
      <c r="F134" s="270" t="s">
        <v>2017</v>
      </c>
      <c r="G134" s="271" t="s">
        <v>2007</v>
      </c>
      <c r="H134" s="272">
        <v>27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274</v>
      </c>
      <c r="AT134" s="226" t="s">
        <v>411</v>
      </c>
      <c r="AU134" s="226" t="s">
        <v>82</v>
      </c>
      <c r="AY134" s="19" t="s">
        <v>190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208</v>
      </c>
      <c r="BM134" s="226" t="s">
        <v>2018</v>
      </c>
    </row>
    <row r="135" spans="1:47" s="2" customFormat="1" ht="12">
      <c r="A135" s="40"/>
      <c r="B135" s="41"/>
      <c r="C135" s="42"/>
      <c r="D135" s="228" t="s">
        <v>199</v>
      </c>
      <c r="E135" s="42"/>
      <c r="F135" s="229" t="s">
        <v>2017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199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1359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439</v>
      </c>
      <c r="G137" s="246"/>
      <c r="H137" s="249">
        <v>27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27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16.5" customHeight="1">
      <c r="A139" s="40"/>
      <c r="B139" s="41"/>
      <c r="C139" s="268" t="s">
        <v>281</v>
      </c>
      <c r="D139" s="268" t="s">
        <v>411</v>
      </c>
      <c r="E139" s="269" t="s">
        <v>1360</v>
      </c>
      <c r="F139" s="270" t="s">
        <v>2019</v>
      </c>
      <c r="G139" s="271" t="s">
        <v>211</v>
      </c>
      <c r="H139" s="272">
        <v>13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43</v>
      </c>
      <c r="O139" s="86"/>
      <c r="P139" s="224">
        <f>O139*H139</f>
        <v>0</v>
      </c>
      <c r="Q139" s="224">
        <v>0.01</v>
      </c>
      <c r="R139" s="224">
        <f>Q139*H139</f>
        <v>0.13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274</v>
      </c>
      <c r="AT139" s="226" t="s">
        <v>411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2020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2021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1359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4" customFormat="1" ht="12">
      <c r="A142" s="14"/>
      <c r="B142" s="245"/>
      <c r="C142" s="246"/>
      <c r="D142" s="228" t="s">
        <v>203</v>
      </c>
      <c r="E142" s="247" t="s">
        <v>19</v>
      </c>
      <c r="F142" s="248" t="s">
        <v>312</v>
      </c>
      <c r="G142" s="246"/>
      <c r="H142" s="249">
        <v>13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203</v>
      </c>
      <c r="AU142" s="255" t="s">
        <v>82</v>
      </c>
      <c r="AV142" s="14" t="s">
        <v>82</v>
      </c>
      <c r="AW142" s="14" t="s">
        <v>34</v>
      </c>
      <c r="AX142" s="14" t="s">
        <v>72</v>
      </c>
      <c r="AY142" s="255" t="s">
        <v>190</v>
      </c>
    </row>
    <row r="143" spans="1:51" s="15" customFormat="1" ht="12">
      <c r="A143" s="15"/>
      <c r="B143" s="256"/>
      <c r="C143" s="257"/>
      <c r="D143" s="228" t="s">
        <v>203</v>
      </c>
      <c r="E143" s="258" t="s">
        <v>19</v>
      </c>
      <c r="F143" s="259" t="s">
        <v>207</v>
      </c>
      <c r="G143" s="257"/>
      <c r="H143" s="260">
        <v>13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203</v>
      </c>
      <c r="AU143" s="266" t="s">
        <v>82</v>
      </c>
      <c r="AV143" s="15" t="s">
        <v>208</v>
      </c>
      <c r="AW143" s="15" t="s">
        <v>34</v>
      </c>
      <c r="AX143" s="15" t="s">
        <v>80</v>
      </c>
      <c r="AY143" s="266" t="s">
        <v>190</v>
      </c>
    </row>
    <row r="144" spans="1:65" s="2" customFormat="1" ht="24.15" customHeight="1">
      <c r="A144" s="40"/>
      <c r="B144" s="41"/>
      <c r="C144" s="215" t="s">
        <v>288</v>
      </c>
      <c r="D144" s="215" t="s">
        <v>192</v>
      </c>
      <c r="E144" s="216" t="s">
        <v>2022</v>
      </c>
      <c r="F144" s="217" t="s">
        <v>2023</v>
      </c>
      <c r="G144" s="218" t="s">
        <v>211</v>
      </c>
      <c r="H144" s="219">
        <v>108</v>
      </c>
      <c r="I144" s="220"/>
      <c r="J144" s="221">
        <f>ROUND(I144*H144,2)</f>
        <v>0</v>
      </c>
      <c r="K144" s="217" t="s">
        <v>196</v>
      </c>
      <c r="L144" s="46"/>
      <c r="M144" s="222" t="s">
        <v>19</v>
      </c>
      <c r="N144" s="223" t="s">
        <v>43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208</v>
      </c>
      <c r="AT144" s="226" t="s">
        <v>192</v>
      </c>
      <c r="AU144" s="226" t="s">
        <v>82</v>
      </c>
      <c r="AY144" s="19" t="s">
        <v>190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208</v>
      </c>
      <c r="BM144" s="226" t="s">
        <v>2024</v>
      </c>
    </row>
    <row r="145" spans="1:47" s="2" customFormat="1" ht="12">
      <c r="A145" s="40"/>
      <c r="B145" s="41"/>
      <c r="C145" s="42"/>
      <c r="D145" s="228" t="s">
        <v>199</v>
      </c>
      <c r="E145" s="42"/>
      <c r="F145" s="229" t="s">
        <v>2025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199</v>
      </c>
      <c r="AU145" s="19" t="s">
        <v>82</v>
      </c>
    </row>
    <row r="146" spans="1:47" s="2" customFormat="1" ht="12">
      <c r="A146" s="40"/>
      <c r="B146" s="41"/>
      <c r="C146" s="42"/>
      <c r="D146" s="233" t="s">
        <v>201</v>
      </c>
      <c r="E146" s="42"/>
      <c r="F146" s="234" t="s">
        <v>2026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201</v>
      </c>
      <c r="AU146" s="19" t="s">
        <v>82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1990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4" customFormat="1" ht="12">
      <c r="A148" s="14"/>
      <c r="B148" s="245"/>
      <c r="C148" s="246"/>
      <c r="D148" s="228" t="s">
        <v>203</v>
      </c>
      <c r="E148" s="247" t="s">
        <v>19</v>
      </c>
      <c r="F148" s="248" t="s">
        <v>1999</v>
      </c>
      <c r="G148" s="246"/>
      <c r="H148" s="249">
        <v>108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203</v>
      </c>
      <c r="AU148" s="255" t="s">
        <v>82</v>
      </c>
      <c r="AV148" s="14" t="s">
        <v>82</v>
      </c>
      <c r="AW148" s="14" t="s">
        <v>34</v>
      </c>
      <c r="AX148" s="14" t="s">
        <v>72</v>
      </c>
      <c r="AY148" s="255" t="s">
        <v>190</v>
      </c>
    </row>
    <row r="149" spans="1:51" s="15" customFormat="1" ht="12">
      <c r="A149" s="15"/>
      <c r="B149" s="256"/>
      <c r="C149" s="257"/>
      <c r="D149" s="228" t="s">
        <v>203</v>
      </c>
      <c r="E149" s="258" t="s">
        <v>19</v>
      </c>
      <c r="F149" s="259" t="s">
        <v>207</v>
      </c>
      <c r="G149" s="257"/>
      <c r="H149" s="260">
        <v>108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203</v>
      </c>
      <c r="AU149" s="266" t="s">
        <v>82</v>
      </c>
      <c r="AV149" s="15" t="s">
        <v>208</v>
      </c>
      <c r="AW149" s="15" t="s">
        <v>34</v>
      </c>
      <c r="AX149" s="15" t="s">
        <v>80</v>
      </c>
      <c r="AY149" s="266" t="s">
        <v>190</v>
      </c>
    </row>
    <row r="150" spans="1:65" s="2" customFormat="1" ht="21.75" customHeight="1">
      <c r="A150" s="40"/>
      <c r="B150" s="41"/>
      <c r="C150" s="268" t="s">
        <v>295</v>
      </c>
      <c r="D150" s="268" t="s">
        <v>411</v>
      </c>
      <c r="E150" s="269" t="s">
        <v>2027</v>
      </c>
      <c r="F150" s="270" t="s">
        <v>2028</v>
      </c>
      <c r="G150" s="271" t="s">
        <v>211</v>
      </c>
      <c r="H150" s="272">
        <v>26</v>
      </c>
      <c r="I150" s="273"/>
      <c r="J150" s="274">
        <f>ROUND(I150*H150,2)</f>
        <v>0</v>
      </c>
      <c r="K150" s="270" t="s">
        <v>19</v>
      </c>
      <c r="L150" s="275"/>
      <c r="M150" s="276" t="s">
        <v>19</v>
      </c>
      <c r="N150" s="277" t="s">
        <v>43</v>
      </c>
      <c r="O150" s="86"/>
      <c r="P150" s="224">
        <f>O150*H150</f>
        <v>0</v>
      </c>
      <c r="Q150" s="224">
        <v>0.01</v>
      </c>
      <c r="R150" s="224">
        <f>Q150*H150</f>
        <v>0.26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274</v>
      </c>
      <c r="AT150" s="226" t="s">
        <v>411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208</v>
      </c>
      <c r="BM150" s="226" t="s">
        <v>2029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2030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51" s="13" customFormat="1" ht="12">
      <c r="A152" s="13"/>
      <c r="B152" s="235"/>
      <c r="C152" s="236"/>
      <c r="D152" s="228" t="s">
        <v>203</v>
      </c>
      <c r="E152" s="237" t="s">
        <v>19</v>
      </c>
      <c r="F152" s="238" t="s">
        <v>1359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203</v>
      </c>
      <c r="AU152" s="244" t="s">
        <v>82</v>
      </c>
      <c r="AV152" s="13" t="s">
        <v>80</v>
      </c>
      <c r="AW152" s="13" t="s">
        <v>34</v>
      </c>
      <c r="AX152" s="13" t="s">
        <v>72</v>
      </c>
      <c r="AY152" s="244" t="s">
        <v>190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251</v>
      </c>
      <c r="G153" s="246"/>
      <c r="H153" s="249">
        <v>26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72</v>
      </c>
      <c r="AY153" s="255" t="s">
        <v>190</v>
      </c>
    </row>
    <row r="154" spans="1:51" s="15" customFormat="1" ht="12">
      <c r="A154" s="15"/>
      <c r="B154" s="256"/>
      <c r="C154" s="257"/>
      <c r="D154" s="228" t="s">
        <v>203</v>
      </c>
      <c r="E154" s="258" t="s">
        <v>19</v>
      </c>
      <c r="F154" s="259" t="s">
        <v>207</v>
      </c>
      <c r="G154" s="257"/>
      <c r="H154" s="260">
        <v>26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203</v>
      </c>
      <c r="AU154" s="266" t="s">
        <v>82</v>
      </c>
      <c r="AV154" s="15" t="s">
        <v>208</v>
      </c>
      <c r="AW154" s="15" t="s">
        <v>34</v>
      </c>
      <c r="AX154" s="15" t="s">
        <v>80</v>
      </c>
      <c r="AY154" s="266" t="s">
        <v>190</v>
      </c>
    </row>
    <row r="155" spans="1:65" s="2" customFormat="1" ht="16.5" customHeight="1">
      <c r="A155" s="40"/>
      <c r="B155" s="41"/>
      <c r="C155" s="268" t="s">
        <v>304</v>
      </c>
      <c r="D155" s="268" t="s">
        <v>411</v>
      </c>
      <c r="E155" s="269" t="s">
        <v>2031</v>
      </c>
      <c r="F155" s="270" t="s">
        <v>2032</v>
      </c>
      <c r="G155" s="271" t="s">
        <v>211</v>
      </c>
      <c r="H155" s="272">
        <v>24</v>
      </c>
      <c r="I155" s="273"/>
      <c r="J155" s="274">
        <f>ROUND(I155*H155,2)</f>
        <v>0</v>
      </c>
      <c r="K155" s="270" t="s">
        <v>19</v>
      </c>
      <c r="L155" s="275"/>
      <c r="M155" s="276" t="s">
        <v>19</v>
      </c>
      <c r="N155" s="277" t="s">
        <v>43</v>
      </c>
      <c r="O155" s="86"/>
      <c r="P155" s="224">
        <f>O155*H155</f>
        <v>0</v>
      </c>
      <c r="Q155" s="224">
        <v>0.001</v>
      </c>
      <c r="R155" s="224">
        <f>Q155*H155</f>
        <v>0.024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274</v>
      </c>
      <c r="AT155" s="226" t="s">
        <v>411</v>
      </c>
      <c r="AU155" s="226" t="s">
        <v>82</v>
      </c>
      <c r="AY155" s="19" t="s">
        <v>190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208</v>
      </c>
      <c r="BM155" s="226" t="s">
        <v>2033</v>
      </c>
    </row>
    <row r="156" spans="1:47" s="2" customFormat="1" ht="12">
      <c r="A156" s="40"/>
      <c r="B156" s="41"/>
      <c r="C156" s="42"/>
      <c r="D156" s="228" t="s">
        <v>199</v>
      </c>
      <c r="E156" s="42"/>
      <c r="F156" s="229" t="s">
        <v>2032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199</v>
      </c>
      <c r="AU156" s="19" t="s">
        <v>82</v>
      </c>
    </row>
    <row r="157" spans="1:51" s="13" customFormat="1" ht="12">
      <c r="A157" s="13"/>
      <c r="B157" s="235"/>
      <c r="C157" s="236"/>
      <c r="D157" s="228" t="s">
        <v>203</v>
      </c>
      <c r="E157" s="237" t="s">
        <v>19</v>
      </c>
      <c r="F157" s="238" t="s">
        <v>1370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203</v>
      </c>
      <c r="AU157" s="244" t="s">
        <v>82</v>
      </c>
      <c r="AV157" s="13" t="s">
        <v>80</v>
      </c>
      <c r="AW157" s="13" t="s">
        <v>34</v>
      </c>
      <c r="AX157" s="13" t="s">
        <v>72</v>
      </c>
      <c r="AY157" s="244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418</v>
      </c>
      <c r="G158" s="246"/>
      <c r="H158" s="249">
        <v>24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24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16.5" customHeight="1">
      <c r="A160" s="40"/>
      <c r="B160" s="41"/>
      <c r="C160" s="268" t="s">
        <v>312</v>
      </c>
      <c r="D160" s="268" t="s">
        <v>411</v>
      </c>
      <c r="E160" s="269" t="s">
        <v>2034</v>
      </c>
      <c r="F160" s="270" t="s">
        <v>2035</v>
      </c>
      <c r="G160" s="271" t="s">
        <v>211</v>
      </c>
      <c r="H160" s="272">
        <v>27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43</v>
      </c>
      <c r="O160" s="86"/>
      <c r="P160" s="224">
        <f>O160*H160</f>
        <v>0</v>
      </c>
      <c r="Q160" s="224">
        <v>0.001</v>
      </c>
      <c r="R160" s="224">
        <f>Q160*H160</f>
        <v>0.027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274</v>
      </c>
      <c r="AT160" s="226" t="s">
        <v>411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2036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2035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51" s="13" customFormat="1" ht="12">
      <c r="A162" s="13"/>
      <c r="B162" s="235"/>
      <c r="C162" s="236"/>
      <c r="D162" s="228" t="s">
        <v>203</v>
      </c>
      <c r="E162" s="237" t="s">
        <v>19</v>
      </c>
      <c r="F162" s="238" t="s">
        <v>1370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203</v>
      </c>
      <c r="AU162" s="244" t="s">
        <v>82</v>
      </c>
      <c r="AV162" s="13" t="s">
        <v>80</v>
      </c>
      <c r="AW162" s="13" t="s">
        <v>34</v>
      </c>
      <c r="AX162" s="13" t="s">
        <v>72</v>
      </c>
      <c r="AY162" s="244" t="s">
        <v>190</v>
      </c>
    </row>
    <row r="163" spans="1:51" s="14" customFormat="1" ht="12">
      <c r="A163" s="14"/>
      <c r="B163" s="245"/>
      <c r="C163" s="246"/>
      <c r="D163" s="228" t="s">
        <v>203</v>
      </c>
      <c r="E163" s="247" t="s">
        <v>19</v>
      </c>
      <c r="F163" s="248" t="s">
        <v>439</v>
      </c>
      <c r="G163" s="246"/>
      <c r="H163" s="249">
        <v>27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203</v>
      </c>
      <c r="AU163" s="255" t="s">
        <v>82</v>
      </c>
      <c r="AV163" s="14" t="s">
        <v>82</v>
      </c>
      <c r="AW163" s="14" t="s">
        <v>34</v>
      </c>
      <c r="AX163" s="14" t="s">
        <v>72</v>
      </c>
      <c r="AY163" s="255" t="s">
        <v>190</v>
      </c>
    </row>
    <row r="164" spans="1:51" s="15" customFormat="1" ht="12">
      <c r="A164" s="15"/>
      <c r="B164" s="256"/>
      <c r="C164" s="257"/>
      <c r="D164" s="228" t="s">
        <v>203</v>
      </c>
      <c r="E164" s="258" t="s">
        <v>19</v>
      </c>
      <c r="F164" s="259" t="s">
        <v>207</v>
      </c>
      <c r="G164" s="257"/>
      <c r="H164" s="260">
        <v>27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203</v>
      </c>
      <c r="AU164" s="266" t="s">
        <v>82</v>
      </c>
      <c r="AV164" s="15" t="s">
        <v>208</v>
      </c>
      <c r="AW164" s="15" t="s">
        <v>34</v>
      </c>
      <c r="AX164" s="15" t="s">
        <v>80</v>
      </c>
      <c r="AY164" s="266" t="s">
        <v>190</v>
      </c>
    </row>
    <row r="165" spans="1:65" s="2" customFormat="1" ht="16.5" customHeight="1">
      <c r="A165" s="40"/>
      <c r="B165" s="41"/>
      <c r="C165" s="268" t="s">
        <v>318</v>
      </c>
      <c r="D165" s="268" t="s">
        <v>411</v>
      </c>
      <c r="E165" s="269" t="s">
        <v>2037</v>
      </c>
      <c r="F165" s="270" t="s">
        <v>2038</v>
      </c>
      <c r="G165" s="271" t="s">
        <v>211</v>
      </c>
      <c r="H165" s="272">
        <v>31</v>
      </c>
      <c r="I165" s="273"/>
      <c r="J165" s="274">
        <f>ROUND(I165*H165,2)</f>
        <v>0</v>
      </c>
      <c r="K165" s="270" t="s">
        <v>19</v>
      </c>
      <c r="L165" s="275"/>
      <c r="M165" s="276" t="s">
        <v>19</v>
      </c>
      <c r="N165" s="277" t="s">
        <v>43</v>
      </c>
      <c r="O165" s="86"/>
      <c r="P165" s="224">
        <f>O165*H165</f>
        <v>0</v>
      </c>
      <c r="Q165" s="224">
        <v>0.001</v>
      </c>
      <c r="R165" s="224">
        <f>Q165*H165</f>
        <v>0.031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274</v>
      </c>
      <c r="AT165" s="226" t="s">
        <v>411</v>
      </c>
      <c r="AU165" s="226" t="s">
        <v>82</v>
      </c>
      <c r="AY165" s="19" t="s">
        <v>190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208</v>
      </c>
      <c r="BM165" s="226" t="s">
        <v>2039</v>
      </c>
    </row>
    <row r="166" spans="1:47" s="2" customFormat="1" ht="12">
      <c r="A166" s="40"/>
      <c r="B166" s="41"/>
      <c r="C166" s="42"/>
      <c r="D166" s="228" t="s">
        <v>199</v>
      </c>
      <c r="E166" s="42"/>
      <c r="F166" s="229" t="s">
        <v>2040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199</v>
      </c>
      <c r="AU166" s="19" t="s">
        <v>82</v>
      </c>
    </row>
    <row r="167" spans="1:51" s="13" customFormat="1" ht="12">
      <c r="A167" s="13"/>
      <c r="B167" s="235"/>
      <c r="C167" s="236"/>
      <c r="D167" s="228" t="s">
        <v>203</v>
      </c>
      <c r="E167" s="237" t="s">
        <v>19</v>
      </c>
      <c r="F167" s="238" t="s">
        <v>1370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203</v>
      </c>
      <c r="AU167" s="244" t="s">
        <v>82</v>
      </c>
      <c r="AV167" s="13" t="s">
        <v>80</v>
      </c>
      <c r="AW167" s="13" t="s">
        <v>34</v>
      </c>
      <c r="AX167" s="13" t="s">
        <v>72</v>
      </c>
      <c r="AY167" s="244" t="s">
        <v>190</v>
      </c>
    </row>
    <row r="168" spans="1:51" s="14" customFormat="1" ht="12">
      <c r="A168" s="14"/>
      <c r="B168" s="245"/>
      <c r="C168" s="246"/>
      <c r="D168" s="228" t="s">
        <v>203</v>
      </c>
      <c r="E168" s="247" t="s">
        <v>19</v>
      </c>
      <c r="F168" s="248" t="s">
        <v>476</v>
      </c>
      <c r="G168" s="246"/>
      <c r="H168" s="249">
        <v>31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203</v>
      </c>
      <c r="AU168" s="255" t="s">
        <v>82</v>
      </c>
      <c r="AV168" s="14" t="s">
        <v>82</v>
      </c>
      <c r="AW168" s="14" t="s">
        <v>34</v>
      </c>
      <c r="AX168" s="14" t="s">
        <v>72</v>
      </c>
      <c r="AY168" s="255" t="s">
        <v>190</v>
      </c>
    </row>
    <row r="169" spans="1:51" s="15" customFormat="1" ht="12">
      <c r="A169" s="15"/>
      <c r="B169" s="256"/>
      <c r="C169" s="257"/>
      <c r="D169" s="228" t="s">
        <v>203</v>
      </c>
      <c r="E169" s="258" t="s">
        <v>19</v>
      </c>
      <c r="F169" s="259" t="s">
        <v>207</v>
      </c>
      <c r="G169" s="257"/>
      <c r="H169" s="260">
        <v>31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203</v>
      </c>
      <c r="AU169" s="266" t="s">
        <v>82</v>
      </c>
      <c r="AV169" s="15" t="s">
        <v>208</v>
      </c>
      <c r="AW169" s="15" t="s">
        <v>34</v>
      </c>
      <c r="AX169" s="15" t="s">
        <v>80</v>
      </c>
      <c r="AY169" s="266" t="s">
        <v>190</v>
      </c>
    </row>
    <row r="170" spans="1:65" s="2" customFormat="1" ht="33" customHeight="1">
      <c r="A170" s="40"/>
      <c r="B170" s="41"/>
      <c r="C170" s="215" t="s">
        <v>8</v>
      </c>
      <c r="D170" s="215" t="s">
        <v>192</v>
      </c>
      <c r="E170" s="216" t="s">
        <v>1375</v>
      </c>
      <c r="F170" s="217" t="s">
        <v>1376</v>
      </c>
      <c r="G170" s="218" t="s">
        <v>211</v>
      </c>
      <c r="H170" s="219">
        <v>93</v>
      </c>
      <c r="I170" s="220"/>
      <c r="J170" s="221">
        <f>ROUND(I170*H170,2)</f>
        <v>0</v>
      </c>
      <c r="K170" s="217" t="s">
        <v>196</v>
      </c>
      <c r="L170" s="46"/>
      <c r="M170" s="222" t="s">
        <v>19</v>
      </c>
      <c r="N170" s="223" t="s">
        <v>43</v>
      </c>
      <c r="O170" s="86"/>
      <c r="P170" s="224">
        <f>O170*H170</f>
        <v>0</v>
      </c>
      <c r="Q170" s="224">
        <v>6E-05</v>
      </c>
      <c r="R170" s="224">
        <f>Q170*H170</f>
        <v>0.00558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208</v>
      </c>
      <c r="AT170" s="226" t="s">
        <v>192</v>
      </c>
      <c r="AU170" s="226" t="s">
        <v>82</v>
      </c>
      <c r="AY170" s="19" t="s">
        <v>190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80</v>
      </c>
      <c r="BK170" s="227">
        <f>ROUND(I170*H170,2)</f>
        <v>0</v>
      </c>
      <c r="BL170" s="19" t="s">
        <v>208</v>
      </c>
      <c r="BM170" s="226" t="s">
        <v>2041</v>
      </c>
    </row>
    <row r="171" spans="1:47" s="2" customFormat="1" ht="12">
      <c r="A171" s="40"/>
      <c r="B171" s="41"/>
      <c r="C171" s="42"/>
      <c r="D171" s="228" t="s">
        <v>199</v>
      </c>
      <c r="E171" s="42"/>
      <c r="F171" s="229" t="s">
        <v>1378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199</v>
      </c>
      <c r="AU171" s="19" t="s">
        <v>82</v>
      </c>
    </row>
    <row r="172" spans="1:47" s="2" customFormat="1" ht="12">
      <c r="A172" s="40"/>
      <c r="B172" s="41"/>
      <c r="C172" s="42"/>
      <c r="D172" s="233" t="s">
        <v>201</v>
      </c>
      <c r="E172" s="42"/>
      <c r="F172" s="234" t="s">
        <v>1379</v>
      </c>
      <c r="G172" s="42"/>
      <c r="H172" s="42"/>
      <c r="I172" s="230"/>
      <c r="J172" s="42"/>
      <c r="K172" s="42"/>
      <c r="L172" s="46"/>
      <c r="M172" s="231"/>
      <c r="N172" s="23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201</v>
      </c>
      <c r="AU172" s="19" t="s">
        <v>82</v>
      </c>
    </row>
    <row r="173" spans="1:51" s="13" customFormat="1" ht="12">
      <c r="A173" s="13"/>
      <c r="B173" s="235"/>
      <c r="C173" s="236"/>
      <c r="D173" s="228" t="s">
        <v>203</v>
      </c>
      <c r="E173" s="237" t="s">
        <v>19</v>
      </c>
      <c r="F173" s="238" t="s">
        <v>1990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203</v>
      </c>
      <c r="AU173" s="244" t="s">
        <v>82</v>
      </c>
      <c r="AV173" s="13" t="s">
        <v>80</v>
      </c>
      <c r="AW173" s="13" t="s">
        <v>34</v>
      </c>
      <c r="AX173" s="13" t="s">
        <v>72</v>
      </c>
      <c r="AY173" s="244" t="s">
        <v>190</v>
      </c>
    </row>
    <row r="174" spans="1:51" s="13" customFormat="1" ht="12">
      <c r="A174" s="13"/>
      <c r="B174" s="235"/>
      <c r="C174" s="236"/>
      <c r="D174" s="228" t="s">
        <v>203</v>
      </c>
      <c r="E174" s="237" t="s">
        <v>19</v>
      </c>
      <c r="F174" s="238" t="s">
        <v>1380</v>
      </c>
      <c r="G174" s="236"/>
      <c r="H174" s="237" t="s">
        <v>19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203</v>
      </c>
      <c r="AU174" s="244" t="s">
        <v>82</v>
      </c>
      <c r="AV174" s="13" t="s">
        <v>80</v>
      </c>
      <c r="AW174" s="13" t="s">
        <v>34</v>
      </c>
      <c r="AX174" s="13" t="s">
        <v>72</v>
      </c>
      <c r="AY174" s="244" t="s">
        <v>190</v>
      </c>
    </row>
    <row r="175" spans="1:51" s="14" customFormat="1" ht="12">
      <c r="A175" s="14"/>
      <c r="B175" s="245"/>
      <c r="C175" s="246"/>
      <c r="D175" s="228" t="s">
        <v>203</v>
      </c>
      <c r="E175" s="247" t="s">
        <v>19</v>
      </c>
      <c r="F175" s="248" t="s">
        <v>1991</v>
      </c>
      <c r="G175" s="246"/>
      <c r="H175" s="249">
        <v>93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203</v>
      </c>
      <c r="AU175" s="255" t="s">
        <v>82</v>
      </c>
      <c r="AV175" s="14" t="s">
        <v>82</v>
      </c>
      <c r="AW175" s="14" t="s">
        <v>34</v>
      </c>
      <c r="AX175" s="14" t="s">
        <v>72</v>
      </c>
      <c r="AY175" s="255" t="s">
        <v>190</v>
      </c>
    </row>
    <row r="176" spans="1:51" s="15" customFormat="1" ht="12">
      <c r="A176" s="15"/>
      <c r="B176" s="256"/>
      <c r="C176" s="257"/>
      <c r="D176" s="228" t="s">
        <v>203</v>
      </c>
      <c r="E176" s="258" t="s">
        <v>19</v>
      </c>
      <c r="F176" s="259" t="s">
        <v>207</v>
      </c>
      <c r="G176" s="257"/>
      <c r="H176" s="260">
        <v>93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6" t="s">
        <v>203</v>
      </c>
      <c r="AU176" s="266" t="s">
        <v>82</v>
      </c>
      <c r="AV176" s="15" t="s">
        <v>208</v>
      </c>
      <c r="AW176" s="15" t="s">
        <v>34</v>
      </c>
      <c r="AX176" s="15" t="s">
        <v>80</v>
      </c>
      <c r="AY176" s="266" t="s">
        <v>190</v>
      </c>
    </row>
    <row r="177" spans="1:65" s="2" customFormat="1" ht="21.75" customHeight="1">
      <c r="A177" s="40"/>
      <c r="B177" s="41"/>
      <c r="C177" s="268" t="s">
        <v>197</v>
      </c>
      <c r="D177" s="268" t="s">
        <v>411</v>
      </c>
      <c r="E177" s="269" t="s">
        <v>1381</v>
      </c>
      <c r="F177" s="270" t="s">
        <v>1382</v>
      </c>
      <c r="G177" s="271" t="s">
        <v>211</v>
      </c>
      <c r="H177" s="272">
        <v>279</v>
      </c>
      <c r="I177" s="273"/>
      <c r="J177" s="274">
        <f>ROUND(I177*H177,2)</f>
        <v>0</v>
      </c>
      <c r="K177" s="270" t="s">
        <v>196</v>
      </c>
      <c r="L177" s="275"/>
      <c r="M177" s="276" t="s">
        <v>19</v>
      </c>
      <c r="N177" s="277" t="s">
        <v>43</v>
      </c>
      <c r="O177" s="86"/>
      <c r="P177" s="224">
        <f>O177*H177</f>
        <v>0</v>
      </c>
      <c r="Q177" s="224">
        <v>0.0059</v>
      </c>
      <c r="R177" s="224">
        <f>Q177*H177</f>
        <v>1.6461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274</v>
      </c>
      <c r="AT177" s="226" t="s">
        <v>411</v>
      </c>
      <c r="AU177" s="226" t="s">
        <v>82</v>
      </c>
      <c r="AY177" s="19" t="s">
        <v>190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80</v>
      </c>
      <c r="BK177" s="227">
        <f>ROUND(I177*H177,2)</f>
        <v>0</v>
      </c>
      <c r="BL177" s="19" t="s">
        <v>208</v>
      </c>
      <c r="BM177" s="226" t="s">
        <v>2042</v>
      </c>
    </row>
    <row r="178" spans="1:47" s="2" customFormat="1" ht="12">
      <c r="A178" s="40"/>
      <c r="B178" s="41"/>
      <c r="C178" s="42"/>
      <c r="D178" s="228" t="s">
        <v>199</v>
      </c>
      <c r="E178" s="42"/>
      <c r="F178" s="229" t="s">
        <v>1382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199</v>
      </c>
      <c r="AU178" s="19" t="s">
        <v>82</v>
      </c>
    </row>
    <row r="179" spans="1:51" s="13" customFormat="1" ht="12">
      <c r="A179" s="13"/>
      <c r="B179" s="235"/>
      <c r="C179" s="236"/>
      <c r="D179" s="228" t="s">
        <v>203</v>
      </c>
      <c r="E179" s="237" t="s">
        <v>19</v>
      </c>
      <c r="F179" s="238" t="s">
        <v>1384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203</v>
      </c>
      <c r="AU179" s="244" t="s">
        <v>82</v>
      </c>
      <c r="AV179" s="13" t="s">
        <v>80</v>
      </c>
      <c r="AW179" s="13" t="s">
        <v>34</v>
      </c>
      <c r="AX179" s="13" t="s">
        <v>72</v>
      </c>
      <c r="AY179" s="244" t="s">
        <v>190</v>
      </c>
    </row>
    <row r="180" spans="1:51" s="14" customFormat="1" ht="12">
      <c r="A180" s="14"/>
      <c r="B180" s="245"/>
      <c r="C180" s="246"/>
      <c r="D180" s="228" t="s">
        <v>203</v>
      </c>
      <c r="E180" s="247" t="s">
        <v>19</v>
      </c>
      <c r="F180" s="248" t="s">
        <v>2043</v>
      </c>
      <c r="G180" s="246"/>
      <c r="H180" s="249">
        <v>279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203</v>
      </c>
      <c r="AU180" s="255" t="s">
        <v>82</v>
      </c>
      <c r="AV180" s="14" t="s">
        <v>82</v>
      </c>
      <c r="AW180" s="14" t="s">
        <v>34</v>
      </c>
      <c r="AX180" s="14" t="s">
        <v>72</v>
      </c>
      <c r="AY180" s="255" t="s">
        <v>190</v>
      </c>
    </row>
    <row r="181" spans="1:51" s="15" customFormat="1" ht="12">
      <c r="A181" s="15"/>
      <c r="B181" s="256"/>
      <c r="C181" s="257"/>
      <c r="D181" s="228" t="s">
        <v>203</v>
      </c>
      <c r="E181" s="258" t="s">
        <v>19</v>
      </c>
      <c r="F181" s="259" t="s">
        <v>207</v>
      </c>
      <c r="G181" s="257"/>
      <c r="H181" s="260">
        <v>279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203</v>
      </c>
      <c r="AU181" s="266" t="s">
        <v>82</v>
      </c>
      <c r="AV181" s="15" t="s">
        <v>208</v>
      </c>
      <c r="AW181" s="15" t="s">
        <v>34</v>
      </c>
      <c r="AX181" s="15" t="s">
        <v>80</v>
      </c>
      <c r="AY181" s="266" t="s">
        <v>190</v>
      </c>
    </row>
    <row r="182" spans="1:65" s="2" customFormat="1" ht="16.5" customHeight="1">
      <c r="A182" s="40"/>
      <c r="B182" s="41"/>
      <c r="C182" s="268" t="s">
        <v>356</v>
      </c>
      <c r="D182" s="268" t="s">
        <v>411</v>
      </c>
      <c r="E182" s="269" t="s">
        <v>1386</v>
      </c>
      <c r="F182" s="270" t="s">
        <v>1387</v>
      </c>
      <c r="G182" s="271" t="s">
        <v>710</v>
      </c>
      <c r="H182" s="272">
        <v>186</v>
      </c>
      <c r="I182" s="273"/>
      <c r="J182" s="274">
        <f>ROUND(I182*H182,2)</f>
        <v>0</v>
      </c>
      <c r="K182" s="270" t="s">
        <v>19</v>
      </c>
      <c r="L182" s="275"/>
      <c r="M182" s="276" t="s">
        <v>19</v>
      </c>
      <c r="N182" s="277" t="s">
        <v>43</v>
      </c>
      <c r="O182" s="86"/>
      <c r="P182" s="224">
        <f>O182*H182</f>
        <v>0</v>
      </c>
      <c r="Q182" s="224">
        <v>0.001</v>
      </c>
      <c r="R182" s="224">
        <f>Q182*H182</f>
        <v>0.186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274</v>
      </c>
      <c r="AT182" s="226" t="s">
        <v>411</v>
      </c>
      <c r="AU182" s="226" t="s">
        <v>82</v>
      </c>
      <c r="AY182" s="19" t="s">
        <v>190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208</v>
      </c>
      <c r="BM182" s="226" t="s">
        <v>2044</v>
      </c>
    </row>
    <row r="183" spans="1:47" s="2" customFormat="1" ht="12">
      <c r="A183" s="40"/>
      <c r="B183" s="41"/>
      <c r="C183" s="42"/>
      <c r="D183" s="228" t="s">
        <v>199</v>
      </c>
      <c r="E183" s="42"/>
      <c r="F183" s="229" t="s">
        <v>1389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199</v>
      </c>
      <c r="AU183" s="19" t="s">
        <v>82</v>
      </c>
    </row>
    <row r="184" spans="1:51" s="13" customFormat="1" ht="12">
      <c r="A184" s="13"/>
      <c r="B184" s="235"/>
      <c r="C184" s="236"/>
      <c r="D184" s="228" t="s">
        <v>203</v>
      </c>
      <c r="E184" s="237" t="s">
        <v>19</v>
      </c>
      <c r="F184" s="238" t="s">
        <v>1384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203</v>
      </c>
      <c r="AU184" s="244" t="s">
        <v>82</v>
      </c>
      <c r="AV184" s="13" t="s">
        <v>80</v>
      </c>
      <c r="AW184" s="13" t="s">
        <v>34</v>
      </c>
      <c r="AX184" s="13" t="s">
        <v>72</v>
      </c>
      <c r="AY184" s="244" t="s">
        <v>190</v>
      </c>
    </row>
    <row r="185" spans="1:51" s="14" customFormat="1" ht="12">
      <c r="A185" s="14"/>
      <c r="B185" s="245"/>
      <c r="C185" s="246"/>
      <c r="D185" s="228" t="s">
        <v>203</v>
      </c>
      <c r="E185" s="247" t="s">
        <v>19</v>
      </c>
      <c r="F185" s="248" t="s">
        <v>2045</v>
      </c>
      <c r="G185" s="246"/>
      <c r="H185" s="249">
        <v>186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203</v>
      </c>
      <c r="AU185" s="255" t="s">
        <v>82</v>
      </c>
      <c r="AV185" s="14" t="s">
        <v>82</v>
      </c>
      <c r="AW185" s="14" t="s">
        <v>34</v>
      </c>
      <c r="AX185" s="14" t="s">
        <v>72</v>
      </c>
      <c r="AY185" s="255" t="s">
        <v>190</v>
      </c>
    </row>
    <row r="186" spans="1:51" s="15" customFormat="1" ht="12">
      <c r="A186" s="15"/>
      <c r="B186" s="256"/>
      <c r="C186" s="257"/>
      <c r="D186" s="228" t="s">
        <v>203</v>
      </c>
      <c r="E186" s="258" t="s">
        <v>19</v>
      </c>
      <c r="F186" s="259" t="s">
        <v>207</v>
      </c>
      <c r="G186" s="257"/>
      <c r="H186" s="260">
        <v>186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203</v>
      </c>
      <c r="AU186" s="266" t="s">
        <v>82</v>
      </c>
      <c r="AV186" s="15" t="s">
        <v>208</v>
      </c>
      <c r="AW186" s="15" t="s">
        <v>34</v>
      </c>
      <c r="AX186" s="15" t="s">
        <v>80</v>
      </c>
      <c r="AY186" s="266" t="s">
        <v>190</v>
      </c>
    </row>
    <row r="187" spans="1:65" s="2" customFormat="1" ht="16.5" customHeight="1">
      <c r="A187" s="40"/>
      <c r="B187" s="41"/>
      <c r="C187" s="268" t="s">
        <v>364</v>
      </c>
      <c r="D187" s="268" t="s">
        <v>411</v>
      </c>
      <c r="E187" s="269" t="s">
        <v>1391</v>
      </c>
      <c r="F187" s="270" t="s">
        <v>1392</v>
      </c>
      <c r="G187" s="271" t="s">
        <v>222</v>
      </c>
      <c r="H187" s="272">
        <v>0.701</v>
      </c>
      <c r="I187" s="273"/>
      <c r="J187" s="274">
        <f>ROUND(I187*H187,2)</f>
        <v>0</v>
      </c>
      <c r="K187" s="270" t="s">
        <v>196</v>
      </c>
      <c r="L187" s="275"/>
      <c r="M187" s="276" t="s">
        <v>19</v>
      </c>
      <c r="N187" s="277" t="s">
        <v>43</v>
      </c>
      <c r="O187" s="86"/>
      <c r="P187" s="224">
        <f>O187*H187</f>
        <v>0</v>
      </c>
      <c r="Q187" s="224">
        <v>0.65</v>
      </c>
      <c r="R187" s="224">
        <f>Q187*H187</f>
        <v>0.45565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274</v>
      </c>
      <c r="AT187" s="226" t="s">
        <v>411</v>
      </c>
      <c r="AU187" s="226" t="s">
        <v>82</v>
      </c>
      <c r="AY187" s="19" t="s">
        <v>190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80</v>
      </c>
      <c r="BK187" s="227">
        <f>ROUND(I187*H187,2)</f>
        <v>0</v>
      </c>
      <c r="BL187" s="19" t="s">
        <v>208</v>
      </c>
      <c r="BM187" s="226" t="s">
        <v>2046</v>
      </c>
    </row>
    <row r="188" spans="1:47" s="2" customFormat="1" ht="12">
      <c r="A188" s="40"/>
      <c r="B188" s="41"/>
      <c r="C188" s="42"/>
      <c r="D188" s="228" t="s">
        <v>199</v>
      </c>
      <c r="E188" s="42"/>
      <c r="F188" s="229" t="s">
        <v>1392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199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1990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4" customFormat="1" ht="12">
      <c r="A190" s="14"/>
      <c r="B190" s="245"/>
      <c r="C190" s="246"/>
      <c r="D190" s="228" t="s">
        <v>203</v>
      </c>
      <c r="E190" s="247" t="s">
        <v>19</v>
      </c>
      <c r="F190" s="248" t="s">
        <v>2047</v>
      </c>
      <c r="G190" s="246"/>
      <c r="H190" s="249">
        <v>0.701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203</v>
      </c>
      <c r="AU190" s="255" t="s">
        <v>82</v>
      </c>
      <c r="AV190" s="14" t="s">
        <v>82</v>
      </c>
      <c r="AW190" s="14" t="s">
        <v>34</v>
      </c>
      <c r="AX190" s="14" t="s">
        <v>72</v>
      </c>
      <c r="AY190" s="255" t="s">
        <v>190</v>
      </c>
    </row>
    <row r="191" spans="1:51" s="15" customFormat="1" ht="12">
      <c r="A191" s="15"/>
      <c r="B191" s="256"/>
      <c r="C191" s="257"/>
      <c r="D191" s="228" t="s">
        <v>203</v>
      </c>
      <c r="E191" s="258" t="s">
        <v>19</v>
      </c>
      <c r="F191" s="259" t="s">
        <v>207</v>
      </c>
      <c r="G191" s="257"/>
      <c r="H191" s="260">
        <v>0.701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203</v>
      </c>
      <c r="AU191" s="266" t="s">
        <v>82</v>
      </c>
      <c r="AV191" s="15" t="s">
        <v>208</v>
      </c>
      <c r="AW191" s="15" t="s">
        <v>34</v>
      </c>
      <c r="AX191" s="15" t="s">
        <v>80</v>
      </c>
      <c r="AY191" s="266" t="s">
        <v>190</v>
      </c>
    </row>
    <row r="192" spans="1:65" s="2" customFormat="1" ht="24.15" customHeight="1">
      <c r="A192" s="40"/>
      <c r="B192" s="41"/>
      <c r="C192" s="215" t="s">
        <v>377</v>
      </c>
      <c r="D192" s="215" t="s">
        <v>192</v>
      </c>
      <c r="E192" s="216" t="s">
        <v>1395</v>
      </c>
      <c r="F192" s="217" t="s">
        <v>1396</v>
      </c>
      <c r="G192" s="218" t="s">
        <v>211</v>
      </c>
      <c r="H192" s="219">
        <v>93</v>
      </c>
      <c r="I192" s="220"/>
      <c r="J192" s="221">
        <f>ROUND(I192*H192,2)</f>
        <v>0</v>
      </c>
      <c r="K192" s="217" t="s">
        <v>196</v>
      </c>
      <c r="L192" s="46"/>
      <c r="M192" s="222" t="s">
        <v>19</v>
      </c>
      <c r="N192" s="223" t="s">
        <v>43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208</v>
      </c>
      <c r="AT192" s="226" t="s">
        <v>192</v>
      </c>
      <c r="AU192" s="226" t="s">
        <v>82</v>
      </c>
      <c r="AY192" s="19" t="s">
        <v>190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80</v>
      </c>
      <c r="BK192" s="227">
        <f>ROUND(I192*H192,2)</f>
        <v>0</v>
      </c>
      <c r="BL192" s="19" t="s">
        <v>208</v>
      </c>
      <c r="BM192" s="226" t="s">
        <v>2048</v>
      </c>
    </row>
    <row r="193" spans="1:47" s="2" customFormat="1" ht="12">
      <c r="A193" s="40"/>
      <c r="B193" s="41"/>
      <c r="C193" s="42"/>
      <c r="D193" s="228" t="s">
        <v>199</v>
      </c>
      <c r="E193" s="42"/>
      <c r="F193" s="229" t="s">
        <v>1398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199</v>
      </c>
      <c r="AU193" s="19" t="s">
        <v>82</v>
      </c>
    </row>
    <row r="194" spans="1:47" s="2" customFormat="1" ht="12">
      <c r="A194" s="40"/>
      <c r="B194" s="41"/>
      <c r="C194" s="42"/>
      <c r="D194" s="233" t="s">
        <v>201</v>
      </c>
      <c r="E194" s="42"/>
      <c r="F194" s="234" t="s">
        <v>1399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201</v>
      </c>
      <c r="AU194" s="19" t="s">
        <v>82</v>
      </c>
    </row>
    <row r="195" spans="1:51" s="13" customFormat="1" ht="12">
      <c r="A195" s="13"/>
      <c r="B195" s="235"/>
      <c r="C195" s="236"/>
      <c r="D195" s="228" t="s">
        <v>203</v>
      </c>
      <c r="E195" s="237" t="s">
        <v>19</v>
      </c>
      <c r="F195" s="238" t="s">
        <v>1990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203</v>
      </c>
      <c r="AU195" s="244" t="s">
        <v>82</v>
      </c>
      <c r="AV195" s="13" t="s">
        <v>80</v>
      </c>
      <c r="AW195" s="13" t="s">
        <v>34</v>
      </c>
      <c r="AX195" s="13" t="s">
        <v>72</v>
      </c>
      <c r="AY195" s="244" t="s">
        <v>190</v>
      </c>
    </row>
    <row r="196" spans="1:51" s="13" customFormat="1" ht="12">
      <c r="A196" s="13"/>
      <c r="B196" s="235"/>
      <c r="C196" s="236"/>
      <c r="D196" s="228" t="s">
        <v>203</v>
      </c>
      <c r="E196" s="237" t="s">
        <v>19</v>
      </c>
      <c r="F196" s="238" t="s">
        <v>1400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203</v>
      </c>
      <c r="AU196" s="244" t="s">
        <v>82</v>
      </c>
      <c r="AV196" s="13" t="s">
        <v>80</v>
      </c>
      <c r="AW196" s="13" t="s">
        <v>34</v>
      </c>
      <c r="AX196" s="13" t="s">
        <v>72</v>
      </c>
      <c r="AY196" s="244" t="s">
        <v>190</v>
      </c>
    </row>
    <row r="197" spans="1:51" s="14" customFormat="1" ht="12">
      <c r="A197" s="14"/>
      <c r="B197" s="245"/>
      <c r="C197" s="246"/>
      <c r="D197" s="228" t="s">
        <v>203</v>
      </c>
      <c r="E197" s="247" t="s">
        <v>19</v>
      </c>
      <c r="F197" s="248" t="s">
        <v>1991</v>
      </c>
      <c r="G197" s="246"/>
      <c r="H197" s="249">
        <v>93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203</v>
      </c>
      <c r="AU197" s="255" t="s">
        <v>82</v>
      </c>
      <c r="AV197" s="14" t="s">
        <v>82</v>
      </c>
      <c r="AW197" s="14" t="s">
        <v>34</v>
      </c>
      <c r="AX197" s="14" t="s">
        <v>72</v>
      </c>
      <c r="AY197" s="255" t="s">
        <v>190</v>
      </c>
    </row>
    <row r="198" spans="1:51" s="15" customFormat="1" ht="12">
      <c r="A198" s="15"/>
      <c r="B198" s="256"/>
      <c r="C198" s="257"/>
      <c r="D198" s="228" t="s">
        <v>203</v>
      </c>
      <c r="E198" s="258" t="s">
        <v>19</v>
      </c>
      <c r="F198" s="259" t="s">
        <v>207</v>
      </c>
      <c r="G198" s="257"/>
      <c r="H198" s="260">
        <v>93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6" t="s">
        <v>203</v>
      </c>
      <c r="AU198" s="266" t="s">
        <v>82</v>
      </c>
      <c r="AV198" s="15" t="s">
        <v>208</v>
      </c>
      <c r="AW198" s="15" t="s">
        <v>34</v>
      </c>
      <c r="AX198" s="15" t="s">
        <v>80</v>
      </c>
      <c r="AY198" s="266" t="s">
        <v>190</v>
      </c>
    </row>
    <row r="199" spans="1:65" s="2" customFormat="1" ht="24.15" customHeight="1">
      <c r="A199" s="40"/>
      <c r="B199" s="41"/>
      <c r="C199" s="215" t="s">
        <v>387</v>
      </c>
      <c r="D199" s="215" t="s">
        <v>192</v>
      </c>
      <c r="E199" s="216" t="s">
        <v>1401</v>
      </c>
      <c r="F199" s="217" t="s">
        <v>1402</v>
      </c>
      <c r="G199" s="218" t="s">
        <v>195</v>
      </c>
      <c r="H199" s="219">
        <v>52.564</v>
      </c>
      <c r="I199" s="220"/>
      <c r="J199" s="221">
        <f>ROUND(I199*H199,2)</f>
        <v>0</v>
      </c>
      <c r="K199" s="217" t="s">
        <v>196</v>
      </c>
      <c r="L199" s="46"/>
      <c r="M199" s="222" t="s">
        <v>19</v>
      </c>
      <c r="N199" s="223" t="s">
        <v>43</v>
      </c>
      <c r="O199" s="86"/>
      <c r="P199" s="224">
        <f>O199*H199</f>
        <v>0</v>
      </c>
      <c r="Q199" s="224">
        <v>3E-05</v>
      </c>
      <c r="R199" s="224">
        <f>Q199*H199</f>
        <v>0.00157692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208</v>
      </c>
      <c r="AT199" s="226" t="s">
        <v>192</v>
      </c>
      <c r="AU199" s="226" t="s">
        <v>82</v>
      </c>
      <c r="AY199" s="19" t="s">
        <v>190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80</v>
      </c>
      <c r="BK199" s="227">
        <f>ROUND(I199*H199,2)</f>
        <v>0</v>
      </c>
      <c r="BL199" s="19" t="s">
        <v>208</v>
      </c>
      <c r="BM199" s="226" t="s">
        <v>2049</v>
      </c>
    </row>
    <row r="200" spans="1:47" s="2" customFormat="1" ht="12">
      <c r="A200" s="40"/>
      <c r="B200" s="41"/>
      <c r="C200" s="42"/>
      <c r="D200" s="228" t="s">
        <v>199</v>
      </c>
      <c r="E200" s="42"/>
      <c r="F200" s="229" t="s">
        <v>1404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199</v>
      </c>
      <c r="AU200" s="19" t="s">
        <v>82</v>
      </c>
    </row>
    <row r="201" spans="1:47" s="2" customFormat="1" ht="12">
      <c r="A201" s="40"/>
      <c r="B201" s="41"/>
      <c r="C201" s="42"/>
      <c r="D201" s="233" t="s">
        <v>201</v>
      </c>
      <c r="E201" s="42"/>
      <c r="F201" s="234" t="s">
        <v>1405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201</v>
      </c>
      <c r="AU201" s="19" t="s">
        <v>82</v>
      </c>
    </row>
    <row r="202" spans="1:51" s="13" customFormat="1" ht="12">
      <c r="A202" s="13"/>
      <c r="B202" s="235"/>
      <c r="C202" s="236"/>
      <c r="D202" s="228" t="s">
        <v>203</v>
      </c>
      <c r="E202" s="237" t="s">
        <v>19</v>
      </c>
      <c r="F202" s="238" t="s">
        <v>1990</v>
      </c>
      <c r="G202" s="236"/>
      <c r="H202" s="237" t="s">
        <v>19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203</v>
      </c>
      <c r="AU202" s="244" t="s">
        <v>82</v>
      </c>
      <c r="AV202" s="13" t="s">
        <v>80</v>
      </c>
      <c r="AW202" s="13" t="s">
        <v>34</v>
      </c>
      <c r="AX202" s="13" t="s">
        <v>72</v>
      </c>
      <c r="AY202" s="244" t="s">
        <v>190</v>
      </c>
    </row>
    <row r="203" spans="1:51" s="13" customFormat="1" ht="12">
      <c r="A203" s="13"/>
      <c r="B203" s="235"/>
      <c r="C203" s="236"/>
      <c r="D203" s="228" t="s">
        <v>203</v>
      </c>
      <c r="E203" s="237" t="s">
        <v>19</v>
      </c>
      <c r="F203" s="238" t="s">
        <v>1406</v>
      </c>
      <c r="G203" s="236"/>
      <c r="H203" s="237" t="s">
        <v>19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203</v>
      </c>
      <c r="AU203" s="244" t="s">
        <v>82</v>
      </c>
      <c r="AV203" s="13" t="s">
        <v>80</v>
      </c>
      <c r="AW203" s="13" t="s">
        <v>34</v>
      </c>
      <c r="AX203" s="13" t="s">
        <v>72</v>
      </c>
      <c r="AY203" s="244" t="s">
        <v>190</v>
      </c>
    </row>
    <row r="204" spans="1:51" s="14" customFormat="1" ht="12">
      <c r="A204" s="14"/>
      <c r="B204" s="245"/>
      <c r="C204" s="246"/>
      <c r="D204" s="228" t="s">
        <v>203</v>
      </c>
      <c r="E204" s="247" t="s">
        <v>19</v>
      </c>
      <c r="F204" s="248" t="s">
        <v>2050</v>
      </c>
      <c r="G204" s="246"/>
      <c r="H204" s="249">
        <v>52.564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203</v>
      </c>
      <c r="AU204" s="255" t="s">
        <v>82</v>
      </c>
      <c r="AV204" s="14" t="s">
        <v>82</v>
      </c>
      <c r="AW204" s="14" t="s">
        <v>34</v>
      </c>
      <c r="AX204" s="14" t="s">
        <v>72</v>
      </c>
      <c r="AY204" s="255" t="s">
        <v>190</v>
      </c>
    </row>
    <row r="205" spans="1:51" s="15" customFormat="1" ht="12">
      <c r="A205" s="15"/>
      <c r="B205" s="256"/>
      <c r="C205" s="257"/>
      <c r="D205" s="228" t="s">
        <v>203</v>
      </c>
      <c r="E205" s="258" t="s">
        <v>19</v>
      </c>
      <c r="F205" s="259" t="s">
        <v>207</v>
      </c>
      <c r="G205" s="257"/>
      <c r="H205" s="260">
        <v>52.564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6" t="s">
        <v>203</v>
      </c>
      <c r="AU205" s="266" t="s">
        <v>82</v>
      </c>
      <c r="AV205" s="15" t="s">
        <v>208</v>
      </c>
      <c r="AW205" s="15" t="s">
        <v>34</v>
      </c>
      <c r="AX205" s="15" t="s">
        <v>80</v>
      </c>
      <c r="AY205" s="266" t="s">
        <v>190</v>
      </c>
    </row>
    <row r="206" spans="1:65" s="2" customFormat="1" ht="16.5" customHeight="1">
      <c r="A206" s="40"/>
      <c r="B206" s="41"/>
      <c r="C206" s="268" t="s">
        <v>7</v>
      </c>
      <c r="D206" s="268" t="s">
        <v>411</v>
      </c>
      <c r="E206" s="269" t="s">
        <v>1408</v>
      </c>
      <c r="F206" s="270" t="s">
        <v>1409</v>
      </c>
      <c r="G206" s="271" t="s">
        <v>195</v>
      </c>
      <c r="H206" s="272">
        <v>52.564</v>
      </c>
      <c r="I206" s="273"/>
      <c r="J206" s="274">
        <f>ROUND(I206*H206,2)</f>
        <v>0</v>
      </c>
      <c r="K206" s="270" t="s">
        <v>196</v>
      </c>
      <c r="L206" s="275"/>
      <c r="M206" s="276" t="s">
        <v>19</v>
      </c>
      <c r="N206" s="277" t="s">
        <v>43</v>
      </c>
      <c r="O206" s="86"/>
      <c r="P206" s="224">
        <f>O206*H206</f>
        <v>0</v>
      </c>
      <c r="Q206" s="224">
        <v>0.0004</v>
      </c>
      <c r="R206" s="224">
        <f>Q206*H206</f>
        <v>0.021025600000000002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274</v>
      </c>
      <c r="AT206" s="226" t="s">
        <v>411</v>
      </c>
      <c r="AU206" s="226" t="s">
        <v>82</v>
      </c>
      <c r="AY206" s="19" t="s">
        <v>190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80</v>
      </c>
      <c r="BK206" s="227">
        <f>ROUND(I206*H206,2)</f>
        <v>0</v>
      </c>
      <c r="BL206" s="19" t="s">
        <v>208</v>
      </c>
      <c r="BM206" s="226" t="s">
        <v>2051</v>
      </c>
    </row>
    <row r="207" spans="1:47" s="2" customFormat="1" ht="12">
      <c r="A207" s="40"/>
      <c r="B207" s="41"/>
      <c r="C207" s="42"/>
      <c r="D207" s="228" t="s">
        <v>199</v>
      </c>
      <c r="E207" s="42"/>
      <c r="F207" s="229" t="s">
        <v>1409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199</v>
      </c>
      <c r="AU207" s="19" t="s">
        <v>82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1411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4" customFormat="1" ht="12">
      <c r="A209" s="14"/>
      <c r="B209" s="245"/>
      <c r="C209" s="246"/>
      <c r="D209" s="228" t="s">
        <v>203</v>
      </c>
      <c r="E209" s="247" t="s">
        <v>19</v>
      </c>
      <c r="F209" s="248" t="s">
        <v>2052</v>
      </c>
      <c r="G209" s="246"/>
      <c r="H209" s="249">
        <v>52.564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203</v>
      </c>
      <c r="AU209" s="255" t="s">
        <v>82</v>
      </c>
      <c r="AV209" s="14" t="s">
        <v>82</v>
      </c>
      <c r="AW209" s="14" t="s">
        <v>34</v>
      </c>
      <c r="AX209" s="14" t="s">
        <v>72</v>
      </c>
      <c r="AY209" s="255" t="s">
        <v>190</v>
      </c>
    </row>
    <row r="210" spans="1:51" s="15" customFormat="1" ht="12">
      <c r="A210" s="15"/>
      <c r="B210" s="256"/>
      <c r="C210" s="257"/>
      <c r="D210" s="228" t="s">
        <v>203</v>
      </c>
      <c r="E210" s="258" t="s">
        <v>19</v>
      </c>
      <c r="F210" s="259" t="s">
        <v>207</v>
      </c>
      <c r="G210" s="257"/>
      <c r="H210" s="260">
        <v>52.564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203</v>
      </c>
      <c r="AU210" s="266" t="s">
        <v>82</v>
      </c>
      <c r="AV210" s="15" t="s">
        <v>208</v>
      </c>
      <c r="AW210" s="15" t="s">
        <v>34</v>
      </c>
      <c r="AX210" s="15" t="s">
        <v>80</v>
      </c>
      <c r="AY210" s="266" t="s">
        <v>190</v>
      </c>
    </row>
    <row r="211" spans="1:65" s="2" customFormat="1" ht="33" customHeight="1">
      <c r="A211" s="40"/>
      <c r="B211" s="41"/>
      <c r="C211" s="215" t="s">
        <v>401</v>
      </c>
      <c r="D211" s="215" t="s">
        <v>192</v>
      </c>
      <c r="E211" s="216" t="s">
        <v>1413</v>
      </c>
      <c r="F211" s="217" t="s">
        <v>1414</v>
      </c>
      <c r="G211" s="218" t="s">
        <v>195</v>
      </c>
      <c r="H211" s="219">
        <v>201</v>
      </c>
      <c r="I211" s="220"/>
      <c r="J211" s="221">
        <f>ROUND(I211*H211,2)</f>
        <v>0</v>
      </c>
      <c r="K211" s="217" t="s">
        <v>1415</v>
      </c>
      <c r="L211" s="46"/>
      <c r="M211" s="222" t="s">
        <v>19</v>
      </c>
      <c r="N211" s="223" t="s">
        <v>43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208</v>
      </c>
      <c r="AT211" s="226" t="s">
        <v>192</v>
      </c>
      <c r="AU211" s="226" t="s">
        <v>82</v>
      </c>
      <c r="AY211" s="19" t="s">
        <v>190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208</v>
      </c>
      <c r="BM211" s="226" t="s">
        <v>2053</v>
      </c>
    </row>
    <row r="212" spans="1:47" s="2" customFormat="1" ht="12">
      <c r="A212" s="40"/>
      <c r="B212" s="41"/>
      <c r="C212" s="42"/>
      <c r="D212" s="228" t="s">
        <v>199</v>
      </c>
      <c r="E212" s="42"/>
      <c r="F212" s="229" t="s">
        <v>1417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199</v>
      </c>
      <c r="AU212" s="19" t="s">
        <v>82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1990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3" customFormat="1" ht="12">
      <c r="A214" s="13"/>
      <c r="B214" s="235"/>
      <c r="C214" s="236"/>
      <c r="D214" s="228" t="s">
        <v>203</v>
      </c>
      <c r="E214" s="237" t="s">
        <v>19</v>
      </c>
      <c r="F214" s="238" t="s">
        <v>1418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203</v>
      </c>
      <c r="AU214" s="244" t="s">
        <v>82</v>
      </c>
      <c r="AV214" s="13" t="s">
        <v>80</v>
      </c>
      <c r="AW214" s="13" t="s">
        <v>34</v>
      </c>
      <c r="AX214" s="13" t="s">
        <v>72</v>
      </c>
      <c r="AY214" s="244" t="s">
        <v>190</v>
      </c>
    </row>
    <row r="215" spans="1:51" s="14" customFormat="1" ht="12">
      <c r="A215" s="14"/>
      <c r="B215" s="245"/>
      <c r="C215" s="246"/>
      <c r="D215" s="228" t="s">
        <v>203</v>
      </c>
      <c r="E215" s="247" t="s">
        <v>19</v>
      </c>
      <c r="F215" s="248" t="s">
        <v>1991</v>
      </c>
      <c r="G215" s="246"/>
      <c r="H215" s="249">
        <v>93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203</v>
      </c>
      <c r="AU215" s="255" t="s">
        <v>82</v>
      </c>
      <c r="AV215" s="14" t="s">
        <v>82</v>
      </c>
      <c r="AW215" s="14" t="s">
        <v>34</v>
      </c>
      <c r="AX215" s="14" t="s">
        <v>72</v>
      </c>
      <c r="AY215" s="255" t="s">
        <v>190</v>
      </c>
    </row>
    <row r="216" spans="1:51" s="13" customFormat="1" ht="12">
      <c r="A216" s="13"/>
      <c r="B216" s="235"/>
      <c r="C216" s="236"/>
      <c r="D216" s="228" t="s">
        <v>203</v>
      </c>
      <c r="E216" s="237" t="s">
        <v>19</v>
      </c>
      <c r="F216" s="238" t="s">
        <v>2054</v>
      </c>
      <c r="G216" s="236"/>
      <c r="H216" s="237" t="s">
        <v>19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203</v>
      </c>
      <c r="AU216" s="244" t="s">
        <v>82</v>
      </c>
      <c r="AV216" s="13" t="s">
        <v>80</v>
      </c>
      <c r="AW216" s="13" t="s">
        <v>34</v>
      </c>
      <c r="AX216" s="13" t="s">
        <v>72</v>
      </c>
      <c r="AY216" s="244" t="s">
        <v>190</v>
      </c>
    </row>
    <row r="217" spans="1:51" s="14" customFormat="1" ht="12">
      <c r="A217" s="14"/>
      <c r="B217" s="245"/>
      <c r="C217" s="246"/>
      <c r="D217" s="228" t="s">
        <v>203</v>
      </c>
      <c r="E217" s="247" t="s">
        <v>19</v>
      </c>
      <c r="F217" s="248" t="s">
        <v>1999</v>
      </c>
      <c r="G217" s="246"/>
      <c r="H217" s="249">
        <v>108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203</v>
      </c>
      <c r="AU217" s="255" t="s">
        <v>82</v>
      </c>
      <c r="AV217" s="14" t="s">
        <v>82</v>
      </c>
      <c r="AW217" s="14" t="s">
        <v>34</v>
      </c>
      <c r="AX217" s="14" t="s">
        <v>72</v>
      </c>
      <c r="AY217" s="255" t="s">
        <v>190</v>
      </c>
    </row>
    <row r="218" spans="1:51" s="15" customFormat="1" ht="12">
      <c r="A218" s="15"/>
      <c r="B218" s="256"/>
      <c r="C218" s="257"/>
      <c r="D218" s="228" t="s">
        <v>203</v>
      </c>
      <c r="E218" s="258" t="s">
        <v>19</v>
      </c>
      <c r="F218" s="259" t="s">
        <v>207</v>
      </c>
      <c r="G218" s="257"/>
      <c r="H218" s="260">
        <v>201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203</v>
      </c>
      <c r="AU218" s="266" t="s">
        <v>82</v>
      </c>
      <c r="AV218" s="15" t="s">
        <v>208</v>
      </c>
      <c r="AW218" s="15" t="s">
        <v>34</v>
      </c>
      <c r="AX218" s="15" t="s">
        <v>80</v>
      </c>
      <c r="AY218" s="266" t="s">
        <v>190</v>
      </c>
    </row>
    <row r="219" spans="1:65" s="2" customFormat="1" ht="24.15" customHeight="1">
      <c r="A219" s="40"/>
      <c r="B219" s="41"/>
      <c r="C219" s="215" t="s">
        <v>410</v>
      </c>
      <c r="D219" s="215" t="s">
        <v>192</v>
      </c>
      <c r="E219" s="216" t="s">
        <v>2055</v>
      </c>
      <c r="F219" s="217" t="s">
        <v>2056</v>
      </c>
      <c r="G219" s="218" t="s">
        <v>211</v>
      </c>
      <c r="H219" s="219">
        <v>108</v>
      </c>
      <c r="I219" s="220"/>
      <c r="J219" s="221">
        <f>ROUND(I219*H219,2)</f>
        <v>0</v>
      </c>
      <c r="K219" s="217" t="s">
        <v>196</v>
      </c>
      <c r="L219" s="46"/>
      <c r="M219" s="222" t="s">
        <v>19</v>
      </c>
      <c r="N219" s="223" t="s">
        <v>43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208</v>
      </c>
      <c r="AT219" s="226" t="s">
        <v>192</v>
      </c>
      <c r="AU219" s="226" t="s">
        <v>82</v>
      </c>
      <c r="AY219" s="19" t="s">
        <v>190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80</v>
      </c>
      <c r="BK219" s="227">
        <f>ROUND(I219*H219,2)</f>
        <v>0</v>
      </c>
      <c r="BL219" s="19" t="s">
        <v>208</v>
      </c>
      <c r="BM219" s="226" t="s">
        <v>2057</v>
      </c>
    </row>
    <row r="220" spans="1:47" s="2" customFormat="1" ht="12">
      <c r="A220" s="40"/>
      <c r="B220" s="41"/>
      <c r="C220" s="42"/>
      <c r="D220" s="228" t="s">
        <v>199</v>
      </c>
      <c r="E220" s="42"/>
      <c r="F220" s="229" t="s">
        <v>2058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199</v>
      </c>
      <c r="AU220" s="19" t="s">
        <v>82</v>
      </c>
    </row>
    <row r="221" spans="1:47" s="2" customFormat="1" ht="12">
      <c r="A221" s="40"/>
      <c r="B221" s="41"/>
      <c r="C221" s="42"/>
      <c r="D221" s="233" t="s">
        <v>201</v>
      </c>
      <c r="E221" s="42"/>
      <c r="F221" s="234" t="s">
        <v>2059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201</v>
      </c>
      <c r="AU221" s="19" t="s">
        <v>82</v>
      </c>
    </row>
    <row r="222" spans="1:51" s="13" customFormat="1" ht="12">
      <c r="A222" s="13"/>
      <c r="B222" s="235"/>
      <c r="C222" s="236"/>
      <c r="D222" s="228" t="s">
        <v>203</v>
      </c>
      <c r="E222" s="237" t="s">
        <v>19</v>
      </c>
      <c r="F222" s="238" t="s">
        <v>1990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203</v>
      </c>
      <c r="AU222" s="244" t="s">
        <v>82</v>
      </c>
      <c r="AV222" s="13" t="s">
        <v>80</v>
      </c>
      <c r="AW222" s="13" t="s">
        <v>34</v>
      </c>
      <c r="AX222" s="13" t="s">
        <v>72</v>
      </c>
      <c r="AY222" s="244" t="s">
        <v>190</v>
      </c>
    </row>
    <row r="223" spans="1:51" s="13" customFormat="1" ht="12">
      <c r="A223" s="13"/>
      <c r="B223" s="235"/>
      <c r="C223" s="236"/>
      <c r="D223" s="228" t="s">
        <v>203</v>
      </c>
      <c r="E223" s="237" t="s">
        <v>19</v>
      </c>
      <c r="F223" s="238" t="s">
        <v>2054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203</v>
      </c>
      <c r="AU223" s="244" t="s">
        <v>82</v>
      </c>
      <c r="AV223" s="13" t="s">
        <v>80</v>
      </c>
      <c r="AW223" s="13" t="s">
        <v>34</v>
      </c>
      <c r="AX223" s="13" t="s">
        <v>72</v>
      </c>
      <c r="AY223" s="244" t="s">
        <v>190</v>
      </c>
    </row>
    <row r="224" spans="1:51" s="14" customFormat="1" ht="12">
      <c r="A224" s="14"/>
      <c r="B224" s="245"/>
      <c r="C224" s="246"/>
      <c r="D224" s="228" t="s">
        <v>203</v>
      </c>
      <c r="E224" s="247" t="s">
        <v>19</v>
      </c>
      <c r="F224" s="248" t="s">
        <v>1999</v>
      </c>
      <c r="G224" s="246"/>
      <c r="H224" s="249">
        <v>108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203</v>
      </c>
      <c r="AU224" s="255" t="s">
        <v>82</v>
      </c>
      <c r="AV224" s="14" t="s">
        <v>82</v>
      </c>
      <c r="AW224" s="14" t="s">
        <v>34</v>
      </c>
      <c r="AX224" s="14" t="s">
        <v>72</v>
      </c>
      <c r="AY224" s="255" t="s">
        <v>190</v>
      </c>
    </row>
    <row r="225" spans="1:51" s="15" customFormat="1" ht="12">
      <c r="A225" s="15"/>
      <c r="B225" s="256"/>
      <c r="C225" s="257"/>
      <c r="D225" s="228" t="s">
        <v>203</v>
      </c>
      <c r="E225" s="258" t="s">
        <v>19</v>
      </c>
      <c r="F225" s="259" t="s">
        <v>207</v>
      </c>
      <c r="G225" s="257"/>
      <c r="H225" s="260">
        <v>108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203</v>
      </c>
      <c r="AU225" s="266" t="s">
        <v>82</v>
      </c>
      <c r="AV225" s="15" t="s">
        <v>208</v>
      </c>
      <c r="AW225" s="15" t="s">
        <v>34</v>
      </c>
      <c r="AX225" s="15" t="s">
        <v>80</v>
      </c>
      <c r="AY225" s="266" t="s">
        <v>190</v>
      </c>
    </row>
    <row r="226" spans="1:65" s="2" customFormat="1" ht="33" customHeight="1">
      <c r="A226" s="40"/>
      <c r="B226" s="41"/>
      <c r="C226" s="215" t="s">
        <v>418</v>
      </c>
      <c r="D226" s="215" t="s">
        <v>192</v>
      </c>
      <c r="E226" s="216" t="s">
        <v>2060</v>
      </c>
      <c r="F226" s="217" t="s">
        <v>2061</v>
      </c>
      <c r="G226" s="218" t="s">
        <v>211</v>
      </c>
      <c r="H226" s="219">
        <v>93</v>
      </c>
      <c r="I226" s="220"/>
      <c r="J226" s="221">
        <f>ROUND(I226*H226,2)</f>
        <v>0</v>
      </c>
      <c r="K226" s="217" t="s">
        <v>19</v>
      </c>
      <c r="L226" s="46"/>
      <c r="M226" s="222" t="s">
        <v>19</v>
      </c>
      <c r="N226" s="223" t="s">
        <v>43</v>
      </c>
      <c r="O226" s="86"/>
      <c r="P226" s="224">
        <f>O226*H226</f>
        <v>0</v>
      </c>
      <c r="Q226" s="224">
        <v>0.00208</v>
      </c>
      <c r="R226" s="224">
        <f>Q226*H226</f>
        <v>0.19343999999999997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208</v>
      </c>
      <c r="AT226" s="226" t="s">
        <v>192</v>
      </c>
      <c r="AU226" s="226" t="s">
        <v>82</v>
      </c>
      <c r="AY226" s="19" t="s">
        <v>190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80</v>
      </c>
      <c r="BK226" s="227">
        <f>ROUND(I226*H226,2)</f>
        <v>0</v>
      </c>
      <c r="BL226" s="19" t="s">
        <v>208</v>
      </c>
      <c r="BM226" s="226" t="s">
        <v>2062</v>
      </c>
    </row>
    <row r="227" spans="1:47" s="2" customFormat="1" ht="12">
      <c r="A227" s="40"/>
      <c r="B227" s="41"/>
      <c r="C227" s="42"/>
      <c r="D227" s="228" t="s">
        <v>199</v>
      </c>
      <c r="E227" s="42"/>
      <c r="F227" s="229" t="s">
        <v>2063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199</v>
      </c>
      <c r="AU227" s="19" t="s">
        <v>82</v>
      </c>
    </row>
    <row r="228" spans="1:51" s="13" customFormat="1" ht="12">
      <c r="A228" s="13"/>
      <c r="B228" s="235"/>
      <c r="C228" s="236"/>
      <c r="D228" s="228" t="s">
        <v>203</v>
      </c>
      <c r="E228" s="237" t="s">
        <v>19</v>
      </c>
      <c r="F228" s="238" t="s">
        <v>1990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203</v>
      </c>
      <c r="AU228" s="244" t="s">
        <v>82</v>
      </c>
      <c r="AV228" s="13" t="s">
        <v>80</v>
      </c>
      <c r="AW228" s="13" t="s">
        <v>34</v>
      </c>
      <c r="AX228" s="13" t="s">
        <v>72</v>
      </c>
      <c r="AY228" s="244" t="s">
        <v>190</v>
      </c>
    </row>
    <row r="229" spans="1:51" s="14" customFormat="1" ht="12">
      <c r="A229" s="14"/>
      <c r="B229" s="245"/>
      <c r="C229" s="246"/>
      <c r="D229" s="228" t="s">
        <v>203</v>
      </c>
      <c r="E229" s="247" t="s">
        <v>19</v>
      </c>
      <c r="F229" s="248" t="s">
        <v>1991</v>
      </c>
      <c r="G229" s="246"/>
      <c r="H229" s="249">
        <v>93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203</v>
      </c>
      <c r="AU229" s="255" t="s">
        <v>82</v>
      </c>
      <c r="AV229" s="14" t="s">
        <v>82</v>
      </c>
      <c r="AW229" s="14" t="s">
        <v>34</v>
      </c>
      <c r="AX229" s="14" t="s">
        <v>72</v>
      </c>
      <c r="AY229" s="255" t="s">
        <v>190</v>
      </c>
    </row>
    <row r="230" spans="1:51" s="15" customFormat="1" ht="12">
      <c r="A230" s="15"/>
      <c r="B230" s="256"/>
      <c r="C230" s="257"/>
      <c r="D230" s="228" t="s">
        <v>203</v>
      </c>
      <c r="E230" s="258" t="s">
        <v>19</v>
      </c>
      <c r="F230" s="259" t="s">
        <v>207</v>
      </c>
      <c r="G230" s="257"/>
      <c r="H230" s="260">
        <v>93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203</v>
      </c>
      <c r="AU230" s="266" t="s">
        <v>82</v>
      </c>
      <c r="AV230" s="15" t="s">
        <v>208</v>
      </c>
      <c r="AW230" s="15" t="s">
        <v>34</v>
      </c>
      <c r="AX230" s="15" t="s">
        <v>80</v>
      </c>
      <c r="AY230" s="266" t="s">
        <v>190</v>
      </c>
    </row>
    <row r="231" spans="1:65" s="2" customFormat="1" ht="24.15" customHeight="1">
      <c r="A231" s="40"/>
      <c r="B231" s="41"/>
      <c r="C231" s="215" t="s">
        <v>426</v>
      </c>
      <c r="D231" s="215" t="s">
        <v>192</v>
      </c>
      <c r="E231" s="216" t="s">
        <v>1424</v>
      </c>
      <c r="F231" s="217" t="s">
        <v>1425</v>
      </c>
      <c r="G231" s="218" t="s">
        <v>195</v>
      </c>
      <c r="H231" s="219">
        <v>46.5</v>
      </c>
      <c r="I231" s="220"/>
      <c r="J231" s="221">
        <f>ROUND(I231*H231,2)</f>
        <v>0</v>
      </c>
      <c r="K231" s="217" t="s">
        <v>196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208</v>
      </c>
      <c r="AT231" s="226" t="s">
        <v>192</v>
      </c>
      <c r="AU231" s="226" t="s">
        <v>82</v>
      </c>
      <c r="AY231" s="19" t="s">
        <v>190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208</v>
      </c>
      <c r="BM231" s="226" t="s">
        <v>2064</v>
      </c>
    </row>
    <row r="232" spans="1:47" s="2" customFormat="1" ht="12">
      <c r="A232" s="40"/>
      <c r="B232" s="41"/>
      <c r="C232" s="42"/>
      <c r="D232" s="228" t="s">
        <v>199</v>
      </c>
      <c r="E232" s="42"/>
      <c r="F232" s="229" t="s">
        <v>1427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199</v>
      </c>
      <c r="AU232" s="19" t="s">
        <v>82</v>
      </c>
    </row>
    <row r="233" spans="1:47" s="2" customFormat="1" ht="12">
      <c r="A233" s="40"/>
      <c r="B233" s="41"/>
      <c r="C233" s="42"/>
      <c r="D233" s="233" t="s">
        <v>201</v>
      </c>
      <c r="E233" s="42"/>
      <c r="F233" s="234" t="s">
        <v>1428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201</v>
      </c>
      <c r="AU233" s="19" t="s">
        <v>82</v>
      </c>
    </row>
    <row r="234" spans="1:51" s="13" customFormat="1" ht="12">
      <c r="A234" s="13"/>
      <c r="B234" s="235"/>
      <c r="C234" s="236"/>
      <c r="D234" s="228" t="s">
        <v>203</v>
      </c>
      <c r="E234" s="237" t="s">
        <v>19</v>
      </c>
      <c r="F234" s="238" t="s">
        <v>1990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203</v>
      </c>
      <c r="AU234" s="244" t="s">
        <v>82</v>
      </c>
      <c r="AV234" s="13" t="s">
        <v>80</v>
      </c>
      <c r="AW234" s="13" t="s">
        <v>34</v>
      </c>
      <c r="AX234" s="13" t="s">
        <v>72</v>
      </c>
      <c r="AY234" s="244" t="s">
        <v>190</v>
      </c>
    </row>
    <row r="235" spans="1:51" s="13" customFormat="1" ht="12">
      <c r="A235" s="13"/>
      <c r="B235" s="235"/>
      <c r="C235" s="236"/>
      <c r="D235" s="228" t="s">
        <v>203</v>
      </c>
      <c r="E235" s="237" t="s">
        <v>19</v>
      </c>
      <c r="F235" s="238" t="s">
        <v>1429</v>
      </c>
      <c r="G235" s="236"/>
      <c r="H235" s="237" t="s">
        <v>19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203</v>
      </c>
      <c r="AU235" s="244" t="s">
        <v>82</v>
      </c>
      <c r="AV235" s="13" t="s">
        <v>80</v>
      </c>
      <c r="AW235" s="13" t="s">
        <v>34</v>
      </c>
      <c r="AX235" s="13" t="s">
        <v>72</v>
      </c>
      <c r="AY235" s="244" t="s">
        <v>190</v>
      </c>
    </row>
    <row r="236" spans="1:51" s="14" customFormat="1" ht="12">
      <c r="A236" s="14"/>
      <c r="B236" s="245"/>
      <c r="C236" s="246"/>
      <c r="D236" s="228" t="s">
        <v>203</v>
      </c>
      <c r="E236" s="247" t="s">
        <v>19</v>
      </c>
      <c r="F236" s="248" t="s">
        <v>2065</v>
      </c>
      <c r="G236" s="246"/>
      <c r="H236" s="249">
        <v>46.5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203</v>
      </c>
      <c r="AU236" s="255" t="s">
        <v>82</v>
      </c>
      <c r="AV236" s="14" t="s">
        <v>82</v>
      </c>
      <c r="AW236" s="14" t="s">
        <v>34</v>
      </c>
      <c r="AX236" s="14" t="s">
        <v>72</v>
      </c>
      <c r="AY236" s="255" t="s">
        <v>190</v>
      </c>
    </row>
    <row r="237" spans="1:51" s="15" customFormat="1" ht="12">
      <c r="A237" s="15"/>
      <c r="B237" s="256"/>
      <c r="C237" s="257"/>
      <c r="D237" s="228" t="s">
        <v>203</v>
      </c>
      <c r="E237" s="258" t="s">
        <v>19</v>
      </c>
      <c r="F237" s="259" t="s">
        <v>207</v>
      </c>
      <c r="G237" s="257"/>
      <c r="H237" s="260">
        <v>46.5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203</v>
      </c>
      <c r="AU237" s="266" t="s">
        <v>82</v>
      </c>
      <c r="AV237" s="15" t="s">
        <v>208</v>
      </c>
      <c r="AW237" s="15" t="s">
        <v>34</v>
      </c>
      <c r="AX237" s="15" t="s">
        <v>80</v>
      </c>
      <c r="AY237" s="266" t="s">
        <v>190</v>
      </c>
    </row>
    <row r="238" spans="1:65" s="2" customFormat="1" ht="16.5" customHeight="1">
      <c r="A238" s="40"/>
      <c r="B238" s="41"/>
      <c r="C238" s="268" t="s">
        <v>251</v>
      </c>
      <c r="D238" s="268" t="s">
        <v>411</v>
      </c>
      <c r="E238" s="269" t="s">
        <v>1431</v>
      </c>
      <c r="F238" s="270" t="s">
        <v>1432</v>
      </c>
      <c r="G238" s="271" t="s">
        <v>222</v>
      </c>
      <c r="H238" s="272">
        <v>6.975</v>
      </c>
      <c r="I238" s="273"/>
      <c r="J238" s="274">
        <f>ROUND(I238*H238,2)</f>
        <v>0</v>
      </c>
      <c r="K238" s="270" t="s">
        <v>196</v>
      </c>
      <c r="L238" s="275"/>
      <c r="M238" s="276" t="s">
        <v>19</v>
      </c>
      <c r="N238" s="277" t="s">
        <v>43</v>
      </c>
      <c r="O238" s="86"/>
      <c r="P238" s="224">
        <f>O238*H238</f>
        <v>0</v>
      </c>
      <c r="Q238" s="224">
        <v>0.2</v>
      </c>
      <c r="R238" s="224">
        <f>Q238*H238</f>
        <v>1.395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274</v>
      </c>
      <c r="AT238" s="226" t="s">
        <v>411</v>
      </c>
      <c r="AU238" s="226" t="s">
        <v>82</v>
      </c>
      <c r="AY238" s="19" t="s">
        <v>190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80</v>
      </c>
      <c r="BK238" s="227">
        <f>ROUND(I238*H238,2)</f>
        <v>0</v>
      </c>
      <c r="BL238" s="19" t="s">
        <v>208</v>
      </c>
      <c r="BM238" s="226" t="s">
        <v>2066</v>
      </c>
    </row>
    <row r="239" spans="1:47" s="2" customFormat="1" ht="12">
      <c r="A239" s="40"/>
      <c r="B239" s="41"/>
      <c r="C239" s="42"/>
      <c r="D239" s="228" t="s">
        <v>199</v>
      </c>
      <c r="E239" s="42"/>
      <c r="F239" s="229" t="s">
        <v>1432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199</v>
      </c>
      <c r="AU239" s="19" t="s">
        <v>82</v>
      </c>
    </row>
    <row r="240" spans="1:51" s="13" customFormat="1" ht="12">
      <c r="A240" s="13"/>
      <c r="B240" s="235"/>
      <c r="C240" s="236"/>
      <c r="D240" s="228" t="s">
        <v>203</v>
      </c>
      <c r="E240" s="237" t="s">
        <v>19</v>
      </c>
      <c r="F240" s="238" t="s">
        <v>1434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203</v>
      </c>
      <c r="AU240" s="244" t="s">
        <v>82</v>
      </c>
      <c r="AV240" s="13" t="s">
        <v>80</v>
      </c>
      <c r="AW240" s="13" t="s">
        <v>34</v>
      </c>
      <c r="AX240" s="13" t="s">
        <v>72</v>
      </c>
      <c r="AY240" s="244" t="s">
        <v>190</v>
      </c>
    </row>
    <row r="241" spans="1:51" s="14" customFormat="1" ht="12">
      <c r="A241" s="14"/>
      <c r="B241" s="245"/>
      <c r="C241" s="246"/>
      <c r="D241" s="228" t="s">
        <v>203</v>
      </c>
      <c r="E241" s="247" t="s">
        <v>19</v>
      </c>
      <c r="F241" s="248" t="s">
        <v>2067</v>
      </c>
      <c r="G241" s="246"/>
      <c r="H241" s="249">
        <v>6.975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203</v>
      </c>
      <c r="AU241" s="255" t="s">
        <v>82</v>
      </c>
      <c r="AV241" s="14" t="s">
        <v>82</v>
      </c>
      <c r="AW241" s="14" t="s">
        <v>34</v>
      </c>
      <c r="AX241" s="14" t="s">
        <v>72</v>
      </c>
      <c r="AY241" s="255" t="s">
        <v>190</v>
      </c>
    </row>
    <row r="242" spans="1:51" s="15" customFormat="1" ht="12">
      <c r="A242" s="15"/>
      <c r="B242" s="256"/>
      <c r="C242" s="257"/>
      <c r="D242" s="228" t="s">
        <v>203</v>
      </c>
      <c r="E242" s="258" t="s">
        <v>19</v>
      </c>
      <c r="F242" s="259" t="s">
        <v>207</v>
      </c>
      <c r="G242" s="257"/>
      <c r="H242" s="260">
        <v>6.975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203</v>
      </c>
      <c r="AU242" s="266" t="s">
        <v>82</v>
      </c>
      <c r="AV242" s="15" t="s">
        <v>208</v>
      </c>
      <c r="AW242" s="15" t="s">
        <v>34</v>
      </c>
      <c r="AX242" s="15" t="s">
        <v>80</v>
      </c>
      <c r="AY242" s="266" t="s">
        <v>190</v>
      </c>
    </row>
    <row r="243" spans="1:65" s="2" customFormat="1" ht="16.5" customHeight="1">
      <c r="A243" s="40"/>
      <c r="B243" s="41"/>
      <c r="C243" s="215" t="s">
        <v>439</v>
      </c>
      <c r="D243" s="215" t="s">
        <v>192</v>
      </c>
      <c r="E243" s="216" t="s">
        <v>1436</v>
      </c>
      <c r="F243" s="217" t="s">
        <v>1437</v>
      </c>
      <c r="G243" s="218" t="s">
        <v>211</v>
      </c>
      <c r="H243" s="219">
        <v>1005</v>
      </c>
      <c r="I243" s="220"/>
      <c r="J243" s="221">
        <f>ROUND(I243*H243,2)</f>
        <v>0</v>
      </c>
      <c r="K243" s="217" t="s">
        <v>19</v>
      </c>
      <c r="L243" s="46"/>
      <c r="M243" s="222" t="s">
        <v>19</v>
      </c>
      <c r="N243" s="223" t="s">
        <v>43</v>
      </c>
      <c r="O243" s="86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208</v>
      </c>
      <c r="AT243" s="226" t="s">
        <v>192</v>
      </c>
      <c r="AU243" s="226" t="s">
        <v>82</v>
      </c>
      <c r="AY243" s="19" t="s">
        <v>190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80</v>
      </c>
      <c r="BK243" s="227">
        <f>ROUND(I243*H243,2)</f>
        <v>0</v>
      </c>
      <c r="BL243" s="19" t="s">
        <v>208</v>
      </c>
      <c r="BM243" s="226" t="s">
        <v>2068</v>
      </c>
    </row>
    <row r="244" spans="1:47" s="2" customFormat="1" ht="12">
      <c r="A244" s="40"/>
      <c r="B244" s="41"/>
      <c r="C244" s="42"/>
      <c r="D244" s="228" t="s">
        <v>199</v>
      </c>
      <c r="E244" s="42"/>
      <c r="F244" s="229" t="s">
        <v>1439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199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1990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3" customFormat="1" ht="12">
      <c r="A246" s="13"/>
      <c r="B246" s="235"/>
      <c r="C246" s="236"/>
      <c r="D246" s="228" t="s">
        <v>203</v>
      </c>
      <c r="E246" s="237" t="s">
        <v>19</v>
      </c>
      <c r="F246" s="238" t="s">
        <v>1418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203</v>
      </c>
      <c r="AU246" s="244" t="s">
        <v>82</v>
      </c>
      <c r="AV246" s="13" t="s">
        <v>80</v>
      </c>
      <c r="AW246" s="13" t="s">
        <v>34</v>
      </c>
      <c r="AX246" s="13" t="s">
        <v>72</v>
      </c>
      <c r="AY246" s="244" t="s">
        <v>190</v>
      </c>
    </row>
    <row r="247" spans="1:51" s="14" customFormat="1" ht="12">
      <c r="A247" s="14"/>
      <c r="B247" s="245"/>
      <c r="C247" s="246"/>
      <c r="D247" s="228" t="s">
        <v>203</v>
      </c>
      <c r="E247" s="247" t="s">
        <v>19</v>
      </c>
      <c r="F247" s="248" t="s">
        <v>2069</v>
      </c>
      <c r="G247" s="246"/>
      <c r="H247" s="249">
        <v>465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203</v>
      </c>
      <c r="AU247" s="255" t="s">
        <v>82</v>
      </c>
      <c r="AV247" s="14" t="s">
        <v>82</v>
      </c>
      <c r="AW247" s="14" t="s">
        <v>34</v>
      </c>
      <c r="AX247" s="14" t="s">
        <v>72</v>
      </c>
      <c r="AY247" s="255" t="s">
        <v>190</v>
      </c>
    </row>
    <row r="248" spans="1:51" s="13" customFormat="1" ht="12">
      <c r="A248" s="13"/>
      <c r="B248" s="235"/>
      <c r="C248" s="236"/>
      <c r="D248" s="228" t="s">
        <v>203</v>
      </c>
      <c r="E248" s="237" t="s">
        <v>19</v>
      </c>
      <c r="F248" s="238" t="s">
        <v>2054</v>
      </c>
      <c r="G248" s="236"/>
      <c r="H248" s="237" t="s">
        <v>19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203</v>
      </c>
      <c r="AU248" s="244" t="s">
        <v>82</v>
      </c>
      <c r="AV248" s="13" t="s">
        <v>80</v>
      </c>
      <c r="AW248" s="13" t="s">
        <v>34</v>
      </c>
      <c r="AX248" s="13" t="s">
        <v>72</v>
      </c>
      <c r="AY248" s="244" t="s">
        <v>190</v>
      </c>
    </row>
    <row r="249" spans="1:51" s="14" customFormat="1" ht="12">
      <c r="A249" s="14"/>
      <c r="B249" s="245"/>
      <c r="C249" s="246"/>
      <c r="D249" s="228" t="s">
        <v>203</v>
      </c>
      <c r="E249" s="247" t="s">
        <v>19</v>
      </c>
      <c r="F249" s="248" t="s">
        <v>2070</v>
      </c>
      <c r="G249" s="246"/>
      <c r="H249" s="249">
        <v>540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203</v>
      </c>
      <c r="AU249" s="255" t="s">
        <v>82</v>
      </c>
      <c r="AV249" s="14" t="s">
        <v>82</v>
      </c>
      <c r="AW249" s="14" t="s">
        <v>34</v>
      </c>
      <c r="AX249" s="14" t="s">
        <v>72</v>
      </c>
      <c r="AY249" s="255" t="s">
        <v>190</v>
      </c>
    </row>
    <row r="250" spans="1:51" s="15" customFormat="1" ht="12">
      <c r="A250" s="15"/>
      <c r="B250" s="256"/>
      <c r="C250" s="257"/>
      <c r="D250" s="228" t="s">
        <v>203</v>
      </c>
      <c r="E250" s="258" t="s">
        <v>19</v>
      </c>
      <c r="F250" s="259" t="s">
        <v>207</v>
      </c>
      <c r="G250" s="257"/>
      <c r="H250" s="260">
        <v>1005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203</v>
      </c>
      <c r="AU250" s="266" t="s">
        <v>82</v>
      </c>
      <c r="AV250" s="15" t="s">
        <v>208</v>
      </c>
      <c r="AW250" s="15" t="s">
        <v>34</v>
      </c>
      <c r="AX250" s="15" t="s">
        <v>80</v>
      </c>
      <c r="AY250" s="266" t="s">
        <v>190</v>
      </c>
    </row>
    <row r="251" spans="1:65" s="2" customFormat="1" ht="16.5" customHeight="1">
      <c r="A251" s="40"/>
      <c r="B251" s="41"/>
      <c r="C251" s="268" t="s">
        <v>450</v>
      </c>
      <c r="D251" s="268" t="s">
        <v>411</v>
      </c>
      <c r="E251" s="269" t="s">
        <v>1441</v>
      </c>
      <c r="F251" s="270" t="s">
        <v>1442</v>
      </c>
      <c r="G251" s="271" t="s">
        <v>211</v>
      </c>
      <c r="H251" s="272">
        <v>630</v>
      </c>
      <c r="I251" s="273"/>
      <c r="J251" s="274">
        <f>ROUND(I251*H251,2)</f>
        <v>0</v>
      </c>
      <c r="K251" s="270" t="s">
        <v>19</v>
      </c>
      <c r="L251" s="275"/>
      <c r="M251" s="276" t="s">
        <v>19</v>
      </c>
      <c r="N251" s="277" t="s">
        <v>43</v>
      </c>
      <c r="O251" s="86"/>
      <c r="P251" s="224">
        <f>O251*H251</f>
        <v>0</v>
      </c>
      <c r="Q251" s="224">
        <v>0.001</v>
      </c>
      <c r="R251" s="224">
        <f>Q251*H251</f>
        <v>0.63</v>
      </c>
      <c r="S251" s="224">
        <v>0</v>
      </c>
      <c r="T251" s="22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274</v>
      </c>
      <c r="AT251" s="226" t="s">
        <v>411</v>
      </c>
      <c r="AU251" s="226" t="s">
        <v>82</v>
      </c>
      <c r="AY251" s="19" t="s">
        <v>190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80</v>
      </c>
      <c r="BK251" s="227">
        <f>ROUND(I251*H251,2)</f>
        <v>0</v>
      </c>
      <c r="BL251" s="19" t="s">
        <v>208</v>
      </c>
      <c r="BM251" s="226" t="s">
        <v>2071</v>
      </c>
    </row>
    <row r="252" spans="1:47" s="2" customFormat="1" ht="12">
      <c r="A252" s="40"/>
      <c r="B252" s="41"/>
      <c r="C252" s="42"/>
      <c r="D252" s="228" t="s">
        <v>199</v>
      </c>
      <c r="E252" s="42"/>
      <c r="F252" s="229" t="s">
        <v>1444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199</v>
      </c>
      <c r="AU252" s="19" t="s">
        <v>82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1445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3" customFormat="1" ht="12">
      <c r="A254" s="13"/>
      <c r="B254" s="235"/>
      <c r="C254" s="236"/>
      <c r="D254" s="228" t="s">
        <v>203</v>
      </c>
      <c r="E254" s="237" t="s">
        <v>19</v>
      </c>
      <c r="F254" s="238" t="s">
        <v>1446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203</v>
      </c>
      <c r="AU254" s="244" t="s">
        <v>82</v>
      </c>
      <c r="AV254" s="13" t="s">
        <v>80</v>
      </c>
      <c r="AW254" s="13" t="s">
        <v>34</v>
      </c>
      <c r="AX254" s="13" t="s">
        <v>72</v>
      </c>
      <c r="AY254" s="244" t="s">
        <v>190</v>
      </c>
    </row>
    <row r="255" spans="1:51" s="14" customFormat="1" ht="12">
      <c r="A255" s="14"/>
      <c r="B255" s="245"/>
      <c r="C255" s="246"/>
      <c r="D255" s="228" t="s">
        <v>203</v>
      </c>
      <c r="E255" s="247" t="s">
        <v>19</v>
      </c>
      <c r="F255" s="248" t="s">
        <v>2072</v>
      </c>
      <c r="G255" s="246"/>
      <c r="H255" s="249">
        <v>630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203</v>
      </c>
      <c r="AU255" s="255" t="s">
        <v>82</v>
      </c>
      <c r="AV255" s="14" t="s">
        <v>82</v>
      </c>
      <c r="AW255" s="14" t="s">
        <v>34</v>
      </c>
      <c r="AX255" s="14" t="s">
        <v>72</v>
      </c>
      <c r="AY255" s="255" t="s">
        <v>190</v>
      </c>
    </row>
    <row r="256" spans="1:51" s="15" customFormat="1" ht="12">
      <c r="A256" s="15"/>
      <c r="B256" s="256"/>
      <c r="C256" s="257"/>
      <c r="D256" s="228" t="s">
        <v>203</v>
      </c>
      <c r="E256" s="258" t="s">
        <v>19</v>
      </c>
      <c r="F256" s="259" t="s">
        <v>207</v>
      </c>
      <c r="G256" s="257"/>
      <c r="H256" s="260">
        <v>630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203</v>
      </c>
      <c r="AU256" s="266" t="s">
        <v>82</v>
      </c>
      <c r="AV256" s="15" t="s">
        <v>208</v>
      </c>
      <c r="AW256" s="15" t="s">
        <v>34</v>
      </c>
      <c r="AX256" s="15" t="s">
        <v>80</v>
      </c>
      <c r="AY256" s="266" t="s">
        <v>190</v>
      </c>
    </row>
    <row r="257" spans="1:65" s="2" customFormat="1" ht="16.5" customHeight="1">
      <c r="A257" s="40"/>
      <c r="B257" s="41"/>
      <c r="C257" s="215" t="s">
        <v>461</v>
      </c>
      <c r="D257" s="215" t="s">
        <v>192</v>
      </c>
      <c r="E257" s="216" t="s">
        <v>1448</v>
      </c>
      <c r="F257" s="217" t="s">
        <v>1449</v>
      </c>
      <c r="G257" s="218" t="s">
        <v>222</v>
      </c>
      <c r="H257" s="219">
        <v>3.87</v>
      </c>
      <c r="I257" s="220"/>
      <c r="J257" s="221">
        <f>ROUND(I257*H257,2)</f>
        <v>0</v>
      </c>
      <c r="K257" s="217" t="s">
        <v>196</v>
      </c>
      <c r="L257" s="46"/>
      <c r="M257" s="222" t="s">
        <v>19</v>
      </c>
      <c r="N257" s="223" t="s">
        <v>43</v>
      </c>
      <c r="O257" s="86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208</v>
      </c>
      <c r="AT257" s="226" t="s">
        <v>192</v>
      </c>
      <c r="AU257" s="226" t="s">
        <v>82</v>
      </c>
      <c r="AY257" s="19" t="s">
        <v>190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80</v>
      </c>
      <c r="BK257" s="227">
        <f>ROUND(I257*H257,2)</f>
        <v>0</v>
      </c>
      <c r="BL257" s="19" t="s">
        <v>208</v>
      </c>
      <c r="BM257" s="226" t="s">
        <v>2073</v>
      </c>
    </row>
    <row r="258" spans="1:47" s="2" customFormat="1" ht="12">
      <c r="A258" s="40"/>
      <c r="B258" s="41"/>
      <c r="C258" s="42"/>
      <c r="D258" s="228" t="s">
        <v>199</v>
      </c>
      <c r="E258" s="42"/>
      <c r="F258" s="229" t="s">
        <v>1451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199</v>
      </c>
      <c r="AU258" s="19" t="s">
        <v>82</v>
      </c>
    </row>
    <row r="259" spans="1:47" s="2" customFormat="1" ht="12">
      <c r="A259" s="40"/>
      <c r="B259" s="41"/>
      <c r="C259" s="42"/>
      <c r="D259" s="233" t="s">
        <v>201</v>
      </c>
      <c r="E259" s="42"/>
      <c r="F259" s="234" t="s">
        <v>1452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201</v>
      </c>
      <c r="AU259" s="19" t="s">
        <v>82</v>
      </c>
    </row>
    <row r="260" spans="1:51" s="13" customFormat="1" ht="12">
      <c r="A260" s="13"/>
      <c r="B260" s="235"/>
      <c r="C260" s="236"/>
      <c r="D260" s="228" t="s">
        <v>203</v>
      </c>
      <c r="E260" s="237" t="s">
        <v>19</v>
      </c>
      <c r="F260" s="238" t="s">
        <v>1990</v>
      </c>
      <c r="G260" s="236"/>
      <c r="H260" s="237" t="s">
        <v>19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203</v>
      </c>
      <c r="AU260" s="244" t="s">
        <v>82</v>
      </c>
      <c r="AV260" s="13" t="s">
        <v>80</v>
      </c>
      <c r="AW260" s="13" t="s">
        <v>34</v>
      </c>
      <c r="AX260" s="13" t="s">
        <v>72</v>
      </c>
      <c r="AY260" s="244" t="s">
        <v>190</v>
      </c>
    </row>
    <row r="261" spans="1:51" s="13" customFormat="1" ht="12">
      <c r="A261" s="13"/>
      <c r="B261" s="235"/>
      <c r="C261" s="236"/>
      <c r="D261" s="228" t="s">
        <v>203</v>
      </c>
      <c r="E261" s="237" t="s">
        <v>19</v>
      </c>
      <c r="F261" s="238" t="s">
        <v>2074</v>
      </c>
      <c r="G261" s="236"/>
      <c r="H261" s="237" t="s">
        <v>19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203</v>
      </c>
      <c r="AU261" s="244" t="s">
        <v>82</v>
      </c>
      <c r="AV261" s="13" t="s">
        <v>80</v>
      </c>
      <c r="AW261" s="13" t="s">
        <v>34</v>
      </c>
      <c r="AX261" s="13" t="s">
        <v>72</v>
      </c>
      <c r="AY261" s="244" t="s">
        <v>190</v>
      </c>
    </row>
    <row r="262" spans="1:51" s="13" customFormat="1" ht="12">
      <c r="A262" s="13"/>
      <c r="B262" s="235"/>
      <c r="C262" s="236"/>
      <c r="D262" s="228" t="s">
        <v>203</v>
      </c>
      <c r="E262" s="237" t="s">
        <v>19</v>
      </c>
      <c r="F262" s="238" t="s">
        <v>1453</v>
      </c>
      <c r="G262" s="236"/>
      <c r="H262" s="237" t="s">
        <v>19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203</v>
      </c>
      <c r="AU262" s="244" t="s">
        <v>82</v>
      </c>
      <c r="AV262" s="13" t="s">
        <v>80</v>
      </c>
      <c r="AW262" s="13" t="s">
        <v>34</v>
      </c>
      <c r="AX262" s="13" t="s">
        <v>72</v>
      </c>
      <c r="AY262" s="244" t="s">
        <v>190</v>
      </c>
    </row>
    <row r="263" spans="1:51" s="14" customFormat="1" ht="12">
      <c r="A263" s="14"/>
      <c r="B263" s="245"/>
      <c r="C263" s="246"/>
      <c r="D263" s="228" t="s">
        <v>203</v>
      </c>
      <c r="E263" s="247" t="s">
        <v>19</v>
      </c>
      <c r="F263" s="248" t="s">
        <v>2075</v>
      </c>
      <c r="G263" s="246"/>
      <c r="H263" s="249">
        <v>2.79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203</v>
      </c>
      <c r="AU263" s="255" t="s">
        <v>82</v>
      </c>
      <c r="AV263" s="14" t="s">
        <v>82</v>
      </c>
      <c r="AW263" s="14" t="s">
        <v>34</v>
      </c>
      <c r="AX263" s="14" t="s">
        <v>72</v>
      </c>
      <c r="AY263" s="255" t="s">
        <v>190</v>
      </c>
    </row>
    <row r="264" spans="1:51" s="13" customFormat="1" ht="12">
      <c r="A264" s="13"/>
      <c r="B264" s="235"/>
      <c r="C264" s="236"/>
      <c r="D264" s="228" t="s">
        <v>203</v>
      </c>
      <c r="E264" s="237" t="s">
        <v>19</v>
      </c>
      <c r="F264" s="238" t="s">
        <v>2076</v>
      </c>
      <c r="G264" s="236"/>
      <c r="H264" s="237" t="s">
        <v>19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203</v>
      </c>
      <c r="AU264" s="244" t="s">
        <v>82</v>
      </c>
      <c r="AV264" s="13" t="s">
        <v>80</v>
      </c>
      <c r="AW264" s="13" t="s">
        <v>34</v>
      </c>
      <c r="AX264" s="13" t="s">
        <v>72</v>
      </c>
      <c r="AY264" s="244" t="s">
        <v>190</v>
      </c>
    </row>
    <row r="265" spans="1:51" s="14" customFormat="1" ht="12">
      <c r="A265" s="14"/>
      <c r="B265" s="245"/>
      <c r="C265" s="246"/>
      <c r="D265" s="228" t="s">
        <v>203</v>
      </c>
      <c r="E265" s="247" t="s">
        <v>19</v>
      </c>
      <c r="F265" s="248" t="s">
        <v>2077</v>
      </c>
      <c r="G265" s="246"/>
      <c r="H265" s="249">
        <v>1.08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203</v>
      </c>
      <c r="AU265" s="255" t="s">
        <v>82</v>
      </c>
      <c r="AV265" s="14" t="s">
        <v>82</v>
      </c>
      <c r="AW265" s="14" t="s">
        <v>34</v>
      </c>
      <c r="AX265" s="14" t="s">
        <v>72</v>
      </c>
      <c r="AY265" s="255" t="s">
        <v>190</v>
      </c>
    </row>
    <row r="266" spans="1:51" s="15" customFormat="1" ht="12">
      <c r="A266" s="15"/>
      <c r="B266" s="256"/>
      <c r="C266" s="257"/>
      <c r="D266" s="228" t="s">
        <v>203</v>
      </c>
      <c r="E266" s="258" t="s">
        <v>19</v>
      </c>
      <c r="F266" s="259" t="s">
        <v>207</v>
      </c>
      <c r="G266" s="257"/>
      <c r="H266" s="260">
        <v>3.87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203</v>
      </c>
      <c r="AU266" s="266" t="s">
        <v>82</v>
      </c>
      <c r="AV266" s="15" t="s">
        <v>208</v>
      </c>
      <c r="AW266" s="15" t="s">
        <v>34</v>
      </c>
      <c r="AX266" s="15" t="s">
        <v>80</v>
      </c>
      <c r="AY266" s="266" t="s">
        <v>190</v>
      </c>
    </row>
    <row r="267" spans="1:65" s="2" customFormat="1" ht="21.75" customHeight="1">
      <c r="A267" s="40"/>
      <c r="B267" s="41"/>
      <c r="C267" s="215" t="s">
        <v>468</v>
      </c>
      <c r="D267" s="215" t="s">
        <v>192</v>
      </c>
      <c r="E267" s="216" t="s">
        <v>1455</v>
      </c>
      <c r="F267" s="217" t="s">
        <v>1456</v>
      </c>
      <c r="G267" s="218" t="s">
        <v>222</v>
      </c>
      <c r="H267" s="219">
        <v>3.87</v>
      </c>
      <c r="I267" s="220"/>
      <c r="J267" s="221">
        <f>ROUND(I267*H267,2)</f>
        <v>0</v>
      </c>
      <c r="K267" s="217" t="s">
        <v>196</v>
      </c>
      <c r="L267" s="46"/>
      <c r="M267" s="222" t="s">
        <v>19</v>
      </c>
      <c r="N267" s="223" t="s">
        <v>43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208</v>
      </c>
      <c r="AT267" s="226" t="s">
        <v>192</v>
      </c>
      <c r="AU267" s="226" t="s">
        <v>82</v>
      </c>
      <c r="AY267" s="19" t="s">
        <v>190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80</v>
      </c>
      <c r="BK267" s="227">
        <f>ROUND(I267*H267,2)</f>
        <v>0</v>
      </c>
      <c r="BL267" s="19" t="s">
        <v>208</v>
      </c>
      <c r="BM267" s="226" t="s">
        <v>2078</v>
      </c>
    </row>
    <row r="268" spans="1:47" s="2" customFormat="1" ht="12">
      <c r="A268" s="40"/>
      <c r="B268" s="41"/>
      <c r="C268" s="42"/>
      <c r="D268" s="228" t="s">
        <v>199</v>
      </c>
      <c r="E268" s="42"/>
      <c r="F268" s="229" t="s">
        <v>1458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199</v>
      </c>
      <c r="AU268" s="19" t="s">
        <v>82</v>
      </c>
    </row>
    <row r="269" spans="1:47" s="2" customFormat="1" ht="12">
      <c r="A269" s="40"/>
      <c r="B269" s="41"/>
      <c r="C269" s="42"/>
      <c r="D269" s="233" t="s">
        <v>201</v>
      </c>
      <c r="E269" s="42"/>
      <c r="F269" s="234" t="s">
        <v>1459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201</v>
      </c>
      <c r="AU269" s="19" t="s">
        <v>82</v>
      </c>
    </row>
    <row r="270" spans="1:51" s="13" customFormat="1" ht="12">
      <c r="A270" s="13"/>
      <c r="B270" s="235"/>
      <c r="C270" s="236"/>
      <c r="D270" s="228" t="s">
        <v>203</v>
      </c>
      <c r="E270" s="237" t="s">
        <v>19</v>
      </c>
      <c r="F270" s="238" t="s">
        <v>2079</v>
      </c>
      <c r="G270" s="236"/>
      <c r="H270" s="237" t="s">
        <v>19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203</v>
      </c>
      <c r="AU270" s="244" t="s">
        <v>82</v>
      </c>
      <c r="AV270" s="13" t="s">
        <v>80</v>
      </c>
      <c r="AW270" s="13" t="s">
        <v>34</v>
      </c>
      <c r="AX270" s="13" t="s">
        <v>72</v>
      </c>
      <c r="AY270" s="244" t="s">
        <v>190</v>
      </c>
    </row>
    <row r="271" spans="1:51" s="14" customFormat="1" ht="12">
      <c r="A271" s="14"/>
      <c r="B271" s="245"/>
      <c r="C271" s="246"/>
      <c r="D271" s="228" t="s">
        <v>203</v>
      </c>
      <c r="E271" s="247" t="s">
        <v>19</v>
      </c>
      <c r="F271" s="248" t="s">
        <v>2080</v>
      </c>
      <c r="G271" s="246"/>
      <c r="H271" s="249">
        <v>3.87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203</v>
      </c>
      <c r="AU271" s="255" t="s">
        <v>82</v>
      </c>
      <c r="AV271" s="14" t="s">
        <v>82</v>
      </c>
      <c r="AW271" s="14" t="s">
        <v>34</v>
      </c>
      <c r="AX271" s="14" t="s">
        <v>72</v>
      </c>
      <c r="AY271" s="255" t="s">
        <v>190</v>
      </c>
    </row>
    <row r="272" spans="1:51" s="15" customFormat="1" ht="12">
      <c r="A272" s="15"/>
      <c r="B272" s="256"/>
      <c r="C272" s="257"/>
      <c r="D272" s="228" t="s">
        <v>203</v>
      </c>
      <c r="E272" s="258" t="s">
        <v>19</v>
      </c>
      <c r="F272" s="259" t="s">
        <v>207</v>
      </c>
      <c r="G272" s="257"/>
      <c r="H272" s="260">
        <v>3.87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203</v>
      </c>
      <c r="AU272" s="266" t="s">
        <v>82</v>
      </c>
      <c r="AV272" s="15" t="s">
        <v>208</v>
      </c>
      <c r="AW272" s="15" t="s">
        <v>34</v>
      </c>
      <c r="AX272" s="15" t="s">
        <v>80</v>
      </c>
      <c r="AY272" s="266" t="s">
        <v>190</v>
      </c>
    </row>
    <row r="273" spans="1:65" s="2" customFormat="1" ht="16.5" customHeight="1">
      <c r="A273" s="40"/>
      <c r="B273" s="41"/>
      <c r="C273" s="268" t="s">
        <v>476</v>
      </c>
      <c r="D273" s="268" t="s">
        <v>411</v>
      </c>
      <c r="E273" s="269" t="s">
        <v>1462</v>
      </c>
      <c r="F273" s="270" t="s">
        <v>1463</v>
      </c>
      <c r="G273" s="271" t="s">
        <v>222</v>
      </c>
      <c r="H273" s="272">
        <v>3.87</v>
      </c>
      <c r="I273" s="273"/>
      <c r="J273" s="274">
        <f>ROUND(I273*H273,2)</f>
        <v>0</v>
      </c>
      <c r="K273" s="270" t="s">
        <v>196</v>
      </c>
      <c r="L273" s="275"/>
      <c r="M273" s="276" t="s">
        <v>19</v>
      </c>
      <c r="N273" s="277" t="s">
        <v>43</v>
      </c>
      <c r="O273" s="86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274</v>
      </c>
      <c r="AT273" s="226" t="s">
        <v>411</v>
      </c>
      <c r="AU273" s="226" t="s">
        <v>82</v>
      </c>
      <c r="AY273" s="19" t="s">
        <v>190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80</v>
      </c>
      <c r="BK273" s="227">
        <f>ROUND(I273*H273,2)</f>
        <v>0</v>
      </c>
      <c r="BL273" s="19" t="s">
        <v>208</v>
      </c>
      <c r="BM273" s="226" t="s">
        <v>2081</v>
      </c>
    </row>
    <row r="274" spans="1:47" s="2" customFormat="1" ht="12">
      <c r="A274" s="40"/>
      <c r="B274" s="41"/>
      <c r="C274" s="42"/>
      <c r="D274" s="228" t="s">
        <v>199</v>
      </c>
      <c r="E274" s="42"/>
      <c r="F274" s="229" t="s">
        <v>1463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199</v>
      </c>
      <c r="AU274" s="19" t="s">
        <v>82</v>
      </c>
    </row>
    <row r="275" spans="1:51" s="13" customFormat="1" ht="12">
      <c r="A275" s="13"/>
      <c r="B275" s="235"/>
      <c r="C275" s="236"/>
      <c r="D275" s="228" t="s">
        <v>203</v>
      </c>
      <c r="E275" s="237" t="s">
        <v>19</v>
      </c>
      <c r="F275" s="238" t="s">
        <v>1465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203</v>
      </c>
      <c r="AU275" s="244" t="s">
        <v>82</v>
      </c>
      <c r="AV275" s="13" t="s">
        <v>80</v>
      </c>
      <c r="AW275" s="13" t="s">
        <v>34</v>
      </c>
      <c r="AX275" s="13" t="s">
        <v>72</v>
      </c>
      <c r="AY275" s="244" t="s">
        <v>190</v>
      </c>
    </row>
    <row r="276" spans="1:51" s="14" customFormat="1" ht="12">
      <c r="A276" s="14"/>
      <c r="B276" s="245"/>
      <c r="C276" s="246"/>
      <c r="D276" s="228" t="s">
        <v>203</v>
      </c>
      <c r="E276" s="247" t="s">
        <v>19</v>
      </c>
      <c r="F276" s="248" t="s">
        <v>2080</v>
      </c>
      <c r="G276" s="246"/>
      <c r="H276" s="249">
        <v>3.87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203</v>
      </c>
      <c r="AU276" s="255" t="s">
        <v>82</v>
      </c>
      <c r="AV276" s="14" t="s">
        <v>82</v>
      </c>
      <c r="AW276" s="14" t="s">
        <v>34</v>
      </c>
      <c r="AX276" s="14" t="s">
        <v>72</v>
      </c>
      <c r="AY276" s="255" t="s">
        <v>190</v>
      </c>
    </row>
    <row r="277" spans="1:51" s="15" customFormat="1" ht="12">
      <c r="A277" s="15"/>
      <c r="B277" s="256"/>
      <c r="C277" s="257"/>
      <c r="D277" s="228" t="s">
        <v>203</v>
      </c>
      <c r="E277" s="258" t="s">
        <v>19</v>
      </c>
      <c r="F277" s="259" t="s">
        <v>207</v>
      </c>
      <c r="G277" s="257"/>
      <c r="H277" s="260">
        <v>3.87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203</v>
      </c>
      <c r="AU277" s="266" t="s">
        <v>82</v>
      </c>
      <c r="AV277" s="15" t="s">
        <v>208</v>
      </c>
      <c r="AW277" s="15" t="s">
        <v>34</v>
      </c>
      <c r="AX277" s="15" t="s">
        <v>80</v>
      </c>
      <c r="AY277" s="266" t="s">
        <v>190</v>
      </c>
    </row>
    <row r="278" spans="1:63" s="12" customFormat="1" ht="22.8" customHeight="1">
      <c r="A278" s="12"/>
      <c r="B278" s="199"/>
      <c r="C278" s="200"/>
      <c r="D278" s="201" t="s">
        <v>71</v>
      </c>
      <c r="E278" s="213" t="s">
        <v>94</v>
      </c>
      <c r="F278" s="213" t="s">
        <v>529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SUM(P279:P285)</f>
        <v>0</v>
      </c>
      <c r="Q278" s="207"/>
      <c r="R278" s="208">
        <f>SUM(R279:R285)</f>
        <v>0.14544</v>
      </c>
      <c r="S278" s="207"/>
      <c r="T278" s="209">
        <f>SUM(T279:T285)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80</v>
      </c>
      <c r="AT278" s="211" t="s">
        <v>71</v>
      </c>
      <c r="AU278" s="211" t="s">
        <v>80</v>
      </c>
      <c r="AY278" s="210" t="s">
        <v>190</v>
      </c>
      <c r="BK278" s="212">
        <f>SUM(BK279:BK285)</f>
        <v>0</v>
      </c>
    </row>
    <row r="279" spans="1:65" s="2" customFormat="1" ht="24.15" customHeight="1">
      <c r="A279" s="40"/>
      <c r="B279" s="41"/>
      <c r="C279" s="215" t="s">
        <v>530</v>
      </c>
      <c r="D279" s="215" t="s">
        <v>192</v>
      </c>
      <c r="E279" s="216" t="s">
        <v>2082</v>
      </c>
      <c r="F279" s="217" t="s">
        <v>2083</v>
      </c>
      <c r="G279" s="218" t="s">
        <v>710</v>
      </c>
      <c r="H279" s="219">
        <v>144</v>
      </c>
      <c r="I279" s="220"/>
      <c r="J279" s="221">
        <f>ROUND(I279*H279,2)</f>
        <v>0</v>
      </c>
      <c r="K279" s="217" t="s">
        <v>196</v>
      </c>
      <c r="L279" s="46"/>
      <c r="M279" s="222" t="s">
        <v>19</v>
      </c>
      <c r="N279" s="223" t="s">
        <v>43</v>
      </c>
      <c r="O279" s="86"/>
      <c r="P279" s="224">
        <f>O279*H279</f>
        <v>0</v>
      </c>
      <c r="Q279" s="224">
        <v>0.00101</v>
      </c>
      <c r="R279" s="224">
        <f>Q279*H279</f>
        <v>0.14544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208</v>
      </c>
      <c r="AT279" s="226" t="s">
        <v>192</v>
      </c>
      <c r="AU279" s="226" t="s">
        <v>82</v>
      </c>
      <c r="AY279" s="19" t="s">
        <v>190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80</v>
      </c>
      <c r="BK279" s="227">
        <f>ROUND(I279*H279,2)</f>
        <v>0</v>
      </c>
      <c r="BL279" s="19" t="s">
        <v>208</v>
      </c>
      <c r="BM279" s="226" t="s">
        <v>2084</v>
      </c>
    </row>
    <row r="280" spans="1:47" s="2" customFormat="1" ht="12">
      <c r="A280" s="40"/>
      <c r="B280" s="41"/>
      <c r="C280" s="42"/>
      <c r="D280" s="228" t="s">
        <v>199</v>
      </c>
      <c r="E280" s="42"/>
      <c r="F280" s="229" t="s">
        <v>2085</v>
      </c>
      <c r="G280" s="42"/>
      <c r="H280" s="42"/>
      <c r="I280" s="230"/>
      <c r="J280" s="42"/>
      <c r="K280" s="42"/>
      <c r="L280" s="46"/>
      <c r="M280" s="231"/>
      <c r="N280" s="23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199</v>
      </c>
      <c r="AU280" s="19" t="s">
        <v>82</v>
      </c>
    </row>
    <row r="281" spans="1:47" s="2" customFormat="1" ht="12">
      <c r="A281" s="40"/>
      <c r="B281" s="41"/>
      <c r="C281" s="42"/>
      <c r="D281" s="233" t="s">
        <v>201</v>
      </c>
      <c r="E281" s="42"/>
      <c r="F281" s="234" t="s">
        <v>2086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201</v>
      </c>
      <c r="AU281" s="19" t="s">
        <v>82</v>
      </c>
    </row>
    <row r="282" spans="1:47" s="2" customFormat="1" ht="12">
      <c r="A282" s="40"/>
      <c r="B282" s="41"/>
      <c r="C282" s="42"/>
      <c r="D282" s="228" t="s">
        <v>224</v>
      </c>
      <c r="E282" s="42"/>
      <c r="F282" s="267" t="s">
        <v>2087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224</v>
      </c>
      <c r="AU282" s="19" t="s">
        <v>82</v>
      </c>
    </row>
    <row r="283" spans="1:51" s="13" customFormat="1" ht="12">
      <c r="A283" s="13"/>
      <c r="B283" s="235"/>
      <c r="C283" s="236"/>
      <c r="D283" s="228" t="s">
        <v>203</v>
      </c>
      <c r="E283" s="237" t="s">
        <v>19</v>
      </c>
      <c r="F283" s="238" t="s">
        <v>2088</v>
      </c>
      <c r="G283" s="236"/>
      <c r="H283" s="237" t="s">
        <v>19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203</v>
      </c>
      <c r="AU283" s="244" t="s">
        <v>82</v>
      </c>
      <c r="AV283" s="13" t="s">
        <v>80</v>
      </c>
      <c r="AW283" s="13" t="s">
        <v>34</v>
      </c>
      <c r="AX283" s="13" t="s">
        <v>72</v>
      </c>
      <c r="AY283" s="244" t="s">
        <v>190</v>
      </c>
    </row>
    <row r="284" spans="1:51" s="14" customFormat="1" ht="12">
      <c r="A284" s="14"/>
      <c r="B284" s="245"/>
      <c r="C284" s="246"/>
      <c r="D284" s="228" t="s">
        <v>203</v>
      </c>
      <c r="E284" s="247" t="s">
        <v>19</v>
      </c>
      <c r="F284" s="248" t="s">
        <v>2089</v>
      </c>
      <c r="G284" s="246"/>
      <c r="H284" s="249">
        <v>144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203</v>
      </c>
      <c r="AU284" s="255" t="s">
        <v>82</v>
      </c>
      <c r="AV284" s="14" t="s">
        <v>82</v>
      </c>
      <c r="AW284" s="14" t="s">
        <v>34</v>
      </c>
      <c r="AX284" s="14" t="s">
        <v>72</v>
      </c>
      <c r="AY284" s="255" t="s">
        <v>190</v>
      </c>
    </row>
    <row r="285" spans="1:51" s="15" customFormat="1" ht="12">
      <c r="A285" s="15"/>
      <c r="B285" s="256"/>
      <c r="C285" s="257"/>
      <c r="D285" s="228" t="s">
        <v>203</v>
      </c>
      <c r="E285" s="258" t="s">
        <v>19</v>
      </c>
      <c r="F285" s="259" t="s">
        <v>207</v>
      </c>
      <c r="G285" s="257"/>
      <c r="H285" s="260">
        <v>144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6" t="s">
        <v>203</v>
      </c>
      <c r="AU285" s="266" t="s">
        <v>82</v>
      </c>
      <c r="AV285" s="15" t="s">
        <v>208</v>
      </c>
      <c r="AW285" s="15" t="s">
        <v>34</v>
      </c>
      <c r="AX285" s="15" t="s">
        <v>80</v>
      </c>
      <c r="AY285" s="266" t="s">
        <v>190</v>
      </c>
    </row>
    <row r="286" spans="1:63" s="12" customFormat="1" ht="22.8" customHeight="1">
      <c r="A286" s="12"/>
      <c r="B286" s="199"/>
      <c r="C286" s="200"/>
      <c r="D286" s="201" t="s">
        <v>71</v>
      </c>
      <c r="E286" s="213" t="s">
        <v>281</v>
      </c>
      <c r="F286" s="213" t="s">
        <v>1466</v>
      </c>
      <c r="G286" s="200"/>
      <c r="H286" s="200"/>
      <c r="I286" s="203"/>
      <c r="J286" s="214">
        <f>BK286</f>
        <v>0</v>
      </c>
      <c r="K286" s="200"/>
      <c r="L286" s="205"/>
      <c r="M286" s="206"/>
      <c r="N286" s="207"/>
      <c r="O286" s="207"/>
      <c r="P286" s="208">
        <f>P287</f>
        <v>0</v>
      </c>
      <c r="Q286" s="207"/>
      <c r="R286" s="208">
        <f>R287</f>
        <v>0</v>
      </c>
      <c r="S286" s="207"/>
      <c r="T286" s="209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0" t="s">
        <v>80</v>
      </c>
      <c r="AT286" s="211" t="s">
        <v>71</v>
      </c>
      <c r="AU286" s="211" t="s">
        <v>80</v>
      </c>
      <c r="AY286" s="210" t="s">
        <v>190</v>
      </c>
      <c r="BK286" s="212">
        <f>BK287</f>
        <v>0</v>
      </c>
    </row>
    <row r="287" spans="1:63" s="12" customFormat="1" ht="20.85" customHeight="1">
      <c r="A287" s="12"/>
      <c r="B287" s="199"/>
      <c r="C287" s="200"/>
      <c r="D287" s="201" t="s">
        <v>71</v>
      </c>
      <c r="E287" s="213" t="s">
        <v>1467</v>
      </c>
      <c r="F287" s="213" t="s">
        <v>1468</v>
      </c>
      <c r="G287" s="200"/>
      <c r="H287" s="200"/>
      <c r="I287" s="203"/>
      <c r="J287" s="214">
        <f>BK287</f>
        <v>0</v>
      </c>
      <c r="K287" s="200"/>
      <c r="L287" s="205"/>
      <c r="M287" s="206"/>
      <c r="N287" s="207"/>
      <c r="O287" s="207"/>
      <c r="P287" s="208">
        <f>SUM(P288:P290)</f>
        <v>0</v>
      </c>
      <c r="Q287" s="207"/>
      <c r="R287" s="208">
        <f>SUM(R288:R290)</f>
        <v>0</v>
      </c>
      <c r="S287" s="207"/>
      <c r="T287" s="209">
        <f>SUM(T288:T290)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0" t="s">
        <v>80</v>
      </c>
      <c r="AT287" s="211" t="s">
        <v>71</v>
      </c>
      <c r="AU287" s="211" t="s">
        <v>82</v>
      </c>
      <c r="AY287" s="210" t="s">
        <v>190</v>
      </c>
      <c r="BK287" s="212">
        <f>SUM(BK288:BK290)</f>
        <v>0</v>
      </c>
    </row>
    <row r="288" spans="1:65" s="2" customFormat="1" ht="24.15" customHeight="1">
      <c r="A288" s="40"/>
      <c r="B288" s="41"/>
      <c r="C288" s="215" t="s">
        <v>493</v>
      </c>
      <c r="D288" s="215" t="s">
        <v>192</v>
      </c>
      <c r="E288" s="216" t="s">
        <v>1469</v>
      </c>
      <c r="F288" s="217" t="s">
        <v>1470</v>
      </c>
      <c r="G288" s="218" t="s">
        <v>380</v>
      </c>
      <c r="H288" s="219">
        <v>5.449</v>
      </c>
      <c r="I288" s="220"/>
      <c r="J288" s="221">
        <f>ROUND(I288*H288,2)</f>
        <v>0</v>
      </c>
      <c r="K288" s="217" t="s">
        <v>196</v>
      </c>
      <c r="L288" s="46"/>
      <c r="M288" s="222" t="s">
        <v>19</v>
      </c>
      <c r="N288" s="223" t="s">
        <v>43</v>
      </c>
      <c r="O288" s="86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208</v>
      </c>
      <c r="AT288" s="226" t="s">
        <v>192</v>
      </c>
      <c r="AU288" s="226" t="s">
        <v>94</v>
      </c>
      <c r="AY288" s="19" t="s">
        <v>190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80</v>
      </c>
      <c r="BK288" s="227">
        <f>ROUND(I288*H288,2)</f>
        <v>0</v>
      </c>
      <c r="BL288" s="19" t="s">
        <v>208</v>
      </c>
      <c r="BM288" s="226" t="s">
        <v>2090</v>
      </c>
    </row>
    <row r="289" spans="1:47" s="2" customFormat="1" ht="12">
      <c r="A289" s="40"/>
      <c r="B289" s="41"/>
      <c r="C289" s="42"/>
      <c r="D289" s="228" t="s">
        <v>199</v>
      </c>
      <c r="E289" s="42"/>
      <c r="F289" s="229" t="s">
        <v>1472</v>
      </c>
      <c r="G289" s="42"/>
      <c r="H289" s="42"/>
      <c r="I289" s="230"/>
      <c r="J289" s="42"/>
      <c r="K289" s="42"/>
      <c r="L289" s="46"/>
      <c r="M289" s="231"/>
      <c r="N289" s="232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199</v>
      </c>
      <c r="AU289" s="19" t="s">
        <v>94</v>
      </c>
    </row>
    <row r="290" spans="1:47" s="2" customFormat="1" ht="12">
      <c r="A290" s="40"/>
      <c r="B290" s="41"/>
      <c r="C290" s="42"/>
      <c r="D290" s="233" t="s">
        <v>201</v>
      </c>
      <c r="E290" s="42"/>
      <c r="F290" s="234" t="s">
        <v>1473</v>
      </c>
      <c r="G290" s="42"/>
      <c r="H290" s="42"/>
      <c r="I290" s="230"/>
      <c r="J290" s="42"/>
      <c r="K290" s="42"/>
      <c r="L290" s="46"/>
      <c r="M290" s="231"/>
      <c r="N290" s="232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201</v>
      </c>
      <c r="AU290" s="19" t="s">
        <v>94</v>
      </c>
    </row>
    <row r="291" spans="1:63" s="12" customFormat="1" ht="25.9" customHeight="1">
      <c r="A291" s="12"/>
      <c r="B291" s="199"/>
      <c r="C291" s="200"/>
      <c r="D291" s="201" t="s">
        <v>71</v>
      </c>
      <c r="E291" s="202" t="s">
        <v>898</v>
      </c>
      <c r="F291" s="202" t="s">
        <v>1474</v>
      </c>
      <c r="G291" s="200"/>
      <c r="H291" s="200"/>
      <c r="I291" s="203"/>
      <c r="J291" s="204">
        <f>BK291</f>
        <v>0</v>
      </c>
      <c r="K291" s="200"/>
      <c r="L291" s="205"/>
      <c r="M291" s="206"/>
      <c r="N291" s="207"/>
      <c r="O291" s="207"/>
      <c r="P291" s="208">
        <f>P292</f>
        <v>0</v>
      </c>
      <c r="Q291" s="207"/>
      <c r="R291" s="208">
        <f>R292</f>
        <v>0.00701</v>
      </c>
      <c r="S291" s="207"/>
      <c r="T291" s="209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0" t="s">
        <v>82</v>
      </c>
      <c r="AT291" s="211" t="s">
        <v>71</v>
      </c>
      <c r="AU291" s="211" t="s">
        <v>72</v>
      </c>
      <c r="AY291" s="210" t="s">
        <v>190</v>
      </c>
      <c r="BK291" s="212">
        <f>BK292</f>
        <v>0</v>
      </c>
    </row>
    <row r="292" spans="1:63" s="12" customFormat="1" ht="22.8" customHeight="1">
      <c r="A292" s="12"/>
      <c r="B292" s="199"/>
      <c r="C292" s="200"/>
      <c r="D292" s="201" t="s">
        <v>71</v>
      </c>
      <c r="E292" s="213" t="s">
        <v>1475</v>
      </c>
      <c r="F292" s="213" t="s">
        <v>1476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SUM(P293:P307)</f>
        <v>0</v>
      </c>
      <c r="Q292" s="207"/>
      <c r="R292" s="208">
        <f>SUM(R293:R307)</f>
        <v>0.00701</v>
      </c>
      <c r="S292" s="207"/>
      <c r="T292" s="209">
        <f>SUM(T293:T307)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0" t="s">
        <v>82</v>
      </c>
      <c r="AT292" s="211" t="s">
        <v>71</v>
      </c>
      <c r="AU292" s="211" t="s">
        <v>80</v>
      </c>
      <c r="AY292" s="210" t="s">
        <v>190</v>
      </c>
      <c r="BK292" s="212">
        <f>SUM(BK293:BK307)</f>
        <v>0</v>
      </c>
    </row>
    <row r="293" spans="1:65" s="2" customFormat="1" ht="24.15" customHeight="1">
      <c r="A293" s="40"/>
      <c r="B293" s="41"/>
      <c r="C293" s="215" t="s">
        <v>504</v>
      </c>
      <c r="D293" s="215" t="s">
        <v>192</v>
      </c>
      <c r="E293" s="216" t="s">
        <v>1477</v>
      </c>
      <c r="F293" s="217" t="s">
        <v>1478</v>
      </c>
      <c r="G293" s="218" t="s">
        <v>710</v>
      </c>
      <c r="H293" s="219">
        <v>139.5</v>
      </c>
      <c r="I293" s="220"/>
      <c r="J293" s="221">
        <f>ROUND(I293*H293,2)</f>
        <v>0</v>
      </c>
      <c r="K293" s="217" t="s">
        <v>196</v>
      </c>
      <c r="L293" s="46"/>
      <c r="M293" s="222" t="s">
        <v>19</v>
      </c>
      <c r="N293" s="223" t="s">
        <v>43</v>
      </c>
      <c r="O293" s="86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197</v>
      </c>
      <c r="AT293" s="226" t="s">
        <v>192</v>
      </c>
      <c r="AU293" s="226" t="s">
        <v>82</v>
      </c>
      <c r="AY293" s="19" t="s">
        <v>190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80</v>
      </c>
      <c r="BK293" s="227">
        <f>ROUND(I293*H293,2)</f>
        <v>0</v>
      </c>
      <c r="BL293" s="19" t="s">
        <v>197</v>
      </c>
      <c r="BM293" s="226" t="s">
        <v>2091</v>
      </c>
    </row>
    <row r="294" spans="1:47" s="2" customFormat="1" ht="12">
      <c r="A294" s="40"/>
      <c r="B294" s="41"/>
      <c r="C294" s="42"/>
      <c r="D294" s="228" t="s">
        <v>199</v>
      </c>
      <c r="E294" s="42"/>
      <c r="F294" s="229" t="s">
        <v>1480</v>
      </c>
      <c r="G294" s="42"/>
      <c r="H294" s="42"/>
      <c r="I294" s="230"/>
      <c r="J294" s="42"/>
      <c r="K294" s="42"/>
      <c r="L294" s="46"/>
      <c r="M294" s="231"/>
      <c r="N294" s="23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199</v>
      </c>
      <c r="AU294" s="19" t="s">
        <v>82</v>
      </c>
    </row>
    <row r="295" spans="1:47" s="2" customFormat="1" ht="12">
      <c r="A295" s="40"/>
      <c r="B295" s="41"/>
      <c r="C295" s="42"/>
      <c r="D295" s="233" t="s">
        <v>201</v>
      </c>
      <c r="E295" s="42"/>
      <c r="F295" s="234" t="s">
        <v>1481</v>
      </c>
      <c r="G295" s="42"/>
      <c r="H295" s="42"/>
      <c r="I295" s="230"/>
      <c r="J295" s="42"/>
      <c r="K295" s="42"/>
      <c r="L295" s="46"/>
      <c r="M295" s="231"/>
      <c r="N295" s="232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201</v>
      </c>
      <c r="AU295" s="19" t="s">
        <v>82</v>
      </c>
    </row>
    <row r="296" spans="1:51" s="13" customFormat="1" ht="12">
      <c r="A296" s="13"/>
      <c r="B296" s="235"/>
      <c r="C296" s="236"/>
      <c r="D296" s="228" t="s">
        <v>203</v>
      </c>
      <c r="E296" s="237" t="s">
        <v>19</v>
      </c>
      <c r="F296" s="238" t="s">
        <v>1990</v>
      </c>
      <c r="G296" s="236"/>
      <c r="H296" s="237" t="s">
        <v>19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203</v>
      </c>
      <c r="AU296" s="244" t="s">
        <v>82</v>
      </c>
      <c r="AV296" s="13" t="s">
        <v>80</v>
      </c>
      <c r="AW296" s="13" t="s">
        <v>34</v>
      </c>
      <c r="AX296" s="13" t="s">
        <v>72</v>
      </c>
      <c r="AY296" s="244" t="s">
        <v>190</v>
      </c>
    </row>
    <row r="297" spans="1:51" s="13" customFormat="1" ht="12">
      <c r="A297" s="13"/>
      <c r="B297" s="235"/>
      <c r="C297" s="236"/>
      <c r="D297" s="228" t="s">
        <v>203</v>
      </c>
      <c r="E297" s="237" t="s">
        <v>19</v>
      </c>
      <c r="F297" s="238" t="s">
        <v>1482</v>
      </c>
      <c r="G297" s="236"/>
      <c r="H297" s="237" t="s">
        <v>19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203</v>
      </c>
      <c r="AU297" s="244" t="s">
        <v>82</v>
      </c>
      <c r="AV297" s="13" t="s">
        <v>80</v>
      </c>
      <c r="AW297" s="13" t="s">
        <v>34</v>
      </c>
      <c r="AX297" s="13" t="s">
        <v>72</v>
      </c>
      <c r="AY297" s="244" t="s">
        <v>190</v>
      </c>
    </row>
    <row r="298" spans="1:51" s="14" customFormat="1" ht="12">
      <c r="A298" s="14"/>
      <c r="B298" s="245"/>
      <c r="C298" s="246"/>
      <c r="D298" s="228" t="s">
        <v>203</v>
      </c>
      <c r="E298" s="247" t="s">
        <v>19</v>
      </c>
      <c r="F298" s="248" t="s">
        <v>2092</v>
      </c>
      <c r="G298" s="246"/>
      <c r="H298" s="249">
        <v>139.5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203</v>
      </c>
      <c r="AU298" s="255" t="s">
        <v>82</v>
      </c>
      <c r="AV298" s="14" t="s">
        <v>82</v>
      </c>
      <c r="AW298" s="14" t="s">
        <v>34</v>
      </c>
      <c r="AX298" s="14" t="s">
        <v>72</v>
      </c>
      <c r="AY298" s="255" t="s">
        <v>190</v>
      </c>
    </row>
    <row r="299" spans="1:51" s="15" customFormat="1" ht="12">
      <c r="A299" s="15"/>
      <c r="B299" s="256"/>
      <c r="C299" s="257"/>
      <c r="D299" s="228" t="s">
        <v>203</v>
      </c>
      <c r="E299" s="258" t="s">
        <v>19</v>
      </c>
      <c r="F299" s="259" t="s">
        <v>207</v>
      </c>
      <c r="G299" s="257"/>
      <c r="H299" s="260">
        <v>139.5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6" t="s">
        <v>203</v>
      </c>
      <c r="AU299" s="266" t="s">
        <v>82</v>
      </c>
      <c r="AV299" s="15" t="s">
        <v>208</v>
      </c>
      <c r="AW299" s="15" t="s">
        <v>34</v>
      </c>
      <c r="AX299" s="15" t="s">
        <v>80</v>
      </c>
      <c r="AY299" s="266" t="s">
        <v>190</v>
      </c>
    </row>
    <row r="300" spans="1:65" s="2" customFormat="1" ht="16.5" customHeight="1">
      <c r="A300" s="40"/>
      <c r="B300" s="41"/>
      <c r="C300" s="268" t="s">
        <v>512</v>
      </c>
      <c r="D300" s="268" t="s">
        <v>411</v>
      </c>
      <c r="E300" s="269" t="s">
        <v>1484</v>
      </c>
      <c r="F300" s="270" t="s">
        <v>1485</v>
      </c>
      <c r="G300" s="271" t="s">
        <v>222</v>
      </c>
      <c r="H300" s="272">
        <v>0.701</v>
      </c>
      <c r="I300" s="273"/>
      <c r="J300" s="274">
        <f>ROUND(I300*H300,2)</f>
        <v>0</v>
      </c>
      <c r="K300" s="270" t="s">
        <v>19</v>
      </c>
      <c r="L300" s="275"/>
      <c r="M300" s="276" t="s">
        <v>19</v>
      </c>
      <c r="N300" s="277" t="s">
        <v>43</v>
      </c>
      <c r="O300" s="86"/>
      <c r="P300" s="224">
        <f>O300*H300</f>
        <v>0</v>
      </c>
      <c r="Q300" s="224">
        <v>0.01</v>
      </c>
      <c r="R300" s="224">
        <f>Q300*H300</f>
        <v>0.00701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483</v>
      </c>
      <c r="AT300" s="226" t="s">
        <v>411</v>
      </c>
      <c r="AU300" s="226" t="s">
        <v>82</v>
      </c>
      <c r="AY300" s="19" t="s">
        <v>190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80</v>
      </c>
      <c r="BK300" s="227">
        <f>ROUND(I300*H300,2)</f>
        <v>0</v>
      </c>
      <c r="BL300" s="19" t="s">
        <v>197</v>
      </c>
      <c r="BM300" s="226" t="s">
        <v>2093</v>
      </c>
    </row>
    <row r="301" spans="1:47" s="2" customFormat="1" ht="12">
      <c r="A301" s="40"/>
      <c r="B301" s="41"/>
      <c r="C301" s="42"/>
      <c r="D301" s="228" t="s">
        <v>199</v>
      </c>
      <c r="E301" s="42"/>
      <c r="F301" s="229" t="s">
        <v>1487</v>
      </c>
      <c r="G301" s="42"/>
      <c r="H301" s="42"/>
      <c r="I301" s="230"/>
      <c r="J301" s="42"/>
      <c r="K301" s="42"/>
      <c r="L301" s="46"/>
      <c r="M301" s="231"/>
      <c r="N301" s="232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199</v>
      </c>
      <c r="AU301" s="19" t="s">
        <v>82</v>
      </c>
    </row>
    <row r="302" spans="1:51" s="13" customFormat="1" ht="12">
      <c r="A302" s="13"/>
      <c r="B302" s="235"/>
      <c r="C302" s="236"/>
      <c r="D302" s="228" t="s">
        <v>203</v>
      </c>
      <c r="E302" s="237" t="s">
        <v>19</v>
      </c>
      <c r="F302" s="238" t="s">
        <v>1488</v>
      </c>
      <c r="G302" s="236"/>
      <c r="H302" s="237" t="s">
        <v>19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203</v>
      </c>
      <c r="AU302" s="244" t="s">
        <v>82</v>
      </c>
      <c r="AV302" s="13" t="s">
        <v>80</v>
      </c>
      <c r="AW302" s="13" t="s">
        <v>34</v>
      </c>
      <c r="AX302" s="13" t="s">
        <v>72</v>
      </c>
      <c r="AY302" s="244" t="s">
        <v>190</v>
      </c>
    </row>
    <row r="303" spans="1:51" s="14" customFormat="1" ht="12">
      <c r="A303" s="14"/>
      <c r="B303" s="245"/>
      <c r="C303" s="246"/>
      <c r="D303" s="228" t="s">
        <v>203</v>
      </c>
      <c r="E303" s="247" t="s">
        <v>19</v>
      </c>
      <c r="F303" s="248" t="s">
        <v>2094</v>
      </c>
      <c r="G303" s="246"/>
      <c r="H303" s="249">
        <v>0.701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203</v>
      </c>
      <c r="AU303" s="255" t="s">
        <v>82</v>
      </c>
      <c r="AV303" s="14" t="s">
        <v>82</v>
      </c>
      <c r="AW303" s="14" t="s">
        <v>34</v>
      </c>
      <c r="AX303" s="14" t="s">
        <v>72</v>
      </c>
      <c r="AY303" s="255" t="s">
        <v>190</v>
      </c>
    </row>
    <row r="304" spans="1:51" s="15" customFormat="1" ht="12">
      <c r="A304" s="15"/>
      <c r="B304" s="256"/>
      <c r="C304" s="257"/>
      <c r="D304" s="228" t="s">
        <v>203</v>
      </c>
      <c r="E304" s="258" t="s">
        <v>19</v>
      </c>
      <c r="F304" s="259" t="s">
        <v>207</v>
      </c>
      <c r="G304" s="257"/>
      <c r="H304" s="260">
        <v>0.701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6" t="s">
        <v>203</v>
      </c>
      <c r="AU304" s="266" t="s">
        <v>82</v>
      </c>
      <c r="AV304" s="15" t="s">
        <v>208</v>
      </c>
      <c r="AW304" s="15" t="s">
        <v>34</v>
      </c>
      <c r="AX304" s="15" t="s">
        <v>80</v>
      </c>
      <c r="AY304" s="266" t="s">
        <v>190</v>
      </c>
    </row>
    <row r="305" spans="1:65" s="2" customFormat="1" ht="24.15" customHeight="1">
      <c r="A305" s="40"/>
      <c r="B305" s="41"/>
      <c r="C305" s="215" t="s">
        <v>521</v>
      </c>
      <c r="D305" s="215" t="s">
        <v>192</v>
      </c>
      <c r="E305" s="216" t="s">
        <v>1490</v>
      </c>
      <c r="F305" s="217" t="s">
        <v>1491</v>
      </c>
      <c r="G305" s="218" t="s">
        <v>380</v>
      </c>
      <c r="H305" s="219">
        <v>0.007</v>
      </c>
      <c r="I305" s="220"/>
      <c r="J305" s="221">
        <f>ROUND(I305*H305,2)</f>
        <v>0</v>
      </c>
      <c r="K305" s="217" t="s">
        <v>196</v>
      </c>
      <c r="L305" s="46"/>
      <c r="M305" s="222" t="s">
        <v>19</v>
      </c>
      <c r="N305" s="223" t="s">
        <v>43</v>
      </c>
      <c r="O305" s="86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6" t="s">
        <v>197</v>
      </c>
      <c r="AT305" s="226" t="s">
        <v>192</v>
      </c>
      <c r="AU305" s="226" t="s">
        <v>82</v>
      </c>
      <c r="AY305" s="19" t="s">
        <v>190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80</v>
      </c>
      <c r="BK305" s="227">
        <f>ROUND(I305*H305,2)</f>
        <v>0</v>
      </c>
      <c r="BL305" s="19" t="s">
        <v>197</v>
      </c>
      <c r="BM305" s="226" t="s">
        <v>2095</v>
      </c>
    </row>
    <row r="306" spans="1:47" s="2" customFormat="1" ht="12">
      <c r="A306" s="40"/>
      <c r="B306" s="41"/>
      <c r="C306" s="42"/>
      <c r="D306" s="228" t="s">
        <v>199</v>
      </c>
      <c r="E306" s="42"/>
      <c r="F306" s="229" t="s">
        <v>1493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199</v>
      </c>
      <c r="AU306" s="19" t="s">
        <v>82</v>
      </c>
    </row>
    <row r="307" spans="1:47" s="2" customFormat="1" ht="12">
      <c r="A307" s="40"/>
      <c r="B307" s="41"/>
      <c r="C307" s="42"/>
      <c r="D307" s="233" t="s">
        <v>201</v>
      </c>
      <c r="E307" s="42"/>
      <c r="F307" s="234" t="s">
        <v>1494</v>
      </c>
      <c r="G307" s="42"/>
      <c r="H307" s="42"/>
      <c r="I307" s="230"/>
      <c r="J307" s="42"/>
      <c r="K307" s="42"/>
      <c r="L307" s="46"/>
      <c r="M307" s="281"/>
      <c r="N307" s="282"/>
      <c r="O307" s="283"/>
      <c r="P307" s="283"/>
      <c r="Q307" s="283"/>
      <c r="R307" s="283"/>
      <c r="S307" s="283"/>
      <c r="T307" s="284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201</v>
      </c>
      <c r="AU307" s="19" t="s">
        <v>82</v>
      </c>
    </row>
    <row r="308" spans="1:31" s="2" customFormat="1" ht="6.95" customHeight="1">
      <c r="A308" s="40"/>
      <c r="B308" s="61"/>
      <c r="C308" s="62"/>
      <c r="D308" s="62"/>
      <c r="E308" s="62"/>
      <c r="F308" s="62"/>
      <c r="G308" s="62"/>
      <c r="H308" s="62"/>
      <c r="I308" s="62"/>
      <c r="J308" s="62"/>
      <c r="K308" s="62"/>
      <c r="L308" s="46"/>
      <c r="M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</row>
  </sheetData>
  <sheetProtection password="CC35" sheet="1" objects="1" scenarios="1" formatColumns="0" formatRows="0" autoFilter="0"/>
  <autoFilter ref="C91:K3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4_01/183101115"/>
    <hyperlink ref="F103" r:id="rId2" display="https://podminky.urs.cz/item/CS_URS_2024_01/183111114"/>
    <hyperlink ref="F110" r:id="rId3" display="https://podminky.urs.cz/item/CS_URS_2024_01/184102113"/>
    <hyperlink ref="F146" r:id="rId4" display="https://podminky.urs.cz/item/CS_URS_2024_01/184102211"/>
    <hyperlink ref="F172" r:id="rId5" display="https://podminky.urs.cz/item/CS_URS_2024_01/184215133"/>
    <hyperlink ref="F194" r:id="rId6" display="https://podminky.urs.cz/item/CS_URS_2024_01/184215411"/>
    <hyperlink ref="F201" r:id="rId7" display="https://podminky.urs.cz/item/CS_URS_2024_01/184501141"/>
    <hyperlink ref="F221" r:id="rId8" display="https://podminky.urs.cz/item/CS_URS_2024_01/184813111"/>
    <hyperlink ref="F233" r:id="rId9" display="https://podminky.urs.cz/item/CS_URS_2024_01/184911431"/>
    <hyperlink ref="F259" r:id="rId10" display="https://podminky.urs.cz/item/CS_URS_2024_01/185804311"/>
    <hyperlink ref="F269" r:id="rId11" display="https://podminky.urs.cz/item/CS_URS_2024_01/185851121"/>
    <hyperlink ref="F281" r:id="rId12" display="https://podminky.urs.cz/item/CS_URS_2024_01/348951251"/>
    <hyperlink ref="F290" r:id="rId13" display="https://podminky.urs.cz/item/CS_URS_2024_01/998231311"/>
    <hyperlink ref="F295" r:id="rId14" display="https://podminky.urs.cz/item/CS_URS_2024_01/762113110"/>
    <hyperlink ref="F307" r:id="rId15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2096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ROUND((SUM(BE93:BE136)),2)</f>
        <v>0</v>
      </c>
      <c r="G37" s="40"/>
      <c r="H37" s="40"/>
      <c r="I37" s="160">
        <v>0.21</v>
      </c>
      <c r="J37" s="159">
        <f>ROUND(((SUM(BE93:BE136))*I37),2)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ROUND((SUM(BF93:BF136)),2)</f>
        <v>0</v>
      </c>
      <c r="G38" s="40"/>
      <c r="H38" s="40"/>
      <c r="I38" s="160">
        <v>0.15</v>
      </c>
      <c r="J38" s="159">
        <f>ROUND(((SUM(BF93:BF136))*I38),2)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ROUND((SUM(BG93:BG136)),2)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ROUND((SUM(BH93:BH136)),2)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ROUND((SUM(BI93:BI136)),2)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1988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05.1.1 -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1988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05.1.1 -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SUM(P96:P136)</f>
        <v>0</v>
      </c>
      <c r="Q95" s="207"/>
      <c r="R95" s="208">
        <f>SUM(R96:R136)</f>
        <v>0</v>
      </c>
      <c r="S95" s="207"/>
      <c r="T95" s="209">
        <f>SUM(T96:T136)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SUM(BK96:BK136)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93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2097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2099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3" customFormat="1" ht="12">
      <c r="A101" s="13"/>
      <c r="B101" s="235"/>
      <c r="C101" s="236"/>
      <c r="D101" s="228" t="s">
        <v>203</v>
      </c>
      <c r="E101" s="237" t="s">
        <v>19</v>
      </c>
      <c r="F101" s="238" t="s">
        <v>1510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203</v>
      </c>
      <c r="AU101" s="244" t="s">
        <v>82</v>
      </c>
      <c r="AV101" s="13" t="s">
        <v>80</v>
      </c>
      <c r="AW101" s="13" t="s">
        <v>34</v>
      </c>
      <c r="AX101" s="13" t="s">
        <v>72</v>
      </c>
      <c r="AY101" s="244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2100</v>
      </c>
      <c r="G102" s="246"/>
      <c r="H102" s="249">
        <v>93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5" customFormat="1" ht="12">
      <c r="A103" s="15"/>
      <c r="B103" s="256"/>
      <c r="C103" s="257"/>
      <c r="D103" s="228" t="s">
        <v>203</v>
      </c>
      <c r="E103" s="258" t="s">
        <v>19</v>
      </c>
      <c r="F103" s="259" t="s">
        <v>207</v>
      </c>
      <c r="G103" s="257"/>
      <c r="H103" s="260">
        <v>93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203</v>
      </c>
      <c r="AU103" s="266" t="s">
        <v>82</v>
      </c>
      <c r="AV103" s="15" t="s">
        <v>208</v>
      </c>
      <c r="AW103" s="15" t="s">
        <v>34</v>
      </c>
      <c r="AX103" s="15" t="s">
        <v>80</v>
      </c>
      <c r="AY103" s="266" t="s">
        <v>190</v>
      </c>
    </row>
    <row r="104" spans="1:65" s="2" customFormat="1" ht="24.15" customHeight="1">
      <c r="A104" s="40"/>
      <c r="B104" s="41"/>
      <c r="C104" s="215" t="s">
        <v>8</v>
      </c>
      <c r="D104" s="215" t="s">
        <v>192</v>
      </c>
      <c r="E104" s="216" t="s">
        <v>2101</v>
      </c>
      <c r="F104" s="217" t="s">
        <v>2102</v>
      </c>
      <c r="G104" s="218" t="s">
        <v>1953</v>
      </c>
      <c r="H104" s="219">
        <v>0.037</v>
      </c>
      <c r="I104" s="220"/>
      <c r="J104" s="221">
        <f>ROUND(I104*H104,2)</f>
        <v>0</v>
      </c>
      <c r="K104" s="217" t="s">
        <v>196</v>
      </c>
      <c r="L104" s="46"/>
      <c r="M104" s="222" t="s">
        <v>19</v>
      </c>
      <c r="N104" s="223" t="s">
        <v>43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208</v>
      </c>
      <c r="AT104" s="226" t="s">
        <v>192</v>
      </c>
      <c r="AU104" s="226" t="s">
        <v>82</v>
      </c>
      <c r="AY104" s="19" t="s">
        <v>190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208</v>
      </c>
      <c r="BM104" s="226" t="s">
        <v>2103</v>
      </c>
    </row>
    <row r="105" spans="1:47" s="2" customFormat="1" ht="12">
      <c r="A105" s="40"/>
      <c r="B105" s="41"/>
      <c r="C105" s="42"/>
      <c r="D105" s="228" t="s">
        <v>199</v>
      </c>
      <c r="E105" s="42"/>
      <c r="F105" s="229" t="s">
        <v>2104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199</v>
      </c>
      <c r="AU105" s="19" t="s">
        <v>82</v>
      </c>
    </row>
    <row r="106" spans="1:47" s="2" customFormat="1" ht="12">
      <c r="A106" s="40"/>
      <c r="B106" s="41"/>
      <c r="C106" s="42"/>
      <c r="D106" s="233" t="s">
        <v>201</v>
      </c>
      <c r="E106" s="42"/>
      <c r="F106" s="234" t="s">
        <v>2105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201</v>
      </c>
      <c r="AU106" s="19" t="s">
        <v>82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2098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2106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2107</v>
      </c>
      <c r="G109" s="246"/>
      <c r="H109" s="249">
        <v>0.037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0.037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197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0.279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2108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2098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1518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2109</v>
      </c>
      <c r="G116" s="246"/>
      <c r="H116" s="249">
        <v>0.279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0.279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7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30.96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2110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2098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2111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2112</v>
      </c>
      <c r="G123" s="246"/>
      <c r="H123" s="249">
        <v>22.32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2113</v>
      </c>
      <c r="G124" s="246"/>
      <c r="H124" s="249">
        <v>8.64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30.96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21.75" customHeight="1">
      <c r="A126" s="40"/>
      <c r="B126" s="41"/>
      <c r="C126" s="215" t="s">
        <v>401</v>
      </c>
      <c r="D126" s="215" t="s">
        <v>192</v>
      </c>
      <c r="E126" s="216" t="s">
        <v>1455</v>
      </c>
      <c r="F126" s="217" t="s">
        <v>1456</v>
      </c>
      <c r="G126" s="218" t="s">
        <v>222</v>
      </c>
      <c r="H126" s="219">
        <v>30.96</v>
      </c>
      <c r="I126" s="220"/>
      <c r="J126" s="221">
        <f>ROUND(I126*H126,2)</f>
        <v>0</v>
      </c>
      <c r="K126" s="217" t="s">
        <v>196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208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208</v>
      </c>
      <c r="BM126" s="226" t="s">
        <v>2114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1458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33" t="s">
        <v>201</v>
      </c>
      <c r="E128" s="42"/>
      <c r="F128" s="234" t="s">
        <v>1459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201</v>
      </c>
      <c r="AU128" s="19" t="s">
        <v>82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2115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2116</v>
      </c>
      <c r="G130" s="246"/>
      <c r="H130" s="249">
        <v>30.96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30.96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16.5" customHeight="1">
      <c r="A132" s="40"/>
      <c r="B132" s="41"/>
      <c r="C132" s="268" t="s">
        <v>410</v>
      </c>
      <c r="D132" s="268" t="s">
        <v>411</v>
      </c>
      <c r="E132" s="269" t="s">
        <v>1462</v>
      </c>
      <c r="F132" s="270" t="s">
        <v>1463</v>
      </c>
      <c r="G132" s="271" t="s">
        <v>222</v>
      </c>
      <c r="H132" s="272">
        <v>30.96</v>
      </c>
      <c r="I132" s="273"/>
      <c r="J132" s="274">
        <f>ROUND(I132*H132,2)</f>
        <v>0</v>
      </c>
      <c r="K132" s="270" t="s">
        <v>196</v>
      </c>
      <c r="L132" s="275"/>
      <c r="M132" s="276" t="s">
        <v>19</v>
      </c>
      <c r="N132" s="277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274</v>
      </c>
      <c r="AT132" s="226" t="s">
        <v>411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2117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1463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51" s="13" customFormat="1" ht="12">
      <c r="A134" s="13"/>
      <c r="B134" s="235"/>
      <c r="C134" s="236"/>
      <c r="D134" s="228" t="s">
        <v>203</v>
      </c>
      <c r="E134" s="237" t="s">
        <v>19</v>
      </c>
      <c r="F134" s="238" t="s">
        <v>1465</v>
      </c>
      <c r="G134" s="236"/>
      <c r="H134" s="237" t="s">
        <v>19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203</v>
      </c>
      <c r="AU134" s="244" t="s">
        <v>82</v>
      </c>
      <c r="AV134" s="13" t="s">
        <v>80</v>
      </c>
      <c r="AW134" s="13" t="s">
        <v>34</v>
      </c>
      <c r="AX134" s="13" t="s">
        <v>72</v>
      </c>
      <c r="AY134" s="244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2116</v>
      </c>
      <c r="G135" s="246"/>
      <c r="H135" s="249">
        <v>30.96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5" customFormat="1" ht="12">
      <c r="A136" s="15"/>
      <c r="B136" s="256"/>
      <c r="C136" s="257"/>
      <c r="D136" s="228" t="s">
        <v>203</v>
      </c>
      <c r="E136" s="258" t="s">
        <v>19</v>
      </c>
      <c r="F136" s="259" t="s">
        <v>207</v>
      </c>
      <c r="G136" s="257"/>
      <c r="H136" s="260">
        <v>30.96</v>
      </c>
      <c r="I136" s="261"/>
      <c r="J136" s="257"/>
      <c r="K136" s="257"/>
      <c r="L136" s="262"/>
      <c r="M136" s="278"/>
      <c r="N136" s="279"/>
      <c r="O136" s="279"/>
      <c r="P136" s="279"/>
      <c r="Q136" s="279"/>
      <c r="R136" s="279"/>
      <c r="S136" s="279"/>
      <c r="T136" s="28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203</v>
      </c>
      <c r="AU136" s="266" t="s">
        <v>82</v>
      </c>
      <c r="AV136" s="15" t="s">
        <v>208</v>
      </c>
      <c r="AW136" s="15" t="s">
        <v>34</v>
      </c>
      <c r="AX136" s="15" t="s">
        <v>80</v>
      </c>
      <c r="AY136" s="266" t="s">
        <v>190</v>
      </c>
    </row>
    <row r="137" spans="1:31" s="2" customFormat="1" ht="6.95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password="CC35" sheet="1" objects="1" scenarios="1" formatColumns="0" formatRows="0" autoFilter="0"/>
  <autoFilter ref="C92:K13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6" r:id="rId2" display="https://podminky.urs.cz/item/CS_URS_2024_01/184851616"/>
    <hyperlink ref="F113" r:id="rId3" display="https://podminky.urs.cz/item/CS_URS_2024_01/184851716"/>
    <hyperlink ref="F120" r:id="rId4" display="https://podminky.urs.cz/item/CS_URS_2024_01/185804311"/>
    <hyperlink ref="F128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2118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1988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05.1.2 -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1988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05.1.2 -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93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2119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2120</v>
      </c>
      <c r="G101" s="246"/>
      <c r="H101" s="249">
        <v>93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93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93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2121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2122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1991</v>
      </c>
      <c r="G108" s="246"/>
      <c r="H108" s="249">
        <v>93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93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0.037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2123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2124</v>
      </c>
      <c r="G115" s="246"/>
      <c r="H115" s="249">
        <v>0.037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0.037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0.279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2125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2109</v>
      </c>
      <c r="G122" s="246"/>
      <c r="H122" s="249">
        <v>0.279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0.279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23.22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2127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1533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2128</v>
      </c>
      <c r="G129" s="246"/>
      <c r="H129" s="249">
        <v>16.74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2129</v>
      </c>
      <c r="G130" s="246"/>
      <c r="H130" s="249">
        <v>6.48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23.22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23.22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2130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2131</v>
      </c>
      <c r="G136" s="246"/>
      <c r="H136" s="249">
        <v>23.22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23.22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23.22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2132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2131</v>
      </c>
      <c r="G141" s="246"/>
      <c r="H141" s="249">
        <v>23.22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23.22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2133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1988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05.1.3 -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1988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05.1.3 -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93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2134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2135</v>
      </c>
      <c r="G101" s="246"/>
      <c r="H101" s="249">
        <v>93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93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93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2136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1548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1991</v>
      </c>
      <c r="G108" s="246"/>
      <c r="H108" s="249">
        <v>93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93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0.037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2137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2107</v>
      </c>
      <c r="G115" s="246"/>
      <c r="H115" s="249">
        <v>0.037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0.037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0.279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2138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2109</v>
      </c>
      <c r="G122" s="246"/>
      <c r="H122" s="249">
        <v>0.279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0.279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23.22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2139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1551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2128</v>
      </c>
      <c r="G129" s="246"/>
      <c r="H129" s="249">
        <v>16.74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2129</v>
      </c>
      <c r="G130" s="246"/>
      <c r="H130" s="249">
        <v>6.48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23.22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23.22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2140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2131</v>
      </c>
      <c r="G136" s="246"/>
      <c r="H136" s="249">
        <v>23.22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23.22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23.22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2141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2131</v>
      </c>
      <c r="G141" s="246"/>
      <c r="H141" s="249">
        <v>23.22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23.22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2142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ROUND((SUM(BE92:BE317)),2)</f>
        <v>0</v>
      </c>
      <c r="G35" s="40"/>
      <c r="H35" s="40"/>
      <c r="I35" s="160">
        <v>0.21</v>
      </c>
      <c r="J35" s="159">
        <f>ROUND(((SUM(BE92:BE317))*I35),2)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ROUND((SUM(BF92:BF317)),2)</f>
        <v>0</v>
      </c>
      <c r="G36" s="40"/>
      <c r="H36" s="40"/>
      <c r="I36" s="160">
        <v>0.15</v>
      </c>
      <c r="J36" s="159">
        <f>ROUND(((SUM(BF92:BF317))*I36),2)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ROUND((SUM(BG92:BG317)),2)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ROUND((SUM(BH92:BH317)),2)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ROUND((SUM(BI92:BI317)),2)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1899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05.2 - Interakční prvek IP18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1329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1135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165</v>
      </c>
      <c r="E66" s="185"/>
      <c r="F66" s="185"/>
      <c r="G66" s="185"/>
      <c r="H66" s="185"/>
      <c r="I66" s="185"/>
      <c r="J66" s="186">
        <f>J288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1330</v>
      </c>
      <c r="E67" s="185"/>
      <c r="F67" s="185"/>
      <c r="G67" s="185"/>
      <c r="H67" s="185"/>
      <c r="I67" s="185"/>
      <c r="J67" s="186">
        <f>J296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1331</v>
      </c>
      <c r="E68" s="185"/>
      <c r="F68" s="185"/>
      <c r="G68" s="185"/>
      <c r="H68" s="185"/>
      <c r="I68" s="185"/>
      <c r="J68" s="186">
        <f>J297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1332</v>
      </c>
      <c r="E69" s="180"/>
      <c r="F69" s="180"/>
      <c r="G69" s="180"/>
      <c r="H69" s="180"/>
      <c r="I69" s="180"/>
      <c r="J69" s="181">
        <f>J301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7"/>
      <c r="D70" s="184" t="s">
        <v>1333</v>
      </c>
      <c r="E70" s="185"/>
      <c r="F70" s="185"/>
      <c r="G70" s="185"/>
      <c r="H70" s="185"/>
      <c r="I70" s="185"/>
      <c r="J70" s="186">
        <f>J302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175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Realizace prvků společných zařízení KoPÚ Neplachovice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156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1899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1327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05.2 - Interakční prvek IP18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15. 7. 2019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176</v>
      </c>
      <c r="D91" s="191" t="s">
        <v>57</v>
      </c>
      <c r="E91" s="191" t="s">
        <v>53</v>
      </c>
      <c r="F91" s="191" t="s">
        <v>54</v>
      </c>
      <c r="G91" s="191" t="s">
        <v>177</v>
      </c>
      <c r="H91" s="191" t="s">
        <v>178</v>
      </c>
      <c r="I91" s="191" t="s">
        <v>179</v>
      </c>
      <c r="J91" s="191" t="s">
        <v>160</v>
      </c>
      <c r="K91" s="192" t="s">
        <v>180</v>
      </c>
      <c r="L91" s="193"/>
      <c r="M91" s="94" t="s">
        <v>19</v>
      </c>
      <c r="N91" s="95" t="s">
        <v>42</v>
      </c>
      <c r="O91" s="95" t="s">
        <v>181</v>
      </c>
      <c r="P91" s="95" t="s">
        <v>182</v>
      </c>
      <c r="Q91" s="95" t="s">
        <v>183</v>
      </c>
      <c r="R91" s="95" t="s">
        <v>184</v>
      </c>
      <c r="S91" s="95" t="s">
        <v>185</v>
      </c>
      <c r="T91" s="96" t="s">
        <v>186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187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P93+P301</f>
        <v>0</v>
      </c>
      <c r="Q92" s="98"/>
      <c r="R92" s="196">
        <f>R93+R301</f>
        <v>12.245249069999998</v>
      </c>
      <c r="S92" s="98"/>
      <c r="T92" s="197">
        <f>T93+T301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161</v>
      </c>
      <c r="BK92" s="198">
        <f>BK93+BK301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188</v>
      </c>
      <c r="F93" s="202" t="s">
        <v>1334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P94+P288+P296</f>
        <v>0</v>
      </c>
      <c r="Q93" s="207"/>
      <c r="R93" s="208">
        <f>R94+R288+R296</f>
        <v>11.342949069999998</v>
      </c>
      <c r="S93" s="207"/>
      <c r="T93" s="209">
        <f>T94+T288+T296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72</v>
      </c>
      <c r="AY93" s="210" t="s">
        <v>190</v>
      </c>
      <c r="BK93" s="212">
        <f>BK94+BK288+BK296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80</v>
      </c>
      <c r="F94" s="213" t="s">
        <v>1137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SUM(P95:P287)</f>
        <v>0</v>
      </c>
      <c r="Q94" s="207"/>
      <c r="R94" s="208">
        <f>SUM(R95:R287)</f>
        <v>11.050049069999998</v>
      </c>
      <c r="S94" s="207"/>
      <c r="T94" s="209">
        <f>SUM(T95:T287)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80</v>
      </c>
      <c r="AY94" s="210" t="s">
        <v>190</v>
      </c>
      <c r="BK94" s="212">
        <f>SUM(BK95:BK287)</f>
        <v>0</v>
      </c>
    </row>
    <row r="95" spans="1:65" s="2" customFormat="1" ht="33" customHeight="1">
      <c r="A95" s="40"/>
      <c r="B95" s="41"/>
      <c r="C95" s="215" t="s">
        <v>80</v>
      </c>
      <c r="D95" s="215" t="s">
        <v>192</v>
      </c>
      <c r="E95" s="216" t="s">
        <v>1342</v>
      </c>
      <c r="F95" s="217" t="s">
        <v>1343</v>
      </c>
      <c r="G95" s="218" t="s">
        <v>211</v>
      </c>
      <c r="H95" s="219">
        <v>171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208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208</v>
      </c>
      <c r="BM95" s="226" t="s">
        <v>2143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1345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1346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1990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1794</v>
      </c>
      <c r="G99" s="246"/>
      <c r="H99" s="249">
        <v>171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5" customFormat="1" ht="12">
      <c r="A100" s="15"/>
      <c r="B100" s="256"/>
      <c r="C100" s="257"/>
      <c r="D100" s="228" t="s">
        <v>203</v>
      </c>
      <c r="E100" s="258" t="s">
        <v>19</v>
      </c>
      <c r="F100" s="259" t="s">
        <v>207</v>
      </c>
      <c r="G100" s="257"/>
      <c r="H100" s="260">
        <v>171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203</v>
      </c>
      <c r="AU100" s="266" t="s">
        <v>82</v>
      </c>
      <c r="AV100" s="15" t="s">
        <v>208</v>
      </c>
      <c r="AW100" s="15" t="s">
        <v>34</v>
      </c>
      <c r="AX100" s="15" t="s">
        <v>80</v>
      </c>
      <c r="AY100" s="266" t="s">
        <v>190</v>
      </c>
    </row>
    <row r="101" spans="1:65" s="2" customFormat="1" ht="33" customHeight="1">
      <c r="A101" s="40"/>
      <c r="B101" s="41"/>
      <c r="C101" s="215" t="s">
        <v>82</v>
      </c>
      <c r="D101" s="215" t="s">
        <v>192</v>
      </c>
      <c r="E101" s="216" t="s">
        <v>1992</v>
      </c>
      <c r="F101" s="217" t="s">
        <v>1993</v>
      </c>
      <c r="G101" s="218" t="s">
        <v>211</v>
      </c>
      <c r="H101" s="219">
        <v>263</v>
      </c>
      <c r="I101" s="220"/>
      <c r="J101" s="221">
        <f>ROUND(I101*H101,2)</f>
        <v>0</v>
      </c>
      <c r="K101" s="217" t="s">
        <v>196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208</v>
      </c>
      <c r="AT101" s="226" t="s">
        <v>192</v>
      </c>
      <c r="AU101" s="226" t="s">
        <v>82</v>
      </c>
      <c r="AY101" s="19" t="s">
        <v>190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208</v>
      </c>
      <c r="BM101" s="226" t="s">
        <v>2144</v>
      </c>
    </row>
    <row r="102" spans="1:47" s="2" customFormat="1" ht="12">
      <c r="A102" s="40"/>
      <c r="B102" s="41"/>
      <c r="C102" s="42"/>
      <c r="D102" s="228" t="s">
        <v>199</v>
      </c>
      <c r="E102" s="42"/>
      <c r="F102" s="229" t="s">
        <v>1995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199</v>
      </c>
      <c r="AU102" s="19" t="s">
        <v>82</v>
      </c>
    </row>
    <row r="103" spans="1:47" s="2" customFormat="1" ht="12">
      <c r="A103" s="40"/>
      <c r="B103" s="41"/>
      <c r="C103" s="42"/>
      <c r="D103" s="233" t="s">
        <v>201</v>
      </c>
      <c r="E103" s="42"/>
      <c r="F103" s="234" t="s">
        <v>1996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201</v>
      </c>
      <c r="AU103" s="19" t="s">
        <v>82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1997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1998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2145</v>
      </c>
      <c r="G106" s="246"/>
      <c r="H106" s="249">
        <v>263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263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4.15" customHeight="1">
      <c r="A108" s="40"/>
      <c r="B108" s="41"/>
      <c r="C108" s="215" t="s">
        <v>94</v>
      </c>
      <c r="D108" s="215" t="s">
        <v>192</v>
      </c>
      <c r="E108" s="216" t="s">
        <v>1349</v>
      </c>
      <c r="F108" s="217" t="s">
        <v>1350</v>
      </c>
      <c r="G108" s="218" t="s">
        <v>211</v>
      </c>
      <c r="H108" s="219">
        <v>171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2146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1352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1353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1990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1794</v>
      </c>
      <c r="G112" s="246"/>
      <c r="H112" s="249">
        <v>171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171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68" t="s">
        <v>208</v>
      </c>
      <c r="D114" s="268" t="s">
        <v>411</v>
      </c>
      <c r="E114" s="269" t="s">
        <v>2001</v>
      </c>
      <c r="F114" s="270" t="s">
        <v>2002</v>
      </c>
      <c r="G114" s="271" t="s">
        <v>211</v>
      </c>
      <c r="H114" s="272">
        <v>39</v>
      </c>
      <c r="I114" s="273"/>
      <c r="J114" s="274">
        <f>ROUND(I114*H114,2)</f>
        <v>0</v>
      </c>
      <c r="K114" s="270" t="s">
        <v>19</v>
      </c>
      <c r="L114" s="275"/>
      <c r="M114" s="276" t="s">
        <v>19</v>
      </c>
      <c r="N114" s="277" t="s">
        <v>43</v>
      </c>
      <c r="O114" s="86"/>
      <c r="P114" s="224">
        <f>O114*H114</f>
        <v>0</v>
      </c>
      <c r="Q114" s="224">
        <v>0.01</v>
      </c>
      <c r="R114" s="224">
        <f>Q114*H114</f>
        <v>0.39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274</v>
      </c>
      <c r="AT114" s="226" t="s">
        <v>411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2147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2004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1359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547</v>
      </c>
      <c r="G117" s="246"/>
      <c r="H117" s="249">
        <v>39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39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21.75" customHeight="1">
      <c r="A119" s="40"/>
      <c r="B119" s="41"/>
      <c r="C119" s="268" t="s">
        <v>228</v>
      </c>
      <c r="D119" s="268" t="s">
        <v>411</v>
      </c>
      <c r="E119" s="269" t="s">
        <v>2005</v>
      </c>
      <c r="F119" s="270" t="s">
        <v>2006</v>
      </c>
      <c r="G119" s="271" t="s">
        <v>2007</v>
      </c>
      <c r="H119" s="272">
        <v>17</v>
      </c>
      <c r="I119" s="273"/>
      <c r="J119" s="274">
        <f>ROUND(I119*H119,2)</f>
        <v>0</v>
      </c>
      <c r="K119" s="270" t="s">
        <v>19</v>
      </c>
      <c r="L119" s="275"/>
      <c r="M119" s="276" t="s">
        <v>19</v>
      </c>
      <c r="N119" s="277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274</v>
      </c>
      <c r="AT119" s="226" t="s">
        <v>411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2148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2006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1359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356</v>
      </c>
      <c r="G122" s="246"/>
      <c r="H122" s="249">
        <v>17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17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68" t="s">
        <v>254</v>
      </c>
      <c r="D124" s="268" t="s">
        <v>411</v>
      </c>
      <c r="E124" s="269" t="s">
        <v>2009</v>
      </c>
      <c r="F124" s="270" t="s">
        <v>2010</v>
      </c>
      <c r="G124" s="271" t="s">
        <v>211</v>
      </c>
      <c r="H124" s="272">
        <v>33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274</v>
      </c>
      <c r="AT124" s="226" t="s">
        <v>411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2149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2010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1359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493</v>
      </c>
      <c r="G127" s="246"/>
      <c r="H127" s="249">
        <v>33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33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16.5" customHeight="1">
      <c r="A129" s="40"/>
      <c r="B129" s="41"/>
      <c r="C129" s="268" t="s">
        <v>206</v>
      </c>
      <c r="D129" s="268" t="s">
        <v>411</v>
      </c>
      <c r="E129" s="269" t="s">
        <v>2012</v>
      </c>
      <c r="F129" s="270" t="s">
        <v>2013</v>
      </c>
      <c r="G129" s="271" t="s">
        <v>211</v>
      </c>
      <c r="H129" s="272">
        <v>31</v>
      </c>
      <c r="I129" s="273"/>
      <c r="J129" s="274">
        <f>ROUND(I129*H129,2)</f>
        <v>0</v>
      </c>
      <c r="K129" s="270" t="s">
        <v>19</v>
      </c>
      <c r="L129" s="275"/>
      <c r="M129" s="276" t="s">
        <v>19</v>
      </c>
      <c r="N129" s="277" t="s">
        <v>43</v>
      </c>
      <c r="O129" s="86"/>
      <c r="P129" s="224">
        <f>O129*H129</f>
        <v>0</v>
      </c>
      <c r="Q129" s="224">
        <v>0.01</v>
      </c>
      <c r="R129" s="224">
        <f>Q129*H129</f>
        <v>0.31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274</v>
      </c>
      <c r="AT129" s="226" t="s">
        <v>411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2150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2015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1359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476</v>
      </c>
      <c r="G132" s="246"/>
      <c r="H132" s="249">
        <v>31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5" customFormat="1" ht="12">
      <c r="A133" s="15"/>
      <c r="B133" s="256"/>
      <c r="C133" s="257"/>
      <c r="D133" s="228" t="s">
        <v>203</v>
      </c>
      <c r="E133" s="258" t="s">
        <v>19</v>
      </c>
      <c r="F133" s="259" t="s">
        <v>207</v>
      </c>
      <c r="G133" s="257"/>
      <c r="H133" s="260">
        <v>31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203</v>
      </c>
      <c r="AU133" s="266" t="s">
        <v>82</v>
      </c>
      <c r="AV133" s="15" t="s">
        <v>208</v>
      </c>
      <c r="AW133" s="15" t="s">
        <v>34</v>
      </c>
      <c r="AX133" s="15" t="s">
        <v>80</v>
      </c>
      <c r="AY133" s="266" t="s">
        <v>190</v>
      </c>
    </row>
    <row r="134" spans="1:65" s="2" customFormat="1" ht="21.75" customHeight="1">
      <c r="A134" s="40"/>
      <c r="B134" s="41"/>
      <c r="C134" s="268" t="s">
        <v>274</v>
      </c>
      <c r="D134" s="268" t="s">
        <v>411</v>
      </c>
      <c r="E134" s="269" t="s">
        <v>2016</v>
      </c>
      <c r="F134" s="270" t="s">
        <v>2017</v>
      </c>
      <c r="G134" s="271" t="s">
        <v>2007</v>
      </c>
      <c r="H134" s="272">
        <v>9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274</v>
      </c>
      <c r="AT134" s="226" t="s">
        <v>411</v>
      </c>
      <c r="AU134" s="226" t="s">
        <v>82</v>
      </c>
      <c r="AY134" s="19" t="s">
        <v>190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208</v>
      </c>
      <c r="BM134" s="226" t="s">
        <v>2151</v>
      </c>
    </row>
    <row r="135" spans="1:47" s="2" customFormat="1" ht="12">
      <c r="A135" s="40"/>
      <c r="B135" s="41"/>
      <c r="C135" s="42"/>
      <c r="D135" s="228" t="s">
        <v>199</v>
      </c>
      <c r="E135" s="42"/>
      <c r="F135" s="229" t="s">
        <v>2017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199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1359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281</v>
      </c>
      <c r="G137" s="246"/>
      <c r="H137" s="249">
        <v>9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9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16.5" customHeight="1">
      <c r="A139" s="40"/>
      <c r="B139" s="41"/>
      <c r="C139" s="268" t="s">
        <v>281</v>
      </c>
      <c r="D139" s="268" t="s">
        <v>411</v>
      </c>
      <c r="E139" s="269" t="s">
        <v>1360</v>
      </c>
      <c r="F139" s="270" t="s">
        <v>2019</v>
      </c>
      <c r="G139" s="271" t="s">
        <v>211</v>
      </c>
      <c r="H139" s="272">
        <v>42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43</v>
      </c>
      <c r="O139" s="86"/>
      <c r="P139" s="224">
        <f>O139*H139</f>
        <v>0</v>
      </c>
      <c r="Q139" s="224">
        <v>0.01</v>
      </c>
      <c r="R139" s="224">
        <f>Q139*H139</f>
        <v>0.42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274</v>
      </c>
      <c r="AT139" s="226" t="s">
        <v>411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2152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2021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1359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4" customFormat="1" ht="12">
      <c r="A142" s="14"/>
      <c r="B142" s="245"/>
      <c r="C142" s="246"/>
      <c r="D142" s="228" t="s">
        <v>203</v>
      </c>
      <c r="E142" s="247" t="s">
        <v>19</v>
      </c>
      <c r="F142" s="248" t="s">
        <v>569</v>
      </c>
      <c r="G142" s="246"/>
      <c r="H142" s="249">
        <v>42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203</v>
      </c>
      <c r="AU142" s="255" t="s">
        <v>82</v>
      </c>
      <c r="AV142" s="14" t="s">
        <v>82</v>
      </c>
      <c r="AW142" s="14" t="s">
        <v>34</v>
      </c>
      <c r="AX142" s="14" t="s">
        <v>72</v>
      </c>
      <c r="AY142" s="255" t="s">
        <v>190</v>
      </c>
    </row>
    <row r="143" spans="1:51" s="15" customFormat="1" ht="12">
      <c r="A143" s="15"/>
      <c r="B143" s="256"/>
      <c r="C143" s="257"/>
      <c r="D143" s="228" t="s">
        <v>203</v>
      </c>
      <c r="E143" s="258" t="s">
        <v>19</v>
      </c>
      <c r="F143" s="259" t="s">
        <v>207</v>
      </c>
      <c r="G143" s="257"/>
      <c r="H143" s="260">
        <v>42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203</v>
      </c>
      <c r="AU143" s="266" t="s">
        <v>82</v>
      </c>
      <c r="AV143" s="15" t="s">
        <v>208</v>
      </c>
      <c r="AW143" s="15" t="s">
        <v>34</v>
      </c>
      <c r="AX143" s="15" t="s">
        <v>80</v>
      </c>
      <c r="AY143" s="266" t="s">
        <v>190</v>
      </c>
    </row>
    <row r="144" spans="1:65" s="2" customFormat="1" ht="24.15" customHeight="1">
      <c r="A144" s="40"/>
      <c r="B144" s="41"/>
      <c r="C144" s="215" t="s">
        <v>288</v>
      </c>
      <c r="D144" s="215" t="s">
        <v>192</v>
      </c>
      <c r="E144" s="216" t="s">
        <v>2022</v>
      </c>
      <c r="F144" s="217" t="s">
        <v>2023</v>
      </c>
      <c r="G144" s="218" t="s">
        <v>211</v>
      </c>
      <c r="H144" s="219">
        <v>263</v>
      </c>
      <c r="I144" s="220"/>
      <c r="J144" s="221">
        <f>ROUND(I144*H144,2)</f>
        <v>0</v>
      </c>
      <c r="K144" s="217" t="s">
        <v>196</v>
      </c>
      <c r="L144" s="46"/>
      <c r="M144" s="222" t="s">
        <v>19</v>
      </c>
      <c r="N144" s="223" t="s">
        <v>43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208</v>
      </c>
      <c r="AT144" s="226" t="s">
        <v>192</v>
      </c>
      <c r="AU144" s="226" t="s">
        <v>82</v>
      </c>
      <c r="AY144" s="19" t="s">
        <v>190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208</v>
      </c>
      <c r="BM144" s="226" t="s">
        <v>2153</v>
      </c>
    </row>
    <row r="145" spans="1:47" s="2" customFormat="1" ht="12">
      <c r="A145" s="40"/>
      <c r="B145" s="41"/>
      <c r="C145" s="42"/>
      <c r="D145" s="228" t="s">
        <v>199</v>
      </c>
      <c r="E145" s="42"/>
      <c r="F145" s="229" t="s">
        <v>2025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199</v>
      </c>
      <c r="AU145" s="19" t="s">
        <v>82</v>
      </c>
    </row>
    <row r="146" spans="1:47" s="2" customFormat="1" ht="12">
      <c r="A146" s="40"/>
      <c r="B146" s="41"/>
      <c r="C146" s="42"/>
      <c r="D146" s="233" t="s">
        <v>201</v>
      </c>
      <c r="E146" s="42"/>
      <c r="F146" s="234" t="s">
        <v>2026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201</v>
      </c>
      <c r="AU146" s="19" t="s">
        <v>82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1990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4" customFormat="1" ht="12">
      <c r="A148" s="14"/>
      <c r="B148" s="245"/>
      <c r="C148" s="246"/>
      <c r="D148" s="228" t="s">
        <v>203</v>
      </c>
      <c r="E148" s="247" t="s">
        <v>19</v>
      </c>
      <c r="F148" s="248" t="s">
        <v>2145</v>
      </c>
      <c r="G148" s="246"/>
      <c r="H148" s="249">
        <v>263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203</v>
      </c>
      <c r="AU148" s="255" t="s">
        <v>82</v>
      </c>
      <c r="AV148" s="14" t="s">
        <v>82</v>
      </c>
      <c r="AW148" s="14" t="s">
        <v>34</v>
      </c>
      <c r="AX148" s="14" t="s">
        <v>72</v>
      </c>
      <c r="AY148" s="255" t="s">
        <v>190</v>
      </c>
    </row>
    <row r="149" spans="1:51" s="15" customFormat="1" ht="12">
      <c r="A149" s="15"/>
      <c r="B149" s="256"/>
      <c r="C149" s="257"/>
      <c r="D149" s="228" t="s">
        <v>203</v>
      </c>
      <c r="E149" s="258" t="s">
        <v>19</v>
      </c>
      <c r="F149" s="259" t="s">
        <v>207</v>
      </c>
      <c r="G149" s="257"/>
      <c r="H149" s="260">
        <v>263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203</v>
      </c>
      <c r="AU149" s="266" t="s">
        <v>82</v>
      </c>
      <c r="AV149" s="15" t="s">
        <v>208</v>
      </c>
      <c r="AW149" s="15" t="s">
        <v>34</v>
      </c>
      <c r="AX149" s="15" t="s">
        <v>80</v>
      </c>
      <c r="AY149" s="266" t="s">
        <v>190</v>
      </c>
    </row>
    <row r="150" spans="1:65" s="2" customFormat="1" ht="21.75" customHeight="1">
      <c r="A150" s="40"/>
      <c r="B150" s="41"/>
      <c r="C150" s="268" t="s">
        <v>295</v>
      </c>
      <c r="D150" s="268" t="s">
        <v>411</v>
      </c>
      <c r="E150" s="269" t="s">
        <v>2027</v>
      </c>
      <c r="F150" s="270" t="s">
        <v>2028</v>
      </c>
      <c r="G150" s="271" t="s">
        <v>211</v>
      </c>
      <c r="H150" s="272">
        <v>45</v>
      </c>
      <c r="I150" s="273"/>
      <c r="J150" s="274">
        <f>ROUND(I150*H150,2)</f>
        <v>0</v>
      </c>
      <c r="K150" s="270" t="s">
        <v>19</v>
      </c>
      <c r="L150" s="275"/>
      <c r="M150" s="276" t="s">
        <v>19</v>
      </c>
      <c r="N150" s="277" t="s">
        <v>43</v>
      </c>
      <c r="O150" s="86"/>
      <c r="P150" s="224">
        <f>O150*H150</f>
        <v>0</v>
      </c>
      <c r="Q150" s="224">
        <v>0.01</v>
      </c>
      <c r="R150" s="224">
        <f>Q150*H150</f>
        <v>0.45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274</v>
      </c>
      <c r="AT150" s="226" t="s">
        <v>411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208</v>
      </c>
      <c r="BM150" s="226" t="s">
        <v>2154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2030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51" s="13" customFormat="1" ht="12">
      <c r="A152" s="13"/>
      <c r="B152" s="235"/>
      <c r="C152" s="236"/>
      <c r="D152" s="228" t="s">
        <v>203</v>
      </c>
      <c r="E152" s="237" t="s">
        <v>19</v>
      </c>
      <c r="F152" s="238" t="s">
        <v>1359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203</v>
      </c>
      <c r="AU152" s="244" t="s">
        <v>82</v>
      </c>
      <c r="AV152" s="13" t="s">
        <v>80</v>
      </c>
      <c r="AW152" s="13" t="s">
        <v>34</v>
      </c>
      <c r="AX152" s="13" t="s">
        <v>72</v>
      </c>
      <c r="AY152" s="244" t="s">
        <v>190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594</v>
      </c>
      <c r="G153" s="246"/>
      <c r="H153" s="249">
        <v>45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72</v>
      </c>
      <c r="AY153" s="255" t="s">
        <v>190</v>
      </c>
    </row>
    <row r="154" spans="1:51" s="15" customFormat="1" ht="12">
      <c r="A154" s="15"/>
      <c r="B154" s="256"/>
      <c r="C154" s="257"/>
      <c r="D154" s="228" t="s">
        <v>203</v>
      </c>
      <c r="E154" s="258" t="s">
        <v>19</v>
      </c>
      <c r="F154" s="259" t="s">
        <v>207</v>
      </c>
      <c r="G154" s="257"/>
      <c r="H154" s="260">
        <v>45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203</v>
      </c>
      <c r="AU154" s="266" t="s">
        <v>82</v>
      </c>
      <c r="AV154" s="15" t="s">
        <v>208</v>
      </c>
      <c r="AW154" s="15" t="s">
        <v>34</v>
      </c>
      <c r="AX154" s="15" t="s">
        <v>80</v>
      </c>
      <c r="AY154" s="266" t="s">
        <v>190</v>
      </c>
    </row>
    <row r="155" spans="1:65" s="2" customFormat="1" ht="16.5" customHeight="1">
      <c r="A155" s="40"/>
      <c r="B155" s="41"/>
      <c r="C155" s="268" t="s">
        <v>304</v>
      </c>
      <c r="D155" s="268" t="s">
        <v>411</v>
      </c>
      <c r="E155" s="269" t="s">
        <v>2031</v>
      </c>
      <c r="F155" s="270" t="s">
        <v>2032</v>
      </c>
      <c r="G155" s="271" t="s">
        <v>211</v>
      </c>
      <c r="H155" s="272">
        <v>44</v>
      </c>
      <c r="I155" s="273"/>
      <c r="J155" s="274">
        <f>ROUND(I155*H155,2)</f>
        <v>0</v>
      </c>
      <c r="K155" s="270" t="s">
        <v>19</v>
      </c>
      <c r="L155" s="275"/>
      <c r="M155" s="276" t="s">
        <v>19</v>
      </c>
      <c r="N155" s="277" t="s">
        <v>43</v>
      </c>
      <c r="O155" s="86"/>
      <c r="P155" s="224">
        <f>O155*H155</f>
        <v>0</v>
      </c>
      <c r="Q155" s="224">
        <v>0.001</v>
      </c>
      <c r="R155" s="224">
        <f>Q155*H155</f>
        <v>0.044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274</v>
      </c>
      <c r="AT155" s="226" t="s">
        <v>411</v>
      </c>
      <c r="AU155" s="226" t="s">
        <v>82</v>
      </c>
      <c r="AY155" s="19" t="s">
        <v>190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208</v>
      </c>
      <c r="BM155" s="226" t="s">
        <v>2155</v>
      </c>
    </row>
    <row r="156" spans="1:47" s="2" customFormat="1" ht="12">
      <c r="A156" s="40"/>
      <c r="B156" s="41"/>
      <c r="C156" s="42"/>
      <c r="D156" s="228" t="s">
        <v>199</v>
      </c>
      <c r="E156" s="42"/>
      <c r="F156" s="229" t="s">
        <v>2032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199</v>
      </c>
      <c r="AU156" s="19" t="s">
        <v>82</v>
      </c>
    </row>
    <row r="157" spans="1:51" s="13" customFormat="1" ht="12">
      <c r="A157" s="13"/>
      <c r="B157" s="235"/>
      <c r="C157" s="236"/>
      <c r="D157" s="228" t="s">
        <v>203</v>
      </c>
      <c r="E157" s="237" t="s">
        <v>19</v>
      </c>
      <c r="F157" s="238" t="s">
        <v>1370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203</v>
      </c>
      <c r="AU157" s="244" t="s">
        <v>82</v>
      </c>
      <c r="AV157" s="13" t="s">
        <v>80</v>
      </c>
      <c r="AW157" s="13" t="s">
        <v>34</v>
      </c>
      <c r="AX157" s="13" t="s">
        <v>72</v>
      </c>
      <c r="AY157" s="244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585</v>
      </c>
      <c r="G158" s="246"/>
      <c r="H158" s="249">
        <v>44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44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16.5" customHeight="1">
      <c r="A160" s="40"/>
      <c r="B160" s="41"/>
      <c r="C160" s="268" t="s">
        <v>312</v>
      </c>
      <c r="D160" s="268" t="s">
        <v>411</v>
      </c>
      <c r="E160" s="269" t="s">
        <v>2034</v>
      </c>
      <c r="F160" s="270" t="s">
        <v>2035</v>
      </c>
      <c r="G160" s="271" t="s">
        <v>211</v>
      </c>
      <c r="H160" s="272">
        <v>42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43</v>
      </c>
      <c r="O160" s="86"/>
      <c r="P160" s="224">
        <f>O160*H160</f>
        <v>0</v>
      </c>
      <c r="Q160" s="224">
        <v>0.001</v>
      </c>
      <c r="R160" s="224">
        <f>Q160*H160</f>
        <v>0.042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274</v>
      </c>
      <c r="AT160" s="226" t="s">
        <v>411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2156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2035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51" s="13" customFormat="1" ht="12">
      <c r="A162" s="13"/>
      <c r="B162" s="235"/>
      <c r="C162" s="236"/>
      <c r="D162" s="228" t="s">
        <v>203</v>
      </c>
      <c r="E162" s="237" t="s">
        <v>19</v>
      </c>
      <c r="F162" s="238" t="s">
        <v>1370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203</v>
      </c>
      <c r="AU162" s="244" t="s">
        <v>82</v>
      </c>
      <c r="AV162" s="13" t="s">
        <v>80</v>
      </c>
      <c r="AW162" s="13" t="s">
        <v>34</v>
      </c>
      <c r="AX162" s="13" t="s">
        <v>72</v>
      </c>
      <c r="AY162" s="244" t="s">
        <v>190</v>
      </c>
    </row>
    <row r="163" spans="1:51" s="14" customFormat="1" ht="12">
      <c r="A163" s="14"/>
      <c r="B163" s="245"/>
      <c r="C163" s="246"/>
      <c r="D163" s="228" t="s">
        <v>203</v>
      </c>
      <c r="E163" s="247" t="s">
        <v>19</v>
      </c>
      <c r="F163" s="248" t="s">
        <v>569</v>
      </c>
      <c r="G163" s="246"/>
      <c r="H163" s="249">
        <v>42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203</v>
      </c>
      <c r="AU163" s="255" t="s">
        <v>82</v>
      </c>
      <c r="AV163" s="14" t="s">
        <v>82</v>
      </c>
      <c r="AW163" s="14" t="s">
        <v>34</v>
      </c>
      <c r="AX163" s="14" t="s">
        <v>72</v>
      </c>
      <c r="AY163" s="255" t="s">
        <v>190</v>
      </c>
    </row>
    <row r="164" spans="1:51" s="15" customFormat="1" ht="12">
      <c r="A164" s="15"/>
      <c r="B164" s="256"/>
      <c r="C164" s="257"/>
      <c r="D164" s="228" t="s">
        <v>203</v>
      </c>
      <c r="E164" s="258" t="s">
        <v>19</v>
      </c>
      <c r="F164" s="259" t="s">
        <v>207</v>
      </c>
      <c r="G164" s="257"/>
      <c r="H164" s="260">
        <v>42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203</v>
      </c>
      <c r="AU164" s="266" t="s">
        <v>82</v>
      </c>
      <c r="AV164" s="15" t="s">
        <v>208</v>
      </c>
      <c r="AW164" s="15" t="s">
        <v>34</v>
      </c>
      <c r="AX164" s="15" t="s">
        <v>80</v>
      </c>
      <c r="AY164" s="266" t="s">
        <v>190</v>
      </c>
    </row>
    <row r="165" spans="1:65" s="2" customFormat="1" ht="16.5" customHeight="1">
      <c r="A165" s="40"/>
      <c r="B165" s="41"/>
      <c r="C165" s="268" t="s">
        <v>318</v>
      </c>
      <c r="D165" s="268" t="s">
        <v>411</v>
      </c>
      <c r="E165" s="269" t="s">
        <v>2037</v>
      </c>
      <c r="F165" s="270" t="s">
        <v>2038</v>
      </c>
      <c r="G165" s="271" t="s">
        <v>211</v>
      </c>
      <c r="H165" s="272">
        <v>45</v>
      </c>
      <c r="I165" s="273"/>
      <c r="J165" s="274">
        <f>ROUND(I165*H165,2)</f>
        <v>0</v>
      </c>
      <c r="K165" s="270" t="s">
        <v>19</v>
      </c>
      <c r="L165" s="275"/>
      <c r="M165" s="276" t="s">
        <v>19</v>
      </c>
      <c r="N165" s="277" t="s">
        <v>43</v>
      </c>
      <c r="O165" s="86"/>
      <c r="P165" s="224">
        <f>O165*H165</f>
        <v>0</v>
      </c>
      <c r="Q165" s="224">
        <v>0.001</v>
      </c>
      <c r="R165" s="224">
        <f>Q165*H165</f>
        <v>0.045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274</v>
      </c>
      <c r="AT165" s="226" t="s">
        <v>411</v>
      </c>
      <c r="AU165" s="226" t="s">
        <v>82</v>
      </c>
      <c r="AY165" s="19" t="s">
        <v>190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208</v>
      </c>
      <c r="BM165" s="226" t="s">
        <v>2157</v>
      </c>
    </row>
    <row r="166" spans="1:47" s="2" customFormat="1" ht="12">
      <c r="A166" s="40"/>
      <c r="B166" s="41"/>
      <c r="C166" s="42"/>
      <c r="D166" s="228" t="s">
        <v>199</v>
      </c>
      <c r="E166" s="42"/>
      <c r="F166" s="229" t="s">
        <v>2040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199</v>
      </c>
      <c r="AU166" s="19" t="s">
        <v>82</v>
      </c>
    </row>
    <row r="167" spans="1:51" s="13" customFormat="1" ht="12">
      <c r="A167" s="13"/>
      <c r="B167" s="235"/>
      <c r="C167" s="236"/>
      <c r="D167" s="228" t="s">
        <v>203</v>
      </c>
      <c r="E167" s="237" t="s">
        <v>19</v>
      </c>
      <c r="F167" s="238" t="s">
        <v>1370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203</v>
      </c>
      <c r="AU167" s="244" t="s">
        <v>82</v>
      </c>
      <c r="AV167" s="13" t="s">
        <v>80</v>
      </c>
      <c r="AW167" s="13" t="s">
        <v>34</v>
      </c>
      <c r="AX167" s="13" t="s">
        <v>72</v>
      </c>
      <c r="AY167" s="244" t="s">
        <v>190</v>
      </c>
    </row>
    <row r="168" spans="1:51" s="14" customFormat="1" ht="12">
      <c r="A168" s="14"/>
      <c r="B168" s="245"/>
      <c r="C168" s="246"/>
      <c r="D168" s="228" t="s">
        <v>203</v>
      </c>
      <c r="E168" s="247" t="s">
        <v>19</v>
      </c>
      <c r="F168" s="248" t="s">
        <v>594</v>
      </c>
      <c r="G168" s="246"/>
      <c r="H168" s="249">
        <v>45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203</v>
      </c>
      <c r="AU168" s="255" t="s">
        <v>82</v>
      </c>
      <c r="AV168" s="14" t="s">
        <v>82</v>
      </c>
      <c r="AW168" s="14" t="s">
        <v>34</v>
      </c>
      <c r="AX168" s="14" t="s">
        <v>72</v>
      </c>
      <c r="AY168" s="255" t="s">
        <v>190</v>
      </c>
    </row>
    <row r="169" spans="1:51" s="15" customFormat="1" ht="12">
      <c r="A169" s="15"/>
      <c r="B169" s="256"/>
      <c r="C169" s="257"/>
      <c r="D169" s="228" t="s">
        <v>203</v>
      </c>
      <c r="E169" s="258" t="s">
        <v>19</v>
      </c>
      <c r="F169" s="259" t="s">
        <v>207</v>
      </c>
      <c r="G169" s="257"/>
      <c r="H169" s="260">
        <v>45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203</v>
      </c>
      <c r="AU169" s="266" t="s">
        <v>82</v>
      </c>
      <c r="AV169" s="15" t="s">
        <v>208</v>
      </c>
      <c r="AW169" s="15" t="s">
        <v>34</v>
      </c>
      <c r="AX169" s="15" t="s">
        <v>80</v>
      </c>
      <c r="AY169" s="266" t="s">
        <v>190</v>
      </c>
    </row>
    <row r="170" spans="1:65" s="2" customFormat="1" ht="24.15" customHeight="1">
      <c r="A170" s="40"/>
      <c r="B170" s="41"/>
      <c r="C170" s="268" t="s">
        <v>8</v>
      </c>
      <c r="D170" s="268" t="s">
        <v>411</v>
      </c>
      <c r="E170" s="269" t="s">
        <v>1371</v>
      </c>
      <c r="F170" s="270" t="s">
        <v>2158</v>
      </c>
      <c r="G170" s="271" t="s">
        <v>211</v>
      </c>
      <c r="H170" s="272">
        <v>41</v>
      </c>
      <c r="I170" s="273"/>
      <c r="J170" s="274">
        <f>ROUND(I170*H170,2)</f>
        <v>0</v>
      </c>
      <c r="K170" s="270" t="s">
        <v>19</v>
      </c>
      <c r="L170" s="275"/>
      <c r="M170" s="276" t="s">
        <v>19</v>
      </c>
      <c r="N170" s="277" t="s">
        <v>43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274</v>
      </c>
      <c r="AT170" s="226" t="s">
        <v>411</v>
      </c>
      <c r="AU170" s="226" t="s">
        <v>82</v>
      </c>
      <c r="AY170" s="19" t="s">
        <v>190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80</v>
      </c>
      <c r="BK170" s="227">
        <f>ROUND(I170*H170,2)</f>
        <v>0</v>
      </c>
      <c r="BL170" s="19" t="s">
        <v>208</v>
      </c>
      <c r="BM170" s="226" t="s">
        <v>2159</v>
      </c>
    </row>
    <row r="171" spans="1:47" s="2" customFormat="1" ht="12">
      <c r="A171" s="40"/>
      <c r="B171" s="41"/>
      <c r="C171" s="42"/>
      <c r="D171" s="228" t="s">
        <v>199</v>
      </c>
      <c r="E171" s="42"/>
      <c r="F171" s="229" t="s">
        <v>2158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199</v>
      </c>
      <c r="AU171" s="19" t="s">
        <v>82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1370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4" customFormat="1" ht="12">
      <c r="A173" s="14"/>
      <c r="B173" s="245"/>
      <c r="C173" s="246"/>
      <c r="D173" s="228" t="s">
        <v>203</v>
      </c>
      <c r="E173" s="247" t="s">
        <v>19</v>
      </c>
      <c r="F173" s="248" t="s">
        <v>560</v>
      </c>
      <c r="G173" s="246"/>
      <c r="H173" s="249">
        <v>41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203</v>
      </c>
      <c r="AU173" s="255" t="s">
        <v>82</v>
      </c>
      <c r="AV173" s="14" t="s">
        <v>82</v>
      </c>
      <c r="AW173" s="14" t="s">
        <v>34</v>
      </c>
      <c r="AX173" s="14" t="s">
        <v>72</v>
      </c>
      <c r="AY173" s="255" t="s">
        <v>190</v>
      </c>
    </row>
    <row r="174" spans="1:51" s="15" customFormat="1" ht="12">
      <c r="A174" s="15"/>
      <c r="B174" s="256"/>
      <c r="C174" s="257"/>
      <c r="D174" s="228" t="s">
        <v>203</v>
      </c>
      <c r="E174" s="258" t="s">
        <v>19</v>
      </c>
      <c r="F174" s="259" t="s">
        <v>207</v>
      </c>
      <c r="G174" s="257"/>
      <c r="H174" s="260">
        <v>41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203</v>
      </c>
      <c r="AU174" s="266" t="s">
        <v>82</v>
      </c>
      <c r="AV174" s="15" t="s">
        <v>208</v>
      </c>
      <c r="AW174" s="15" t="s">
        <v>34</v>
      </c>
      <c r="AX174" s="15" t="s">
        <v>80</v>
      </c>
      <c r="AY174" s="266" t="s">
        <v>190</v>
      </c>
    </row>
    <row r="175" spans="1:65" s="2" customFormat="1" ht="21.75" customHeight="1">
      <c r="A175" s="40"/>
      <c r="B175" s="41"/>
      <c r="C175" s="268" t="s">
        <v>197</v>
      </c>
      <c r="D175" s="268" t="s">
        <v>411</v>
      </c>
      <c r="E175" s="269" t="s">
        <v>2160</v>
      </c>
      <c r="F175" s="270" t="s">
        <v>2161</v>
      </c>
      <c r="G175" s="271" t="s">
        <v>211</v>
      </c>
      <c r="H175" s="272">
        <v>46</v>
      </c>
      <c r="I175" s="273"/>
      <c r="J175" s="274">
        <f>ROUND(I175*H175,2)</f>
        <v>0</v>
      </c>
      <c r="K175" s="270" t="s">
        <v>19</v>
      </c>
      <c r="L175" s="275"/>
      <c r="M175" s="276" t="s">
        <v>19</v>
      </c>
      <c r="N175" s="277" t="s">
        <v>43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274</v>
      </c>
      <c r="AT175" s="226" t="s">
        <v>411</v>
      </c>
      <c r="AU175" s="226" t="s">
        <v>82</v>
      </c>
      <c r="AY175" s="19" t="s">
        <v>190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208</v>
      </c>
      <c r="BM175" s="226" t="s">
        <v>2162</v>
      </c>
    </row>
    <row r="176" spans="1:47" s="2" customFormat="1" ht="12">
      <c r="A176" s="40"/>
      <c r="B176" s="41"/>
      <c r="C176" s="42"/>
      <c r="D176" s="228" t="s">
        <v>199</v>
      </c>
      <c r="E176" s="42"/>
      <c r="F176" s="229" t="s">
        <v>2161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199</v>
      </c>
      <c r="AU176" s="19" t="s">
        <v>82</v>
      </c>
    </row>
    <row r="177" spans="1:51" s="13" customFormat="1" ht="12">
      <c r="A177" s="13"/>
      <c r="B177" s="235"/>
      <c r="C177" s="236"/>
      <c r="D177" s="228" t="s">
        <v>203</v>
      </c>
      <c r="E177" s="237" t="s">
        <v>19</v>
      </c>
      <c r="F177" s="238" t="s">
        <v>1370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203</v>
      </c>
      <c r="AU177" s="244" t="s">
        <v>82</v>
      </c>
      <c r="AV177" s="13" t="s">
        <v>80</v>
      </c>
      <c r="AW177" s="13" t="s">
        <v>34</v>
      </c>
      <c r="AX177" s="13" t="s">
        <v>72</v>
      </c>
      <c r="AY177" s="244" t="s">
        <v>190</v>
      </c>
    </row>
    <row r="178" spans="1:51" s="14" customFormat="1" ht="12">
      <c r="A178" s="14"/>
      <c r="B178" s="245"/>
      <c r="C178" s="246"/>
      <c r="D178" s="228" t="s">
        <v>203</v>
      </c>
      <c r="E178" s="247" t="s">
        <v>19</v>
      </c>
      <c r="F178" s="248" t="s">
        <v>601</v>
      </c>
      <c r="G178" s="246"/>
      <c r="H178" s="249">
        <v>46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203</v>
      </c>
      <c r="AU178" s="255" t="s">
        <v>82</v>
      </c>
      <c r="AV178" s="14" t="s">
        <v>82</v>
      </c>
      <c r="AW178" s="14" t="s">
        <v>34</v>
      </c>
      <c r="AX178" s="14" t="s">
        <v>72</v>
      </c>
      <c r="AY178" s="255" t="s">
        <v>190</v>
      </c>
    </row>
    <row r="179" spans="1:51" s="15" customFormat="1" ht="12">
      <c r="A179" s="15"/>
      <c r="B179" s="256"/>
      <c r="C179" s="257"/>
      <c r="D179" s="228" t="s">
        <v>203</v>
      </c>
      <c r="E179" s="258" t="s">
        <v>19</v>
      </c>
      <c r="F179" s="259" t="s">
        <v>207</v>
      </c>
      <c r="G179" s="257"/>
      <c r="H179" s="260">
        <v>46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203</v>
      </c>
      <c r="AU179" s="266" t="s">
        <v>82</v>
      </c>
      <c r="AV179" s="15" t="s">
        <v>208</v>
      </c>
      <c r="AW179" s="15" t="s">
        <v>34</v>
      </c>
      <c r="AX179" s="15" t="s">
        <v>80</v>
      </c>
      <c r="AY179" s="266" t="s">
        <v>190</v>
      </c>
    </row>
    <row r="180" spans="1:65" s="2" customFormat="1" ht="33" customHeight="1">
      <c r="A180" s="40"/>
      <c r="B180" s="41"/>
      <c r="C180" s="215" t="s">
        <v>356</v>
      </c>
      <c r="D180" s="215" t="s">
        <v>192</v>
      </c>
      <c r="E180" s="216" t="s">
        <v>1375</v>
      </c>
      <c r="F180" s="217" t="s">
        <v>1376</v>
      </c>
      <c r="G180" s="218" t="s">
        <v>211</v>
      </c>
      <c r="H180" s="219">
        <v>171</v>
      </c>
      <c r="I180" s="220"/>
      <c r="J180" s="221">
        <f>ROUND(I180*H180,2)</f>
        <v>0</v>
      </c>
      <c r="K180" s="217" t="s">
        <v>196</v>
      </c>
      <c r="L180" s="46"/>
      <c r="M180" s="222" t="s">
        <v>19</v>
      </c>
      <c r="N180" s="223" t="s">
        <v>43</v>
      </c>
      <c r="O180" s="86"/>
      <c r="P180" s="224">
        <f>O180*H180</f>
        <v>0</v>
      </c>
      <c r="Q180" s="224">
        <v>6E-05</v>
      </c>
      <c r="R180" s="224">
        <f>Q180*H180</f>
        <v>0.01026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208</v>
      </c>
      <c r="AT180" s="226" t="s">
        <v>192</v>
      </c>
      <c r="AU180" s="226" t="s">
        <v>82</v>
      </c>
      <c r="AY180" s="19" t="s">
        <v>190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80</v>
      </c>
      <c r="BK180" s="227">
        <f>ROUND(I180*H180,2)</f>
        <v>0</v>
      </c>
      <c r="BL180" s="19" t="s">
        <v>208</v>
      </c>
      <c r="BM180" s="226" t="s">
        <v>2163</v>
      </c>
    </row>
    <row r="181" spans="1:47" s="2" customFormat="1" ht="12">
      <c r="A181" s="40"/>
      <c r="B181" s="41"/>
      <c r="C181" s="42"/>
      <c r="D181" s="228" t="s">
        <v>199</v>
      </c>
      <c r="E181" s="42"/>
      <c r="F181" s="229" t="s">
        <v>1378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199</v>
      </c>
      <c r="AU181" s="19" t="s">
        <v>82</v>
      </c>
    </row>
    <row r="182" spans="1:47" s="2" customFormat="1" ht="12">
      <c r="A182" s="40"/>
      <c r="B182" s="41"/>
      <c r="C182" s="42"/>
      <c r="D182" s="233" t="s">
        <v>201</v>
      </c>
      <c r="E182" s="42"/>
      <c r="F182" s="234" t="s">
        <v>1379</v>
      </c>
      <c r="G182" s="42"/>
      <c r="H182" s="42"/>
      <c r="I182" s="230"/>
      <c r="J182" s="42"/>
      <c r="K182" s="42"/>
      <c r="L182" s="46"/>
      <c r="M182" s="231"/>
      <c r="N182" s="23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201</v>
      </c>
      <c r="AU182" s="19" t="s">
        <v>82</v>
      </c>
    </row>
    <row r="183" spans="1:51" s="13" customFormat="1" ht="12">
      <c r="A183" s="13"/>
      <c r="B183" s="235"/>
      <c r="C183" s="236"/>
      <c r="D183" s="228" t="s">
        <v>203</v>
      </c>
      <c r="E183" s="237" t="s">
        <v>19</v>
      </c>
      <c r="F183" s="238" t="s">
        <v>1990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203</v>
      </c>
      <c r="AU183" s="244" t="s">
        <v>82</v>
      </c>
      <c r="AV183" s="13" t="s">
        <v>80</v>
      </c>
      <c r="AW183" s="13" t="s">
        <v>34</v>
      </c>
      <c r="AX183" s="13" t="s">
        <v>72</v>
      </c>
      <c r="AY183" s="244" t="s">
        <v>190</v>
      </c>
    </row>
    <row r="184" spans="1:51" s="13" customFormat="1" ht="12">
      <c r="A184" s="13"/>
      <c r="B184" s="235"/>
      <c r="C184" s="236"/>
      <c r="D184" s="228" t="s">
        <v>203</v>
      </c>
      <c r="E184" s="237" t="s">
        <v>19</v>
      </c>
      <c r="F184" s="238" t="s">
        <v>1380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203</v>
      </c>
      <c r="AU184" s="244" t="s">
        <v>82</v>
      </c>
      <c r="AV184" s="13" t="s">
        <v>80</v>
      </c>
      <c r="AW184" s="13" t="s">
        <v>34</v>
      </c>
      <c r="AX184" s="13" t="s">
        <v>72</v>
      </c>
      <c r="AY184" s="244" t="s">
        <v>190</v>
      </c>
    </row>
    <row r="185" spans="1:51" s="14" customFormat="1" ht="12">
      <c r="A185" s="14"/>
      <c r="B185" s="245"/>
      <c r="C185" s="246"/>
      <c r="D185" s="228" t="s">
        <v>203</v>
      </c>
      <c r="E185" s="247" t="s">
        <v>19</v>
      </c>
      <c r="F185" s="248" t="s">
        <v>1794</v>
      </c>
      <c r="G185" s="246"/>
      <c r="H185" s="249">
        <v>171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203</v>
      </c>
      <c r="AU185" s="255" t="s">
        <v>82</v>
      </c>
      <c r="AV185" s="14" t="s">
        <v>82</v>
      </c>
      <c r="AW185" s="14" t="s">
        <v>34</v>
      </c>
      <c r="AX185" s="14" t="s">
        <v>72</v>
      </c>
      <c r="AY185" s="255" t="s">
        <v>190</v>
      </c>
    </row>
    <row r="186" spans="1:51" s="15" customFormat="1" ht="12">
      <c r="A186" s="15"/>
      <c r="B186" s="256"/>
      <c r="C186" s="257"/>
      <c r="D186" s="228" t="s">
        <v>203</v>
      </c>
      <c r="E186" s="258" t="s">
        <v>19</v>
      </c>
      <c r="F186" s="259" t="s">
        <v>207</v>
      </c>
      <c r="G186" s="257"/>
      <c r="H186" s="260">
        <v>171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203</v>
      </c>
      <c r="AU186" s="266" t="s">
        <v>82</v>
      </c>
      <c r="AV186" s="15" t="s">
        <v>208</v>
      </c>
      <c r="AW186" s="15" t="s">
        <v>34</v>
      </c>
      <c r="AX186" s="15" t="s">
        <v>80</v>
      </c>
      <c r="AY186" s="266" t="s">
        <v>190</v>
      </c>
    </row>
    <row r="187" spans="1:65" s="2" customFormat="1" ht="21.75" customHeight="1">
      <c r="A187" s="40"/>
      <c r="B187" s="41"/>
      <c r="C187" s="268" t="s">
        <v>364</v>
      </c>
      <c r="D187" s="268" t="s">
        <v>411</v>
      </c>
      <c r="E187" s="269" t="s">
        <v>1381</v>
      </c>
      <c r="F187" s="270" t="s">
        <v>1382</v>
      </c>
      <c r="G187" s="271" t="s">
        <v>211</v>
      </c>
      <c r="H187" s="272">
        <v>513</v>
      </c>
      <c r="I187" s="273"/>
      <c r="J187" s="274">
        <f>ROUND(I187*H187,2)</f>
        <v>0</v>
      </c>
      <c r="K187" s="270" t="s">
        <v>196</v>
      </c>
      <c r="L187" s="275"/>
      <c r="M187" s="276" t="s">
        <v>19</v>
      </c>
      <c r="N187" s="277" t="s">
        <v>43</v>
      </c>
      <c r="O187" s="86"/>
      <c r="P187" s="224">
        <f>O187*H187</f>
        <v>0</v>
      </c>
      <c r="Q187" s="224">
        <v>0.0059</v>
      </c>
      <c r="R187" s="224">
        <f>Q187*H187</f>
        <v>3.0267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274</v>
      </c>
      <c r="AT187" s="226" t="s">
        <v>411</v>
      </c>
      <c r="AU187" s="226" t="s">
        <v>82</v>
      </c>
      <c r="AY187" s="19" t="s">
        <v>190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80</v>
      </c>
      <c r="BK187" s="227">
        <f>ROUND(I187*H187,2)</f>
        <v>0</v>
      </c>
      <c r="BL187" s="19" t="s">
        <v>208</v>
      </c>
      <c r="BM187" s="226" t="s">
        <v>2164</v>
      </c>
    </row>
    <row r="188" spans="1:47" s="2" customFormat="1" ht="12">
      <c r="A188" s="40"/>
      <c r="B188" s="41"/>
      <c r="C188" s="42"/>
      <c r="D188" s="228" t="s">
        <v>199</v>
      </c>
      <c r="E188" s="42"/>
      <c r="F188" s="229" t="s">
        <v>1382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199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1384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4" customFormat="1" ht="12">
      <c r="A190" s="14"/>
      <c r="B190" s="245"/>
      <c r="C190" s="246"/>
      <c r="D190" s="228" t="s">
        <v>203</v>
      </c>
      <c r="E190" s="247" t="s">
        <v>19</v>
      </c>
      <c r="F190" s="248" t="s">
        <v>2165</v>
      </c>
      <c r="G190" s="246"/>
      <c r="H190" s="249">
        <v>513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203</v>
      </c>
      <c r="AU190" s="255" t="s">
        <v>82</v>
      </c>
      <c r="AV190" s="14" t="s">
        <v>82</v>
      </c>
      <c r="AW190" s="14" t="s">
        <v>34</v>
      </c>
      <c r="AX190" s="14" t="s">
        <v>72</v>
      </c>
      <c r="AY190" s="255" t="s">
        <v>190</v>
      </c>
    </row>
    <row r="191" spans="1:51" s="15" customFormat="1" ht="12">
      <c r="A191" s="15"/>
      <c r="B191" s="256"/>
      <c r="C191" s="257"/>
      <c r="D191" s="228" t="s">
        <v>203</v>
      </c>
      <c r="E191" s="258" t="s">
        <v>19</v>
      </c>
      <c r="F191" s="259" t="s">
        <v>207</v>
      </c>
      <c r="G191" s="257"/>
      <c r="H191" s="260">
        <v>513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203</v>
      </c>
      <c r="AU191" s="266" t="s">
        <v>82</v>
      </c>
      <c r="AV191" s="15" t="s">
        <v>208</v>
      </c>
      <c r="AW191" s="15" t="s">
        <v>34</v>
      </c>
      <c r="AX191" s="15" t="s">
        <v>80</v>
      </c>
      <c r="AY191" s="266" t="s">
        <v>190</v>
      </c>
    </row>
    <row r="192" spans="1:65" s="2" customFormat="1" ht="16.5" customHeight="1">
      <c r="A192" s="40"/>
      <c r="B192" s="41"/>
      <c r="C192" s="268" t="s">
        <v>377</v>
      </c>
      <c r="D192" s="268" t="s">
        <v>411</v>
      </c>
      <c r="E192" s="269" t="s">
        <v>1386</v>
      </c>
      <c r="F192" s="270" t="s">
        <v>1387</v>
      </c>
      <c r="G192" s="271" t="s">
        <v>710</v>
      </c>
      <c r="H192" s="272">
        <v>342</v>
      </c>
      <c r="I192" s="273"/>
      <c r="J192" s="274">
        <f>ROUND(I192*H192,2)</f>
        <v>0</v>
      </c>
      <c r="K192" s="270" t="s">
        <v>19</v>
      </c>
      <c r="L192" s="275"/>
      <c r="M192" s="276" t="s">
        <v>19</v>
      </c>
      <c r="N192" s="277" t="s">
        <v>43</v>
      </c>
      <c r="O192" s="86"/>
      <c r="P192" s="224">
        <f>O192*H192</f>
        <v>0</v>
      </c>
      <c r="Q192" s="224">
        <v>0.001</v>
      </c>
      <c r="R192" s="224">
        <f>Q192*H192</f>
        <v>0.342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274</v>
      </c>
      <c r="AT192" s="226" t="s">
        <v>411</v>
      </c>
      <c r="AU192" s="226" t="s">
        <v>82</v>
      </c>
      <c r="AY192" s="19" t="s">
        <v>190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80</v>
      </c>
      <c r="BK192" s="227">
        <f>ROUND(I192*H192,2)</f>
        <v>0</v>
      </c>
      <c r="BL192" s="19" t="s">
        <v>208</v>
      </c>
      <c r="BM192" s="226" t="s">
        <v>2166</v>
      </c>
    </row>
    <row r="193" spans="1:47" s="2" customFormat="1" ht="12">
      <c r="A193" s="40"/>
      <c r="B193" s="41"/>
      <c r="C193" s="42"/>
      <c r="D193" s="228" t="s">
        <v>199</v>
      </c>
      <c r="E193" s="42"/>
      <c r="F193" s="229" t="s">
        <v>1389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199</v>
      </c>
      <c r="AU193" s="19" t="s">
        <v>82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1384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4" customFormat="1" ht="12">
      <c r="A195" s="14"/>
      <c r="B195" s="245"/>
      <c r="C195" s="246"/>
      <c r="D195" s="228" t="s">
        <v>203</v>
      </c>
      <c r="E195" s="247" t="s">
        <v>19</v>
      </c>
      <c r="F195" s="248" t="s">
        <v>2167</v>
      </c>
      <c r="G195" s="246"/>
      <c r="H195" s="249">
        <v>342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203</v>
      </c>
      <c r="AU195" s="255" t="s">
        <v>82</v>
      </c>
      <c r="AV195" s="14" t="s">
        <v>82</v>
      </c>
      <c r="AW195" s="14" t="s">
        <v>34</v>
      </c>
      <c r="AX195" s="14" t="s">
        <v>72</v>
      </c>
      <c r="AY195" s="255" t="s">
        <v>190</v>
      </c>
    </row>
    <row r="196" spans="1:51" s="15" customFormat="1" ht="12">
      <c r="A196" s="15"/>
      <c r="B196" s="256"/>
      <c r="C196" s="257"/>
      <c r="D196" s="228" t="s">
        <v>203</v>
      </c>
      <c r="E196" s="258" t="s">
        <v>19</v>
      </c>
      <c r="F196" s="259" t="s">
        <v>207</v>
      </c>
      <c r="G196" s="257"/>
      <c r="H196" s="260">
        <v>342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203</v>
      </c>
      <c r="AU196" s="266" t="s">
        <v>82</v>
      </c>
      <c r="AV196" s="15" t="s">
        <v>208</v>
      </c>
      <c r="AW196" s="15" t="s">
        <v>34</v>
      </c>
      <c r="AX196" s="15" t="s">
        <v>80</v>
      </c>
      <c r="AY196" s="266" t="s">
        <v>190</v>
      </c>
    </row>
    <row r="197" spans="1:65" s="2" customFormat="1" ht="16.5" customHeight="1">
      <c r="A197" s="40"/>
      <c r="B197" s="41"/>
      <c r="C197" s="268" t="s">
        <v>387</v>
      </c>
      <c r="D197" s="268" t="s">
        <v>411</v>
      </c>
      <c r="E197" s="269" t="s">
        <v>1391</v>
      </c>
      <c r="F197" s="270" t="s">
        <v>1392</v>
      </c>
      <c r="G197" s="271" t="s">
        <v>222</v>
      </c>
      <c r="H197" s="272">
        <v>1.289</v>
      </c>
      <c r="I197" s="273"/>
      <c r="J197" s="274">
        <f>ROUND(I197*H197,2)</f>
        <v>0</v>
      </c>
      <c r="K197" s="270" t="s">
        <v>196</v>
      </c>
      <c r="L197" s="275"/>
      <c r="M197" s="276" t="s">
        <v>19</v>
      </c>
      <c r="N197" s="277" t="s">
        <v>43</v>
      </c>
      <c r="O197" s="86"/>
      <c r="P197" s="224">
        <f>O197*H197</f>
        <v>0</v>
      </c>
      <c r="Q197" s="224">
        <v>0.65</v>
      </c>
      <c r="R197" s="224">
        <f>Q197*H197</f>
        <v>0.83785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274</v>
      </c>
      <c r="AT197" s="226" t="s">
        <v>411</v>
      </c>
      <c r="AU197" s="226" t="s">
        <v>82</v>
      </c>
      <c r="AY197" s="19" t="s">
        <v>190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80</v>
      </c>
      <c r="BK197" s="227">
        <f>ROUND(I197*H197,2)</f>
        <v>0</v>
      </c>
      <c r="BL197" s="19" t="s">
        <v>208</v>
      </c>
      <c r="BM197" s="226" t="s">
        <v>2168</v>
      </c>
    </row>
    <row r="198" spans="1:47" s="2" customFormat="1" ht="12">
      <c r="A198" s="40"/>
      <c r="B198" s="41"/>
      <c r="C198" s="42"/>
      <c r="D198" s="228" t="s">
        <v>199</v>
      </c>
      <c r="E198" s="42"/>
      <c r="F198" s="229" t="s">
        <v>1392</v>
      </c>
      <c r="G198" s="42"/>
      <c r="H198" s="42"/>
      <c r="I198" s="230"/>
      <c r="J198" s="42"/>
      <c r="K198" s="42"/>
      <c r="L198" s="46"/>
      <c r="M198" s="231"/>
      <c r="N198" s="23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199</v>
      </c>
      <c r="AU198" s="19" t="s">
        <v>82</v>
      </c>
    </row>
    <row r="199" spans="1:51" s="13" customFormat="1" ht="12">
      <c r="A199" s="13"/>
      <c r="B199" s="235"/>
      <c r="C199" s="236"/>
      <c r="D199" s="228" t="s">
        <v>203</v>
      </c>
      <c r="E199" s="237" t="s">
        <v>19</v>
      </c>
      <c r="F199" s="238" t="s">
        <v>1990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203</v>
      </c>
      <c r="AU199" s="244" t="s">
        <v>82</v>
      </c>
      <c r="AV199" s="13" t="s">
        <v>80</v>
      </c>
      <c r="AW199" s="13" t="s">
        <v>34</v>
      </c>
      <c r="AX199" s="13" t="s">
        <v>72</v>
      </c>
      <c r="AY199" s="244" t="s">
        <v>190</v>
      </c>
    </row>
    <row r="200" spans="1:51" s="14" customFormat="1" ht="12">
      <c r="A200" s="14"/>
      <c r="B200" s="245"/>
      <c r="C200" s="246"/>
      <c r="D200" s="228" t="s">
        <v>203</v>
      </c>
      <c r="E200" s="247" t="s">
        <v>19</v>
      </c>
      <c r="F200" s="248" t="s">
        <v>2169</v>
      </c>
      <c r="G200" s="246"/>
      <c r="H200" s="249">
        <v>1.289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203</v>
      </c>
      <c r="AU200" s="255" t="s">
        <v>82</v>
      </c>
      <c r="AV200" s="14" t="s">
        <v>82</v>
      </c>
      <c r="AW200" s="14" t="s">
        <v>34</v>
      </c>
      <c r="AX200" s="14" t="s">
        <v>72</v>
      </c>
      <c r="AY200" s="255" t="s">
        <v>190</v>
      </c>
    </row>
    <row r="201" spans="1:51" s="15" customFormat="1" ht="12">
      <c r="A201" s="15"/>
      <c r="B201" s="256"/>
      <c r="C201" s="257"/>
      <c r="D201" s="228" t="s">
        <v>203</v>
      </c>
      <c r="E201" s="258" t="s">
        <v>19</v>
      </c>
      <c r="F201" s="259" t="s">
        <v>207</v>
      </c>
      <c r="G201" s="257"/>
      <c r="H201" s="260">
        <v>1.289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203</v>
      </c>
      <c r="AU201" s="266" t="s">
        <v>82</v>
      </c>
      <c r="AV201" s="15" t="s">
        <v>208</v>
      </c>
      <c r="AW201" s="15" t="s">
        <v>34</v>
      </c>
      <c r="AX201" s="15" t="s">
        <v>80</v>
      </c>
      <c r="AY201" s="266" t="s">
        <v>190</v>
      </c>
    </row>
    <row r="202" spans="1:65" s="2" customFormat="1" ht="24.15" customHeight="1">
      <c r="A202" s="40"/>
      <c r="B202" s="41"/>
      <c r="C202" s="215" t="s">
        <v>7</v>
      </c>
      <c r="D202" s="215" t="s">
        <v>192</v>
      </c>
      <c r="E202" s="216" t="s">
        <v>1395</v>
      </c>
      <c r="F202" s="217" t="s">
        <v>1396</v>
      </c>
      <c r="G202" s="218" t="s">
        <v>211</v>
      </c>
      <c r="H202" s="219">
        <v>171</v>
      </c>
      <c r="I202" s="220"/>
      <c r="J202" s="221">
        <f>ROUND(I202*H202,2)</f>
        <v>0</v>
      </c>
      <c r="K202" s="217" t="s">
        <v>196</v>
      </c>
      <c r="L202" s="46"/>
      <c r="M202" s="222" t="s">
        <v>19</v>
      </c>
      <c r="N202" s="223" t="s">
        <v>43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208</v>
      </c>
      <c r="AT202" s="226" t="s">
        <v>192</v>
      </c>
      <c r="AU202" s="226" t="s">
        <v>82</v>
      </c>
      <c r="AY202" s="19" t="s">
        <v>190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80</v>
      </c>
      <c r="BK202" s="227">
        <f>ROUND(I202*H202,2)</f>
        <v>0</v>
      </c>
      <c r="BL202" s="19" t="s">
        <v>208</v>
      </c>
      <c r="BM202" s="226" t="s">
        <v>2170</v>
      </c>
    </row>
    <row r="203" spans="1:47" s="2" customFormat="1" ht="12">
      <c r="A203" s="40"/>
      <c r="B203" s="41"/>
      <c r="C203" s="42"/>
      <c r="D203" s="228" t="s">
        <v>199</v>
      </c>
      <c r="E203" s="42"/>
      <c r="F203" s="229" t="s">
        <v>1398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199</v>
      </c>
      <c r="AU203" s="19" t="s">
        <v>82</v>
      </c>
    </row>
    <row r="204" spans="1:47" s="2" customFormat="1" ht="12">
      <c r="A204" s="40"/>
      <c r="B204" s="41"/>
      <c r="C204" s="42"/>
      <c r="D204" s="233" t="s">
        <v>201</v>
      </c>
      <c r="E204" s="42"/>
      <c r="F204" s="234" t="s">
        <v>1399</v>
      </c>
      <c r="G204" s="42"/>
      <c r="H204" s="42"/>
      <c r="I204" s="230"/>
      <c r="J204" s="42"/>
      <c r="K204" s="42"/>
      <c r="L204" s="46"/>
      <c r="M204" s="231"/>
      <c r="N204" s="23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201</v>
      </c>
      <c r="AU204" s="19" t="s">
        <v>82</v>
      </c>
    </row>
    <row r="205" spans="1:51" s="13" customFormat="1" ht="12">
      <c r="A205" s="13"/>
      <c r="B205" s="235"/>
      <c r="C205" s="236"/>
      <c r="D205" s="228" t="s">
        <v>203</v>
      </c>
      <c r="E205" s="237" t="s">
        <v>19</v>
      </c>
      <c r="F205" s="238" t="s">
        <v>1990</v>
      </c>
      <c r="G205" s="236"/>
      <c r="H205" s="237" t="s">
        <v>19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203</v>
      </c>
      <c r="AU205" s="244" t="s">
        <v>82</v>
      </c>
      <c r="AV205" s="13" t="s">
        <v>80</v>
      </c>
      <c r="AW205" s="13" t="s">
        <v>34</v>
      </c>
      <c r="AX205" s="13" t="s">
        <v>72</v>
      </c>
      <c r="AY205" s="244" t="s">
        <v>190</v>
      </c>
    </row>
    <row r="206" spans="1:51" s="13" customFormat="1" ht="12">
      <c r="A206" s="13"/>
      <c r="B206" s="235"/>
      <c r="C206" s="236"/>
      <c r="D206" s="228" t="s">
        <v>203</v>
      </c>
      <c r="E206" s="237" t="s">
        <v>19</v>
      </c>
      <c r="F206" s="238" t="s">
        <v>1400</v>
      </c>
      <c r="G206" s="236"/>
      <c r="H206" s="237" t="s">
        <v>19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203</v>
      </c>
      <c r="AU206" s="244" t="s">
        <v>82</v>
      </c>
      <c r="AV206" s="13" t="s">
        <v>80</v>
      </c>
      <c r="AW206" s="13" t="s">
        <v>34</v>
      </c>
      <c r="AX206" s="13" t="s">
        <v>72</v>
      </c>
      <c r="AY206" s="244" t="s">
        <v>190</v>
      </c>
    </row>
    <row r="207" spans="1:51" s="14" customFormat="1" ht="12">
      <c r="A207" s="14"/>
      <c r="B207" s="245"/>
      <c r="C207" s="246"/>
      <c r="D207" s="228" t="s">
        <v>203</v>
      </c>
      <c r="E207" s="247" t="s">
        <v>19</v>
      </c>
      <c r="F207" s="248" t="s">
        <v>1794</v>
      </c>
      <c r="G207" s="246"/>
      <c r="H207" s="249">
        <v>171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203</v>
      </c>
      <c r="AU207" s="255" t="s">
        <v>82</v>
      </c>
      <c r="AV207" s="14" t="s">
        <v>82</v>
      </c>
      <c r="AW207" s="14" t="s">
        <v>34</v>
      </c>
      <c r="AX207" s="14" t="s">
        <v>72</v>
      </c>
      <c r="AY207" s="255" t="s">
        <v>190</v>
      </c>
    </row>
    <row r="208" spans="1:51" s="15" customFormat="1" ht="12">
      <c r="A208" s="15"/>
      <c r="B208" s="256"/>
      <c r="C208" s="257"/>
      <c r="D208" s="228" t="s">
        <v>203</v>
      </c>
      <c r="E208" s="258" t="s">
        <v>19</v>
      </c>
      <c r="F208" s="259" t="s">
        <v>207</v>
      </c>
      <c r="G208" s="257"/>
      <c r="H208" s="260">
        <v>171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203</v>
      </c>
      <c r="AU208" s="266" t="s">
        <v>82</v>
      </c>
      <c r="AV208" s="15" t="s">
        <v>208</v>
      </c>
      <c r="AW208" s="15" t="s">
        <v>34</v>
      </c>
      <c r="AX208" s="15" t="s">
        <v>80</v>
      </c>
      <c r="AY208" s="266" t="s">
        <v>190</v>
      </c>
    </row>
    <row r="209" spans="1:65" s="2" customFormat="1" ht="24.15" customHeight="1">
      <c r="A209" s="40"/>
      <c r="B209" s="41"/>
      <c r="C209" s="215" t="s">
        <v>401</v>
      </c>
      <c r="D209" s="215" t="s">
        <v>192</v>
      </c>
      <c r="E209" s="216" t="s">
        <v>1401</v>
      </c>
      <c r="F209" s="217" t="s">
        <v>1402</v>
      </c>
      <c r="G209" s="218" t="s">
        <v>195</v>
      </c>
      <c r="H209" s="219">
        <v>96.649</v>
      </c>
      <c r="I209" s="220"/>
      <c r="J209" s="221">
        <f>ROUND(I209*H209,2)</f>
        <v>0</v>
      </c>
      <c r="K209" s="217" t="s">
        <v>196</v>
      </c>
      <c r="L209" s="46"/>
      <c r="M209" s="222" t="s">
        <v>19</v>
      </c>
      <c r="N209" s="223" t="s">
        <v>43</v>
      </c>
      <c r="O209" s="86"/>
      <c r="P209" s="224">
        <f>O209*H209</f>
        <v>0</v>
      </c>
      <c r="Q209" s="224">
        <v>3E-05</v>
      </c>
      <c r="R209" s="224">
        <f>Q209*H209</f>
        <v>0.00289947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208</v>
      </c>
      <c r="AT209" s="226" t="s">
        <v>192</v>
      </c>
      <c r="AU209" s="226" t="s">
        <v>82</v>
      </c>
      <c r="AY209" s="19" t="s">
        <v>190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80</v>
      </c>
      <c r="BK209" s="227">
        <f>ROUND(I209*H209,2)</f>
        <v>0</v>
      </c>
      <c r="BL209" s="19" t="s">
        <v>208</v>
      </c>
      <c r="BM209" s="226" t="s">
        <v>2171</v>
      </c>
    </row>
    <row r="210" spans="1:47" s="2" customFormat="1" ht="12">
      <c r="A210" s="40"/>
      <c r="B210" s="41"/>
      <c r="C210" s="42"/>
      <c r="D210" s="228" t="s">
        <v>199</v>
      </c>
      <c r="E210" s="42"/>
      <c r="F210" s="229" t="s">
        <v>1404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199</v>
      </c>
      <c r="AU210" s="19" t="s">
        <v>82</v>
      </c>
    </row>
    <row r="211" spans="1:47" s="2" customFormat="1" ht="12">
      <c r="A211" s="40"/>
      <c r="B211" s="41"/>
      <c r="C211" s="42"/>
      <c r="D211" s="233" t="s">
        <v>201</v>
      </c>
      <c r="E211" s="42"/>
      <c r="F211" s="234" t="s">
        <v>1405</v>
      </c>
      <c r="G211" s="42"/>
      <c r="H211" s="42"/>
      <c r="I211" s="230"/>
      <c r="J211" s="42"/>
      <c r="K211" s="42"/>
      <c r="L211" s="46"/>
      <c r="M211" s="231"/>
      <c r="N211" s="23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201</v>
      </c>
      <c r="AU211" s="19" t="s">
        <v>82</v>
      </c>
    </row>
    <row r="212" spans="1:51" s="13" customFormat="1" ht="12">
      <c r="A212" s="13"/>
      <c r="B212" s="235"/>
      <c r="C212" s="236"/>
      <c r="D212" s="228" t="s">
        <v>203</v>
      </c>
      <c r="E212" s="237" t="s">
        <v>19</v>
      </c>
      <c r="F212" s="238" t="s">
        <v>1990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203</v>
      </c>
      <c r="AU212" s="244" t="s">
        <v>82</v>
      </c>
      <c r="AV212" s="13" t="s">
        <v>80</v>
      </c>
      <c r="AW212" s="13" t="s">
        <v>34</v>
      </c>
      <c r="AX212" s="13" t="s">
        <v>72</v>
      </c>
      <c r="AY212" s="244" t="s">
        <v>190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1406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4" customFormat="1" ht="12">
      <c r="A214" s="14"/>
      <c r="B214" s="245"/>
      <c r="C214" s="246"/>
      <c r="D214" s="228" t="s">
        <v>203</v>
      </c>
      <c r="E214" s="247" t="s">
        <v>19</v>
      </c>
      <c r="F214" s="248" t="s">
        <v>2172</v>
      </c>
      <c r="G214" s="246"/>
      <c r="H214" s="249">
        <v>96.649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203</v>
      </c>
      <c r="AU214" s="255" t="s">
        <v>82</v>
      </c>
      <c r="AV214" s="14" t="s">
        <v>82</v>
      </c>
      <c r="AW214" s="14" t="s">
        <v>34</v>
      </c>
      <c r="AX214" s="14" t="s">
        <v>72</v>
      </c>
      <c r="AY214" s="255" t="s">
        <v>190</v>
      </c>
    </row>
    <row r="215" spans="1:51" s="15" customFormat="1" ht="12">
      <c r="A215" s="15"/>
      <c r="B215" s="256"/>
      <c r="C215" s="257"/>
      <c r="D215" s="228" t="s">
        <v>203</v>
      </c>
      <c r="E215" s="258" t="s">
        <v>19</v>
      </c>
      <c r="F215" s="259" t="s">
        <v>207</v>
      </c>
      <c r="G215" s="257"/>
      <c r="H215" s="260">
        <v>96.649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203</v>
      </c>
      <c r="AU215" s="266" t="s">
        <v>82</v>
      </c>
      <c r="AV215" s="15" t="s">
        <v>208</v>
      </c>
      <c r="AW215" s="15" t="s">
        <v>34</v>
      </c>
      <c r="AX215" s="15" t="s">
        <v>80</v>
      </c>
      <c r="AY215" s="266" t="s">
        <v>190</v>
      </c>
    </row>
    <row r="216" spans="1:65" s="2" customFormat="1" ht="16.5" customHeight="1">
      <c r="A216" s="40"/>
      <c r="B216" s="41"/>
      <c r="C216" s="268" t="s">
        <v>410</v>
      </c>
      <c r="D216" s="268" t="s">
        <v>411</v>
      </c>
      <c r="E216" s="269" t="s">
        <v>1408</v>
      </c>
      <c r="F216" s="270" t="s">
        <v>1409</v>
      </c>
      <c r="G216" s="271" t="s">
        <v>195</v>
      </c>
      <c r="H216" s="272">
        <v>96.649</v>
      </c>
      <c r="I216" s="273"/>
      <c r="J216" s="274">
        <f>ROUND(I216*H216,2)</f>
        <v>0</v>
      </c>
      <c r="K216" s="270" t="s">
        <v>196</v>
      </c>
      <c r="L216" s="275"/>
      <c r="M216" s="276" t="s">
        <v>19</v>
      </c>
      <c r="N216" s="277" t="s">
        <v>43</v>
      </c>
      <c r="O216" s="86"/>
      <c r="P216" s="224">
        <f>O216*H216</f>
        <v>0</v>
      </c>
      <c r="Q216" s="224">
        <v>0.0004</v>
      </c>
      <c r="R216" s="224">
        <f>Q216*H216</f>
        <v>0.0386596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274</v>
      </c>
      <c r="AT216" s="226" t="s">
        <v>411</v>
      </c>
      <c r="AU216" s="226" t="s">
        <v>82</v>
      </c>
      <c r="AY216" s="19" t="s">
        <v>190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80</v>
      </c>
      <c r="BK216" s="227">
        <f>ROUND(I216*H216,2)</f>
        <v>0</v>
      </c>
      <c r="BL216" s="19" t="s">
        <v>208</v>
      </c>
      <c r="BM216" s="226" t="s">
        <v>2173</v>
      </c>
    </row>
    <row r="217" spans="1:47" s="2" customFormat="1" ht="12">
      <c r="A217" s="40"/>
      <c r="B217" s="41"/>
      <c r="C217" s="42"/>
      <c r="D217" s="228" t="s">
        <v>199</v>
      </c>
      <c r="E217" s="42"/>
      <c r="F217" s="229" t="s">
        <v>1409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199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1411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4" customFormat="1" ht="12">
      <c r="A219" s="14"/>
      <c r="B219" s="245"/>
      <c r="C219" s="246"/>
      <c r="D219" s="228" t="s">
        <v>203</v>
      </c>
      <c r="E219" s="247" t="s">
        <v>19</v>
      </c>
      <c r="F219" s="248" t="s">
        <v>2174</v>
      </c>
      <c r="G219" s="246"/>
      <c r="H219" s="249">
        <v>96.649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203</v>
      </c>
      <c r="AU219" s="255" t="s">
        <v>82</v>
      </c>
      <c r="AV219" s="14" t="s">
        <v>82</v>
      </c>
      <c r="AW219" s="14" t="s">
        <v>34</v>
      </c>
      <c r="AX219" s="14" t="s">
        <v>72</v>
      </c>
      <c r="AY219" s="255" t="s">
        <v>190</v>
      </c>
    </row>
    <row r="220" spans="1:51" s="15" customFormat="1" ht="12">
      <c r="A220" s="15"/>
      <c r="B220" s="256"/>
      <c r="C220" s="257"/>
      <c r="D220" s="228" t="s">
        <v>203</v>
      </c>
      <c r="E220" s="258" t="s">
        <v>19</v>
      </c>
      <c r="F220" s="259" t="s">
        <v>207</v>
      </c>
      <c r="G220" s="257"/>
      <c r="H220" s="260">
        <v>96.649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203</v>
      </c>
      <c r="AU220" s="266" t="s">
        <v>82</v>
      </c>
      <c r="AV220" s="15" t="s">
        <v>208</v>
      </c>
      <c r="AW220" s="15" t="s">
        <v>34</v>
      </c>
      <c r="AX220" s="15" t="s">
        <v>80</v>
      </c>
      <c r="AY220" s="266" t="s">
        <v>190</v>
      </c>
    </row>
    <row r="221" spans="1:65" s="2" customFormat="1" ht="33" customHeight="1">
      <c r="A221" s="40"/>
      <c r="B221" s="41"/>
      <c r="C221" s="215" t="s">
        <v>418</v>
      </c>
      <c r="D221" s="215" t="s">
        <v>192</v>
      </c>
      <c r="E221" s="216" t="s">
        <v>1413</v>
      </c>
      <c r="F221" s="217" t="s">
        <v>1414</v>
      </c>
      <c r="G221" s="218" t="s">
        <v>195</v>
      </c>
      <c r="H221" s="219">
        <v>434</v>
      </c>
      <c r="I221" s="220"/>
      <c r="J221" s="221">
        <f>ROUND(I221*H221,2)</f>
        <v>0</v>
      </c>
      <c r="K221" s="217" t="s">
        <v>19</v>
      </c>
      <c r="L221" s="46"/>
      <c r="M221" s="222" t="s">
        <v>19</v>
      </c>
      <c r="N221" s="223" t="s">
        <v>43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208</v>
      </c>
      <c r="AT221" s="226" t="s">
        <v>192</v>
      </c>
      <c r="AU221" s="226" t="s">
        <v>82</v>
      </c>
      <c r="AY221" s="19" t="s">
        <v>190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80</v>
      </c>
      <c r="BK221" s="227">
        <f>ROUND(I221*H221,2)</f>
        <v>0</v>
      </c>
      <c r="BL221" s="19" t="s">
        <v>208</v>
      </c>
      <c r="BM221" s="226" t="s">
        <v>2175</v>
      </c>
    </row>
    <row r="222" spans="1:47" s="2" customFormat="1" ht="12">
      <c r="A222" s="40"/>
      <c r="B222" s="41"/>
      <c r="C222" s="42"/>
      <c r="D222" s="228" t="s">
        <v>199</v>
      </c>
      <c r="E222" s="42"/>
      <c r="F222" s="229" t="s">
        <v>1417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199</v>
      </c>
      <c r="AU222" s="19" t="s">
        <v>82</v>
      </c>
    </row>
    <row r="223" spans="1:51" s="13" customFormat="1" ht="12">
      <c r="A223" s="13"/>
      <c r="B223" s="235"/>
      <c r="C223" s="236"/>
      <c r="D223" s="228" t="s">
        <v>203</v>
      </c>
      <c r="E223" s="237" t="s">
        <v>19</v>
      </c>
      <c r="F223" s="238" t="s">
        <v>1990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203</v>
      </c>
      <c r="AU223" s="244" t="s">
        <v>82</v>
      </c>
      <c r="AV223" s="13" t="s">
        <v>80</v>
      </c>
      <c r="AW223" s="13" t="s">
        <v>34</v>
      </c>
      <c r="AX223" s="13" t="s">
        <v>72</v>
      </c>
      <c r="AY223" s="244" t="s">
        <v>190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1418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4" customFormat="1" ht="12">
      <c r="A225" s="14"/>
      <c r="B225" s="245"/>
      <c r="C225" s="246"/>
      <c r="D225" s="228" t="s">
        <v>203</v>
      </c>
      <c r="E225" s="247" t="s">
        <v>19</v>
      </c>
      <c r="F225" s="248" t="s">
        <v>1794</v>
      </c>
      <c r="G225" s="246"/>
      <c r="H225" s="249">
        <v>171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203</v>
      </c>
      <c r="AU225" s="255" t="s">
        <v>82</v>
      </c>
      <c r="AV225" s="14" t="s">
        <v>82</v>
      </c>
      <c r="AW225" s="14" t="s">
        <v>34</v>
      </c>
      <c r="AX225" s="14" t="s">
        <v>72</v>
      </c>
      <c r="AY225" s="255" t="s">
        <v>190</v>
      </c>
    </row>
    <row r="226" spans="1:51" s="13" customFormat="1" ht="12">
      <c r="A226" s="13"/>
      <c r="B226" s="235"/>
      <c r="C226" s="236"/>
      <c r="D226" s="228" t="s">
        <v>203</v>
      </c>
      <c r="E226" s="237" t="s">
        <v>19</v>
      </c>
      <c r="F226" s="238" t="s">
        <v>2054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203</v>
      </c>
      <c r="AU226" s="244" t="s">
        <v>82</v>
      </c>
      <c r="AV226" s="13" t="s">
        <v>80</v>
      </c>
      <c r="AW226" s="13" t="s">
        <v>34</v>
      </c>
      <c r="AX226" s="13" t="s">
        <v>72</v>
      </c>
      <c r="AY226" s="244" t="s">
        <v>190</v>
      </c>
    </row>
    <row r="227" spans="1:51" s="14" customFormat="1" ht="12">
      <c r="A227" s="14"/>
      <c r="B227" s="245"/>
      <c r="C227" s="246"/>
      <c r="D227" s="228" t="s">
        <v>203</v>
      </c>
      <c r="E227" s="247" t="s">
        <v>19</v>
      </c>
      <c r="F227" s="248" t="s">
        <v>2145</v>
      </c>
      <c r="G227" s="246"/>
      <c r="H227" s="249">
        <v>263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203</v>
      </c>
      <c r="AU227" s="255" t="s">
        <v>82</v>
      </c>
      <c r="AV227" s="14" t="s">
        <v>82</v>
      </c>
      <c r="AW227" s="14" t="s">
        <v>34</v>
      </c>
      <c r="AX227" s="14" t="s">
        <v>72</v>
      </c>
      <c r="AY227" s="255" t="s">
        <v>190</v>
      </c>
    </row>
    <row r="228" spans="1:51" s="15" customFormat="1" ht="12">
      <c r="A228" s="15"/>
      <c r="B228" s="256"/>
      <c r="C228" s="257"/>
      <c r="D228" s="228" t="s">
        <v>203</v>
      </c>
      <c r="E228" s="258" t="s">
        <v>19</v>
      </c>
      <c r="F228" s="259" t="s">
        <v>207</v>
      </c>
      <c r="G228" s="257"/>
      <c r="H228" s="260">
        <v>434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6" t="s">
        <v>203</v>
      </c>
      <c r="AU228" s="266" t="s">
        <v>82</v>
      </c>
      <c r="AV228" s="15" t="s">
        <v>208</v>
      </c>
      <c r="AW228" s="15" t="s">
        <v>34</v>
      </c>
      <c r="AX228" s="15" t="s">
        <v>80</v>
      </c>
      <c r="AY228" s="266" t="s">
        <v>190</v>
      </c>
    </row>
    <row r="229" spans="1:65" s="2" customFormat="1" ht="24.15" customHeight="1">
      <c r="A229" s="40"/>
      <c r="B229" s="41"/>
      <c r="C229" s="215" t="s">
        <v>426</v>
      </c>
      <c r="D229" s="215" t="s">
        <v>192</v>
      </c>
      <c r="E229" s="216" t="s">
        <v>2055</v>
      </c>
      <c r="F229" s="217" t="s">
        <v>2056</v>
      </c>
      <c r="G229" s="218" t="s">
        <v>211</v>
      </c>
      <c r="H229" s="219">
        <v>263</v>
      </c>
      <c r="I229" s="220"/>
      <c r="J229" s="221">
        <f>ROUND(I229*H229,2)</f>
        <v>0</v>
      </c>
      <c r="K229" s="217" t="s">
        <v>196</v>
      </c>
      <c r="L229" s="46"/>
      <c r="M229" s="222" t="s">
        <v>19</v>
      </c>
      <c r="N229" s="223" t="s">
        <v>43</v>
      </c>
      <c r="O229" s="86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208</v>
      </c>
      <c r="AT229" s="226" t="s">
        <v>192</v>
      </c>
      <c r="AU229" s="226" t="s">
        <v>82</v>
      </c>
      <c r="AY229" s="19" t="s">
        <v>190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80</v>
      </c>
      <c r="BK229" s="227">
        <f>ROUND(I229*H229,2)</f>
        <v>0</v>
      </c>
      <c r="BL229" s="19" t="s">
        <v>208</v>
      </c>
      <c r="BM229" s="226" t="s">
        <v>2176</v>
      </c>
    </row>
    <row r="230" spans="1:47" s="2" customFormat="1" ht="12">
      <c r="A230" s="40"/>
      <c r="B230" s="41"/>
      <c r="C230" s="42"/>
      <c r="D230" s="228" t="s">
        <v>199</v>
      </c>
      <c r="E230" s="42"/>
      <c r="F230" s="229" t="s">
        <v>2058</v>
      </c>
      <c r="G230" s="42"/>
      <c r="H230" s="42"/>
      <c r="I230" s="230"/>
      <c r="J230" s="42"/>
      <c r="K230" s="42"/>
      <c r="L230" s="46"/>
      <c r="M230" s="231"/>
      <c r="N230" s="23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199</v>
      </c>
      <c r="AU230" s="19" t="s">
        <v>82</v>
      </c>
    </row>
    <row r="231" spans="1:47" s="2" customFormat="1" ht="12">
      <c r="A231" s="40"/>
      <c r="B231" s="41"/>
      <c r="C231" s="42"/>
      <c r="D231" s="233" t="s">
        <v>201</v>
      </c>
      <c r="E231" s="42"/>
      <c r="F231" s="234" t="s">
        <v>2059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201</v>
      </c>
      <c r="AU231" s="19" t="s">
        <v>82</v>
      </c>
    </row>
    <row r="232" spans="1:51" s="13" customFormat="1" ht="12">
      <c r="A232" s="13"/>
      <c r="B232" s="235"/>
      <c r="C232" s="236"/>
      <c r="D232" s="228" t="s">
        <v>203</v>
      </c>
      <c r="E232" s="237" t="s">
        <v>19</v>
      </c>
      <c r="F232" s="238" t="s">
        <v>1990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203</v>
      </c>
      <c r="AU232" s="244" t="s">
        <v>82</v>
      </c>
      <c r="AV232" s="13" t="s">
        <v>80</v>
      </c>
      <c r="AW232" s="13" t="s">
        <v>34</v>
      </c>
      <c r="AX232" s="13" t="s">
        <v>72</v>
      </c>
      <c r="AY232" s="244" t="s">
        <v>190</v>
      </c>
    </row>
    <row r="233" spans="1:51" s="13" customFormat="1" ht="12">
      <c r="A233" s="13"/>
      <c r="B233" s="235"/>
      <c r="C233" s="236"/>
      <c r="D233" s="228" t="s">
        <v>203</v>
      </c>
      <c r="E233" s="237" t="s">
        <v>19</v>
      </c>
      <c r="F233" s="238" t="s">
        <v>2054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203</v>
      </c>
      <c r="AU233" s="244" t="s">
        <v>82</v>
      </c>
      <c r="AV233" s="13" t="s">
        <v>80</v>
      </c>
      <c r="AW233" s="13" t="s">
        <v>34</v>
      </c>
      <c r="AX233" s="13" t="s">
        <v>72</v>
      </c>
      <c r="AY233" s="244" t="s">
        <v>190</v>
      </c>
    </row>
    <row r="234" spans="1:51" s="14" customFormat="1" ht="12">
      <c r="A234" s="14"/>
      <c r="B234" s="245"/>
      <c r="C234" s="246"/>
      <c r="D234" s="228" t="s">
        <v>203</v>
      </c>
      <c r="E234" s="247" t="s">
        <v>19</v>
      </c>
      <c r="F234" s="248" t="s">
        <v>2145</v>
      </c>
      <c r="G234" s="246"/>
      <c r="H234" s="249">
        <v>263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203</v>
      </c>
      <c r="AU234" s="255" t="s">
        <v>82</v>
      </c>
      <c r="AV234" s="14" t="s">
        <v>82</v>
      </c>
      <c r="AW234" s="14" t="s">
        <v>34</v>
      </c>
      <c r="AX234" s="14" t="s">
        <v>72</v>
      </c>
      <c r="AY234" s="255" t="s">
        <v>190</v>
      </c>
    </row>
    <row r="235" spans="1:51" s="15" customFormat="1" ht="12">
      <c r="A235" s="15"/>
      <c r="B235" s="256"/>
      <c r="C235" s="257"/>
      <c r="D235" s="228" t="s">
        <v>203</v>
      </c>
      <c r="E235" s="258" t="s">
        <v>19</v>
      </c>
      <c r="F235" s="259" t="s">
        <v>207</v>
      </c>
      <c r="G235" s="257"/>
      <c r="H235" s="260">
        <v>263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203</v>
      </c>
      <c r="AU235" s="266" t="s">
        <v>82</v>
      </c>
      <c r="AV235" s="15" t="s">
        <v>208</v>
      </c>
      <c r="AW235" s="15" t="s">
        <v>34</v>
      </c>
      <c r="AX235" s="15" t="s">
        <v>80</v>
      </c>
      <c r="AY235" s="266" t="s">
        <v>190</v>
      </c>
    </row>
    <row r="236" spans="1:65" s="2" customFormat="1" ht="33" customHeight="1">
      <c r="A236" s="40"/>
      <c r="B236" s="41"/>
      <c r="C236" s="215" t="s">
        <v>251</v>
      </c>
      <c r="D236" s="215" t="s">
        <v>192</v>
      </c>
      <c r="E236" s="216" t="s">
        <v>2060</v>
      </c>
      <c r="F236" s="217" t="s">
        <v>2061</v>
      </c>
      <c r="G236" s="218" t="s">
        <v>211</v>
      </c>
      <c r="H236" s="219">
        <v>171</v>
      </c>
      <c r="I236" s="220"/>
      <c r="J236" s="221">
        <f>ROUND(I236*H236,2)</f>
        <v>0</v>
      </c>
      <c r="K236" s="217" t="s">
        <v>19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0.00208</v>
      </c>
      <c r="R236" s="224">
        <f>Q236*H236</f>
        <v>0.35568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208</v>
      </c>
      <c r="AT236" s="226" t="s">
        <v>192</v>
      </c>
      <c r="AU236" s="226" t="s">
        <v>82</v>
      </c>
      <c r="AY236" s="19" t="s">
        <v>190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80</v>
      </c>
      <c r="BK236" s="227">
        <f>ROUND(I236*H236,2)</f>
        <v>0</v>
      </c>
      <c r="BL236" s="19" t="s">
        <v>208</v>
      </c>
      <c r="BM236" s="226" t="s">
        <v>2177</v>
      </c>
    </row>
    <row r="237" spans="1:47" s="2" customFormat="1" ht="12">
      <c r="A237" s="40"/>
      <c r="B237" s="41"/>
      <c r="C237" s="42"/>
      <c r="D237" s="228" t="s">
        <v>199</v>
      </c>
      <c r="E237" s="42"/>
      <c r="F237" s="229" t="s">
        <v>2063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199</v>
      </c>
      <c r="AU237" s="19" t="s">
        <v>82</v>
      </c>
    </row>
    <row r="238" spans="1:51" s="13" customFormat="1" ht="12">
      <c r="A238" s="13"/>
      <c r="B238" s="235"/>
      <c r="C238" s="236"/>
      <c r="D238" s="228" t="s">
        <v>203</v>
      </c>
      <c r="E238" s="237" t="s">
        <v>19</v>
      </c>
      <c r="F238" s="238" t="s">
        <v>1990</v>
      </c>
      <c r="G238" s="236"/>
      <c r="H238" s="237" t="s">
        <v>19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203</v>
      </c>
      <c r="AU238" s="244" t="s">
        <v>82</v>
      </c>
      <c r="AV238" s="13" t="s">
        <v>80</v>
      </c>
      <c r="AW238" s="13" t="s">
        <v>34</v>
      </c>
      <c r="AX238" s="13" t="s">
        <v>72</v>
      </c>
      <c r="AY238" s="244" t="s">
        <v>190</v>
      </c>
    </row>
    <row r="239" spans="1:51" s="14" customFormat="1" ht="12">
      <c r="A239" s="14"/>
      <c r="B239" s="245"/>
      <c r="C239" s="246"/>
      <c r="D239" s="228" t="s">
        <v>203</v>
      </c>
      <c r="E239" s="247" t="s">
        <v>19</v>
      </c>
      <c r="F239" s="248" t="s">
        <v>1794</v>
      </c>
      <c r="G239" s="246"/>
      <c r="H239" s="249">
        <v>171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203</v>
      </c>
      <c r="AU239" s="255" t="s">
        <v>82</v>
      </c>
      <c r="AV239" s="14" t="s">
        <v>82</v>
      </c>
      <c r="AW239" s="14" t="s">
        <v>34</v>
      </c>
      <c r="AX239" s="14" t="s">
        <v>72</v>
      </c>
      <c r="AY239" s="255" t="s">
        <v>190</v>
      </c>
    </row>
    <row r="240" spans="1:51" s="15" customFormat="1" ht="12">
      <c r="A240" s="15"/>
      <c r="B240" s="256"/>
      <c r="C240" s="257"/>
      <c r="D240" s="228" t="s">
        <v>203</v>
      </c>
      <c r="E240" s="258" t="s">
        <v>19</v>
      </c>
      <c r="F240" s="259" t="s">
        <v>207</v>
      </c>
      <c r="G240" s="257"/>
      <c r="H240" s="260">
        <v>171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6" t="s">
        <v>203</v>
      </c>
      <c r="AU240" s="266" t="s">
        <v>82</v>
      </c>
      <c r="AV240" s="15" t="s">
        <v>208</v>
      </c>
      <c r="AW240" s="15" t="s">
        <v>34</v>
      </c>
      <c r="AX240" s="15" t="s">
        <v>80</v>
      </c>
      <c r="AY240" s="266" t="s">
        <v>190</v>
      </c>
    </row>
    <row r="241" spans="1:65" s="2" customFormat="1" ht="24.15" customHeight="1">
      <c r="A241" s="40"/>
      <c r="B241" s="41"/>
      <c r="C241" s="215" t="s">
        <v>439</v>
      </c>
      <c r="D241" s="215" t="s">
        <v>192</v>
      </c>
      <c r="E241" s="216" t="s">
        <v>1424</v>
      </c>
      <c r="F241" s="217" t="s">
        <v>1425</v>
      </c>
      <c r="G241" s="218" t="s">
        <v>195</v>
      </c>
      <c r="H241" s="219">
        <v>85.5</v>
      </c>
      <c r="I241" s="220"/>
      <c r="J241" s="221">
        <f>ROUND(I241*H241,2)</f>
        <v>0</v>
      </c>
      <c r="K241" s="217" t="s">
        <v>196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208</v>
      </c>
      <c r="AT241" s="226" t="s">
        <v>192</v>
      </c>
      <c r="AU241" s="226" t="s">
        <v>82</v>
      </c>
      <c r="AY241" s="19" t="s">
        <v>190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80</v>
      </c>
      <c r="BK241" s="227">
        <f>ROUND(I241*H241,2)</f>
        <v>0</v>
      </c>
      <c r="BL241" s="19" t="s">
        <v>208</v>
      </c>
      <c r="BM241" s="226" t="s">
        <v>2178</v>
      </c>
    </row>
    <row r="242" spans="1:47" s="2" customFormat="1" ht="12">
      <c r="A242" s="40"/>
      <c r="B242" s="41"/>
      <c r="C242" s="42"/>
      <c r="D242" s="228" t="s">
        <v>199</v>
      </c>
      <c r="E242" s="42"/>
      <c r="F242" s="229" t="s">
        <v>1427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199</v>
      </c>
      <c r="AU242" s="19" t="s">
        <v>82</v>
      </c>
    </row>
    <row r="243" spans="1:47" s="2" customFormat="1" ht="12">
      <c r="A243" s="40"/>
      <c r="B243" s="41"/>
      <c r="C243" s="42"/>
      <c r="D243" s="233" t="s">
        <v>201</v>
      </c>
      <c r="E243" s="42"/>
      <c r="F243" s="234" t="s">
        <v>1428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201</v>
      </c>
      <c r="AU243" s="19" t="s">
        <v>82</v>
      </c>
    </row>
    <row r="244" spans="1:51" s="13" customFormat="1" ht="12">
      <c r="A244" s="13"/>
      <c r="B244" s="235"/>
      <c r="C244" s="236"/>
      <c r="D244" s="228" t="s">
        <v>203</v>
      </c>
      <c r="E244" s="237" t="s">
        <v>19</v>
      </c>
      <c r="F244" s="238" t="s">
        <v>1990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203</v>
      </c>
      <c r="AU244" s="244" t="s">
        <v>82</v>
      </c>
      <c r="AV244" s="13" t="s">
        <v>80</v>
      </c>
      <c r="AW244" s="13" t="s">
        <v>34</v>
      </c>
      <c r="AX244" s="13" t="s">
        <v>72</v>
      </c>
      <c r="AY244" s="244" t="s">
        <v>190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1429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4" customFormat="1" ht="12">
      <c r="A246" s="14"/>
      <c r="B246" s="245"/>
      <c r="C246" s="246"/>
      <c r="D246" s="228" t="s">
        <v>203</v>
      </c>
      <c r="E246" s="247" t="s">
        <v>19</v>
      </c>
      <c r="F246" s="248" t="s">
        <v>2179</v>
      </c>
      <c r="G246" s="246"/>
      <c r="H246" s="249">
        <v>85.5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203</v>
      </c>
      <c r="AU246" s="255" t="s">
        <v>82</v>
      </c>
      <c r="AV246" s="14" t="s">
        <v>82</v>
      </c>
      <c r="AW246" s="14" t="s">
        <v>34</v>
      </c>
      <c r="AX246" s="14" t="s">
        <v>72</v>
      </c>
      <c r="AY246" s="255" t="s">
        <v>190</v>
      </c>
    </row>
    <row r="247" spans="1:51" s="15" customFormat="1" ht="12">
      <c r="A247" s="15"/>
      <c r="B247" s="256"/>
      <c r="C247" s="257"/>
      <c r="D247" s="228" t="s">
        <v>203</v>
      </c>
      <c r="E247" s="258" t="s">
        <v>19</v>
      </c>
      <c r="F247" s="259" t="s">
        <v>207</v>
      </c>
      <c r="G247" s="257"/>
      <c r="H247" s="260">
        <v>85.5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203</v>
      </c>
      <c r="AU247" s="266" t="s">
        <v>82</v>
      </c>
      <c r="AV247" s="15" t="s">
        <v>208</v>
      </c>
      <c r="AW247" s="15" t="s">
        <v>34</v>
      </c>
      <c r="AX247" s="15" t="s">
        <v>80</v>
      </c>
      <c r="AY247" s="266" t="s">
        <v>190</v>
      </c>
    </row>
    <row r="248" spans="1:65" s="2" customFormat="1" ht="16.5" customHeight="1">
      <c r="A248" s="40"/>
      <c r="B248" s="41"/>
      <c r="C248" s="268" t="s">
        <v>450</v>
      </c>
      <c r="D248" s="268" t="s">
        <v>411</v>
      </c>
      <c r="E248" s="269" t="s">
        <v>1431</v>
      </c>
      <c r="F248" s="270" t="s">
        <v>1432</v>
      </c>
      <c r="G248" s="271" t="s">
        <v>222</v>
      </c>
      <c r="H248" s="272">
        <v>12.825</v>
      </c>
      <c r="I248" s="273"/>
      <c r="J248" s="274">
        <f>ROUND(I248*H248,2)</f>
        <v>0</v>
      </c>
      <c r="K248" s="270" t="s">
        <v>196</v>
      </c>
      <c r="L248" s="275"/>
      <c r="M248" s="276" t="s">
        <v>19</v>
      </c>
      <c r="N248" s="277" t="s">
        <v>43</v>
      </c>
      <c r="O248" s="86"/>
      <c r="P248" s="224">
        <f>O248*H248</f>
        <v>0</v>
      </c>
      <c r="Q248" s="224">
        <v>0.2</v>
      </c>
      <c r="R248" s="224">
        <f>Q248*H248</f>
        <v>2.565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274</v>
      </c>
      <c r="AT248" s="226" t="s">
        <v>411</v>
      </c>
      <c r="AU248" s="226" t="s">
        <v>82</v>
      </c>
      <c r="AY248" s="19" t="s">
        <v>190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80</v>
      </c>
      <c r="BK248" s="227">
        <f>ROUND(I248*H248,2)</f>
        <v>0</v>
      </c>
      <c r="BL248" s="19" t="s">
        <v>208</v>
      </c>
      <c r="BM248" s="226" t="s">
        <v>2180</v>
      </c>
    </row>
    <row r="249" spans="1:47" s="2" customFormat="1" ht="12">
      <c r="A249" s="40"/>
      <c r="B249" s="41"/>
      <c r="C249" s="42"/>
      <c r="D249" s="228" t="s">
        <v>199</v>
      </c>
      <c r="E249" s="42"/>
      <c r="F249" s="229" t="s">
        <v>1432</v>
      </c>
      <c r="G249" s="42"/>
      <c r="H249" s="42"/>
      <c r="I249" s="230"/>
      <c r="J249" s="42"/>
      <c r="K249" s="42"/>
      <c r="L249" s="46"/>
      <c r="M249" s="231"/>
      <c r="N249" s="23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199</v>
      </c>
      <c r="AU249" s="19" t="s">
        <v>82</v>
      </c>
    </row>
    <row r="250" spans="1:51" s="13" customFormat="1" ht="12">
      <c r="A250" s="13"/>
      <c r="B250" s="235"/>
      <c r="C250" s="236"/>
      <c r="D250" s="228" t="s">
        <v>203</v>
      </c>
      <c r="E250" s="237" t="s">
        <v>19</v>
      </c>
      <c r="F250" s="238" t="s">
        <v>1434</v>
      </c>
      <c r="G250" s="236"/>
      <c r="H250" s="237" t="s">
        <v>19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203</v>
      </c>
      <c r="AU250" s="244" t="s">
        <v>82</v>
      </c>
      <c r="AV250" s="13" t="s">
        <v>80</v>
      </c>
      <c r="AW250" s="13" t="s">
        <v>34</v>
      </c>
      <c r="AX250" s="13" t="s">
        <v>72</v>
      </c>
      <c r="AY250" s="244" t="s">
        <v>190</v>
      </c>
    </row>
    <row r="251" spans="1:51" s="14" customFormat="1" ht="12">
      <c r="A251" s="14"/>
      <c r="B251" s="245"/>
      <c r="C251" s="246"/>
      <c r="D251" s="228" t="s">
        <v>203</v>
      </c>
      <c r="E251" s="247" t="s">
        <v>19</v>
      </c>
      <c r="F251" s="248" t="s">
        <v>2181</v>
      </c>
      <c r="G251" s="246"/>
      <c r="H251" s="249">
        <v>12.825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203</v>
      </c>
      <c r="AU251" s="255" t="s">
        <v>82</v>
      </c>
      <c r="AV251" s="14" t="s">
        <v>82</v>
      </c>
      <c r="AW251" s="14" t="s">
        <v>34</v>
      </c>
      <c r="AX251" s="14" t="s">
        <v>72</v>
      </c>
      <c r="AY251" s="255" t="s">
        <v>190</v>
      </c>
    </row>
    <row r="252" spans="1:51" s="15" customFormat="1" ht="12">
      <c r="A252" s="15"/>
      <c r="B252" s="256"/>
      <c r="C252" s="257"/>
      <c r="D252" s="228" t="s">
        <v>203</v>
      </c>
      <c r="E252" s="258" t="s">
        <v>19</v>
      </c>
      <c r="F252" s="259" t="s">
        <v>207</v>
      </c>
      <c r="G252" s="257"/>
      <c r="H252" s="260">
        <v>12.825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6" t="s">
        <v>203</v>
      </c>
      <c r="AU252" s="266" t="s">
        <v>82</v>
      </c>
      <c r="AV252" s="15" t="s">
        <v>208</v>
      </c>
      <c r="AW252" s="15" t="s">
        <v>34</v>
      </c>
      <c r="AX252" s="15" t="s">
        <v>80</v>
      </c>
      <c r="AY252" s="266" t="s">
        <v>190</v>
      </c>
    </row>
    <row r="253" spans="1:65" s="2" customFormat="1" ht="16.5" customHeight="1">
      <c r="A253" s="40"/>
      <c r="B253" s="41"/>
      <c r="C253" s="215" t="s">
        <v>461</v>
      </c>
      <c r="D253" s="215" t="s">
        <v>192</v>
      </c>
      <c r="E253" s="216" t="s">
        <v>1436</v>
      </c>
      <c r="F253" s="217" t="s">
        <v>1437</v>
      </c>
      <c r="G253" s="218" t="s">
        <v>211</v>
      </c>
      <c r="H253" s="219">
        <v>2170</v>
      </c>
      <c r="I253" s="220"/>
      <c r="J253" s="221">
        <f>ROUND(I253*H253,2)</f>
        <v>0</v>
      </c>
      <c r="K253" s="217" t="s">
        <v>19</v>
      </c>
      <c r="L253" s="46"/>
      <c r="M253" s="222" t="s">
        <v>19</v>
      </c>
      <c r="N253" s="223" t="s">
        <v>43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208</v>
      </c>
      <c r="AT253" s="226" t="s">
        <v>192</v>
      </c>
      <c r="AU253" s="226" t="s">
        <v>82</v>
      </c>
      <c r="AY253" s="19" t="s">
        <v>190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80</v>
      </c>
      <c r="BK253" s="227">
        <f>ROUND(I253*H253,2)</f>
        <v>0</v>
      </c>
      <c r="BL253" s="19" t="s">
        <v>208</v>
      </c>
      <c r="BM253" s="226" t="s">
        <v>2182</v>
      </c>
    </row>
    <row r="254" spans="1:47" s="2" customFormat="1" ht="12">
      <c r="A254" s="40"/>
      <c r="B254" s="41"/>
      <c r="C254" s="42"/>
      <c r="D254" s="228" t="s">
        <v>199</v>
      </c>
      <c r="E254" s="42"/>
      <c r="F254" s="229" t="s">
        <v>1439</v>
      </c>
      <c r="G254" s="42"/>
      <c r="H254" s="42"/>
      <c r="I254" s="230"/>
      <c r="J254" s="42"/>
      <c r="K254" s="42"/>
      <c r="L254" s="46"/>
      <c r="M254" s="231"/>
      <c r="N254" s="23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199</v>
      </c>
      <c r="AU254" s="19" t="s">
        <v>82</v>
      </c>
    </row>
    <row r="255" spans="1:51" s="13" customFormat="1" ht="12">
      <c r="A255" s="13"/>
      <c r="B255" s="235"/>
      <c r="C255" s="236"/>
      <c r="D255" s="228" t="s">
        <v>203</v>
      </c>
      <c r="E255" s="237" t="s">
        <v>19</v>
      </c>
      <c r="F255" s="238" t="s">
        <v>1990</v>
      </c>
      <c r="G255" s="236"/>
      <c r="H255" s="237" t="s">
        <v>19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203</v>
      </c>
      <c r="AU255" s="244" t="s">
        <v>82</v>
      </c>
      <c r="AV255" s="13" t="s">
        <v>80</v>
      </c>
      <c r="AW255" s="13" t="s">
        <v>34</v>
      </c>
      <c r="AX255" s="13" t="s">
        <v>72</v>
      </c>
      <c r="AY255" s="244" t="s">
        <v>190</v>
      </c>
    </row>
    <row r="256" spans="1:51" s="13" customFormat="1" ht="12">
      <c r="A256" s="13"/>
      <c r="B256" s="235"/>
      <c r="C256" s="236"/>
      <c r="D256" s="228" t="s">
        <v>203</v>
      </c>
      <c r="E256" s="237" t="s">
        <v>19</v>
      </c>
      <c r="F256" s="238" t="s">
        <v>1418</v>
      </c>
      <c r="G256" s="236"/>
      <c r="H256" s="237" t="s">
        <v>19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203</v>
      </c>
      <c r="AU256" s="244" t="s">
        <v>82</v>
      </c>
      <c r="AV256" s="13" t="s">
        <v>80</v>
      </c>
      <c r="AW256" s="13" t="s">
        <v>34</v>
      </c>
      <c r="AX256" s="13" t="s">
        <v>72</v>
      </c>
      <c r="AY256" s="244" t="s">
        <v>190</v>
      </c>
    </row>
    <row r="257" spans="1:51" s="14" customFormat="1" ht="12">
      <c r="A257" s="14"/>
      <c r="B257" s="245"/>
      <c r="C257" s="246"/>
      <c r="D257" s="228" t="s">
        <v>203</v>
      </c>
      <c r="E257" s="247" t="s">
        <v>19</v>
      </c>
      <c r="F257" s="248" t="s">
        <v>2183</v>
      </c>
      <c r="G257" s="246"/>
      <c r="H257" s="249">
        <v>855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203</v>
      </c>
      <c r="AU257" s="255" t="s">
        <v>82</v>
      </c>
      <c r="AV257" s="14" t="s">
        <v>82</v>
      </c>
      <c r="AW257" s="14" t="s">
        <v>34</v>
      </c>
      <c r="AX257" s="14" t="s">
        <v>72</v>
      </c>
      <c r="AY257" s="255" t="s">
        <v>190</v>
      </c>
    </row>
    <row r="258" spans="1:51" s="13" customFormat="1" ht="12">
      <c r="A258" s="13"/>
      <c r="B258" s="235"/>
      <c r="C258" s="236"/>
      <c r="D258" s="228" t="s">
        <v>203</v>
      </c>
      <c r="E258" s="237" t="s">
        <v>19</v>
      </c>
      <c r="F258" s="238" t="s">
        <v>2054</v>
      </c>
      <c r="G258" s="236"/>
      <c r="H258" s="237" t="s">
        <v>19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203</v>
      </c>
      <c r="AU258" s="244" t="s">
        <v>82</v>
      </c>
      <c r="AV258" s="13" t="s">
        <v>80</v>
      </c>
      <c r="AW258" s="13" t="s">
        <v>34</v>
      </c>
      <c r="AX258" s="13" t="s">
        <v>72</v>
      </c>
      <c r="AY258" s="244" t="s">
        <v>190</v>
      </c>
    </row>
    <row r="259" spans="1:51" s="14" customFormat="1" ht="12">
      <c r="A259" s="14"/>
      <c r="B259" s="245"/>
      <c r="C259" s="246"/>
      <c r="D259" s="228" t="s">
        <v>203</v>
      </c>
      <c r="E259" s="247" t="s">
        <v>19</v>
      </c>
      <c r="F259" s="248" t="s">
        <v>2184</v>
      </c>
      <c r="G259" s="246"/>
      <c r="H259" s="249">
        <v>1315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203</v>
      </c>
      <c r="AU259" s="255" t="s">
        <v>82</v>
      </c>
      <c r="AV259" s="14" t="s">
        <v>82</v>
      </c>
      <c r="AW259" s="14" t="s">
        <v>34</v>
      </c>
      <c r="AX259" s="14" t="s">
        <v>72</v>
      </c>
      <c r="AY259" s="255" t="s">
        <v>190</v>
      </c>
    </row>
    <row r="260" spans="1:51" s="15" customFormat="1" ht="12">
      <c r="A260" s="15"/>
      <c r="B260" s="256"/>
      <c r="C260" s="257"/>
      <c r="D260" s="228" t="s">
        <v>203</v>
      </c>
      <c r="E260" s="258" t="s">
        <v>19</v>
      </c>
      <c r="F260" s="259" t="s">
        <v>207</v>
      </c>
      <c r="G260" s="257"/>
      <c r="H260" s="260">
        <v>2170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203</v>
      </c>
      <c r="AU260" s="266" t="s">
        <v>82</v>
      </c>
      <c r="AV260" s="15" t="s">
        <v>208</v>
      </c>
      <c r="AW260" s="15" t="s">
        <v>34</v>
      </c>
      <c r="AX260" s="15" t="s">
        <v>80</v>
      </c>
      <c r="AY260" s="266" t="s">
        <v>190</v>
      </c>
    </row>
    <row r="261" spans="1:65" s="2" customFormat="1" ht="16.5" customHeight="1">
      <c r="A261" s="40"/>
      <c r="B261" s="41"/>
      <c r="C261" s="268" t="s">
        <v>468</v>
      </c>
      <c r="D261" s="268" t="s">
        <v>411</v>
      </c>
      <c r="E261" s="269" t="s">
        <v>1441</v>
      </c>
      <c r="F261" s="270" t="s">
        <v>1442</v>
      </c>
      <c r="G261" s="271" t="s">
        <v>211</v>
      </c>
      <c r="H261" s="272">
        <v>2170</v>
      </c>
      <c r="I261" s="273"/>
      <c r="J261" s="274">
        <f>ROUND(I261*H261,2)</f>
        <v>0</v>
      </c>
      <c r="K261" s="270" t="s">
        <v>19</v>
      </c>
      <c r="L261" s="275"/>
      <c r="M261" s="276" t="s">
        <v>19</v>
      </c>
      <c r="N261" s="277" t="s">
        <v>43</v>
      </c>
      <c r="O261" s="86"/>
      <c r="P261" s="224">
        <f>O261*H261</f>
        <v>0</v>
      </c>
      <c r="Q261" s="224">
        <v>0.001</v>
      </c>
      <c r="R261" s="224">
        <f>Q261*H261</f>
        <v>2.17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274</v>
      </c>
      <c r="AT261" s="226" t="s">
        <v>411</v>
      </c>
      <c r="AU261" s="226" t="s">
        <v>82</v>
      </c>
      <c r="AY261" s="19" t="s">
        <v>190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80</v>
      </c>
      <c r="BK261" s="227">
        <f>ROUND(I261*H261,2)</f>
        <v>0</v>
      </c>
      <c r="BL261" s="19" t="s">
        <v>208</v>
      </c>
      <c r="BM261" s="226" t="s">
        <v>2185</v>
      </c>
    </row>
    <row r="262" spans="1:47" s="2" customFormat="1" ht="12">
      <c r="A262" s="40"/>
      <c r="B262" s="41"/>
      <c r="C262" s="42"/>
      <c r="D262" s="228" t="s">
        <v>199</v>
      </c>
      <c r="E262" s="42"/>
      <c r="F262" s="229" t="s">
        <v>1444</v>
      </c>
      <c r="G262" s="42"/>
      <c r="H262" s="42"/>
      <c r="I262" s="230"/>
      <c r="J262" s="42"/>
      <c r="K262" s="42"/>
      <c r="L262" s="46"/>
      <c r="M262" s="231"/>
      <c r="N262" s="23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199</v>
      </c>
      <c r="AU262" s="19" t="s">
        <v>82</v>
      </c>
    </row>
    <row r="263" spans="1:51" s="13" customFormat="1" ht="12">
      <c r="A263" s="13"/>
      <c r="B263" s="235"/>
      <c r="C263" s="236"/>
      <c r="D263" s="228" t="s">
        <v>203</v>
      </c>
      <c r="E263" s="237" t="s">
        <v>19</v>
      </c>
      <c r="F263" s="238" t="s">
        <v>1445</v>
      </c>
      <c r="G263" s="236"/>
      <c r="H263" s="237" t="s">
        <v>19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203</v>
      </c>
      <c r="AU263" s="244" t="s">
        <v>82</v>
      </c>
      <c r="AV263" s="13" t="s">
        <v>80</v>
      </c>
      <c r="AW263" s="13" t="s">
        <v>34</v>
      </c>
      <c r="AX263" s="13" t="s">
        <v>72</v>
      </c>
      <c r="AY263" s="244" t="s">
        <v>190</v>
      </c>
    </row>
    <row r="264" spans="1:51" s="13" customFormat="1" ht="12">
      <c r="A264" s="13"/>
      <c r="B264" s="235"/>
      <c r="C264" s="236"/>
      <c r="D264" s="228" t="s">
        <v>203</v>
      </c>
      <c r="E264" s="237" t="s">
        <v>19</v>
      </c>
      <c r="F264" s="238" t="s">
        <v>1446</v>
      </c>
      <c r="G264" s="236"/>
      <c r="H264" s="237" t="s">
        <v>19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203</v>
      </c>
      <c r="AU264" s="244" t="s">
        <v>82</v>
      </c>
      <c r="AV264" s="13" t="s">
        <v>80</v>
      </c>
      <c r="AW264" s="13" t="s">
        <v>34</v>
      </c>
      <c r="AX264" s="13" t="s">
        <v>72</v>
      </c>
      <c r="AY264" s="244" t="s">
        <v>190</v>
      </c>
    </row>
    <row r="265" spans="1:51" s="14" customFormat="1" ht="12">
      <c r="A265" s="14"/>
      <c r="B265" s="245"/>
      <c r="C265" s="246"/>
      <c r="D265" s="228" t="s">
        <v>203</v>
      </c>
      <c r="E265" s="247" t="s">
        <v>19</v>
      </c>
      <c r="F265" s="248" t="s">
        <v>2186</v>
      </c>
      <c r="G265" s="246"/>
      <c r="H265" s="249">
        <v>2170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203</v>
      </c>
      <c r="AU265" s="255" t="s">
        <v>82</v>
      </c>
      <c r="AV265" s="14" t="s">
        <v>82</v>
      </c>
      <c r="AW265" s="14" t="s">
        <v>34</v>
      </c>
      <c r="AX265" s="14" t="s">
        <v>72</v>
      </c>
      <c r="AY265" s="255" t="s">
        <v>190</v>
      </c>
    </row>
    <row r="266" spans="1:51" s="15" customFormat="1" ht="12">
      <c r="A266" s="15"/>
      <c r="B266" s="256"/>
      <c r="C266" s="257"/>
      <c r="D266" s="228" t="s">
        <v>203</v>
      </c>
      <c r="E266" s="258" t="s">
        <v>19</v>
      </c>
      <c r="F266" s="259" t="s">
        <v>207</v>
      </c>
      <c r="G266" s="257"/>
      <c r="H266" s="260">
        <v>2170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203</v>
      </c>
      <c r="AU266" s="266" t="s">
        <v>82</v>
      </c>
      <c r="AV266" s="15" t="s">
        <v>208</v>
      </c>
      <c r="AW266" s="15" t="s">
        <v>34</v>
      </c>
      <c r="AX266" s="15" t="s">
        <v>80</v>
      </c>
      <c r="AY266" s="266" t="s">
        <v>190</v>
      </c>
    </row>
    <row r="267" spans="1:65" s="2" customFormat="1" ht="16.5" customHeight="1">
      <c r="A267" s="40"/>
      <c r="B267" s="41"/>
      <c r="C267" s="215" t="s">
        <v>476</v>
      </c>
      <c r="D267" s="215" t="s">
        <v>192</v>
      </c>
      <c r="E267" s="216" t="s">
        <v>1448</v>
      </c>
      <c r="F267" s="217" t="s">
        <v>1449</v>
      </c>
      <c r="G267" s="218" t="s">
        <v>222</v>
      </c>
      <c r="H267" s="219">
        <v>7.76</v>
      </c>
      <c r="I267" s="220"/>
      <c r="J267" s="221">
        <f>ROUND(I267*H267,2)</f>
        <v>0</v>
      </c>
      <c r="K267" s="217" t="s">
        <v>196</v>
      </c>
      <c r="L267" s="46"/>
      <c r="M267" s="222" t="s">
        <v>19</v>
      </c>
      <c r="N267" s="223" t="s">
        <v>43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208</v>
      </c>
      <c r="AT267" s="226" t="s">
        <v>192</v>
      </c>
      <c r="AU267" s="226" t="s">
        <v>82</v>
      </c>
      <c r="AY267" s="19" t="s">
        <v>190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80</v>
      </c>
      <c r="BK267" s="227">
        <f>ROUND(I267*H267,2)</f>
        <v>0</v>
      </c>
      <c r="BL267" s="19" t="s">
        <v>208</v>
      </c>
      <c r="BM267" s="226" t="s">
        <v>2187</v>
      </c>
    </row>
    <row r="268" spans="1:47" s="2" customFormat="1" ht="12">
      <c r="A268" s="40"/>
      <c r="B268" s="41"/>
      <c r="C268" s="42"/>
      <c r="D268" s="228" t="s">
        <v>199</v>
      </c>
      <c r="E268" s="42"/>
      <c r="F268" s="229" t="s">
        <v>1451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199</v>
      </c>
      <c r="AU268" s="19" t="s">
        <v>82</v>
      </c>
    </row>
    <row r="269" spans="1:47" s="2" customFormat="1" ht="12">
      <c r="A269" s="40"/>
      <c r="B269" s="41"/>
      <c r="C269" s="42"/>
      <c r="D269" s="233" t="s">
        <v>201</v>
      </c>
      <c r="E269" s="42"/>
      <c r="F269" s="234" t="s">
        <v>1452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201</v>
      </c>
      <c r="AU269" s="19" t="s">
        <v>82</v>
      </c>
    </row>
    <row r="270" spans="1:51" s="13" customFormat="1" ht="12">
      <c r="A270" s="13"/>
      <c r="B270" s="235"/>
      <c r="C270" s="236"/>
      <c r="D270" s="228" t="s">
        <v>203</v>
      </c>
      <c r="E270" s="237" t="s">
        <v>19</v>
      </c>
      <c r="F270" s="238" t="s">
        <v>1990</v>
      </c>
      <c r="G270" s="236"/>
      <c r="H270" s="237" t="s">
        <v>19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203</v>
      </c>
      <c r="AU270" s="244" t="s">
        <v>82</v>
      </c>
      <c r="AV270" s="13" t="s">
        <v>80</v>
      </c>
      <c r="AW270" s="13" t="s">
        <v>34</v>
      </c>
      <c r="AX270" s="13" t="s">
        <v>72</v>
      </c>
      <c r="AY270" s="244" t="s">
        <v>190</v>
      </c>
    </row>
    <row r="271" spans="1:51" s="13" customFormat="1" ht="12">
      <c r="A271" s="13"/>
      <c r="B271" s="235"/>
      <c r="C271" s="236"/>
      <c r="D271" s="228" t="s">
        <v>203</v>
      </c>
      <c r="E271" s="237" t="s">
        <v>19</v>
      </c>
      <c r="F271" s="238" t="s">
        <v>2074</v>
      </c>
      <c r="G271" s="236"/>
      <c r="H271" s="237" t="s">
        <v>19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203</v>
      </c>
      <c r="AU271" s="244" t="s">
        <v>82</v>
      </c>
      <c r="AV271" s="13" t="s">
        <v>80</v>
      </c>
      <c r="AW271" s="13" t="s">
        <v>34</v>
      </c>
      <c r="AX271" s="13" t="s">
        <v>72</v>
      </c>
      <c r="AY271" s="244" t="s">
        <v>190</v>
      </c>
    </row>
    <row r="272" spans="1:51" s="13" customFormat="1" ht="12">
      <c r="A272" s="13"/>
      <c r="B272" s="235"/>
      <c r="C272" s="236"/>
      <c r="D272" s="228" t="s">
        <v>203</v>
      </c>
      <c r="E272" s="237" t="s">
        <v>19</v>
      </c>
      <c r="F272" s="238" t="s">
        <v>1453</v>
      </c>
      <c r="G272" s="236"/>
      <c r="H272" s="237" t="s">
        <v>19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203</v>
      </c>
      <c r="AU272" s="244" t="s">
        <v>82</v>
      </c>
      <c r="AV272" s="13" t="s">
        <v>80</v>
      </c>
      <c r="AW272" s="13" t="s">
        <v>34</v>
      </c>
      <c r="AX272" s="13" t="s">
        <v>72</v>
      </c>
      <c r="AY272" s="244" t="s">
        <v>190</v>
      </c>
    </row>
    <row r="273" spans="1:51" s="14" customFormat="1" ht="12">
      <c r="A273" s="14"/>
      <c r="B273" s="245"/>
      <c r="C273" s="246"/>
      <c r="D273" s="228" t="s">
        <v>203</v>
      </c>
      <c r="E273" s="247" t="s">
        <v>19</v>
      </c>
      <c r="F273" s="248" t="s">
        <v>2188</v>
      </c>
      <c r="G273" s="246"/>
      <c r="H273" s="249">
        <v>5.13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203</v>
      </c>
      <c r="AU273" s="255" t="s">
        <v>82</v>
      </c>
      <c r="AV273" s="14" t="s">
        <v>82</v>
      </c>
      <c r="AW273" s="14" t="s">
        <v>34</v>
      </c>
      <c r="AX273" s="14" t="s">
        <v>72</v>
      </c>
      <c r="AY273" s="255" t="s">
        <v>190</v>
      </c>
    </row>
    <row r="274" spans="1:51" s="13" customFormat="1" ht="12">
      <c r="A274" s="13"/>
      <c r="B274" s="235"/>
      <c r="C274" s="236"/>
      <c r="D274" s="228" t="s">
        <v>203</v>
      </c>
      <c r="E274" s="237" t="s">
        <v>19</v>
      </c>
      <c r="F274" s="238" t="s">
        <v>2076</v>
      </c>
      <c r="G274" s="236"/>
      <c r="H274" s="237" t="s">
        <v>19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203</v>
      </c>
      <c r="AU274" s="244" t="s">
        <v>82</v>
      </c>
      <c r="AV274" s="13" t="s">
        <v>80</v>
      </c>
      <c r="AW274" s="13" t="s">
        <v>34</v>
      </c>
      <c r="AX274" s="13" t="s">
        <v>72</v>
      </c>
      <c r="AY274" s="244" t="s">
        <v>190</v>
      </c>
    </row>
    <row r="275" spans="1:51" s="14" customFormat="1" ht="12">
      <c r="A275" s="14"/>
      <c r="B275" s="245"/>
      <c r="C275" s="246"/>
      <c r="D275" s="228" t="s">
        <v>203</v>
      </c>
      <c r="E275" s="247" t="s">
        <v>19</v>
      </c>
      <c r="F275" s="248" t="s">
        <v>2189</v>
      </c>
      <c r="G275" s="246"/>
      <c r="H275" s="249">
        <v>2.63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203</v>
      </c>
      <c r="AU275" s="255" t="s">
        <v>82</v>
      </c>
      <c r="AV275" s="14" t="s">
        <v>82</v>
      </c>
      <c r="AW275" s="14" t="s">
        <v>34</v>
      </c>
      <c r="AX275" s="14" t="s">
        <v>72</v>
      </c>
      <c r="AY275" s="255" t="s">
        <v>190</v>
      </c>
    </row>
    <row r="276" spans="1:51" s="15" customFormat="1" ht="12">
      <c r="A276" s="15"/>
      <c r="B276" s="256"/>
      <c r="C276" s="257"/>
      <c r="D276" s="228" t="s">
        <v>203</v>
      </c>
      <c r="E276" s="258" t="s">
        <v>19</v>
      </c>
      <c r="F276" s="259" t="s">
        <v>207</v>
      </c>
      <c r="G276" s="257"/>
      <c r="H276" s="260">
        <v>7.76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203</v>
      </c>
      <c r="AU276" s="266" t="s">
        <v>82</v>
      </c>
      <c r="AV276" s="15" t="s">
        <v>208</v>
      </c>
      <c r="AW276" s="15" t="s">
        <v>34</v>
      </c>
      <c r="AX276" s="15" t="s">
        <v>80</v>
      </c>
      <c r="AY276" s="266" t="s">
        <v>190</v>
      </c>
    </row>
    <row r="277" spans="1:65" s="2" customFormat="1" ht="21.75" customHeight="1">
      <c r="A277" s="40"/>
      <c r="B277" s="41"/>
      <c r="C277" s="215" t="s">
        <v>483</v>
      </c>
      <c r="D277" s="215" t="s">
        <v>192</v>
      </c>
      <c r="E277" s="216" t="s">
        <v>1455</v>
      </c>
      <c r="F277" s="217" t="s">
        <v>1456</v>
      </c>
      <c r="G277" s="218" t="s">
        <v>222</v>
      </c>
      <c r="H277" s="219">
        <v>7.76</v>
      </c>
      <c r="I277" s="220"/>
      <c r="J277" s="221">
        <f>ROUND(I277*H277,2)</f>
        <v>0</v>
      </c>
      <c r="K277" s="217" t="s">
        <v>196</v>
      </c>
      <c r="L277" s="46"/>
      <c r="M277" s="222" t="s">
        <v>19</v>
      </c>
      <c r="N277" s="223" t="s">
        <v>43</v>
      </c>
      <c r="O277" s="86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208</v>
      </c>
      <c r="AT277" s="226" t="s">
        <v>192</v>
      </c>
      <c r="AU277" s="226" t="s">
        <v>82</v>
      </c>
      <c r="AY277" s="19" t="s">
        <v>190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80</v>
      </c>
      <c r="BK277" s="227">
        <f>ROUND(I277*H277,2)</f>
        <v>0</v>
      </c>
      <c r="BL277" s="19" t="s">
        <v>208</v>
      </c>
      <c r="BM277" s="226" t="s">
        <v>2190</v>
      </c>
    </row>
    <row r="278" spans="1:47" s="2" customFormat="1" ht="12">
      <c r="A278" s="40"/>
      <c r="B278" s="41"/>
      <c r="C278" s="42"/>
      <c r="D278" s="228" t="s">
        <v>199</v>
      </c>
      <c r="E278" s="42"/>
      <c r="F278" s="229" t="s">
        <v>1458</v>
      </c>
      <c r="G278" s="42"/>
      <c r="H278" s="42"/>
      <c r="I278" s="230"/>
      <c r="J278" s="42"/>
      <c r="K278" s="42"/>
      <c r="L278" s="46"/>
      <c r="M278" s="231"/>
      <c r="N278" s="232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199</v>
      </c>
      <c r="AU278" s="19" t="s">
        <v>82</v>
      </c>
    </row>
    <row r="279" spans="1:47" s="2" customFormat="1" ht="12">
      <c r="A279" s="40"/>
      <c r="B279" s="41"/>
      <c r="C279" s="42"/>
      <c r="D279" s="233" t="s">
        <v>201</v>
      </c>
      <c r="E279" s="42"/>
      <c r="F279" s="234" t="s">
        <v>1459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201</v>
      </c>
      <c r="AU279" s="19" t="s">
        <v>82</v>
      </c>
    </row>
    <row r="280" spans="1:51" s="13" customFormat="1" ht="12">
      <c r="A280" s="13"/>
      <c r="B280" s="235"/>
      <c r="C280" s="236"/>
      <c r="D280" s="228" t="s">
        <v>203</v>
      </c>
      <c r="E280" s="237" t="s">
        <v>19</v>
      </c>
      <c r="F280" s="238" t="s">
        <v>2079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203</v>
      </c>
      <c r="AU280" s="244" t="s">
        <v>82</v>
      </c>
      <c r="AV280" s="13" t="s">
        <v>80</v>
      </c>
      <c r="AW280" s="13" t="s">
        <v>34</v>
      </c>
      <c r="AX280" s="13" t="s">
        <v>72</v>
      </c>
      <c r="AY280" s="244" t="s">
        <v>190</v>
      </c>
    </row>
    <row r="281" spans="1:51" s="14" customFormat="1" ht="12">
      <c r="A281" s="14"/>
      <c r="B281" s="245"/>
      <c r="C281" s="246"/>
      <c r="D281" s="228" t="s">
        <v>203</v>
      </c>
      <c r="E281" s="247" t="s">
        <v>19</v>
      </c>
      <c r="F281" s="248" t="s">
        <v>2191</v>
      </c>
      <c r="G281" s="246"/>
      <c r="H281" s="249">
        <v>7.76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203</v>
      </c>
      <c r="AU281" s="255" t="s">
        <v>82</v>
      </c>
      <c r="AV281" s="14" t="s">
        <v>82</v>
      </c>
      <c r="AW281" s="14" t="s">
        <v>34</v>
      </c>
      <c r="AX281" s="14" t="s">
        <v>72</v>
      </c>
      <c r="AY281" s="255" t="s">
        <v>190</v>
      </c>
    </row>
    <row r="282" spans="1:51" s="15" customFormat="1" ht="12">
      <c r="A282" s="15"/>
      <c r="B282" s="256"/>
      <c r="C282" s="257"/>
      <c r="D282" s="228" t="s">
        <v>203</v>
      </c>
      <c r="E282" s="258" t="s">
        <v>19</v>
      </c>
      <c r="F282" s="259" t="s">
        <v>207</v>
      </c>
      <c r="G282" s="257"/>
      <c r="H282" s="260">
        <v>7.76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203</v>
      </c>
      <c r="AU282" s="266" t="s">
        <v>82</v>
      </c>
      <c r="AV282" s="15" t="s">
        <v>208</v>
      </c>
      <c r="AW282" s="15" t="s">
        <v>34</v>
      </c>
      <c r="AX282" s="15" t="s">
        <v>80</v>
      </c>
      <c r="AY282" s="266" t="s">
        <v>190</v>
      </c>
    </row>
    <row r="283" spans="1:65" s="2" customFormat="1" ht="16.5" customHeight="1">
      <c r="A283" s="40"/>
      <c r="B283" s="41"/>
      <c r="C283" s="268" t="s">
        <v>493</v>
      </c>
      <c r="D283" s="268" t="s">
        <v>411</v>
      </c>
      <c r="E283" s="269" t="s">
        <v>1462</v>
      </c>
      <c r="F283" s="270" t="s">
        <v>1463</v>
      </c>
      <c r="G283" s="271" t="s">
        <v>222</v>
      </c>
      <c r="H283" s="272">
        <v>7.76</v>
      </c>
      <c r="I283" s="273"/>
      <c r="J283" s="274">
        <f>ROUND(I283*H283,2)</f>
        <v>0</v>
      </c>
      <c r="K283" s="270" t="s">
        <v>196</v>
      </c>
      <c r="L283" s="275"/>
      <c r="M283" s="276" t="s">
        <v>19</v>
      </c>
      <c r="N283" s="277" t="s">
        <v>43</v>
      </c>
      <c r="O283" s="86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274</v>
      </c>
      <c r="AT283" s="226" t="s">
        <v>411</v>
      </c>
      <c r="AU283" s="226" t="s">
        <v>82</v>
      </c>
      <c r="AY283" s="19" t="s">
        <v>190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80</v>
      </c>
      <c r="BK283" s="227">
        <f>ROUND(I283*H283,2)</f>
        <v>0</v>
      </c>
      <c r="BL283" s="19" t="s">
        <v>208</v>
      </c>
      <c r="BM283" s="226" t="s">
        <v>2192</v>
      </c>
    </row>
    <row r="284" spans="1:47" s="2" customFormat="1" ht="12">
      <c r="A284" s="40"/>
      <c r="B284" s="41"/>
      <c r="C284" s="42"/>
      <c r="D284" s="228" t="s">
        <v>199</v>
      </c>
      <c r="E284" s="42"/>
      <c r="F284" s="229" t="s">
        <v>1463</v>
      </c>
      <c r="G284" s="42"/>
      <c r="H284" s="42"/>
      <c r="I284" s="230"/>
      <c r="J284" s="42"/>
      <c r="K284" s="42"/>
      <c r="L284" s="46"/>
      <c r="M284" s="231"/>
      <c r="N284" s="232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199</v>
      </c>
      <c r="AU284" s="19" t="s">
        <v>82</v>
      </c>
    </row>
    <row r="285" spans="1:51" s="13" customFormat="1" ht="12">
      <c r="A285" s="13"/>
      <c r="B285" s="235"/>
      <c r="C285" s="236"/>
      <c r="D285" s="228" t="s">
        <v>203</v>
      </c>
      <c r="E285" s="237" t="s">
        <v>19</v>
      </c>
      <c r="F285" s="238" t="s">
        <v>1465</v>
      </c>
      <c r="G285" s="236"/>
      <c r="H285" s="237" t="s">
        <v>19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203</v>
      </c>
      <c r="AU285" s="244" t="s">
        <v>82</v>
      </c>
      <c r="AV285" s="13" t="s">
        <v>80</v>
      </c>
      <c r="AW285" s="13" t="s">
        <v>34</v>
      </c>
      <c r="AX285" s="13" t="s">
        <v>72</v>
      </c>
      <c r="AY285" s="244" t="s">
        <v>190</v>
      </c>
    </row>
    <row r="286" spans="1:51" s="14" customFormat="1" ht="12">
      <c r="A286" s="14"/>
      <c r="B286" s="245"/>
      <c r="C286" s="246"/>
      <c r="D286" s="228" t="s">
        <v>203</v>
      </c>
      <c r="E286" s="247" t="s">
        <v>19</v>
      </c>
      <c r="F286" s="248" t="s">
        <v>2191</v>
      </c>
      <c r="G286" s="246"/>
      <c r="H286" s="249">
        <v>7.76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203</v>
      </c>
      <c r="AU286" s="255" t="s">
        <v>82</v>
      </c>
      <c r="AV286" s="14" t="s">
        <v>82</v>
      </c>
      <c r="AW286" s="14" t="s">
        <v>34</v>
      </c>
      <c r="AX286" s="14" t="s">
        <v>72</v>
      </c>
      <c r="AY286" s="255" t="s">
        <v>190</v>
      </c>
    </row>
    <row r="287" spans="1:51" s="15" customFormat="1" ht="12">
      <c r="A287" s="15"/>
      <c r="B287" s="256"/>
      <c r="C287" s="257"/>
      <c r="D287" s="228" t="s">
        <v>203</v>
      </c>
      <c r="E287" s="258" t="s">
        <v>19</v>
      </c>
      <c r="F287" s="259" t="s">
        <v>207</v>
      </c>
      <c r="G287" s="257"/>
      <c r="H287" s="260">
        <v>7.76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203</v>
      </c>
      <c r="AU287" s="266" t="s">
        <v>82</v>
      </c>
      <c r="AV287" s="15" t="s">
        <v>208</v>
      </c>
      <c r="AW287" s="15" t="s">
        <v>34</v>
      </c>
      <c r="AX287" s="15" t="s">
        <v>80</v>
      </c>
      <c r="AY287" s="266" t="s">
        <v>190</v>
      </c>
    </row>
    <row r="288" spans="1:63" s="12" customFormat="1" ht="22.8" customHeight="1">
      <c r="A288" s="12"/>
      <c r="B288" s="199"/>
      <c r="C288" s="200"/>
      <c r="D288" s="201" t="s">
        <v>71</v>
      </c>
      <c r="E288" s="213" t="s">
        <v>94</v>
      </c>
      <c r="F288" s="213" t="s">
        <v>529</v>
      </c>
      <c r="G288" s="200"/>
      <c r="H288" s="200"/>
      <c r="I288" s="203"/>
      <c r="J288" s="214">
        <f>BK288</f>
        <v>0</v>
      </c>
      <c r="K288" s="200"/>
      <c r="L288" s="205"/>
      <c r="M288" s="206"/>
      <c r="N288" s="207"/>
      <c r="O288" s="207"/>
      <c r="P288" s="208">
        <f>SUM(P289:P295)</f>
        <v>0</v>
      </c>
      <c r="Q288" s="207"/>
      <c r="R288" s="208">
        <f>SUM(R289:R295)</f>
        <v>0.2929</v>
      </c>
      <c r="S288" s="207"/>
      <c r="T288" s="209">
        <f>SUM(T289:T295)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0" t="s">
        <v>80</v>
      </c>
      <c r="AT288" s="211" t="s">
        <v>71</v>
      </c>
      <c r="AU288" s="211" t="s">
        <v>80</v>
      </c>
      <c r="AY288" s="210" t="s">
        <v>190</v>
      </c>
      <c r="BK288" s="212">
        <f>SUM(BK289:BK295)</f>
        <v>0</v>
      </c>
    </row>
    <row r="289" spans="1:65" s="2" customFormat="1" ht="24.15" customHeight="1">
      <c r="A289" s="40"/>
      <c r="B289" s="41"/>
      <c r="C289" s="215" t="s">
        <v>504</v>
      </c>
      <c r="D289" s="215" t="s">
        <v>192</v>
      </c>
      <c r="E289" s="216" t="s">
        <v>2082</v>
      </c>
      <c r="F289" s="217" t="s">
        <v>2083</v>
      </c>
      <c r="G289" s="218" t="s">
        <v>710</v>
      </c>
      <c r="H289" s="219">
        <v>290</v>
      </c>
      <c r="I289" s="220"/>
      <c r="J289" s="221">
        <f>ROUND(I289*H289,2)</f>
        <v>0</v>
      </c>
      <c r="K289" s="217" t="s">
        <v>196</v>
      </c>
      <c r="L289" s="46"/>
      <c r="M289" s="222" t="s">
        <v>19</v>
      </c>
      <c r="N289" s="223" t="s">
        <v>43</v>
      </c>
      <c r="O289" s="86"/>
      <c r="P289" s="224">
        <f>O289*H289</f>
        <v>0</v>
      </c>
      <c r="Q289" s="224">
        <v>0.00101</v>
      </c>
      <c r="R289" s="224">
        <f>Q289*H289</f>
        <v>0.2929</v>
      </c>
      <c r="S289" s="224">
        <v>0</v>
      </c>
      <c r="T289" s="22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6" t="s">
        <v>208</v>
      </c>
      <c r="AT289" s="226" t="s">
        <v>192</v>
      </c>
      <c r="AU289" s="226" t="s">
        <v>82</v>
      </c>
      <c r="AY289" s="19" t="s">
        <v>190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80</v>
      </c>
      <c r="BK289" s="227">
        <f>ROUND(I289*H289,2)</f>
        <v>0</v>
      </c>
      <c r="BL289" s="19" t="s">
        <v>208</v>
      </c>
      <c r="BM289" s="226" t="s">
        <v>2193</v>
      </c>
    </row>
    <row r="290" spans="1:47" s="2" customFormat="1" ht="12">
      <c r="A290" s="40"/>
      <c r="B290" s="41"/>
      <c r="C290" s="42"/>
      <c r="D290" s="228" t="s">
        <v>199</v>
      </c>
      <c r="E290" s="42"/>
      <c r="F290" s="229" t="s">
        <v>2085</v>
      </c>
      <c r="G290" s="42"/>
      <c r="H290" s="42"/>
      <c r="I290" s="230"/>
      <c r="J290" s="42"/>
      <c r="K290" s="42"/>
      <c r="L290" s="46"/>
      <c r="M290" s="231"/>
      <c r="N290" s="232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199</v>
      </c>
      <c r="AU290" s="19" t="s">
        <v>82</v>
      </c>
    </row>
    <row r="291" spans="1:47" s="2" customFormat="1" ht="12">
      <c r="A291" s="40"/>
      <c r="B291" s="41"/>
      <c r="C291" s="42"/>
      <c r="D291" s="233" t="s">
        <v>201</v>
      </c>
      <c r="E291" s="42"/>
      <c r="F291" s="234" t="s">
        <v>2086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201</v>
      </c>
      <c r="AU291" s="19" t="s">
        <v>82</v>
      </c>
    </row>
    <row r="292" spans="1:47" s="2" customFormat="1" ht="12">
      <c r="A292" s="40"/>
      <c r="B292" s="41"/>
      <c r="C292" s="42"/>
      <c r="D292" s="228" t="s">
        <v>224</v>
      </c>
      <c r="E292" s="42"/>
      <c r="F292" s="267" t="s">
        <v>2087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224</v>
      </c>
      <c r="AU292" s="19" t="s">
        <v>82</v>
      </c>
    </row>
    <row r="293" spans="1:51" s="13" customFormat="1" ht="12">
      <c r="A293" s="13"/>
      <c r="B293" s="235"/>
      <c r="C293" s="236"/>
      <c r="D293" s="228" t="s">
        <v>203</v>
      </c>
      <c r="E293" s="237" t="s">
        <v>19</v>
      </c>
      <c r="F293" s="238" t="s">
        <v>2088</v>
      </c>
      <c r="G293" s="236"/>
      <c r="H293" s="237" t="s">
        <v>19</v>
      </c>
      <c r="I293" s="239"/>
      <c r="J293" s="236"/>
      <c r="K293" s="236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203</v>
      </c>
      <c r="AU293" s="244" t="s">
        <v>82</v>
      </c>
      <c r="AV293" s="13" t="s">
        <v>80</v>
      </c>
      <c r="AW293" s="13" t="s">
        <v>34</v>
      </c>
      <c r="AX293" s="13" t="s">
        <v>72</v>
      </c>
      <c r="AY293" s="244" t="s">
        <v>190</v>
      </c>
    </row>
    <row r="294" spans="1:51" s="14" customFormat="1" ht="12">
      <c r="A294" s="14"/>
      <c r="B294" s="245"/>
      <c r="C294" s="246"/>
      <c r="D294" s="228" t="s">
        <v>203</v>
      </c>
      <c r="E294" s="247" t="s">
        <v>19</v>
      </c>
      <c r="F294" s="248" t="s">
        <v>2194</v>
      </c>
      <c r="G294" s="246"/>
      <c r="H294" s="249">
        <v>290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203</v>
      </c>
      <c r="AU294" s="255" t="s">
        <v>82</v>
      </c>
      <c r="AV294" s="14" t="s">
        <v>82</v>
      </c>
      <c r="AW294" s="14" t="s">
        <v>34</v>
      </c>
      <c r="AX294" s="14" t="s">
        <v>72</v>
      </c>
      <c r="AY294" s="255" t="s">
        <v>190</v>
      </c>
    </row>
    <row r="295" spans="1:51" s="15" customFormat="1" ht="12">
      <c r="A295" s="15"/>
      <c r="B295" s="256"/>
      <c r="C295" s="257"/>
      <c r="D295" s="228" t="s">
        <v>203</v>
      </c>
      <c r="E295" s="258" t="s">
        <v>19</v>
      </c>
      <c r="F295" s="259" t="s">
        <v>207</v>
      </c>
      <c r="G295" s="257"/>
      <c r="H295" s="260">
        <v>290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6" t="s">
        <v>203</v>
      </c>
      <c r="AU295" s="266" t="s">
        <v>82</v>
      </c>
      <c r="AV295" s="15" t="s">
        <v>208</v>
      </c>
      <c r="AW295" s="15" t="s">
        <v>34</v>
      </c>
      <c r="AX295" s="15" t="s">
        <v>80</v>
      </c>
      <c r="AY295" s="266" t="s">
        <v>190</v>
      </c>
    </row>
    <row r="296" spans="1:63" s="12" customFormat="1" ht="22.8" customHeight="1">
      <c r="A296" s="12"/>
      <c r="B296" s="199"/>
      <c r="C296" s="200"/>
      <c r="D296" s="201" t="s">
        <v>71</v>
      </c>
      <c r="E296" s="213" t="s">
        <v>281</v>
      </c>
      <c r="F296" s="213" t="s">
        <v>1466</v>
      </c>
      <c r="G296" s="200"/>
      <c r="H296" s="200"/>
      <c r="I296" s="203"/>
      <c r="J296" s="214">
        <f>BK296</f>
        <v>0</v>
      </c>
      <c r="K296" s="200"/>
      <c r="L296" s="205"/>
      <c r="M296" s="206"/>
      <c r="N296" s="207"/>
      <c r="O296" s="207"/>
      <c r="P296" s="208">
        <f>P297</f>
        <v>0</v>
      </c>
      <c r="Q296" s="207"/>
      <c r="R296" s="208">
        <f>R297</f>
        <v>0</v>
      </c>
      <c r="S296" s="207"/>
      <c r="T296" s="209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80</v>
      </c>
      <c r="AT296" s="211" t="s">
        <v>71</v>
      </c>
      <c r="AU296" s="211" t="s">
        <v>80</v>
      </c>
      <c r="AY296" s="210" t="s">
        <v>190</v>
      </c>
      <c r="BK296" s="212">
        <f>BK297</f>
        <v>0</v>
      </c>
    </row>
    <row r="297" spans="1:63" s="12" customFormat="1" ht="20.85" customHeight="1">
      <c r="A297" s="12"/>
      <c r="B297" s="199"/>
      <c r="C297" s="200"/>
      <c r="D297" s="201" t="s">
        <v>71</v>
      </c>
      <c r="E297" s="213" t="s">
        <v>1467</v>
      </c>
      <c r="F297" s="213" t="s">
        <v>1468</v>
      </c>
      <c r="G297" s="200"/>
      <c r="H297" s="200"/>
      <c r="I297" s="203"/>
      <c r="J297" s="214">
        <f>BK297</f>
        <v>0</v>
      </c>
      <c r="K297" s="200"/>
      <c r="L297" s="205"/>
      <c r="M297" s="206"/>
      <c r="N297" s="207"/>
      <c r="O297" s="207"/>
      <c r="P297" s="208">
        <f>SUM(P298:P300)</f>
        <v>0</v>
      </c>
      <c r="Q297" s="207"/>
      <c r="R297" s="208">
        <f>SUM(R298:R300)</f>
        <v>0</v>
      </c>
      <c r="S297" s="207"/>
      <c r="T297" s="209">
        <f>SUM(T298:T300)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0" t="s">
        <v>80</v>
      </c>
      <c r="AT297" s="211" t="s">
        <v>71</v>
      </c>
      <c r="AU297" s="211" t="s">
        <v>82</v>
      </c>
      <c r="AY297" s="210" t="s">
        <v>190</v>
      </c>
      <c r="BK297" s="212">
        <f>SUM(BK298:BK300)</f>
        <v>0</v>
      </c>
    </row>
    <row r="298" spans="1:65" s="2" customFormat="1" ht="24.15" customHeight="1">
      <c r="A298" s="40"/>
      <c r="B298" s="41"/>
      <c r="C298" s="215" t="s">
        <v>512</v>
      </c>
      <c r="D298" s="215" t="s">
        <v>192</v>
      </c>
      <c r="E298" s="216" t="s">
        <v>1469</v>
      </c>
      <c r="F298" s="217" t="s">
        <v>1470</v>
      </c>
      <c r="G298" s="218" t="s">
        <v>380</v>
      </c>
      <c r="H298" s="219">
        <v>12.245</v>
      </c>
      <c r="I298" s="220"/>
      <c r="J298" s="221">
        <f>ROUND(I298*H298,2)</f>
        <v>0</v>
      </c>
      <c r="K298" s="217" t="s">
        <v>196</v>
      </c>
      <c r="L298" s="46"/>
      <c r="M298" s="222" t="s">
        <v>19</v>
      </c>
      <c r="N298" s="223" t="s">
        <v>43</v>
      </c>
      <c r="O298" s="86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208</v>
      </c>
      <c r="AT298" s="226" t="s">
        <v>192</v>
      </c>
      <c r="AU298" s="226" t="s">
        <v>94</v>
      </c>
      <c r="AY298" s="19" t="s">
        <v>190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80</v>
      </c>
      <c r="BK298" s="227">
        <f>ROUND(I298*H298,2)</f>
        <v>0</v>
      </c>
      <c r="BL298" s="19" t="s">
        <v>208</v>
      </c>
      <c r="BM298" s="226" t="s">
        <v>2195</v>
      </c>
    </row>
    <row r="299" spans="1:47" s="2" customFormat="1" ht="12">
      <c r="A299" s="40"/>
      <c r="B299" s="41"/>
      <c r="C299" s="42"/>
      <c r="D299" s="228" t="s">
        <v>199</v>
      </c>
      <c r="E299" s="42"/>
      <c r="F299" s="229" t="s">
        <v>1472</v>
      </c>
      <c r="G299" s="42"/>
      <c r="H299" s="42"/>
      <c r="I299" s="230"/>
      <c r="J299" s="42"/>
      <c r="K299" s="42"/>
      <c r="L299" s="46"/>
      <c r="M299" s="231"/>
      <c r="N299" s="23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199</v>
      </c>
      <c r="AU299" s="19" t="s">
        <v>94</v>
      </c>
    </row>
    <row r="300" spans="1:47" s="2" customFormat="1" ht="12">
      <c r="A300" s="40"/>
      <c r="B300" s="41"/>
      <c r="C300" s="42"/>
      <c r="D300" s="233" t="s">
        <v>201</v>
      </c>
      <c r="E300" s="42"/>
      <c r="F300" s="234" t="s">
        <v>1473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201</v>
      </c>
      <c r="AU300" s="19" t="s">
        <v>94</v>
      </c>
    </row>
    <row r="301" spans="1:63" s="12" customFormat="1" ht="25.9" customHeight="1">
      <c r="A301" s="12"/>
      <c r="B301" s="199"/>
      <c r="C301" s="200"/>
      <c r="D301" s="201" t="s">
        <v>71</v>
      </c>
      <c r="E301" s="202" t="s">
        <v>898</v>
      </c>
      <c r="F301" s="202" t="s">
        <v>1474</v>
      </c>
      <c r="G301" s="200"/>
      <c r="H301" s="200"/>
      <c r="I301" s="203"/>
      <c r="J301" s="204">
        <f>BK301</f>
        <v>0</v>
      </c>
      <c r="K301" s="200"/>
      <c r="L301" s="205"/>
      <c r="M301" s="206"/>
      <c r="N301" s="207"/>
      <c r="O301" s="207"/>
      <c r="P301" s="208">
        <f>P302</f>
        <v>0</v>
      </c>
      <c r="Q301" s="207"/>
      <c r="R301" s="208">
        <f>R302</f>
        <v>0.9022999999999999</v>
      </c>
      <c r="S301" s="207"/>
      <c r="T301" s="209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0" t="s">
        <v>82</v>
      </c>
      <c r="AT301" s="211" t="s">
        <v>71</v>
      </c>
      <c r="AU301" s="211" t="s">
        <v>72</v>
      </c>
      <c r="AY301" s="210" t="s">
        <v>190</v>
      </c>
      <c r="BK301" s="212">
        <f>BK302</f>
        <v>0</v>
      </c>
    </row>
    <row r="302" spans="1:63" s="12" customFormat="1" ht="22.8" customHeight="1">
      <c r="A302" s="12"/>
      <c r="B302" s="199"/>
      <c r="C302" s="200"/>
      <c r="D302" s="201" t="s">
        <v>71</v>
      </c>
      <c r="E302" s="213" t="s">
        <v>1475</v>
      </c>
      <c r="F302" s="213" t="s">
        <v>1476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SUM(P303:P317)</f>
        <v>0</v>
      </c>
      <c r="Q302" s="207"/>
      <c r="R302" s="208">
        <f>SUM(R303:R317)</f>
        <v>0.9022999999999999</v>
      </c>
      <c r="S302" s="207"/>
      <c r="T302" s="209">
        <f>SUM(T303:T317)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82</v>
      </c>
      <c r="AT302" s="211" t="s">
        <v>71</v>
      </c>
      <c r="AU302" s="211" t="s">
        <v>80</v>
      </c>
      <c r="AY302" s="210" t="s">
        <v>190</v>
      </c>
      <c r="BK302" s="212">
        <f>SUM(BK303:BK317)</f>
        <v>0</v>
      </c>
    </row>
    <row r="303" spans="1:65" s="2" customFormat="1" ht="24.15" customHeight="1">
      <c r="A303" s="40"/>
      <c r="B303" s="41"/>
      <c r="C303" s="215" t="s">
        <v>521</v>
      </c>
      <c r="D303" s="215" t="s">
        <v>192</v>
      </c>
      <c r="E303" s="216" t="s">
        <v>1477</v>
      </c>
      <c r="F303" s="217" t="s">
        <v>1478</v>
      </c>
      <c r="G303" s="218" t="s">
        <v>710</v>
      </c>
      <c r="H303" s="219">
        <v>256.5</v>
      </c>
      <c r="I303" s="220"/>
      <c r="J303" s="221">
        <f>ROUND(I303*H303,2)</f>
        <v>0</v>
      </c>
      <c r="K303" s="217" t="s">
        <v>196</v>
      </c>
      <c r="L303" s="46"/>
      <c r="M303" s="222" t="s">
        <v>19</v>
      </c>
      <c r="N303" s="223" t="s">
        <v>43</v>
      </c>
      <c r="O303" s="86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197</v>
      </c>
      <c r="AT303" s="226" t="s">
        <v>192</v>
      </c>
      <c r="AU303" s="226" t="s">
        <v>82</v>
      </c>
      <c r="AY303" s="19" t="s">
        <v>190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80</v>
      </c>
      <c r="BK303" s="227">
        <f>ROUND(I303*H303,2)</f>
        <v>0</v>
      </c>
      <c r="BL303" s="19" t="s">
        <v>197</v>
      </c>
      <c r="BM303" s="226" t="s">
        <v>2196</v>
      </c>
    </row>
    <row r="304" spans="1:47" s="2" customFormat="1" ht="12">
      <c r="A304" s="40"/>
      <c r="B304" s="41"/>
      <c r="C304" s="42"/>
      <c r="D304" s="228" t="s">
        <v>199</v>
      </c>
      <c r="E304" s="42"/>
      <c r="F304" s="229" t="s">
        <v>1480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199</v>
      </c>
      <c r="AU304" s="19" t="s">
        <v>82</v>
      </c>
    </row>
    <row r="305" spans="1:47" s="2" customFormat="1" ht="12">
      <c r="A305" s="40"/>
      <c r="B305" s="41"/>
      <c r="C305" s="42"/>
      <c r="D305" s="233" t="s">
        <v>201</v>
      </c>
      <c r="E305" s="42"/>
      <c r="F305" s="234" t="s">
        <v>1481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201</v>
      </c>
      <c r="AU305" s="19" t="s">
        <v>82</v>
      </c>
    </row>
    <row r="306" spans="1:51" s="13" customFormat="1" ht="12">
      <c r="A306" s="13"/>
      <c r="B306" s="235"/>
      <c r="C306" s="236"/>
      <c r="D306" s="228" t="s">
        <v>203</v>
      </c>
      <c r="E306" s="237" t="s">
        <v>19</v>
      </c>
      <c r="F306" s="238" t="s">
        <v>1990</v>
      </c>
      <c r="G306" s="236"/>
      <c r="H306" s="237" t="s">
        <v>19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203</v>
      </c>
      <c r="AU306" s="244" t="s">
        <v>82</v>
      </c>
      <c r="AV306" s="13" t="s">
        <v>80</v>
      </c>
      <c r="AW306" s="13" t="s">
        <v>34</v>
      </c>
      <c r="AX306" s="13" t="s">
        <v>72</v>
      </c>
      <c r="AY306" s="244" t="s">
        <v>190</v>
      </c>
    </row>
    <row r="307" spans="1:51" s="13" customFormat="1" ht="12">
      <c r="A307" s="13"/>
      <c r="B307" s="235"/>
      <c r="C307" s="236"/>
      <c r="D307" s="228" t="s">
        <v>203</v>
      </c>
      <c r="E307" s="237" t="s">
        <v>19</v>
      </c>
      <c r="F307" s="238" t="s">
        <v>1482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203</v>
      </c>
      <c r="AU307" s="244" t="s">
        <v>82</v>
      </c>
      <c r="AV307" s="13" t="s">
        <v>80</v>
      </c>
      <c r="AW307" s="13" t="s">
        <v>34</v>
      </c>
      <c r="AX307" s="13" t="s">
        <v>72</v>
      </c>
      <c r="AY307" s="244" t="s">
        <v>190</v>
      </c>
    </row>
    <row r="308" spans="1:51" s="14" customFormat="1" ht="12">
      <c r="A308" s="14"/>
      <c r="B308" s="245"/>
      <c r="C308" s="246"/>
      <c r="D308" s="228" t="s">
        <v>203</v>
      </c>
      <c r="E308" s="247" t="s">
        <v>19</v>
      </c>
      <c r="F308" s="248" t="s">
        <v>2197</v>
      </c>
      <c r="G308" s="246"/>
      <c r="H308" s="249">
        <v>256.5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203</v>
      </c>
      <c r="AU308" s="255" t="s">
        <v>82</v>
      </c>
      <c r="AV308" s="14" t="s">
        <v>82</v>
      </c>
      <c r="AW308" s="14" t="s">
        <v>34</v>
      </c>
      <c r="AX308" s="14" t="s">
        <v>72</v>
      </c>
      <c r="AY308" s="255" t="s">
        <v>190</v>
      </c>
    </row>
    <row r="309" spans="1:51" s="15" customFormat="1" ht="12">
      <c r="A309" s="15"/>
      <c r="B309" s="256"/>
      <c r="C309" s="257"/>
      <c r="D309" s="228" t="s">
        <v>203</v>
      </c>
      <c r="E309" s="258" t="s">
        <v>19</v>
      </c>
      <c r="F309" s="259" t="s">
        <v>207</v>
      </c>
      <c r="G309" s="257"/>
      <c r="H309" s="260">
        <v>256.5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203</v>
      </c>
      <c r="AU309" s="266" t="s">
        <v>82</v>
      </c>
      <c r="AV309" s="15" t="s">
        <v>208</v>
      </c>
      <c r="AW309" s="15" t="s">
        <v>34</v>
      </c>
      <c r="AX309" s="15" t="s">
        <v>80</v>
      </c>
      <c r="AY309" s="266" t="s">
        <v>190</v>
      </c>
    </row>
    <row r="310" spans="1:65" s="2" customFormat="1" ht="16.5" customHeight="1">
      <c r="A310" s="40"/>
      <c r="B310" s="41"/>
      <c r="C310" s="268" t="s">
        <v>530</v>
      </c>
      <c r="D310" s="268" t="s">
        <v>411</v>
      </c>
      <c r="E310" s="269" t="s">
        <v>1484</v>
      </c>
      <c r="F310" s="270" t="s">
        <v>1485</v>
      </c>
      <c r="G310" s="271" t="s">
        <v>222</v>
      </c>
      <c r="H310" s="272">
        <v>1.289</v>
      </c>
      <c r="I310" s="273"/>
      <c r="J310" s="274">
        <f>ROUND(I310*H310,2)</f>
        <v>0</v>
      </c>
      <c r="K310" s="270" t="s">
        <v>19</v>
      </c>
      <c r="L310" s="275"/>
      <c r="M310" s="276" t="s">
        <v>19</v>
      </c>
      <c r="N310" s="277" t="s">
        <v>43</v>
      </c>
      <c r="O310" s="86"/>
      <c r="P310" s="224">
        <f>O310*H310</f>
        <v>0</v>
      </c>
      <c r="Q310" s="224">
        <v>0.7</v>
      </c>
      <c r="R310" s="224">
        <f>Q310*H310</f>
        <v>0.9022999999999999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483</v>
      </c>
      <c r="AT310" s="226" t="s">
        <v>411</v>
      </c>
      <c r="AU310" s="226" t="s">
        <v>82</v>
      </c>
      <c r="AY310" s="19" t="s">
        <v>190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80</v>
      </c>
      <c r="BK310" s="227">
        <f>ROUND(I310*H310,2)</f>
        <v>0</v>
      </c>
      <c r="BL310" s="19" t="s">
        <v>197</v>
      </c>
      <c r="BM310" s="226" t="s">
        <v>2198</v>
      </c>
    </row>
    <row r="311" spans="1:47" s="2" customFormat="1" ht="12">
      <c r="A311" s="40"/>
      <c r="B311" s="41"/>
      <c r="C311" s="42"/>
      <c r="D311" s="228" t="s">
        <v>199</v>
      </c>
      <c r="E311" s="42"/>
      <c r="F311" s="229" t="s">
        <v>1487</v>
      </c>
      <c r="G311" s="42"/>
      <c r="H311" s="42"/>
      <c r="I311" s="230"/>
      <c r="J311" s="42"/>
      <c r="K311" s="42"/>
      <c r="L311" s="46"/>
      <c r="M311" s="231"/>
      <c r="N311" s="23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199</v>
      </c>
      <c r="AU311" s="19" t="s">
        <v>82</v>
      </c>
    </row>
    <row r="312" spans="1:51" s="13" customFormat="1" ht="12">
      <c r="A312" s="13"/>
      <c r="B312" s="235"/>
      <c r="C312" s="236"/>
      <c r="D312" s="228" t="s">
        <v>203</v>
      </c>
      <c r="E312" s="237" t="s">
        <v>19</v>
      </c>
      <c r="F312" s="238" t="s">
        <v>1488</v>
      </c>
      <c r="G312" s="236"/>
      <c r="H312" s="237" t="s">
        <v>19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203</v>
      </c>
      <c r="AU312" s="244" t="s">
        <v>82</v>
      </c>
      <c r="AV312" s="13" t="s">
        <v>80</v>
      </c>
      <c r="AW312" s="13" t="s">
        <v>34</v>
      </c>
      <c r="AX312" s="13" t="s">
        <v>72</v>
      </c>
      <c r="AY312" s="244" t="s">
        <v>190</v>
      </c>
    </row>
    <row r="313" spans="1:51" s="14" customFormat="1" ht="12">
      <c r="A313" s="14"/>
      <c r="B313" s="245"/>
      <c r="C313" s="246"/>
      <c r="D313" s="228" t="s">
        <v>203</v>
      </c>
      <c r="E313" s="247" t="s">
        <v>19</v>
      </c>
      <c r="F313" s="248" t="s">
        <v>2199</v>
      </c>
      <c r="G313" s="246"/>
      <c r="H313" s="249">
        <v>1.289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203</v>
      </c>
      <c r="AU313" s="255" t="s">
        <v>82</v>
      </c>
      <c r="AV313" s="14" t="s">
        <v>82</v>
      </c>
      <c r="AW313" s="14" t="s">
        <v>34</v>
      </c>
      <c r="AX313" s="14" t="s">
        <v>72</v>
      </c>
      <c r="AY313" s="255" t="s">
        <v>190</v>
      </c>
    </row>
    <row r="314" spans="1:51" s="15" customFormat="1" ht="12">
      <c r="A314" s="15"/>
      <c r="B314" s="256"/>
      <c r="C314" s="257"/>
      <c r="D314" s="228" t="s">
        <v>203</v>
      </c>
      <c r="E314" s="258" t="s">
        <v>19</v>
      </c>
      <c r="F314" s="259" t="s">
        <v>207</v>
      </c>
      <c r="G314" s="257"/>
      <c r="H314" s="260">
        <v>1.289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203</v>
      </c>
      <c r="AU314" s="266" t="s">
        <v>82</v>
      </c>
      <c r="AV314" s="15" t="s">
        <v>208</v>
      </c>
      <c r="AW314" s="15" t="s">
        <v>34</v>
      </c>
      <c r="AX314" s="15" t="s">
        <v>80</v>
      </c>
      <c r="AY314" s="266" t="s">
        <v>190</v>
      </c>
    </row>
    <row r="315" spans="1:65" s="2" customFormat="1" ht="24.15" customHeight="1">
      <c r="A315" s="40"/>
      <c r="B315" s="41"/>
      <c r="C315" s="215" t="s">
        <v>541</v>
      </c>
      <c r="D315" s="215" t="s">
        <v>192</v>
      </c>
      <c r="E315" s="216" t="s">
        <v>1490</v>
      </c>
      <c r="F315" s="217" t="s">
        <v>1491</v>
      </c>
      <c r="G315" s="218" t="s">
        <v>380</v>
      </c>
      <c r="H315" s="219">
        <v>0.902</v>
      </c>
      <c r="I315" s="220"/>
      <c r="J315" s="221">
        <f>ROUND(I315*H315,2)</f>
        <v>0</v>
      </c>
      <c r="K315" s="217" t="s">
        <v>196</v>
      </c>
      <c r="L315" s="46"/>
      <c r="M315" s="222" t="s">
        <v>19</v>
      </c>
      <c r="N315" s="223" t="s">
        <v>43</v>
      </c>
      <c r="O315" s="86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6" t="s">
        <v>197</v>
      </c>
      <c r="AT315" s="226" t="s">
        <v>192</v>
      </c>
      <c r="AU315" s="226" t="s">
        <v>82</v>
      </c>
      <c r="AY315" s="19" t="s">
        <v>190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9" t="s">
        <v>80</v>
      </c>
      <c r="BK315" s="227">
        <f>ROUND(I315*H315,2)</f>
        <v>0</v>
      </c>
      <c r="BL315" s="19" t="s">
        <v>197</v>
      </c>
      <c r="BM315" s="226" t="s">
        <v>2200</v>
      </c>
    </row>
    <row r="316" spans="1:47" s="2" customFormat="1" ht="12">
      <c r="A316" s="40"/>
      <c r="B316" s="41"/>
      <c r="C316" s="42"/>
      <c r="D316" s="228" t="s">
        <v>199</v>
      </c>
      <c r="E316" s="42"/>
      <c r="F316" s="229" t="s">
        <v>1493</v>
      </c>
      <c r="G316" s="42"/>
      <c r="H316" s="42"/>
      <c r="I316" s="230"/>
      <c r="J316" s="42"/>
      <c r="K316" s="42"/>
      <c r="L316" s="46"/>
      <c r="M316" s="231"/>
      <c r="N316" s="23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199</v>
      </c>
      <c r="AU316" s="19" t="s">
        <v>82</v>
      </c>
    </row>
    <row r="317" spans="1:47" s="2" customFormat="1" ht="12">
      <c r="A317" s="40"/>
      <c r="B317" s="41"/>
      <c r="C317" s="42"/>
      <c r="D317" s="233" t="s">
        <v>201</v>
      </c>
      <c r="E317" s="42"/>
      <c r="F317" s="234" t="s">
        <v>1494</v>
      </c>
      <c r="G317" s="42"/>
      <c r="H317" s="42"/>
      <c r="I317" s="230"/>
      <c r="J317" s="42"/>
      <c r="K317" s="42"/>
      <c r="L317" s="46"/>
      <c r="M317" s="281"/>
      <c r="N317" s="282"/>
      <c r="O317" s="283"/>
      <c r="P317" s="283"/>
      <c r="Q317" s="283"/>
      <c r="R317" s="283"/>
      <c r="S317" s="283"/>
      <c r="T317" s="284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201</v>
      </c>
      <c r="AU317" s="19" t="s">
        <v>82</v>
      </c>
    </row>
    <row r="318" spans="1:31" s="2" customFormat="1" ht="6.95" customHeight="1">
      <c r="A318" s="40"/>
      <c r="B318" s="61"/>
      <c r="C318" s="62"/>
      <c r="D318" s="62"/>
      <c r="E318" s="62"/>
      <c r="F318" s="62"/>
      <c r="G318" s="62"/>
      <c r="H318" s="62"/>
      <c r="I318" s="62"/>
      <c r="J318" s="62"/>
      <c r="K318" s="62"/>
      <c r="L318" s="46"/>
      <c r="M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</row>
  </sheetData>
  <sheetProtection password="CC35" sheet="1" objects="1" scenarios="1" formatColumns="0" formatRows="0" autoFilter="0"/>
  <autoFilter ref="C91:K3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4_01/183101115"/>
    <hyperlink ref="F103" r:id="rId2" display="https://podminky.urs.cz/item/CS_URS_2024_01/183111114"/>
    <hyperlink ref="F110" r:id="rId3" display="https://podminky.urs.cz/item/CS_URS_2024_01/184102113"/>
    <hyperlink ref="F146" r:id="rId4" display="https://podminky.urs.cz/item/CS_URS_2024_01/184102211"/>
    <hyperlink ref="F182" r:id="rId5" display="https://podminky.urs.cz/item/CS_URS_2024_01/184215133"/>
    <hyperlink ref="F204" r:id="rId6" display="https://podminky.urs.cz/item/CS_URS_2024_01/184215411"/>
    <hyperlink ref="F211" r:id="rId7" display="https://podminky.urs.cz/item/CS_URS_2024_01/184501141"/>
    <hyperlink ref="F231" r:id="rId8" display="https://podminky.urs.cz/item/CS_URS_2024_01/184813111"/>
    <hyperlink ref="F243" r:id="rId9" display="https://podminky.urs.cz/item/CS_URS_2024_01/184911431"/>
    <hyperlink ref="F269" r:id="rId10" display="https://podminky.urs.cz/item/CS_URS_2024_01/185804311"/>
    <hyperlink ref="F279" r:id="rId11" display="https://podminky.urs.cz/item/CS_URS_2024_01/185851121"/>
    <hyperlink ref="F291" r:id="rId12" display="https://podminky.urs.cz/item/CS_URS_2024_01/348951251"/>
    <hyperlink ref="F300" r:id="rId13" display="https://podminky.urs.cz/item/CS_URS_2024_01/998231311"/>
    <hyperlink ref="F305" r:id="rId14" display="https://podminky.urs.cz/item/CS_URS_2024_01/762113110"/>
    <hyperlink ref="F317" r:id="rId15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2142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2201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ROUND((SUM(BE93:BE136)),2)</f>
        <v>0</v>
      </c>
      <c r="G37" s="40"/>
      <c r="H37" s="40"/>
      <c r="I37" s="160">
        <v>0.21</v>
      </c>
      <c r="J37" s="159">
        <f>ROUND(((SUM(BE93:BE136))*I37),2)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ROUND((SUM(BF93:BF136)),2)</f>
        <v>0</v>
      </c>
      <c r="G38" s="40"/>
      <c r="H38" s="40"/>
      <c r="I38" s="160">
        <v>0.15</v>
      </c>
      <c r="J38" s="159">
        <f>ROUND(((SUM(BF93:BF136))*I38),2)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ROUND((SUM(BG93:BG136)),2)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ROUND((SUM(BH93:BH136)),2)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ROUND((SUM(BI93:BI136)),2)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2142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05.2.1 -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2142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05.2.1 -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SUM(P96:P136)</f>
        <v>0</v>
      </c>
      <c r="Q95" s="207"/>
      <c r="R95" s="208">
        <f>SUM(R96:R136)</f>
        <v>0</v>
      </c>
      <c r="S95" s="207"/>
      <c r="T95" s="209">
        <f>SUM(T96:T136)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SUM(BK96:BK136)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171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2202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2099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3" customFormat="1" ht="12">
      <c r="A101" s="13"/>
      <c r="B101" s="235"/>
      <c r="C101" s="236"/>
      <c r="D101" s="228" t="s">
        <v>203</v>
      </c>
      <c r="E101" s="237" t="s">
        <v>19</v>
      </c>
      <c r="F101" s="238" t="s">
        <v>1510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203</v>
      </c>
      <c r="AU101" s="244" t="s">
        <v>82</v>
      </c>
      <c r="AV101" s="13" t="s">
        <v>80</v>
      </c>
      <c r="AW101" s="13" t="s">
        <v>34</v>
      </c>
      <c r="AX101" s="13" t="s">
        <v>72</v>
      </c>
      <c r="AY101" s="244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2203</v>
      </c>
      <c r="G102" s="246"/>
      <c r="H102" s="249">
        <v>171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5" customFormat="1" ht="12">
      <c r="A103" s="15"/>
      <c r="B103" s="256"/>
      <c r="C103" s="257"/>
      <c r="D103" s="228" t="s">
        <v>203</v>
      </c>
      <c r="E103" s="258" t="s">
        <v>19</v>
      </c>
      <c r="F103" s="259" t="s">
        <v>207</v>
      </c>
      <c r="G103" s="257"/>
      <c r="H103" s="260">
        <v>171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203</v>
      </c>
      <c r="AU103" s="266" t="s">
        <v>82</v>
      </c>
      <c r="AV103" s="15" t="s">
        <v>208</v>
      </c>
      <c r="AW103" s="15" t="s">
        <v>34</v>
      </c>
      <c r="AX103" s="15" t="s">
        <v>80</v>
      </c>
      <c r="AY103" s="266" t="s">
        <v>190</v>
      </c>
    </row>
    <row r="104" spans="1:65" s="2" customFormat="1" ht="24.15" customHeight="1">
      <c r="A104" s="40"/>
      <c r="B104" s="41"/>
      <c r="C104" s="215" t="s">
        <v>8</v>
      </c>
      <c r="D104" s="215" t="s">
        <v>192</v>
      </c>
      <c r="E104" s="216" t="s">
        <v>2101</v>
      </c>
      <c r="F104" s="217" t="s">
        <v>2102</v>
      </c>
      <c r="G104" s="218" t="s">
        <v>1953</v>
      </c>
      <c r="H104" s="219">
        <v>0.078</v>
      </c>
      <c r="I104" s="220"/>
      <c r="J104" s="221">
        <f>ROUND(I104*H104,2)</f>
        <v>0</v>
      </c>
      <c r="K104" s="217" t="s">
        <v>196</v>
      </c>
      <c r="L104" s="46"/>
      <c r="M104" s="222" t="s">
        <v>19</v>
      </c>
      <c r="N104" s="223" t="s">
        <v>43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208</v>
      </c>
      <c r="AT104" s="226" t="s">
        <v>192</v>
      </c>
      <c r="AU104" s="226" t="s">
        <v>82</v>
      </c>
      <c r="AY104" s="19" t="s">
        <v>190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208</v>
      </c>
      <c r="BM104" s="226" t="s">
        <v>2204</v>
      </c>
    </row>
    <row r="105" spans="1:47" s="2" customFormat="1" ht="12">
      <c r="A105" s="40"/>
      <c r="B105" s="41"/>
      <c r="C105" s="42"/>
      <c r="D105" s="228" t="s">
        <v>199</v>
      </c>
      <c r="E105" s="42"/>
      <c r="F105" s="229" t="s">
        <v>2104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199</v>
      </c>
      <c r="AU105" s="19" t="s">
        <v>82</v>
      </c>
    </row>
    <row r="106" spans="1:47" s="2" customFormat="1" ht="12">
      <c r="A106" s="40"/>
      <c r="B106" s="41"/>
      <c r="C106" s="42"/>
      <c r="D106" s="233" t="s">
        <v>201</v>
      </c>
      <c r="E106" s="42"/>
      <c r="F106" s="234" t="s">
        <v>2105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201</v>
      </c>
      <c r="AU106" s="19" t="s">
        <v>82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2098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2106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2205</v>
      </c>
      <c r="G109" s="246"/>
      <c r="H109" s="249">
        <v>0.078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0.078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197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0.513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2206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2098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2126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2207</v>
      </c>
      <c r="G116" s="246"/>
      <c r="H116" s="249">
        <v>0.513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0.513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7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62.08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2208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2098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2111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2209</v>
      </c>
      <c r="G123" s="246"/>
      <c r="H123" s="249">
        <v>41.04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2210</v>
      </c>
      <c r="G124" s="246"/>
      <c r="H124" s="249">
        <v>21.04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62.08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21.75" customHeight="1">
      <c r="A126" s="40"/>
      <c r="B126" s="41"/>
      <c r="C126" s="215" t="s">
        <v>401</v>
      </c>
      <c r="D126" s="215" t="s">
        <v>192</v>
      </c>
      <c r="E126" s="216" t="s">
        <v>1455</v>
      </c>
      <c r="F126" s="217" t="s">
        <v>1456</v>
      </c>
      <c r="G126" s="218" t="s">
        <v>222</v>
      </c>
      <c r="H126" s="219">
        <v>62.08</v>
      </c>
      <c r="I126" s="220"/>
      <c r="J126" s="221">
        <f>ROUND(I126*H126,2)</f>
        <v>0</v>
      </c>
      <c r="K126" s="217" t="s">
        <v>196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208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208</v>
      </c>
      <c r="BM126" s="226" t="s">
        <v>2211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1458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33" t="s">
        <v>201</v>
      </c>
      <c r="E128" s="42"/>
      <c r="F128" s="234" t="s">
        <v>1459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201</v>
      </c>
      <c r="AU128" s="19" t="s">
        <v>82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2115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2212</v>
      </c>
      <c r="G130" s="246"/>
      <c r="H130" s="249">
        <v>62.08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62.08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16.5" customHeight="1">
      <c r="A132" s="40"/>
      <c r="B132" s="41"/>
      <c r="C132" s="268" t="s">
        <v>410</v>
      </c>
      <c r="D132" s="268" t="s">
        <v>411</v>
      </c>
      <c r="E132" s="269" t="s">
        <v>1462</v>
      </c>
      <c r="F132" s="270" t="s">
        <v>1463</v>
      </c>
      <c r="G132" s="271" t="s">
        <v>222</v>
      </c>
      <c r="H132" s="272">
        <v>62.08</v>
      </c>
      <c r="I132" s="273"/>
      <c r="J132" s="274">
        <f>ROUND(I132*H132,2)</f>
        <v>0</v>
      </c>
      <c r="K132" s="270" t="s">
        <v>196</v>
      </c>
      <c r="L132" s="275"/>
      <c r="M132" s="276" t="s">
        <v>19</v>
      </c>
      <c r="N132" s="277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274</v>
      </c>
      <c r="AT132" s="226" t="s">
        <v>411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2213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1463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51" s="13" customFormat="1" ht="12">
      <c r="A134" s="13"/>
      <c r="B134" s="235"/>
      <c r="C134" s="236"/>
      <c r="D134" s="228" t="s">
        <v>203</v>
      </c>
      <c r="E134" s="237" t="s">
        <v>19</v>
      </c>
      <c r="F134" s="238" t="s">
        <v>1465</v>
      </c>
      <c r="G134" s="236"/>
      <c r="H134" s="237" t="s">
        <v>19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203</v>
      </c>
      <c r="AU134" s="244" t="s">
        <v>82</v>
      </c>
      <c r="AV134" s="13" t="s">
        <v>80</v>
      </c>
      <c r="AW134" s="13" t="s">
        <v>34</v>
      </c>
      <c r="AX134" s="13" t="s">
        <v>72</v>
      </c>
      <c r="AY134" s="244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2212</v>
      </c>
      <c r="G135" s="246"/>
      <c r="H135" s="249">
        <v>62.08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5" customFormat="1" ht="12">
      <c r="A136" s="15"/>
      <c r="B136" s="256"/>
      <c r="C136" s="257"/>
      <c r="D136" s="228" t="s">
        <v>203</v>
      </c>
      <c r="E136" s="258" t="s">
        <v>19</v>
      </c>
      <c r="F136" s="259" t="s">
        <v>207</v>
      </c>
      <c r="G136" s="257"/>
      <c r="H136" s="260">
        <v>62.08</v>
      </c>
      <c r="I136" s="261"/>
      <c r="J136" s="257"/>
      <c r="K136" s="257"/>
      <c r="L136" s="262"/>
      <c r="M136" s="278"/>
      <c r="N136" s="279"/>
      <c r="O136" s="279"/>
      <c r="P136" s="279"/>
      <c r="Q136" s="279"/>
      <c r="R136" s="279"/>
      <c r="S136" s="279"/>
      <c r="T136" s="28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203</v>
      </c>
      <c r="AU136" s="266" t="s">
        <v>82</v>
      </c>
      <c r="AV136" s="15" t="s">
        <v>208</v>
      </c>
      <c r="AW136" s="15" t="s">
        <v>34</v>
      </c>
      <c r="AX136" s="15" t="s">
        <v>80</v>
      </c>
      <c r="AY136" s="266" t="s">
        <v>190</v>
      </c>
    </row>
    <row r="137" spans="1:31" s="2" customFormat="1" ht="6.95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password="CC35" sheet="1" objects="1" scenarios="1" formatColumns="0" formatRows="0" autoFilter="0"/>
  <autoFilter ref="C92:K13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6" r:id="rId2" display="https://podminky.urs.cz/item/CS_URS_2024_01/184851616"/>
    <hyperlink ref="F113" r:id="rId3" display="https://podminky.urs.cz/item/CS_URS_2024_01/184851716"/>
    <hyperlink ref="F120" r:id="rId4" display="https://podminky.urs.cz/item/CS_URS_2024_01/185804311"/>
    <hyperlink ref="F128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2142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2214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2142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05.2.2 -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2142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05.2.2 -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171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2215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2216</v>
      </c>
      <c r="G101" s="246"/>
      <c r="H101" s="249">
        <v>171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171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171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2217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2122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1794</v>
      </c>
      <c r="G108" s="246"/>
      <c r="H108" s="249">
        <v>171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171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0.078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2218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2219</v>
      </c>
      <c r="G115" s="246"/>
      <c r="H115" s="249">
        <v>0.078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0.078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0.513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2220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2207</v>
      </c>
      <c r="G122" s="246"/>
      <c r="H122" s="249">
        <v>0.513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0.513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46.56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2221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1533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2222</v>
      </c>
      <c r="G129" s="246"/>
      <c r="H129" s="249">
        <v>30.78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2223</v>
      </c>
      <c r="G130" s="246"/>
      <c r="H130" s="249">
        <v>15.78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46.56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46.56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2224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2225</v>
      </c>
      <c r="G136" s="246"/>
      <c r="H136" s="249">
        <v>46.56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46.56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46.56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2226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2225</v>
      </c>
      <c r="G141" s="246"/>
      <c r="H141" s="249">
        <v>46.56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46.56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157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ROUND(J92,2)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ROUND((SUM(BE92:BE775)),2)</f>
        <v>0</v>
      </c>
      <c r="G33" s="40"/>
      <c r="H33" s="40"/>
      <c r="I33" s="160">
        <v>0.21</v>
      </c>
      <c r="J33" s="159">
        <f>ROUND(((SUM(BE92:BE775))*I33),2)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ROUND((SUM(BF92:BF775)),2)</f>
        <v>0</v>
      </c>
      <c r="G34" s="40"/>
      <c r="H34" s="40"/>
      <c r="I34" s="160">
        <v>0.15</v>
      </c>
      <c r="J34" s="159">
        <f>ROUND(((SUM(BF92:BF775))*I34),2)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ROUND((SUM(BG92:BG775)),2)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ROUND((SUM(BH92:BH775)),2)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ROUND((SUM(BI92:BI775)),2)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01 - Vedlejší polní cesta VC5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162</v>
      </c>
      <c r="E60" s="180"/>
      <c r="F60" s="180"/>
      <c r="G60" s="180"/>
      <c r="H60" s="180"/>
      <c r="I60" s="180"/>
      <c r="J60" s="181">
        <f>J93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163</v>
      </c>
      <c r="E61" s="185"/>
      <c r="F61" s="185"/>
      <c r="G61" s="185"/>
      <c r="H61" s="185"/>
      <c r="I61" s="185"/>
      <c r="J61" s="186">
        <f>J94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164</v>
      </c>
      <c r="E62" s="185"/>
      <c r="F62" s="185"/>
      <c r="G62" s="185"/>
      <c r="H62" s="185"/>
      <c r="I62" s="185"/>
      <c r="J62" s="186">
        <f>J347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165</v>
      </c>
      <c r="E63" s="185"/>
      <c r="F63" s="185"/>
      <c r="G63" s="185"/>
      <c r="H63" s="185"/>
      <c r="I63" s="185"/>
      <c r="J63" s="186">
        <f>J398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166</v>
      </c>
      <c r="E64" s="185"/>
      <c r="F64" s="185"/>
      <c r="G64" s="185"/>
      <c r="H64" s="185"/>
      <c r="I64" s="185"/>
      <c r="J64" s="186">
        <f>J420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167</v>
      </c>
      <c r="E65" s="185"/>
      <c r="F65" s="185"/>
      <c r="G65" s="185"/>
      <c r="H65" s="185"/>
      <c r="I65" s="185"/>
      <c r="J65" s="186">
        <f>J465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168</v>
      </c>
      <c r="E66" s="185"/>
      <c r="F66" s="185"/>
      <c r="G66" s="185"/>
      <c r="H66" s="185"/>
      <c r="I66" s="185"/>
      <c r="J66" s="186">
        <f>J576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169</v>
      </c>
      <c r="E67" s="185"/>
      <c r="F67" s="185"/>
      <c r="G67" s="185"/>
      <c r="H67" s="185"/>
      <c r="I67" s="185"/>
      <c r="J67" s="186">
        <f>J588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170</v>
      </c>
      <c r="E68" s="185"/>
      <c r="F68" s="185"/>
      <c r="G68" s="185"/>
      <c r="H68" s="185"/>
      <c r="I68" s="185"/>
      <c r="J68" s="186">
        <f>J729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171</v>
      </c>
      <c r="E69" s="185"/>
      <c r="F69" s="185"/>
      <c r="G69" s="185"/>
      <c r="H69" s="185"/>
      <c r="I69" s="185"/>
      <c r="J69" s="186">
        <f>J740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172</v>
      </c>
      <c r="E70" s="180"/>
      <c r="F70" s="180"/>
      <c r="G70" s="180"/>
      <c r="H70" s="180"/>
      <c r="I70" s="180"/>
      <c r="J70" s="181">
        <f>J744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7"/>
      <c r="D71" s="184" t="s">
        <v>173</v>
      </c>
      <c r="E71" s="185"/>
      <c r="F71" s="185"/>
      <c r="G71" s="185"/>
      <c r="H71" s="185"/>
      <c r="I71" s="185"/>
      <c r="J71" s="186">
        <f>J745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174</v>
      </c>
      <c r="E72" s="185"/>
      <c r="F72" s="185"/>
      <c r="G72" s="185"/>
      <c r="H72" s="185"/>
      <c r="I72" s="185"/>
      <c r="J72" s="186">
        <f>J762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175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Realizace prvků společných zařízení KoPÚ Neplachovice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01 - Vedlejší polní cesta VC5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 </v>
      </c>
      <c r="G86" s="42"/>
      <c r="H86" s="42"/>
      <c r="I86" s="34" t="s">
        <v>23</v>
      </c>
      <c r="J86" s="74" t="str">
        <f>IF(J12="","",J12)</f>
        <v>15. 7. 2019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 xml:space="preserve"> </v>
      </c>
      <c r="G88" s="42"/>
      <c r="H88" s="42"/>
      <c r="I88" s="34" t="s">
        <v>31</v>
      </c>
      <c r="J88" s="38" t="str">
        <f>E21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34" t="s">
        <v>35</v>
      </c>
      <c r="J89" s="38" t="str">
        <f>E24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176</v>
      </c>
      <c r="D91" s="191" t="s">
        <v>57</v>
      </c>
      <c r="E91" s="191" t="s">
        <v>53</v>
      </c>
      <c r="F91" s="191" t="s">
        <v>54</v>
      </c>
      <c r="G91" s="191" t="s">
        <v>177</v>
      </c>
      <c r="H91" s="191" t="s">
        <v>178</v>
      </c>
      <c r="I91" s="191" t="s">
        <v>179</v>
      </c>
      <c r="J91" s="191" t="s">
        <v>160</v>
      </c>
      <c r="K91" s="192" t="s">
        <v>180</v>
      </c>
      <c r="L91" s="193"/>
      <c r="M91" s="94" t="s">
        <v>19</v>
      </c>
      <c r="N91" s="95" t="s">
        <v>42</v>
      </c>
      <c r="O91" s="95" t="s">
        <v>181</v>
      </c>
      <c r="P91" s="95" t="s">
        <v>182</v>
      </c>
      <c r="Q91" s="95" t="s">
        <v>183</v>
      </c>
      <c r="R91" s="95" t="s">
        <v>184</v>
      </c>
      <c r="S91" s="95" t="s">
        <v>185</v>
      </c>
      <c r="T91" s="96" t="s">
        <v>186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187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P93+P744</f>
        <v>0</v>
      </c>
      <c r="Q92" s="98"/>
      <c r="R92" s="196">
        <f>R93+R744</f>
        <v>1797.26774343</v>
      </c>
      <c r="S92" s="98"/>
      <c r="T92" s="197">
        <f>T93+T744</f>
        <v>3.8949999999999996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161</v>
      </c>
      <c r="BK92" s="198">
        <f>BK93+BK744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188</v>
      </c>
      <c r="F93" s="202" t="s">
        <v>189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P94+P347+P398+P420+P465+P576+P588+P729+P740</f>
        <v>0</v>
      </c>
      <c r="Q93" s="207"/>
      <c r="R93" s="208">
        <f>R94+R347+R398+R420+R465+R576+R588+R729+R740</f>
        <v>1796.33014789</v>
      </c>
      <c r="S93" s="207"/>
      <c r="T93" s="209">
        <f>T94+T347+T398+T420+T465+T576+T588+T729+T740</f>
        <v>3.8949999999999996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72</v>
      </c>
      <c r="AY93" s="210" t="s">
        <v>190</v>
      </c>
      <c r="BK93" s="212">
        <f>BK94+BK347+BK398+BK420+BK465+BK576+BK588+BK729+BK740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80</v>
      </c>
      <c r="F94" s="213" t="s">
        <v>191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SUM(P95:P346)</f>
        <v>0</v>
      </c>
      <c r="Q94" s="207"/>
      <c r="R94" s="208">
        <f>SUM(R95:R346)</f>
        <v>0.25021000000000004</v>
      </c>
      <c r="S94" s="207"/>
      <c r="T94" s="209">
        <f>SUM(T95:T346)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80</v>
      </c>
      <c r="AY94" s="210" t="s">
        <v>190</v>
      </c>
      <c r="BK94" s="212">
        <f>SUM(BK95:BK346)</f>
        <v>0</v>
      </c>
    </row>
    <row r="95" spans="1:65" s="2" customFormat="1" ht="37.8" customHeight="1">
      <c r="A95" s="40"/>
      <c r="B95" s="41"/>
      <c r="C95" s="215" t="s">
        <v>80</v>
      </c>
      <c r="D95" s="215" t="s">
        <v>192</v>
      </c>
      <c r="E95" s="216" t="s">
        <v>193</v>
      </c>
      <c r="F95" s="217" t="s">
        <v>194</v>
      </c>
      <c r="G95" s="218" t="s">
        <v>195</v>
      </c>
      <c r="H95" s="219">
        <v>7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197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197</v>
      </c>
      <c r="BM95" s="226" t="s">
        <v>198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200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202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204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205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4" customFormat="1" ht="12">
      <c r="A100" s="14"/>
      <c r="B100" s="245"/>
      <c r="C100" s="246"/>
      <c r="D100" s="228" t="s">
        <v>203</v>
      </c>
      <c r="E100" s="247" t="s">
        <v>19</v>
      </c>
      <c r="F100" s="248" t="s">
        <v>206</v>
      </c>
      <c r="G100" s="246"/>
      <c r="H100" s="249">
        <v>7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203</v>
      </c>
      <c r="AU100" s="255" t="s">
        <v>82</v>
      </c>
      <c r="AV100" s="14" t="s">
        <v>82</v>
      </c>
      <c r="AW100" s="14" t="s">
        <v>34</v>
      </c>
      <c r="AX100" s="14" t="s">
        <v>72</v>
      </c>
      <c r="AY100" s="255" t="s">
        <v>190</v>
      </c>
    </row>
    <row r="101" spans="1:51" s="15" customFormat="1" ht="12">
      <c r="A101" s="15"/>
      <c r="B101" s="256"/>
      <c r="C101" s="257"/>
      <c r="D101" s="228" t="s">
        <v>203</v>
      </c>
      <c r="E101" s="258" t="s">
        <v>19</v>
      </c>
      <c r="F101" s="259" t="s">
        <v>207</v>
      </c>
      <c r="G101" s="257"/>
      <c r="H101" s="260">
        <v>7</v>
      </c>
      <c r="I101" s="261"/>
      <c r="J101" s="257"/>
      <c r="K101" s="257"/>
      <c r="L101" s="262"/>
      <c r="M101" s="263"/>
      <c r="N101" s="264"/>
      <c r="O101" s="264"/>
      <c r="P101" s="264"/>
      <c r="Q101" s="264"/>
      <c r="R101" s="264"/>
      <c r="S101" s="264"/>
      <c r="T101" s="26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6" t="s">
        <v>203</v>
      </c>
      <c r="AU101" s="266" t="s">
        <v>82</v>
      </c>
      <c r="AV101" s="15" t="s">
        <v>208</v>
      </c>
      <c r="AW101" s="15" t="s">
        <v>34</v>
      </c>
      <c r="AX101" s="15" t="s">
        <v>80</v>
      </c>
      <c r="AY101" s="266" t="s">
        <v>190</v>
      </c>
    </row>
    <row r="102" spans="1:65" s="2" customFormat="1" ht="24.15" customHeight="1">
      <c r="A102" s="40"/>
      <c r="B102" s="41"/>
      <c r="C102" s="215" t="s">
        <v>82</v>
      </c>
      <c r="D102" s="215" t="s">
        <v>192</v>
      </c>
      <c r="E102" s="216" t="s">
        <v>209</v>
      </c>
      <c r="F102" s="217" t="s">
        <v>210</v>
      </c>
      <c r="G102" s="218" t="s">
        <v>211</v>
      </c>
      <c r="H102" s="219">
        <v>1</v>
      </c>
      <c r="I102" s="220"/>
      <c r="J102" s="221">
        <f>ROUND(I102*H102,2)</f>
        <v>0</v>
      </c>
      <c r="K102" s="217" t="s">
        <v>196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208</v>
      </c>
      <c r="AT102" s="226" t="s">
        <v>192</v>
      </c>
      <c r="AU102" s="226" t="s">
        <v>82</v>
      </c>
      <c r="AY102" s="19" t="s">
        <v>190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208</v>
      </c>
      <c r="BM102" s="226" t="s">
        <v>212</v>
      </c>
    </row>
    <row r="103" spans="1:47" s="2" customFormat="1" ht="12">
      <c r="A103" s="40"/>
      <c r="B103" s="41"/>
      <c r="C103" s="42"/>
      <c r="D103" s="228" t="s">
        <v>199</v>
      </c>
      <c r="E103" s="42"/>
      <c r="F103" s="229" t="s">
        <v>213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199</v>
      </c>
      <c r="AU103" s="19" t="s">
        <v>82</v>
      </c>
    </row>
    <row r="104" spans="1:47" s="2" customFormat="1" ht="12">
      <c r="A104" s="40"/>
      <c r="B104" s="41"/>
      <c r="C104" s="42"/>
      <c r="D104" s="233" t="s">
        <v>201</v>
      </c>
      <c r="E104" s="42"/>
      <c r="F104" s="234" t="s">
        <v>214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201</v>
      </c>
      <c r="AU104" s="19" t="s">
        <v>82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204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80</v>
      </c>
      <c r="G106" s="246"/>
      <c r="H106" s="249">
        <v>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1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1.75" customHeight="1">
      <c r="A108" s="40"/>
      <c r="B108" s="41"/>
      <c r="C108" s="215" t="s">
        <v>94</v>
      </c>
      <c r="D108" s="215" t="s">
        <v>192</v>
      </c>
      <c r="E108" s="216" t="s">
        <v>215</v>
      </c>
      <c r="F108" s="217" t="s">
        <v>216</v>
      </c>
      <c r="G108" s="218" t="s">
        <v>211</v>
      </c>
      <c r="H108" s="219">
        <v>1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217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218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219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204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80</v>
      </c>
      <c r="G112" s="246"/>
      <c r="H112" s="249">
        <v>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1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15" t="s">
        <v>208</v>
      </c>
      <c r="D114" s="215" t="s">
        <v>192</v>
      </c>
      <c r="E114" s="216" t="s">
        <v>220</v>
      </c>
      <c r="F114" s="217" t="s">
        <v>221</v>
      </c>
      <c r="G114" s="218" t="s">
        <v>222</v>
      </c>
      <c r="H114" s="219">
        <v>1278.15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43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208</v>
      </c>
      <c r="AT114" s="226" t="s">
        <v>192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223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221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47" s="2" customFormat="1" ht="12">
      <c r="A116" s="40"/>
      <c r="B116" s="41"/>
      <c r="C116" s="42"/>
      <c r="D116" s="228" t="s">
        <v>224</v>
      </c>
      <c r="E116" s="42"/>
      <c r="F116" s="267" t="s">
        <v>225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224</v>
      </c>
      <c r="AU116" s="19" t="s">
        <v>82</v>
      </c>
    </row>
    <row r="117" spans="1:51" s="13" customFormat="1" ht="12">
      <c r="A117" s="13"/>
      <c r="B117" s="235"/>
      <c r="C117" s="236"/>
      <c r="D117" s="228" t="s">
        <v>203</v>
      </c>
      <c r="E117" s="237" t="s">
        <v>19</v>
      </c>
      <c r="F117" s="238" t="s">
        <v>226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203</v>
      </c>
      <c r="AU117" s="244" t="s">
        <v>82</v>
      </c>
      <c r="AV117" s="13" t="s">
        <v>80</v>
      </c>
      <c r="AW117" s="13" t="s">
        <v>34</v>
      </c>
      <c r="AX117" s="13" t="s">
        <v>72</v>
      </c>
      <c r="AY117" s="244" t="s">
        <v>190</v>
      </c>
    </row>
    <row r="118" spans="1:51" s="14" customFormat="1" ht="12">
      <c r="A118" s="14"/>
      <c r="B118" s="245"/>
      <c r="C118" s="246"/>
      <c r="D118" s="228" t="s">
        <v>203</v>
      </c>
      <c r="E118" s="247" t="s">
        <v>19</v>
      </c>
      <c r="F118" s="248" t="s">
        <v>227</v>
      </c>
      <c r="G118" s="246"/>
      <c r="H118" s="249">
        <v>1278.15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203</v>
      </c>
      <c r="AU118" s="255" t="s">
        <v>82</v>
      </c>
      <c r="AV118" s="14" t="s">
        <v>82</v>
      </c>
      <c r="AW118" s="14" t="s">
        <v>34</v>
      </c>
      <c r="AX118" s="14" t="s">
        <v>72</v>
      </c>
      <c r="AY118" s="255" t="s">
        <v>190</v>
      </c>
    </row>
    <row r="119" spans="1:51" s="15" customFormat="1" ht="12">
      <c r="A119" s="15"/>
      <c r="B119" s="256"/>
      <c r="C119" s="257"/>
      <c r="D119" s="228" t="s">
        <v>203</v>
      </c>
      <c r="E119" s="258" t="s">
        <v>19</v>
      </c>
      <c r="F119" s="259" t="s">
        <v>207</v>
      </c>
      <c r="G119" s="257"/>
      <c r="H119" s="260">
        <v>1278.15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203</v>
      </c>
      <c r="AU119" s="266" t="s">
        <v>82</v>
      </c>
      <c r="AV119" s="15" t="s">
        <v>208</v>
      </c>
      <c r="AW119" s="15" t="s">
        <v>34</v>
      </c>
      <c r="AX119" s="15" t="s">
        <v>80</v>
      </c>
      <c r="AY119" s="266" t="s">
        <v>190</v>
      </c>
    </row>
    <row r="120" spans="1:65" s="2" customFormat="1" ht="37.8" customHeight="1">
      <c r="A120" s="40"/>
      <c r="B120" s="41"/>
      <c r="C120" s="215" t="s">
        <v>228</v>
      </c>
      <c r="D120" s="215" t="s">
        <v>192</v>
      </c>
      <c r="E120" s="216" t="s">
        <v>229</v>
      </c>
      <c r="F120" s="217" t="s">
        <v>230</v>
      </c>
      <c r="G120" s="218" t="s">
        <v>222</v>
      </c>
      <c r="H120" s="219">
        <v>2549.35</v>
      </c>
      <c r="I120" s="220"/>
      <c r="J120" s="221">
        <f>ROUND(I120*H120,2)</f>
        <v>0</v>
      </c>
      <c r="K120" s="217" t="s">
        <v>196</v>
      </c>
      <c r="L120" s="46"/>
      <c r="M120" s="222" t="s">
        <v>19</v>
      </c>
      <c r="N120" s="223" t="s">
        <v>43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208</v>
      </c>
      <c r="AT120" s="226" t="s">
        <v>192</v>
      </c>
      <c r="AU120" s="226" t="s">
        <v>82</v>
      </c>
      <c r="AY120" s="19" t="s">
        <v>190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80</v>
      </c>
      <c r="BK120" s="227">
        <f>ROUND(I120*H120,2)</f>
        <v>0</v>
      </c>
      <c r="BL120" s="19" t="s">
        <v>208</v>
      </c>
      <c r="BM120" s="226" t="s">
        <v>231</v>
      </c>
    </row>
    <row r="121" spans="1:47" s="2" customFormat="1" ht="12">
      <c r="A121" s="40"/>
      <c r="B121" s="41"/>
      <c r="C121" s="42"/>
      <c r="D121" s="228" t="s">
        <v>199</v>
      </c>
      <c r="E121" s="42"/>
      <c r="F121" s="229" t="s">
        <v>232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199</v>
      </c>
      <c r="AU121" s="19" t="s">
        <v>82</v>
      </c>
    </row>
    <row r="122" spans="1:47" s="2" customFormat="1" ht="12">
      <c r="A122" s="40"/>
      <c r="B122" s="41"/>
      <c r="C122" s="42"/>
      <c r="D122" s="233" t="s">
        <v>201</v>
      </c>
      <c r="E122" s="42"/>
      <c r="F122" s="234" t="s">
        <v>233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201</v>
      </c>
      <c r="AU122" s="19" t="s">
        <v>82</v>
      </c>
    </row>
    <row r="123" spans="1:51" s="13" customFormat="1" ht="12">
      <c r="A123" s="13"/>
      <c r="B123" s="235"/>
      <c r="C123" s="236"/>
      <c r="D123" s="228" t="s">
        <v>203</v>
      </c>
      <c r="E123" s="237" t="s">
        <v>19</v>
      </c>
      <c r="F123" s="238" t="s">
        <v>226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203</v>
      </c>
      <c r="AU123" s="244" t="s">
        <v>82</v>
      </c>
      <c r="AV123" s="13" t="s">
        <v>80</v>
      </c>
      <c r="AW123" s="13" t="s">
        <v>34</v>
      </c>
      <c r="AX123" s="13" t="s">
        <v>72</v>
      </c>
      <c r="AY123" s="244" t="s">
        <v>190</v>
      </c>
    </row>
    <row r="124" spans="1:51" s="13" customFormat="1" ht="12">
      <c r="A124" s="13"/>
      <c r="B124" s="235"/>
      <c r="C124" s="236"/>
      <c r="D124" s="228" t="s">
        <v>203</v>
      </c>
      <c r="E124" s="237" t="s">
        <v>19</v>
      </c>
      <c r="F124" s="238" t="s">
        <v>234</v>
      </c>
      <c r="G124" s="236"/>
      <c r="H124" s="237" t="s">
        <v>19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203</v>
      </c>
      <c r="AU124" s="244" t="s">
        <v>82</v>
      </c>
      <c r="AV124" s="13" t="s">
        <v>80</v>
      </c>
      <c r="AW124" s="13" t="s">
        <v>34</v>
      </c>
      <c r="AX124" s="13" t="s">
        <v>72</v>
      </c>
      <c r="AY124" s="244" t="s">
        <v>190</v>
      </c>
    </row>
    <row r="125" spans="1:51" s="14" customFormat="1" ht="12">
      <c r="A125" s="14"/>
      <c r="B125" s="245"/>
      <c r="C125" s="246"/>
      <c r="D125" s="228" t="s">
        <v>203</v>
      </c>
      <c r="E125" s="247" t="s">
        <v>19</v>
      </c>
      <c r="F125" s="248" t="s">
        <v>235</v>
      </c>
      <c r="G125" s="246"/>
      <c r="H125" s="249">
        <v>612.25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203</v>
      </c>
      <c r="AU125" s="255" t="s">
        <v>82</v>
      </c>
      <c r="AV125" s="14" t="s">
        <v>82</v>
      </c>
      <c r="AW125" s="14" t="s">
        <v>34</v>
      </c>
      <c r="AX125" s="14" t="s">
        <v>72</v>
      </c>
      <c r="AY125" s="255" t="s">
        <v>190</v>
      </c>
    </row>
    <row r="126" spans="1:51" s="14" customFormat="1" ht="12">
      <c r="A126" s="14"/>
      <c r="B126" s="245"/>
      <c r="C126" s="246"/>
      <c r="D126" s="228" t="s">
        <v>203</v>
      </c>
      <c r="E126" s="247" t="s">
        <v>19</v>
      </c>
      <c r="F126" s="248" t="s">
        <v>236</v>
      </c>
      <c r="G126" s="246"/>
      <c r="H126" s="249">
        <v>9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203</v>
      </c>
      <c r="AU126" s="255" t="s">
        <v>82</v>
      </c>
      <c r="AV126" s="14" t="s">
        <v>82</v>
      </c>
      <c r="AW126" s="14" t="s">
        <v>34</v>
      </c>
      <c r="AX126" s="14" t="s">
        <v>72</v>
      </c>
      <c r="AY126" s="255" t="s">
        <v>190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237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238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239</v>
      </c>
      <c r="G129" s="246"/>
      <c r="H129" s="249">
        <v>1119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3" customFormat="1" ht="12">
      <c r="A130" s="13"/>
      <c r="B130" s="235"/>
      <c r="C130" s="236"/>
      <c r="D130" s="228" t="s">
        <v>203</v>
      </c>
      <c r="E130" s="237" t="s">
        <v>19</v>
      </c>
      <c r="F130" s="238" t="s">
        <v>240</v>
      </c>
      <c r="G130" s="236"/>
      <c r="H130" s="237" t="s">
        <v>19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203</v>
      </c>
      <c r="AU130" s="244" t="s">
        <v>82</v>
      </c>
      <c r="AV130" s="13" t="s">
        <v>80</v>
      </c>
      <c r="AW130" s="13" t="s">
        <v>34</v>
      </c>
      <c r="AX130" s="13" t="s">
        <v>72</v>
      </c>
      <c r="AY130" s="244" t="s">
        <v>190</v>
      </c>
    </row>
    <row r="131" spans="1:51" s="14" customFormat="1" ht="12">
      <c r="A131" s="14"/>
      <c r="B131" s="245"/>
      <c r="C131" s="246"/>
      <c r="D131" s="228" t="s">
        <v>203</v>
      </c>
      <c r="E131" s="247" t="s">
        <v>19</v>
      </c>
      <c r="F131" s="248" t="s">
        <v>241</v>
      </c>
      <c r="G131" s="246"/>
      <c r="H131" s="249">
        <v>53.6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203</v>
      </c>
      <c r="AU131" s="255" t="s">
        <v>82</v>
      </c>
      <c r="AV131" s="14" t="s">
        <v>82</v>
      </c>
      <c r="AW131" s="14" t="s">
        <v>34</v>
      </c>
      <c r="AX131" s="14" t="s">
        <v>72</v>
      </c>
      <c r="AY131" s="255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242</v>
      </c>
      <c r="G132" s="246"/>
      <c r="H132" s="249">
        <v>232.96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4" customFormat="1" ht="12">
      <c r="A133" s="14"/>
      <c r="B133" s="245"/>
      <c r="C133" s="246"/>
      <c r="D133" s="228" t="s">
        <v>203</v>
      </c>
      <c r="E133" s="247" t="s">
        <v>19</v>
      </c>
      <c r="F133" s="248" t="s">
        <v>243</v>
      </c>
      <c r="G133" s="246"/>
      <c r="H133" s="249">
        <v>38.64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203</v>
      </c>
      <c r="AU133" s="255" t="s">
        <v>82</v>
      </c>
      <c r="AV133" s="14" t="s">
        <v>82</v>
      </c>
      <c r="AW133" s="14" t="s">
        <v>34</v>
      </c>
      <c r="AX133" s="14" t="s">
        <v>72</v>
      </c>
      <c r="AY133" s="255" t="s">
        <v>190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244</v>
      </c>
      <c r="G134" s="246"/>
      <c r="H134" s="249">
        <v>366.24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72</v>
      </c>
      <c r="AY134" s="255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245</v>
      </c>
      <c r="G135" s="246"/>
      <c r="H135" s="249">
        <v>20.16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246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247</v>
      </c>
      <c r="G137" s="246"/>
      <c r="H137" s="249">
        <v>17.5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3" customFormat="1" ht="12">
      <c r="A138" s="13"/>
      <c r="B138" s="235"/>
      <c r="C138" s="236"/>
      <c r="D138" s="228" t="s">
        <v>203</v>
      </c>
      <c r="E138" s="237" t="s">
        <v>19</v>
      </c>
      <c r="F138" s="238" t="s">
        <v>248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203</v>
      </c>
      <c r="AU138" s="244" t="s">
        <v>82</v>
      </c>
      <c r="AV138" s="13" t="s">
        <v>80</v>
      </c>
      <c r="AW138" s="13" t="s">
        <v>34</v>
      </c>
      <c r="AX138" s="13" t="s">
        <v>72</v>
      </c>
      <c r="AY138" s="244" t="s">
        <v>190</v>
      </c>
    </row>
    <row r="139" spans="1:51" s="14" customFormat="1" ht="12">
      <c r="A139" s="14"/>
      <c r="B139" s="245"/>
      <c r="C139" s="246"/>
      <c r="D139" s="228" t="s">
        <v>203</v>
      </c>
      <c r="E139" s="247" t="s">
        <v>19</v>
      </c>
      <c r="F139" s="248" t="s">
        <v>249</v>
      </c>
      <c r="G139" s="246"/>
      <c r="H139" s="249">
        <v>43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203</v>
      </c>
      <c r="AU139" s="255" t="s">
        <v>82</v>
      </c>
      <c r="AV139" s="14" t="s">
        <v>82</v>
      </c>
      <c r="AW139" s="14" t="s">
        <v>34</v>
      </c>
      <c r="AX139" s="14" t="s">
        <v>72</v>
      </c>
      <c r="AY139" s="255" t="s">
        <v>190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250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251</v>
      </c>
      <c r="G141" s="246"/>
      <c r="H141" s="249">
        <v>26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3" customFormat="1" ht="12">
      <c r="A142" s="13"/>
      <c r="B142" s="235"/>
      <c r="C142" s="236"/>
      <c r="D142" s="228" t="s">
        <v>203</v>
      </c>
      <c r="E142" s="237" t="s">
        <v>19</v>
      </c>
      <c r="F142" s="238" t="s">
        <v>252</v>
      </c>
      <c r="G142" s="236"/>
      <c r="H142" s="237" t="s">
        <v>19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203</v>
      </c>
      <c r="AU142" s="244" t="s">
        <v>82</v>
      </c>
      <c r="AV142" s="13" t="s">
        <v>80</v>
      </c>
      <c r="AW142" s="13" t="s">
        <v>34</v>
      </c>
      <c r="AX142" s="13" t="s">
        <v>72</v>
      </c>
      <c r="AY142" s="244" t="s">
        <v>190</v>
      </c>
    </row>
    <row r="143" spans="1:51" s="14" customFormat="1" ht="12">
      <c r="A143" s="14"/>
      <c r="B143" s="245"/>
      <c r="C143" s="246"/>
      <c r="D143" s="228" t="s">
        <v>203</v>
      </c>
      <c r="E143" s="247" t="s">
        <v>19</v>
      </c>
      <c r="F143" s="248" t="s">
        <v>253</v>
      </c>
      <c r="G143" s="246"/>
      <c r="H143" s="249">
        <v>11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203</v>
      </c>
      <c r="AU143" s="255" t="s">
        <v>82</v>
      </c>
      <c r="AV143" s="14" t="s">
        <v>82</v>
      </c>
      <c r="AW143" s="14" t="s">
        <v>34</v>
      </c>
      <c r="AX143" s="14" t="s">
        <v>72</v>
      </c>
      <c r="AY143" s="255" t="s">
        <v>190</v>
      </c>
    </row>
    <row r="144" spans="1:51" s="15" customFormat="1" ht="12">
      <c r="A144" s="15"/>
      <c r="B144" s="256"/>
      <c r="C144" s="257"/>
      <c r="D144" s="228" t="s">
        <v>203</v>
      </c>
      <c r="E144" s="258" t="s">
        <v>19</v>
      </c>
      <c r="F144" s="259" t="s">
        <v>207</v>
      </c>
      <c r="G144" s="257"/>
      <c r="H144" s="260">
        <v>2549.3499999999995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6" t="s">
        <v>203</v>
      </c>
      <c r="AU144" s="266" t="s">
        <v>82</v>
      </c>
      <c r="AV144" s="15" t="s">
        <v>208</v>
      </c>
      <c r="AW144" s="15" t="s">
        <v>34</v>
      </c>
      <c r="AX144" s="15" t="s">
        <v>80</v>
      </c>
      <c r="AY144" s="266" t="s">
        <v>190</v>
      </c>
    </row>
    <row r="145" spans="1:65" s="2" customFormat="1" ht="24.15" customHeight="1">
      <c r="A145" s="40"/>
      <c r="B145" s="41"/>
      <c r="C145" s="215" t="s">
        <v>254</v>
      </c>
      <c r="D145" s="215" t="s">
        <v>192</v>
      </c>
      <c r="E145" s="216" t="s">
        <v>255</v>
      </c>
      <c r="F145" s="217" t="s">
        <v>256</v>
      </c>
      <c r="G145" s="218" t="s">
        <v>222</v>
      </c>
      <c r="H145" s="219">
        <v>48</v>
      </c>
      <c r="I145" s="220"/>
      <c r="J145" s="221">
        <f>ROUND(I145*H145,2)</f>
        <v>0</v>
      </c>
      <c r="K145" s="217" t="s">
        <v>196</v>
      </c>
      <c r="L145" s="46"/>
      <c r="M145" s="222" t="s">
        <v>19</v>
      </c>
      <c r="N145" s="223" t="s">
        <v>43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208</v>
      </c>
      <c r="AT145" s="226" t="s">
        <v>192</v>
      </c>
      <c r="AU145" s="226" t="s">
        <v>82</v>
      </c>
      <c r="AY145" s="19" t="s">
        <v>190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80</v>
      </c>
      <c r="BK145" s="227">
        <f>ROUND(I145*H145,2)</f>
        <v>0</v>
      </c>
      <c r="BL145" s="19" t="s">
        <v>208</v>
      </c>
      <c r="BM145" s="226" t="s">
        <v>257</v>
      </c>
    </row>
    <row r="146" spans="1:47" s="2" customFormat="1" ht="12">
      <c r="A146" s="40"/>
      <c r="B146" s="41"/>
      <c r="C146" s="42"/>
      <c r="D146" s="228" t="s">
        <v>199</v>
      </c>
      <c r="E146" s="42"/>
      <c r="F146" s="229" t="s">
        <v>258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199</v>
      </c>
      <c r="AU146" s="19" t="s">
        <v>82</v>
      </c>
    </row>
    <row r="147" spans="1:47" s="2" customFormat="1" ht="12">
      <c r="A147" s="40"/>
      <c r="B147" s="41"/>
      <c r="C147" s="42"/>
      <c r="D147" s="233" t="s">
        <v>201</v>
      </c>
      <c r="E147" s="42"/>
      <c r="F147" s="234" t="s">
        <v>259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201</v>
      </c>
      <c r="AU147" s="19" t="s">
        <v>82</v>
      </c>
    </row>
    <row r="148" spans="1:51" s="13" customFormat="1" ht="12">
      <c r="A148" s="13"/>
      <c r="B148" s="235"/>
      <c r="C148" s="236"/>
      <c r="D148" s="228" t="s">
        <v>203</v>
      </c>
      <c r="E148" s="237" t="s">
        <v>19</v>
      </c>
      <c r="F148" s="238" t="s">
        <v>260</v>
      </c>
      <c r="G148" s="236"/>
      <c r="H148" s="237" t="s">
        <v>19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203</v>
      </c>
      <c r="AU148" s="244" t="s">
        <v>82</v>
      </c>
      <c r="AV148" s="13" t="s">
        <v>80</v>
      </c>
      <c r="AW148" s="13" t="s">
        <v>34</v>
      </c>
      <c r="AX148" s="13" t="s">
        <v>72</v>
      </c>
      <c r="AY148" s="244" t="s">
        <v>190</v>
      </c>
    </row>
    <row r="149" spans="1:51" s="13" customFormat="1" ht="12">
      <c r="A149" s="13"/>
      <c r="B149" s="235"/>
      <c r="C149" s="236"/>
      <c r="D149" s="228" t="s">
        <v>203</v>
      </c>
      <c r="E149" s="237" t="s">
        <v>19</v>
      </c>
      <c r="F149" s="238" t="s">
        <v>261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203</v>
      </c>
      <c r="AU149" s="244" t="s">
        <v>82</v>
      </c>
      <c r="AV149" s="13" t="s">
        <v>80</v>
      </c>
      <c r="AW149" s="13" t="s">
        <v>34</v>
      </c>
      <c r="AX149" s="13" t="s">
        <v>72</v>
      </c>
      <c r="AY149" s="244" t="s">
        <v>190</v>
      </c>
    </row>
    <row r="150" spans="1:51" s="14" customFormat="1" ht="12">
      <c r="A150" s="14"/>
      <c r="B150" s="245"/>
      <c r="C150" s="246"/>
      <c r="D150" s="228" t="s">
        <v>203</v>
      </c>
      <c r="E150" s="247" t="s">
        <v>19</v>
      </c>
      <c r="F150" s="248" t="s">
        <v>262</v>
      </c>
      <c r="G150" s="246"/>
      <c r="H150" s="249">
        <v>2.5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203</v>
      </c>
      <c r="AU150" s="255" t="s">
        <v>82</v>
      </c>
      <c r="AV150" s="14" t="s">
        <v>82</v>
      </c>
      <c r="AW150" s="14" t="s">
        <v>34</v>
      </c>
      <c r="AX150" s="14" t="s">
        <v>72</v>
      </c>
      <c r="AY150" s="255" t="s">
        <v>190</v>
      </c>
    </row>
    <row r="151" spans="1:51" s="13" customFormat="1" ht="12">
      <c r="A151" s="13"/>
      <c r="B151" s="235"/>
      <c r="C151" s="236"/>
      <c r="D151" s="228" t="s">
        <v>203</v>
      </c>
      <c r="E151" s="237" t="s">
        <v>19</v>
      </c>
      <c r="F151" s="238" t="s">
        <v>263</v>
      </c>
      <c r="G151" s="236"/>
      <c r="H151" s="237" t="s">
        <v>19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203</v>
      </c>
      <c r="AU151" s="244" t="s">
        <v>82</v>
      </c>
      <c r="AV151" s="13" t="s">
        <v>80</v>
      </c>
      <c r="AW151" s="13" t="s">
        <v>34</v>
      </c>
      <c r="AX151" s="13" t="s">
        <v>72</v>
      </c>
      <c r="AY151" s="244" t="s">
        <v>190</v>
      </c>
    </row>
    <row r="152" spans="1:51" s="14" customFormat="1" ht="12">
      <c r="A152" s="14"/>
      <c r="B152" s="245"/>
      <c r="C152" s="246"/>
      <c r="D152" s="228" t="s">
        <v>203</v>
      </c>
      <c r="E152" s="247" t="s">
        <v>19</v>
      </c>
      <c r="F152" s="248" t="s">
        <v>264</v>
      </c>
      <c r="G152" s="246"/>
      <c r="H152" s="249">
        <v>45.5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203</v>
      </c>
      <c r="AU152" s="255" t="s">
        <v>82</v>
      </c>
      <c r="AV152" s="14" t="s">
        <v>82</v>
      </c>
      <c r="AW152" s="14" t="s">
        <v>34</v>
      </c>
      <c r="AX152" s="14" t="s">
        <v>72</v>
      </c>
      <c r="AY152" s="255" t="s">
        <v>190</v>
      </c>
    </row>
    <row r="153" spans="1:51" s="15" customFormat="1" ht="12">
      <c r="A153" s="15"/>
      <c r="B153" s="256"/>
      <c r="C153" s="257"/>
      <c r="D153" s="228" t="s">
        <v>203</v>
      </c>
      <c r="E153" s="258" t="s">
        <v>19</v>
      </c>
      <c r="F153" s="259" t="s">
        <v>207</v>
      </c>
      <c r="G153" s="257"/>
      <c r="H153" s="260">
        <v>48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203</v>
      </c>
      <c r="AU153" s="266" t="s">
        <v>82</v>
      </c>
      <c r="AV153" s="15" t="s">
        <v>208</v>
      </c>
      <c r="AW153" s="15" t="s">
        <v>34</v>
      </c>
      <c r="AX153" s="15" t="s">
        <v>80</v>
      </c>
      <c r="AY153" s="266" t="s">
        <v>190</v>
      </c>
    </row>
    <row r="154" spans="1:65" s="2" customFormat="1" ht="33" customHeight="1">
      <c r="A154" s="40"/>
      <c r="B154" s="41"/>
      <c r="C154" s="215" t="s">
        <v>206</v>
      </c>
      <c r="D154" s="215" t="s">
        <v>192</v>
      </c>
      <c r="E154" s="216" t="s">
        <v>265</v>
      </c>
      <c r="F154" s="217" t="s">
        <v>266</v>
      </c>
      <c r="G154" s="218" t="s">
        <v>222</v>
      </c>
      <c r="H154" s="219">
        <v>2.059</v>
      </c>
      <c r="I154" s="220"/>
      <c r="J154" s="221">
        <f>ROUND(I154*H154,2)</f>
        <v>0</v>
      </c>
      <c r="K154" s="217" t="s">
        <v>196</v>
      </c>
      <c r="L154" s="46"/>
      <c r="M154" s="222" t="s">
        <v>19</v>
      </c>
      <c r="N154" s="223" t="s">
        <v>43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208</v>
      </c>
      <c r="AT154" s="226" t="s">
        <v>192</v>
      </c>
      <c r="AU154" s="226" t="s">
        <v>82</v>
      </c>
      <c r="AY154" s="19" t="s">
        <v>190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80</v>
      </c>
      <c r="BK154" s="227">
        <f>ROUND(I154*H154,2)</f>
        <v>0</v>
      </c>
      <c r="BL154" s="19" t="s">
        <v>208</v>
      </c>
      <c r="BM154" s="226" t="s">
        <v>267</v>
      </c>
    </row>
    <row r="155" spans="1:47" s="2" customFormat="1" ht="12">
      <c r="A155" s="40"/>
      <c r="B155" s="41"/>
      <c r="C155" s="42"/>
      <c r="D155" s="228" t="s">
        <v>199</v>
      </c>
      <c r="E155" s="42"/>
      <c r="F155" s="229" t="s">
        <v>268</v>
      </c>
      <c r="G155" s="42"/>
      <c r="H155" s="42"/>
      <c r="I155" s="230"/>
      <c r="J155" s="42"/>
      <c r="K155" s="42"/>
      <c r="L155" s="46"/>
      <c r="M155" s="231"/>
      <c r="N155" s="23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199</v>
      </c>
      <c r="AU155" s="19" t="s">
        <v>82</v>
      </c>
    </row>
    <row r="156" spans="1:47" s="2" customFormat="1" ht="12">
      <c r="A156" s="40"/>
      <c r="B156" s="41"/>
      <c r="C156" s="42"/>
      <c r="D156" s="233" t="s">
        <v>201</v>
      </c>
      <c r="E156" s="42"/>
      <c r="F156" s="234" t="s">
        <v>269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201</v>
      </c>
      <c r="AU156" s="19" t="s">
        <v>82</v>
      </c>
    </row>
    <row r="157" spans="1:51" s="13" customFormat="1" ht="12">
      <c r="A157" s="13"/>
      <c r="B157" s="235"/>
      <c r="C157" s="236"/>
      <c r="D157" s="228" t="s">
        <v>203</v>
      </c>
      <c r="E157" s="237" t="s">
        <v>19</v>
      </c>
      <c r="F157" s="238" t="s">
        <v>270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203</v>
      </c>
      <c r="AU157" s="244" t="s">
        <v>82</v>
      </c>
      <c r="AV157" s="13" t="s">
        <v>80</v>
      </c>
      <c r="AW157" s="13" t="s">
        <v>34</v>
      </c>
      <c r="AX157" s="13" t="s">
        <v>72</v>
      </c>
      <c r="AY157" s="244" t="s">
        <v>190</v>
      </c>
    </row>
    <row r="158" spans="1:51" s="13" customFormat="1" ht="12">
      <c r="A158" s="13"/>
      <c r="B158" s="235"/>
      <c r="C158" s="236"/>
      <c r="D158" s="228" t="s">
        <v>203</v>
      </c>
      <c r="E158" s="237" t="s">
        <v>19</v>
      </c>
      <c r="F158" s="238" t="s">
        <v>271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203</v>
      </c>
      <c r="AU158" s="244" t="s">
        <v>82</v>
      </c>
      <c r="AV158" s="13" t="s">
        <v>80</v>
      </c>
      <c r="AW158" s="13" t="s">
        <v>34</v>
      </c>
      <c r="AX158" s="13" t="s">
        <v>72</v>
      </c>
      <c r="AY158" s="244" t="s">
        <v>190</v>
      </c>
    </row>
    <row r="159" spans="1:51" s="14" customFormat="1" ht="12">
      <c r="A159" s="14"/>
      <c r="B159" s="245"/>
      <c r="C159" s="246"/>
      <c r="D159" s="228" t="s">
        <v>203</v>
      </c>
      <c r="E159" s="247" t="s">
        <v>19</v>
      </c>
      <c r="F159" s="248" t="s">
        <v>272</v>
      </c>
      <c r="G159" s="246"/>
      <c r="H159" s="249">
        <v>0.739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203</v>
      </c>
      <c r="AU159" s="255" t="s">
        <v>82</v>
      </c>
      <c r="AV159" s="14" t="s">
        <v>82</v>
      </c>
      <c r="AW159" s="14" t="s">
        <v>34</v>
      </c>
      <c r="AX159" s="14" t="s">
        <v>72</v>
      </c>
      <c r="AY159" s="255" t="s">
        <v>190</v>
      </c>
    </row>
    <row r="160" spans="1:51" s="14" customFormat="1" ht="12">
      <c r="A160" s="14"/>
      <c r="B160" s="245"/>
      <c r="C160" s="246"/>
      <c r="D160" s="228" t="s">
        <v>203</v>
      </c>
      <c r="E160" s="247" t="s">
        <v>19</v>
      </c>
      <c r="F160" s="248" t="s">
        <v>273</v>
      </c>
      <c r="G160" s="246"/>
      <c r="H160" s="249">
        <v>1.32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203</v>
      </c>
      <c r="AU160" s="255" t="s">
        <v>82</v>
      </c>
      <c r="AV160" s="14" t="s">
        <v>82</v>
      </c>
      <c r="AW160" s="14" t="s">
        <v>34</v>
      </c>
      <c r="AX160" s="14" t="s">
        <v>72</v>
      </c>
      <c r="AY160" s="255" t="s">
        <v>190</v>
      </c>
    </row>
    <row r="161" spans="1:51" s="15" customFormat="1" ht="12">
      <c r="A161" s="15"/>
      <c r="B161" s="256"/>
      <c r="C161" s="257"/>
      <c r="D161" s="228" t="s">
        <v>203</v>
      </c>
      <c r="E161" s="258" t="s">
        <v>19</v>
      </c>
      <c r="F161" s="259" t="s">
        <v>207</v>
      </c>
      <c r="G161" s="257"/>
      <c r="H161" s="260">
        <v>2.059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203</v>
      </c>
      <c r="AU161" s="266" t="s">
        <v>82</v>
      </c>
      <c r="AV161" s="15" t="s">
        <v>208</v>
      </c>
      <c r="AW161" s="15" t="s">
        <v>34</v>
      </c>
      <c r="AX161" s="15" t="s">
        <v>80</v>
      </c>
      <c r="AY161" s="266" t="s">
        <v>190</v>
      </c>
    </row>
    <row r="162" spans="1:65" s="2" customFormat="1" ht="24.15" customHeight="1">
      <c r="A162" s="40"/>
      <c r="B162" s="41"/>
      <c r="C162" s="215" t="s">
        <v>274</v>
      </c>
      <c r="D162" s="215" t="s">
        <v>192</v>
      </c>
      <c r="E162" s="216" t="s">
        <v>275</v>
      </c>
      <c r="F162" s="217" t="s">
        <v>276</v>
      </c>
      <c r="G162" s="218" t="s">
        <v>211</v>
      </c>
      <c r="H162" s="219">
        <v>1</v>
      </c>
      <c r="I162" s="220"/>
      <c r="J162" s="221">
        <f>ROUND(I162*H162,2)</f>
        <v>0</v>
      </c>
      <c r="K162" s="217" t="s">
        <v>196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208</v>
      </c>
      <c r="AT162" s="226" t="s">
        <v>192</v>
      </c>
      <c r="AU162" s="226" t="s">
        <v>82</v>
      </c>
      <c r="AY162" s="19" t="s">
        <v>190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80</v>
      </c>
      <c r="BK162" s="227">
        <f>ROUND(I162*H162,2)</f>
        <v>0</v>
      </c>
      <c r="BL162" s="19" t="s">
        <v>208</v>
      </c>
      <c r="BM162" s="226" t="s">
        <v>277</v>
      </c>
    </row>
    <row r="163" spans="1:47" s="2" customFormat="1" ht="12">
      <c r="A163" s="40"/>
      <c r="B163" s="41"/>
      <c r="C163" s="42"/>
      <c r="D163" s="228" t="s">
        <v>199</v>
      </c>
      <c r="E163" s="42"/>
      <c r="F163" s="229" t="s">
        <v>278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199</v>
      </c>
      <c r="AU163" s="19" t="s">
        <v>82</v>
      </c>
    </row>
    <row r="164" spans="1:47" s="2" customFormat="1" ht="12">
      <c r="A164" s="40"/>
      <c r="B164" s="41"/>
      <c r="C164" s="42"/>
      <c r="D164" s="233" t="s">
        <v>201</v>
      </c>
      <c r="E164" s="42"/>
      <c r="F164" s="234" t="s">
        <v>279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201</v>
      </c>
      <c r="AU164" s="19" t="s">
        <v>82</v>
      </c>
    </row>
    <row r="165" spans="1:51" s="13" customFormat="1" ht="12">
      <c r="A165" s="13"/>
      <c r="B165" s="235"/>
      <c r="C165" s="236"/>
      <c r="D165" s="228" t="s">
        <v>203</v>
      </c>
      <c r="E165" s="237" t="s">
        <v>19</v>
      </c>
      <c r="F165" s="238" t="s">
        <v>204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203</v>
      </c>
      <c r="AU165" s="244" t="s">
        <v>82</v>
      </c>
      <c r="AV165" s="13" t="s">
        <v>80</v>
      </c>
      <c r="AW165" s="13" t="s">
        <v>34</v>
      </c>
      <c r="AX165" s="13" t="s">
        <v>72</v>
      </c>
      <c r="AY165" s="244" t="s">
        <v>190</v>
      </c>
    </row>
    <row r="166" spans="1:51" s="13" customFormat="1" ht="12">
      <c r="A166" s="13"/>
      <c r="B166" s="235"/>
      <c r="C166" s="236"/>
      <c r="D166" s="228" t="s">
        <v>203</v>
      </c>
      <c r="E166" s="237" t="s">
        <v>19</v>
      </c>
      <c r="F166" s="238" t="s">
        <v>280</v>
      </c>
      <c r="G166" s="236"/>
      <c r="H166" s="237" t="s">
        <v>19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203</v>
      </c>
      <c r="AU166" s="244" t="s">
        <v>82</v>
      </c>
      <c r="AV166" s="13" t="s">
        <v>80</v>
      </c>
      <c r="AW166" s="13" t="s">
        <v>34</v>
      </c>
      <c r="AX166" s="13" t="s">
        <v>72</v>
      </c>
      <c r="AY166" s="244" t="s">
        <v>190</v>
      </c>
    </row>
    <row r="167" spans="1:51" s="14" customFormat="1" ht="12">
      <c r="A167" s="14"/>
      <c r="B167" s="245"/>
      <c r="C167" s="246"/>
      <c r="D167" s="228" t="s">
        <v>203</v>
      </c>
      <c r="E167" s="247" t="s">
        <v>19</v>
      </c>
      <c r="F167" s="248" t="s">
        <v>80</v>
      </c>
      <c r="G167" s="246"/>
      <c r="H167" s="249">
        <v>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203</v>
      </c>
      <c r="AU167" s="255" t="s">
        <v>82</v>
      </c>
      <c r="AV167" s="14" t="s">
        <v>82</v>
      </c>
      <c r="AW167" s="14" t="s">
        <v>34</v>
      </c>
      <c r="AX167" s="14" t="s">
        <v>72</v>
      </c>
      <c r="AY167" s="255" t="s">
        <v>190</v>
      </c>
    </row>
    <row r="168" spans="1:51" s="15" customFormat="1" ht="12">
      <c r="A168" s="15"/>
      <c r="B168" s="256"/>
      <c r="C168" s="257"/>
      <c r="D168" s="228" t="s">
        <v>203</v>
      </c>
      <c r="E168" s="258" t="s">
        <v>19</v>
      </c>
      <c r="F168" s="259" t="s">
        <v>207</v>
      </c>
      <c r="G168" s="257"/>
      <c r="H168" s="260">
        <v>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203</v>
      </c>
      <c r="AU168" s="266" t="s">
        <v>82</v>
      </c>
      <c r="AV168" s="15" t="s">
        <v>208</v>
      </c>
      <c r="AW168" s="15" t="s">
        <v>34</v>
      </c>
      <c r="AX168" s="15" t="s">
        <v>80</v>
      </c>
      <c r="AY168" s="266" t="s">
        <v>190</v>
      </c>
    </row>
    <row r="169" spans="1:65" s="2" customFormat="1" ht="24.15" customHeight="1">
      <c r="A169" s="40"/>
      <c r="B169" s="41"/>
      <c r="C169" s="215" t="s">
        <v>281</v>
      </c>
      <c r="D169" s="215" t="s">
        <v>192</v>
      </c>
      <c r="E169" s="216" t="s">
        <v>282</v>
      </c>
      <c r="F169" s="217" t="s">
        <v>283</v>
      </c>
      <c r="G169" s="218" t="s">
        <v>211</v>
      </c>
      <c r="H169" s="219">
        <v>1</v>
      </c>
      <c r="I169" s="220"/>
      <c r="J169" s="221">
        <f>ROUND(I169*H169,2)</f>
        <v>0</v>
      </c>
      <c r="K169" s="217" t="s">
        <v>196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208</v>
      </c>
      <c r="AT169" s="226" t="s">
        <v>192</v>
      </c>
      <c r="AU169" s="226" t="s">
        <v>82</v>
      </c>
      <c r="AY169" s="19" t="s">
        <v>190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80</v>
      </c>
      <c r="BK169" s="227">
        <f>ROUND(I169*H169,2)</f>
        <v>0</v>
      </c>
      <c r="BL169" s="19" t="s">
        <v>208</v>
      </c>
      <c r="BM169" s="226" t="s">
        <v>284</v>
      </c>
    </row>
    <row r="170" spans="1:47" s="2" customFormat="1" ht="12">
      <c r="A170" s="40"/>
      <c r="B170" s="41"/>
      <c r="C170" s="42"/>
      <c r="D170" s="228" t="s">
        <v>199</v>
      </c>
      <c r="E170" s="42"/>
      <c r="F170" s="229" t="s">
        <v>285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199</v>
      </c>
      <c r="AU170" s="19" t="s">
        <v>82</v>
      </c>
    </row>
    <row r="171" spans="1:47" s="2" customFormat="1" ht="12">
      <c r="A171" s="40"/>
      <c r="B171" s="41"/>
      <c r="C171" s="42"/>
      <c r="D171" s="233" t="s">
        <v>201</v>
      </c>
      <c r="E171" s="42"/>
      <c r="F171" s="234" t="s">
        <v>286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201</v>
      </c>
      <c r="AU171" s="19" t="s">
        <v>82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204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3" customFormat="1" ht="12">
      <c r="A173" s="13"/>
      <c r="B173" s="235"/>
      <c r="C173" s="236"/>
      <c r="D173" s="228" t="s">
        <v>203</v>
      </c>
      <c r="E173" s="237" t="s">
        <v>19</v>
      </c>
      <c r="F173" s="238" t="s">
        <v>287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203</v>
      </c>
      <c r="AU173" s="244" t="s">
        <v>82</v>
      </c>
      <c r="AV173" s="13" t="s">
        <v>80</v>
      </c>
      <c r="AW173" s="13" t="s">
        <v>34</v>
      </c>
      <c r="AX173" s="13" t="s">
        <v>72</v>
      </c>
      <c r="AY173" s="244" t="s">
        <v>190</v>
      </c>
    </row>
    <row r="174" spans="1:51" s="14" customFormat="1" ht="12">
      <c r="A174" s="14"/>
      <c r="B174" s="245"/>
      <c r="C174" s="246"/>
      <c r="D174" s="228" t="s">
        <v>203</v>
      </c>
      <c r="E174" s="247" t="s">
        <v>19</v>
      </c>
      <c r="F174" s="248" t="s">
        <v>80</v>
      </c>
      <c r="G174" s="246"/>
      <c r="H174" s="249">
        <v>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203</v>
      </c>
      <c r="AU174" s="255" t="s">
        <v>82</v>
      </c>
      <c r="AV174" s="14" t="s">
        <v>82</v>
      </c>
      <c r="AW174" s="14" t="s">
        <v>34</v>
      </c>
      <c r="AX174" s="14" t="s">
        <v>72</v>
      </c>
      <c r="AY174" s="255" t="s">
        <v>190</v>
      </c>
    </row>
    <row r="175" spans="1:51" s="15" customFormat="1" ht="12">
      <c r="A175" s="15"/>
      <c r="B175" s="256"/>
      <c r="C175" s="257"/>
      <c r="D175" s="228" t="s">
        <v>203</v>
      </c>
      <c r="E175" s="258" t="s">
        <v>19</v>
      </c>
      <c r="F175" s="259" t="s">
        <v>207</v>
      </c>
      <c r="G175" s="257"/>
      <c r="H175" s="260">
        <v>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203</v>
      </c>
      <c r="AU175" s="266" t="s">
        <v>82</v>
      </c>
      <c r="AV175" s="15" t="s">
        <v>208</v>
      </c>
      <c r="AW175" s="15" t="s">
        <v>34</v>
      </c>
      <c r="AX175" s="15" t="s">
        <v>80</v>
      </c>
      <c r="AY175" s="266" t="s">
        <v>190</v>
      </c>
    </row>
    <row r="176" spans="1:65" s="2" customFormat="1" ht="24.15" customHeight="1">
      <c r="A176" s="40"/>
      <c r="B176" s="41"/>
      <c r="C176" s="215" t="s">
        <v>288</v>
      </c>
      <c r="D176" s="215" t="s">
        <v>192</v>
      </c>
      <c r="E176" s="216" t="s">
        <v>289</v>
      </c>
      <c r="F176" s="217" t="s">
        <v>290</v>
      </c>
      <c r="G176" s="218" t="s">
        <v>211</v>
      </c>
      <c r="H176" s="219">
        <v>1</v>
      </c>
      <c r="I176" s="220"/>
      <c r="J176" s="221">
        <f>ROUND(I176*H176,2)</f>
        <v>0</v>
      </c>
      <c r="K176" s="217" t="s">
        <v>196</v>
      </c>
      <c r="L176" s="46"/>
      <c r="M176" s="222" t="s">
        <v>19</v>
      </c>
      <c r="N176" s="223" t="s">
        <v>43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208</v>
      </c>
      <c r="AT176" s="226" t="s">
        <v>192</v>
      </c>
      <c r="AU176" s="226" t="s">
        <v>82</v>
      </c>
      <c r="AY176" s="19" t="s">
        <v>190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80</v>
      </c>
      <c r="BK176" s="227">
        <f>ROUND(I176*H176,2)</f>
        <v>0</v>
      </c>
      <c r="BL176" s="19" t="s">
        <v>208</v>
      </c>
      <c r="BM176" s="226" t="s">
        <v>291</v>
      </c>
    </row>
    <row r="177" spans="1:47" s="2" customFormat="1" ht="12">
      <c r="A177" s="40"/>
      <c r="B177" s="41"/>
      <c r="C177" s="42"/>
      <c r="D177" s="228" t="s">
        <v>199</v>
      </c>
      <c r="E177" s="42"/>
      <c r="F177" s="229" t="s">
        <v>292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199</v>
      </c>
      <c r="AU177" s="19" t="s">
        <v>82</v>
      </c>
    </row>
    <row r="178" spans="1:47" s="2" customFormat="1" ht="12">
      <c r="A178" s="40"/>
      <c r="B178" s="41"/>
      <c r="C178" s="42"/>
      <c r="D178" s="233" t="s">
        <v>201</v>
      </c>
      <c r="E178" s="42"/>
      <c r="F178" s="234" t="s">
        <v>293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201</v>
      </c>
      <c r="AU178" s="19" t="s">
        <v>82</v>
      </c>
    </row>
    <row r="179" spans="1:51" s="13" customFormat="1" ht="12">
      <c r="A179" s="13"/>
      <c r="B179" s="235"/>
      <c r="C179" s="236"/>
      <c r="D179" s="228" t="s">
        <v>203</v>
      </c>
      <c r="E179" s="237" t="s">
        <v>19</v>
      </c>
      <c r="F179" s="238" t="s">
        <v>204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203</v>
      </c>
      <c r="AU179" s="244" t="s">
        <v>82</v>
      </c>
      <c r="AV179" s="13" t="s">
        <v>80</v>
      </c>
      <c r="AW179" s="13" t="s">
        <v>34</v>
      </c>
      <c r="AX179" s="13" t="s">
        <v>72</v>
      </c>
      <c r="AY179" s="244" t="s">
        <v>190</v>
      </c>
    </row>
    <row r="180" spans="1:51" s="13" customFormat="1" ht="12">
      <c r="A180" s="13"/>
      <c r="B180" s="235"/>
      <c r="C180" s="236"/>
      <c r="D180" s="228" t="s">
        <v>203</v>
      </c>
      <c r="E180" s="237" t="s">
        <v>19</v>
      </c>
      <c r="F180" s="238" t="s">
        <v>294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203</v>
      </c>
      <c r="AU180" s="244" t="s">
        <v>82</v>
      </c>
      <c r="AV180" s="13" t="s">
        <v>80</v>
      </c>
      <c r="AW180" s="13" t="s">
        <v>34</v>
      </c>
      <c r="AX180" s="13" t="s">
        <v>72</v>
      </c>
      <c r="AY180" s="244" t="s">
        <v>190</v>
      </c>
    </row>
    <row r="181" spans="1:51" s="14" customFormat="1" ht="12">
      <c r="A181" s="14"/>
      <c r="B181" s="245"/>
      <c r="C181" s="246"/>
      <c r="D181" s="228" t="s">
        <v>203</v>
      </c>
      <c r="E181" s="247" t="s">
        <v>19</v>
      </c>
      <c r="F181" s="248" t="s">
        <v>80</v>
      </c>
      <c r="G181" s="246"/>
      <c r="H181" s="249">
        <v>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203</v>
      </c>
      <c r="AU181" s="255" t="s">
        <v>82</v>
      </c>
      <c r="AV181" s="14" t="s">
        <v>82</v>
      </c>
      <c r="AW181" s="14" t="s">
        <v>34</v>
      </c>
      <c r="AX181" s="14" t="s">
        <v>72</v>
      </c>
      <c r="AY181" s="255" t="s">
        <v>190</v>
      </c>
    </row>
    <row r="182" spans="1:51" s="15" customFormat="1" ht="12">
      <c r="A182" s="15"/>
      <c r="B182" s="256"/>
      <c r="C182" s="257"/>
      <c r="D182" s="228" t="s">
        <v>203</v>
      </c>
      <c r="E182" s="258" t="s">
        <v>19</v>
      </c>
      <c r="F182" s="259" t="s">
        <v>207</v>
      </c>
      <c r="G182" s="257"/>
      <c r="H182" s="260">
        <v>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203</v>
      </c>
      <c r="AU182" s="266" t="s">
        <v>82</v>
      </c>
      <c r="AV182" s="15" t="s">
        <v>208</v>
      </c>
      <c r="AW182" s="15" t="s">
        <v>34</v>
      </c>
      <c r="AX182" s="15" t="s">
        <v>80</v>
      </c>
      <c r="AY182" s="266" t="s">
        <v>190</v>
      </c>
    </row>
    <row r="183" spans="1:65" s="2" customFormat="1" ht="24.15" customHeight="1">
      <c r="A183" s="40"/>
      <c r="B183" s="41"/>
      <c r="C183" s="215" t="s">
        <v>295</v>
      </c>
      <c r="D183" s="215" t="s">
        <v>192</v>
      </c>
      <c r="E183" s="216" t="s">
        <v>296</v>
      </c>
      <c r="F183" s="217" t="s">
        <v>297</v>
      </c>
      <c r="G183" s="218" t="s">
        <v>195</v>
      </c>
      <c r="H183" s="219">
        <v>21</v>
      </c>
      <c r="I183" s="220"/>
      <c r="J183" s="221">
        <f>ROUND(I183*H183,2)</f>
        <v>0</v>
      </c>
      <c r="K183" s="217" t="s">
        <v>196</v>
      </c>
      <c r="L183" s="46"/>
      <c r="M183" s="222" t="s">
        <v>19</v>
      </c>
      <c r="N183" s="223" t="s">
        <v>43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208</v>
      </c>
      <c r="AT183" s="226" t="s">
        <v>192</v>
      </c>
      <c r="AU183" s="226" t="s">
        <v>82</v>
      </c>
      <c r="AY183" s="19" t="s">
        <v>190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80</v>
      </c>
      <c r="BK183" s="227">
        <f>ROUND(I183*H183,2)</f>
        <v>0</v>
      </c>
      <c r="BL183" s="19" t="s">
        <v>208</v>
      </c>
      <c r="BM183" s="226" t="s">
        <v>298</v>
      </c>
    </row>
    <row r="184" spans="1:47" s="2" customFormat="1" ht="12">
      <c r="A184" s="40"/>
      <c r="B184" s="41"/>
      <c r="C184" s="42"/>
      <c r="D184" s="228" t="s">
        <v>199</v>
      </c>
      <c r="E184" s="42"/>
      <c r="F184" s="229" t="s">
        <v>299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199</v>
      </c>
      <c r="AU184" s="19" t="s">
        <v>82</v>
      </c>
    </row>
    <row r="185" spans="1:47" s="2" customFormat="1" ht="12">
      <c r="A185" s="40"/>
      <c r="B185" s="41"/>
      <c r="C185" s="42"/>
      <c r="D185" s="233" t="s">
        <v>201</v>
      </c>
      <c r="E185" s="42"/>
      <c r="F185" s="234" t="s">
        <v>300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201</v>
      </c>
      <c r="AU185" s="19" t="s">
        <v>82</v>
      </c>
    </row>
    <row r="186" spans="1:51" s="13" customFormat="1" ht="12">
      <c r="A186" s="13"/>
      <c r="B186" s="235"/>
      <c r="C186" s="236"/>
      <c r="D186" s="228" t="s">
        <v>203</v>
      </c>
      <c r="E186" s="237" t="s">
        <v>19</v>
      </c>
      <c r="F186" s="238" t="s">
        <v>204</v>
      </c>
      <c r="G186" s="236"/>
      <c r="H186" s="237" t="s">
        <v>19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203</v>
      </c>
      <c r="AU186" s="244" t="s">
        <v>82</v>
      </c>
      <c r="AV186" s="13" t="s">
        <v>80</v>
      </c>
      <c r="AW186" s="13" t="s">
        <v>34</v>
      </c>
      <c r="AX186" s="13" t="s">
        <v>72</v>
      </c>
      <c r="AY186" s="244" t="s">
        <v>190</v>
      </c>
    </row>
    <row r="187" spans="1:51" s="13" customFormat="1" ht="12">
      <c r="A187" s="13"/>
      <c r="B187" s="235"/>
      <c r="C187" s="236"/>
      <c r="D187" s="228" t="s">
        <v>203</v>
      </c>
      <c r="E187" s="237" t="s">
        <v>19</v>
      </c>
      <c r="F187" s="238" t="s">
        <v>301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203</v>
      </c>
      <c r="AU187" s="244" t="s">
        <v>82</v>
      </c>
      <c r="AV187" s="13" t="s">
        <v>80</v>
      </c>
      <c r="AW187" s="13" t="s">
        <v>34</v>
      </c>
      <c r="AX187" s="13" t="s">
        <v>72</v>
      </c>
      <c r="AY187" s="244" t="s">
        <v>190</v>
      </c>
    </row>
    <row r="188" spans="1:51" s="13" customFormat="1" ht="12">
      <c r="A188" s="13"/>
      <c r="B188" s="235"/>
      <c r="C188" s="236"/>
      <c r="D188" s="228" t="s">
        <v>203</v>
      </c>
      <c r="E188" s="237" t="s">
        <v>19</v>
      </c>
      <c r="F188" s="238" t="s">
        <v>302</v>
      </c>
      <c r="G188" s="236"/>
      <c r="H188" s="237" t="s">
        <v>19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203</v>
      </c>
      <c r="AU188" s="244" t="s">
        <v>82</v>
      </c>
      <c r="AV188" s="13" t="s">
        <v>80</v>
      </c>
      <c r="AW188" s="13" t="s">
        <v>34</v>
      </c>
      <c r="AX188" s="13" t="s">
        <v>72</v>
      </c>
      <c r="AY188" s="244" t="s">
        <v>190</v>
      </c>
    </row>
    <row r="189" spans="1:51" s="14" customFormat="1" ht="12">
      <c r="A189" s="14"/>
      <c r="B189" s="245"/>
      <c r="C189" s="246"/>
      <c r="D189" s="228" t="s">
        <v>203</v>
      </c>
      <c r="E189" s="247" t="s">
        <v>19</v>
      </c>
      <c r="F189" s="248" t="s">
        <v>303</v>
      </c>
      <c r="G189" s="246"/>
      <c r="H189" s="249">
        <v>21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203</v>
      </c>
      <c r="AU189" s="255" t="s">
        <v>82</v>
      </c>
      <c r="AV189" s="14" t="s">
        <v>82</v>
      </c>
      <c r="AW189" s="14" t="s">
        <v>34</v>
      </c>
      <c r="AX189" s="14" t="s">
        <v>72</v>
      </c>
      <c r="AY189" s="255" t="s">
        <v>190</v>
      </c>
    </row>
    <row r="190" spans="1:51" s="15" customFormat="1" ht="12">
      <c r="A190" s="15"/>
      <c r="B190" s="256"/>
      <c r="C190" s="257"/>
      <c r="D190" s="228" t="s">
        <v>203</v>
      </c>
      <c r="E190" s="258" t="s">
        <v>19</v>
      </c>
      <c r="F190" s="259" t="s">
        <v>207</v>
      </c>
      <c r="G190" s="257"/>
      <c r="H190" s="260">
        <v>21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203</v>
      </c>
      <c r="AU190" s="266" t="s">
        <v>82</v>
      </c>
      <c r="AV190" s="15" t="s">
        <v>208</v>
      </c>
      <c r="AW190" s="15" t="s">
        <v>34</v>
      </c>
      <c r="AX190" s="15" t="s">
        <v>80</v>
      </c>
      <c r="AY190" s="266" t="s">
        <v>190</v>
      </c>
    </row>
    <row r="191" spans="1:65" s="2" customFormat="1" ht="33" customHeight="1">
      <c r="A191" s="40"/>
      <c r="B191" s="41"/>
      <c r="C191" s="215" t="s">
        <v>304</v>
      </c>
      <c r="D191" s="215" t="s">
        <v>192</v>
      </c>
      <c r="E191" s="216" t="s">
        <v>305</v>
      </c>
      <c r="F191" s="217" t="s">
        <v>306</v>
      </c>
      <c r="G191" s="218" t="s">
        <v>211</v>
      </c>
      <c r="H191" s="219">
        <v>14</v>
      </c>
      <c r="I191" s="220"/>
      <c r="J191" s="221">
        <f>ROUND(I191*H191,2)</f>
        <v>0</v>
      </c>
      <c r="K191" s="217" t="s">
        <v>196</v>
      </c>
      <c r="L191" s="46"/>
      <c r="M191" s="222" t="s">
        <v>19</v>
      </c>
      <c r="N191" s="223" t="s">
        <v>43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208</v>
      </c>
      <c r="AT191" s="226" t="s">
        <v>192</v>
      </c>
      <c r="AU191" s="226" t="s">
        <v>82</v>
      </c>
      <c r="AY191" s="19" t="s">
        <v>190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80</v>
      </c>
      <c r="BK191" s="227">
        <f>ROUND(I191*H191,2)</f>
        <v>0</v>
      </c>
      <c r="BL191" s="19" t="s">
        <v>208</v>
      </c>
      <c r="BM191" s="226" t="s">
        <v>307</v>
      </c>
    </row>
    <row r="192" spans="1:47" s="2" customFormat="1" ht="12">
      <c r="A192" s="40"/>
      <c r="B192" s="41"/>
      <c r="C192" s="42"/>
      <c r="D192" s="228" t="s">
        <v>199</v>
      </c>
      <c r="E192" s="42"/>
      <c r="F192" s="229" t="s">
        <v>308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199</v>
      </c>
      <c r="AU192" s="19" t="s">
        <v>82</v>
      </c>
    </row>
    <row r="193" spans="1:47" s="2" customFormat="1" ht="12">
      <c r="A193" s="40"/>
      <c r="B193" s="41"/>
      <c r="C193" s="42"/>
      <c r="D193" s="233" t="s">
        <v>201</v>
      </c>
      <c r="E193" s="42"/>
      <c r="F193" s="234" t="s">
        <v>309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201</v>
      </c>
      <c r="AU193" s="19" t="s">
        <v>82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204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3" customFormat="1" ht="12">
      <c r="A195" s="13"/>
      <c r="B195" s="235"/>
      <c r="C195" s="236"/>
      <c r="D195" s="228" t="s">
        <v>203</v>
      </c>
      <c r="E195" s="237" t="s">
        <v>19</v>
      </c>
      <c r="F195" s="238" t="s">
        <v>310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203</v>
      </c>
      <c r="AU195" s="244" t="s">
        <v>82</v>
      </c>
      <c r="AV195" s="13" t="s">
        <v>80</v>
      </c>
      <c r="AW195" s="13" t="s">
        <v>34</v>
      </c>
      <c r="AX195" s="13" t="s">
        <v>72</v>
      </c>
      <c r="AY195" s="244" t="s">
        <v>190</v>
      </c>
    </row>
    <row r="196" spans="1:51" s="14" customFormat="1" ht="12">
      <c r="A196" s="14"/>
      <c r="B196" s="245"/>
      <c r="C196" s="246"/>
      <c r="D196" s="228" t="s">
        <v>203</v>
      </c>
      <c r="E196" s="247" t="s">
        <v>19</v>
      </c>
      <c r="F196" s="248" t="s">
        <v>311</v>
      </c>
      <c r="G196" s="246"/>
      <c r="H196" s="249">
        <v>14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203</v>
      </c>
      <c r="AU196" s="255" t="s">
        <v>82</v>
      </c>
      <c r="AV196" s="14" t="s">
        <v>82</v>
      </c>
      <c r="AW196" s="14" t="s">
        <v>34</v>
      </c>
      <c r="AX196" s="14" t="s">
        <v>72</v>
      </c>
      <c r="AY196" s="255" t="s">
        <v>190</v>
      </c>
    </row>
    <row r="197" spans="1:51" s="15" customFormat="1" ht="12">
      <c r="A197" s="15"/>
      <c r="B197" s="256"/>
      <c r="C197" s="257"/>
      <c r="D197" s="228" t="s">
        <v>203</v>
      </c>
      <c r="E197" s="258" t="s">
        <v>19</v>
      </c>
      <c r="F197" s="259" t="s">
        <v>207</v>
      </c>
      <c r="G197" s="257"/>
      <c r="H197" s="260">
        <v>14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203</v>
      </c>
      <c r="AU197" s="266" t="s">
        <v>82</v>
      </c>
      <c r="AV197" s="15" t="s">
        <v>208</v>
      </c>
      <c r="AW197" s="15" t="s">
        <v>34</v>
      </c>
      <c r="AX197" s="15" t="s">
        <v>80</v>
      </c>
      <c r="AY197" s="266" t="s">
        <v>190</v>
      </c>
    </row>
    <row r="198" spans="1:65" s="2" customFormat="1" ht="24.15" customHeight="1">
      <c r="A198" s="40"/>
      <c r="B198" s="41"/>
      <c r="C198" s="215" t="s">
        <v>312</v>
      </c>
      <c r="D198" s="215" t="s">
        <v>192</v>
      </c>
      <c r="E198" s="216" t="s">
        <v>313</v>
      </c>
      <c r="F198" s="217" t="s">
        <v>314</v>
      </c>
      <c r="G198" s="218" t="s">
        <v>211</v>
      </c>
      <c r="H198" s="219">
        <v>14</v>
      </c>
      <c r="I198" s="220"/>
      <c r="J198" s="221">
        <f>ROUND(I198*H198,2)</f>
        <v>0</v>
      </c>
      <c r="K198" s="217" t="s">
        <v>196</v>
      </c>
      <c r="L198" s="46"/>
      <c r="M198" s="222" t="s">
        <v>19</v>
      </c>
      <c r="N198" s="223" t="s">
        <v>43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208</v>
      </c>
      <c r="AT198" s="226" t="s">
        <v>192</v>
      </c>
      <c r="AU198" s="226" t="s">
        <v>82</v>
      </c>
      <c r="AY198" s="19" t="s">
        <v>190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80</v>
      </c>
      <c r="BK198" s="227">
        <f>ROUND(I198*H198,2)</f>
        <v>0</v>
      </c>
      <c r="BL198" s="19" t="s">
        <v>208</v>
      </c>
      <c r="BM198" s="226" t="s">
        <v>315</v>
      </c>
    </row>
    <row r="199" spans="1:47" s="2" customFormat="1" ht="12">
      <c r="A199" s="40"/>
      <c r="B199" s="41"/>
      <c r="C199" s="42"/>
      <c r="D199" s="228" t="s">
        <v>199</v>
      </c>
      <c r="E199" s="42"/>
      <c r="F199" s="229" t="s">
        <v>316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199</v>
      </c>
      <c r="AU199" s="19" t="s">
        <v>82</v>
      </c>
    </row>
    <row r="200" spans="1:47" s="2" customFormat="1" ht="12">
      <c r="A200" s="40"/>
      <c r="B200" s="41"/>
      <c r="C200" s="42"/>
      <c r="D200" s="233" t="s">
        <v>201</v>
      </c>
      <c r="E200" s="42"/>
      <c r="F200" s="234" t="s">
        <v>317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201</v>
      </c>
      <c r="AU200" s="19" t="s">
        <v>82</v>
      </c>
    </row>
    <row r="201" spans="1:51" s="13" customFormat="1" ht="12">
      <c r="A201" s="13"/>
      <c r="B201" s="235"/>
      <c r="C201" s="236"/>
      <c r="D201" s="228" t="s">
        <v>203</v>
      </c>
      <c r="E201" s="237" t="s">
        <v>19</v>
      </c>
      <c r="F201" s="238" t="s">
        <v>204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203</v>
      </c>
      <c r="AU201" s="244" t="s">
        <v>82</v>
      </c>
      <c r="AV201" s="13" t="s">
        <v>80</v>
      </c>
      <c r="AW201" s="13" t="s">
        <v>34</v>
      </c>
      <c r="AX201" s="13" t="s">
        <v>72</v>
      </c>
      <c r="AY201" s="244" t="s">
        <v>190</v>
      </c>
    </row>
    <row r="202" spans="1:51" s="13" customFormat="1" ht="12">
      <c r="A202" s="13"/>
      <c r="B202" s="235"/>
      <c r="C202" s="236"/>
      <c r="D202" s="228" t="s">
        <v>203</v>
      </c>
      <c r="E202" s="237" t="s">
        <v>19</v>
      </c>
      <c r="F202" s="238" t="s">
        <v>310</v>
      </c>
      <c r="G202" s="236"/>
      <c r="H202" s="237" t="s">
        <v>19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203</v>
      </c>
      <c r="AU202" s="244" t="s">
        <v>82</v>
      </c>
      <c r="AV202" s="13" t="s">
        <v>80</v>
      </c>
      <c r="AW202" s="13" t="s">
        <v>34</v>
      </c>
      <c r="AX202" s="13" t="s">
        <v>72</v>
      </c>
      <c r="AY202" s="244" t="s">
        <v>190</v>
      </c>
    </row>
    <row r="203" spans="1:51" s="14" customFormat="1" ht="12">
      <c r="A203" s="14"/>
      <c r="B203" s="245"/>
      <c r="C203" s="246"/>
      <c r="D203" s="228" t="s">
        <v>203</v>
      </c>
      <c r="E203" s="247" t="s">
        <v>19</v>
      </c>
      <c r="F203" s="248" t="s">
        <v>311</v>
      </c>
      <c r="G203" s="246"/>
      <c r="H203" s="249">
        <v>14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203</v>
      </c>
      <c r="AU203" s="255" t="s">
        <v>82</v>
      </c>
      <c r="AV203" s="14" t="s">
        <v>82</v>
      </c>
      <c r="AW203" s="14" t="s">
        <v>34</v>
      </c>
      <c r="AX203" s="14" t="s">
        <v>72</v>
      </c>
      <c r="AY203" s="255" t="s">
        <v>190</v>
      </c>
    </row>
    <row r="204" spans="1:51" s="15" customFormat="1" ht="12">
      <c r="A204" s="15"/>
      <c r="B204" s="256"/>
      <c r="C204" s="257"/>
      <c r="D204" s="228" t="s">
        <v>203</v>
      </c>
      <c r="E204" s="258" t="s">
        <v>19</v>
      </c>
      <c r="F204" s="259" t="s">
        <v>207</v>
      </c>
      <c r="G204" s="257"/>
      <c r="H204" s="260">
        <v>14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203</v>
      </c>
      <c r="AU204" s="266" t="s">
        <v>82</v>
      </c>
      <c r="AV204" s="15" t="s">
        <v>208</v>
      </c>
      <c r="AW204" s="15" t="s">
        <v>34</v>
      </c>
      <c r="AX204" s="15" t="s">
        <v>80</v>
      </c>
      <c r="AY204" s="266" t="s">
        <v>190</v>
      </c>
    </row>
    <row r="205" spans="1:65" s="2" customFormat="1" ht="37.8" customHeight="1">
      <c r="A205" s="40"/>
      <c r="B205" s="41"/>
      <c r="C205" s="215" t="s">
        <v>318</v>
      </c>
      <c r="D205" s="215" t="s">
        <v>192</v>
      </c>
      <c r="E205" s="216" t="s">
        <v>319</v>
      </c>
      <c r="F205" s="217" t="s">
        <v>320</v>
      </c>
      <c r="G205" s="218" t="s">
        <v>222</v>
      </c>
      <c r="H205" s="219">
        <v>3721.49</v>
      </c>
      <c r="I205" s="220"/>
      <c r="J205" s="221">
        <f>ROUND(I205*H205,2)</f>
        <v>0</v>
      </c>
      <c r="K205" s="217" t="s">
        <v>196</v>
      </c>
      <c r="L205" s="46"/>
      <c r="M205" s="222" t="s">
        <v>19</v>
      </c>
      <c r="N205" s="223" t="s">
        <v>43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208</v>
      </c>
      <c r="AT205" s="226" t="s">
        <v>192</v>
      </c>
      <c r="AU205" s="226" t="s">
        <v>82</v>
      </c>
      <c r="AY205" s="19" t="s">
        <v>190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80</v>
      </c>
      <c r="BK205" s="227">
        <f>ROUND(I205*H205,2)</f>
        <v>0</v>
      </c>
      <c r="BL205" s="19" t="s">
        <v>208</v>
      </c>
      <c r="BM205" s="226" t="s">
        <v>321</v>
      </c>
    </row>
    <row r="206" spans="1:47" s="2" customFormat="1" ht="12">
      <c r="A206" s="40"/>
      <c r="B206" s="41"/>
      <c r="C206" s="42"/>
      <c r="D206" s="228" t="s">
        <v>199</v>
      </c>
      <c r="E206" s="42"/>
      <c r="F206" s="229" t="s">
        <v>322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199</v>
      </c>
      <c r="AU206" s="19" t="s">
        <v>82</v>
      </c>
    </row>
    <row r="207" spans="1:47" s="2" customFormat="1" ht="12">
      <c r="A207" s="40"/>
      <c r="B207" s="41"/>
      <c r="C207" s="42"/>
      <c r="D207" s="233" t="s">
        <v>201</v>
      </c>
      <c r="E207" s="42"/>
      <c r="F207" s="234" t="s">
        <v>323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201</v>
      </c>
      <c r="AU207" s="19" t="s">
        <v>82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324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3" customFormat="1" ht="12">
      <c r="A209" s="13"/>
      <c r="B209" s="235"/>
      <c r="C209" s="236"/>
      <c r="D209" s="228" t="s">
        <v>203</v>
      </c>
      <c r="E209" s="237" t="s">
        <v>19</v>
      </c>
      <c r="F209" s="238" t="s">
        <v>325</v>
      </c>
      <c r="G209" s="236"/>
      <c r="H209" s="237" t="s">
        <v>19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203</v>
      </c>
      <c r="AU209" s="244" t="s">
        <v>82</v>
      </c>
      <c r="AV209" s="13" t="s">
        <v>80</v>
      </c>
      <c r="AW209" s="13" t="s">
        <v>34</v>
      </c>
      <c r="AX209" s="13" t="s">
        <v>72</v>
      </c>
      <c r="AY209" s="244" t="s">
        <v>190</v>
      </c>
    </row>
    <row r="210" spans="1:51" s="14" customFormat="1" ht="12">
      <c r="A210" s="14"/>
      <c r="B210" s="245"/>
      <c r="C210" s="246"/>
      <c r="D210" s="228" t="s">
        <v>203</v>
      </c>
      <c r="E210" s="247" t="s">
        <v>19</v>
      </c>
      <c r="F210" s="248" t="s">
        <v>326</v>
      </c>
      <c r="G210" s="246"/>
      <c r="H210" s="249">
        <v>1928.1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203</v>
      </c>
      <c r="AU210" s="255" t="s">
        <v>82</v>
      </c>
      <c r="AV210" s="14" t="s">
        <v>82</v>
      </c>
      <c r="AW210" s="14" t="s">
        <v>34</v>
      </c>
      <c r="AX210" s="14" t="s">
        <v>72</v>
      </c>
      <c r="AY210" s="255" t="s">
        <v>190</v>
      </c>
    </row>
    <row r="211" spans="1:51" s="13" customFormat="1" ht="12">
      <c r="A211" s="13"/>
      <c r="B211" s="235"/>
      <c r="C211" s="236"/>
      <c r="D211" s="228" t="s">
        <v>203</v>
      </c>
      <c r="E211" s="237" t="s">
        <v>19</v>
      </c>
      <c r="F211" s="238" t="s">
        <v>327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203</v>
      </c>
      <c r="AU211" s="244" t="s">
        <v>82</v>
      </c>
      <c r="AV211" s="13" t="s">
        <v>80</v>
      </c>
      <c r="AW211" s="13" t="s">
        <v>34</v>
      </c>
      <c r="AX211" s="13" t="s">
        <v>72</v>
      </c>
      <c r="AY211" s="244" t="s">
        <v>190</v>
      </c>
    </row>
    <row r="212" spans="1:51" s="14" customFormat="1" ht="12">
      <c r="A212" s="14"/>
      <c r="B212" s="245"/>
      <c r="C212" s="246"/>
      <c r="D212" s="228" t="s">
        <v>203</v>
      </c>
      <c r="E212" s="247" t="s">
        <v>19</v>
      </c>
      <c r="F212" s="248" t="s">
        <v>328</v>
      </c>
      <c r="G212" s="246"/>
      <c r="H212" s="249">
        <v>1278.15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203</v>
      </c>
      <c r="AU212" s="255" t="s">
        <v>82</v>
      </c>
      <c r="AV212" s="14" t="s">
        <v>82</v>
      </c>
      <c r="AW212" s="14" t="s">
        <v>34</v>
      </c>
      <c r="AX212" s="14" t="s">
        <v>72</v>
      </c>
      <c r="AY212" s="255" t="s">
        <v>190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329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4" customFormat="1" ht="12">
      <c r="A214" s="14"/>
      <c r="B214" s="245"/>
      <c r="C214" s="246"/>
      <c r="D214" s="228" t="s">
        <v>203</v>
      </c>
      <c r="E214" s="247" t="s">
        <v>19</v>
      </c>
      <c r="F214" s="248" t="s">
        <v>330</v>
      </c>
      <c r="G214" s="246"/>
      <c r="H214" s="249">
        <v>258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203</v>
      </c>
      <c r="AU214" s="255" t="s">
        <v>82</v>
      </c>
      <c r="AV214" s="14" t="s">
        <v>82</v>
      </c>
      <c r="AW214" s="14" t="s">
        <v>34</v>
      </c>
      <c r="AX214" s="14" t="s">
        <v>72</v>
      </c>
      <c r="AY214" s="255" t="s">
        <v>190</v>
      </c>
    </row>
    <row r="215" spans="1:51" s="13" customFormat="1" ht="12">
      <c r="A215" s="13"/>
      <c r="B215" s="235"/>
      <c r="C215" s="236"/>
      <c r="D215" s="228" t="s">
        <v>203</v>
      </c>
      <c r="E215" s="237" t="s">
        <v>19</v>
      </c>
      <c r="F215" s="238" t="s">
        <v>331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203</v>
      </c>
      <c r="AU215" s="244" t="s">
        <v>82</v>
      </c>
      <c r="AV215" s="13" t="s">
        <v>80</v>
      </c>
      <c r="AW215" s="13" t="s">
        <v>34</v>
      </c>
      <c r="AX215" s="13" t="s">
        <v>72</v>
      </c>
      <c r="AY215" s="244" t="s">
        <v>190</v>
      </c>
    </row>
    <row r="216" spans="1:51" s="14" customFormat="1" ht="12">
      <c r="A216" s="14"/>
      <c r="B216" s="245"/>
      <c r="C216" s="246"/>
      <c r="D216" s="228" t="s">
        <v>203</v>
      </c>
      <c r="E216" s="247" t="s">
        <v>19</v>
      </c>
      <c r="F216" s="248" t="s">
        <v>332</v>
      </c>
      <c r="G216" s="246"/>
      <c r="H216" s="249">
        <v>252.4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203</v>
      </c>
      <c r="AU216" s="255" t="s">
        <v>82</v>
      </c>
      <c r="AV216" s="14" t="s">
        <v>82</v>
      </c>
      <c r="AW216" s="14" t="s">
        <v>34</v>
      </c>
      <c r="AX216" s="14" t="s">
        <v>72</v>
      </c>
      <c r="AY216" s="255" t="s">
        <v>190</v>
      </c>
    </row>
    <row r="217" spans="1:51" s="14" customFormat="1" ht="12">
      <c r="A217" s="14"/>
      <c r="B217" s="245"/>
      <c r="C217" s="246"/>
      <c r="D217" s="228" t="s">
        <v>203</v>
      </c>
      <c r="E217" s="247" t="s">
        <v>19</v>
      </c>
      <c r="F217" s="248" t="s">
        <v>333</v>
      </c>
      <c r="G217" s="246"/>
      <c r="H217" s="249">
        <v>4.84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203</v>
      </c>
      <c r="AU217" s="255" t="s">
        <v>82</v>
      </c>
      <c r="AV217" s="14" t="s">
        <v>82</v>
      </c>
      <c r="AW217" s="14" t="s">
        <v>34</v>
      </c>
      <c r="AX217" s="14" t="s">
        <v>72</v>
      </c>
      <c r="AY217" s="255" t="s">
        <v>190</v>
      </c>
    </row>
    <row r="218" spans="1:51" s="15" customFormat="1" ht="12">
      <c r="A218" s="15"/>
      <c r="B218" s="256"/>
      <c r="C218" s="257"/>
      <c r="D218" s="228" t="s">
        <v>203</v>
      </c>
      <c r="E218" s="258" t="s">
        <v>19</v>
      </c>
      <c r="F218" s="259" t="s">
        <v>207</v>
      </c>
      <c r="G218" s="257"/>
      <c r="H218" s="260">
        <v>3721.4900000000002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203</v>
      </c>
      <c r="AU218" s="266" t="s">
        <v>82</v>
      </c>
      <c r="AV218" s="15" t="s">
        <v>208</v>
      </c>
      <c r="AW218" s="15" t="s">
        <v>34</v>
      </c>
      <c r="AX218" s="15" t="s">
        <v>80</v>
      </c>
      <c r="AY218" s="266" t="s">
        <v>190</v>
      </c>
    </row>
    <row r="219" spans="1:65" s="2" customFormat="1" ht="37.8" customHeight="1">
      <c r="A219" s="40"/>
      <c r="B219" s="41"/>
      <c r="C219" s="215" t="s">
        <v>8</v>
      </c>
      <c r="D219" s="215" t="s">
        <v>192</v>
      </c>
      <c r="E219" s="216" t="s">
        <v>334</v>
      </c>
      <c r="F219" s="217" t="s">
        <v>335</v>
      </c>
      <c r="G219" s="218" t="s">
        <v>222</v>
      </c>
      <c r="H219" s="219">
        <v>3305.424</v>
      </c>
      <c r="I219" s="220"/>
      <c r="J219" s="221">
        <f>ROUND(I219*H219,2)</f>
        <v>0</v>
      </c>
      <c r="K219" s="217" t="s">
        <v>196</v>
      </c>
      <c r="L219" s="46"/>
      <c r="M219" s="222" t="s">
        <v>19</v>
      </c>
      <c r="N219" s="223" t="s">
        <v>43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208</v>
      </c>
      <c r="AT219" s="226" t="s">
        <v>192</v>
      </c>
      <c r="AU219" s="226" t="s">
        <v>82</v>
      </c>
      <c r="AY219" s="19" t="s">
        <v>190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80</v>
      </c>
      <c r="BK219" s="227">
        <f>ROUND(I219*H219,2)</f>
        <v>0</v>
      </c>
      <c r="BL219" s="19" t="s">
        <v>208</v>
      </c>
      <c r="BM219" s="226" t="s">
        <v>336</v>
      </c>
    </row>
    <row r="220" spans="1:47" s="2" customFormat="1" ht="12">
      <c r="A220" s="40"/>
      <c r="B220" s="41"/>
      <c r="C220" s="42"/>
      <c r="D220" s="228" t="s">
        <v>199</v>
      </c>
      <c r="E220" s="42"/>
      <c r="F220" s="229" t="s">
        <v>337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199</v>
      </c>
      <c r="AU220" s="19" t="s">
        <v>82</v>
      </c>
    </row>
    <row r="221" spans="1:47" s="2" customFormat="1" ht="12">
      <c r="A221" s="40"/>
      <c r="B221" s="41"/>
      <c r="C221" s="42"/>
      <c r="D221" s="233" t="s">
        <v>201</v>
      </c>
      <c r="E221" s="42"/>
      <c r="F221" s="234" t="s">
        <v>338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201</v>
      </c>
      <c r="AU221" s="19" t="s">
        <v>82</v>
      </c>
    </row>
    <row r="222" spans="1:51" s="13" customFormat="1" ht="12">
      <c r="A222" s="13"/>
      <c r="B222" s="235"/>
      <c r="C222" s="236"/>
      <c r="D222" s="228" t="s">
        <v>203</v>
      </c>
      <c r="E222" s="237" t="s">
        <v>19</v>
      </c>
      <c r="F222" s="238" t="s">
        <v>339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203</v>
      </c>
      <c r="AU222" s="244" t="s">
        <v>82</v>
      </c>
      <c r="AV222" s="13" t="s">
        <v>80</v>
      </c>
      <c r="AW222" s="13" t="s">
        <v>34</v>
      </c>
      <c r="AX222" s="13" t="s">
        <v>72</v>
      </c>
      <c r="AY222" s="244" t="s">
        <v>190</v>
      </c>
    </row>
    <row r="223" spans="1:51" s="13" customFormat="1" ht="12">
      <c r="A223" s="13"/>
      <c r="B223" s="235"/>
      <c r="C223" s="236"/>
      <c r="D223" s="228" t="s">
        <v>203</v>
      </c>
      <c r="E223" s="237" t="s">
        <v>19</v>
      </c>
      <c r="F223" s="238" t="s">
        <v>340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203</v>
      </c>
      <c r="AU223" s="244" t="s">
        <v>82</v>
      </c>
      <c r="AV223" s="13" t="s">
        <v>80</v>
      </c>
      <c r="AW223" s="13" t="s">
        <v>34</v>
      </c>
      <c r="AX223" s="13" t="s">
        <v>72</v>
      </c>
      <c r="AY223" s="244" t="s">
        <v>190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341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4" customFormat="1" ht="12">
      <c r="A225" s="14"/>
      <c r="B225" s="245"/>
      <c r="C225" s="246"/>
      <c r="D225" s="228" t="s">
        <v>203</v>
      </c>
      <c r="E225" s="247" t="s">
        <v>19</v>
      </c>
      <c r="F225" s="248" t="s">
        <v>342</v>
      </c>
      <c r="G225" s="246"/>
      <c r="H225" s="249">
        <v>1670.1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203</v>
      </c>
      <c r="AU225" s="255" t="s">
        <v>82</v>
      </c>
      <c r="AV225" s="14" t="s">
        <v>82</v>
      </c>
      <c r="AW225" s="14" t="s">
        <v>34</v>
      </c>
      <c r="AX225" s="14" t="s">
        <v>72</v>
      </c>
      <c r="AY225" s="255" t="s">
        <v>190</v>
      </c>
    </row>
    <row r="226" spans="1:51" s="13" customFormat="1" ht="12">
      <c r="A226" s="13"/>
      <c r="B226" s="235"/>
      <c r="C226" s="236"/>
      <c r="D226" s="228" t="s">
        <v>203</v>
      </c>
      <c r="E226" s="237" t="s">
        <v>19</v>
      </c>
      <c r="F226" s="238" t="s">
        <v>343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203</v>
      </c>
      <c r="AU226" s="244" t="s">
        <v>82</v>
      </c>
      <c r="AV226" s="13" t="s">
        <v>80</v>
      </c>
      <c r="AW226" s="13" t="s">
        <v>34</v>
      </c>
      <c r="AX226" s="13" t="s">
        <v>72</v>
      </c>
      <c r="AY226" s="244" t="s">
        <v>190</v>
      </c>
    </row>
    <row r="227" spans="1:51" s="14" customFormat="1" ht="12">
      <c r="A227" s="14"/>
      <c r="B227" s="245"/>
      <c r="C227" s="246"/>
      <c r="D227" s="228" t="s">
        <v>203</v>
      </c>
      <c r="E227" s="247" t="s">
        <v>19</v>
      </c>
      <c r="F227" s="248" t="s">
        <v>344</v>
      </c>
      <c r="G227" s="246"/>
      <c r="H227" s="249">
        <v>612.25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203</v>
      </c>
      <c r="AU227" s="255" t="s">
        <v>82</v>
      </c>
      <c r="AV227" s="14" t="s">
        <v>82</v>
      </c>
      <c r="AW227" s="14" t="s">
        <v>34</v>
      </c>
      <c r="AX227" s="14" t="s">
        <v>72</v>
      </c>
      <c r="AY227" s="255" t="s">
        <v>190</v>
      </c>
    </row>
    <row r="228" spans="1:51" s="13" customFormat="1" ht="12">
      <c r="A228" s="13"/>
      <c r="B228" s="235"/>
      <c r="C228" s="236"/>
      <c r="D228" s="228" t="s">
        <v>203</v>
      </c>
      <c r="E228" s="237" t="s">
        <v>19</v>
      </c>
      <c r="F228" s="238" t="s">
        <v>345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203</v>
      </c>
      <c r="AU228" s="244" t="s">
        <v>82</v>
      </c>
      <c r="AV228" s="13" t="s">
        <v>80</v>
      </c>
      <c r="AW228" s="13" t="s">
        <v>34</v>
      </c>
      <c r="AX228" s="13" t="s">
        <v>72</v>
      </c>
      <c r="AY228" s="244" t="s">
        <v>190</v>
      </c>
    </row>
    <row r="229" spans="1:51" s="14" customFormat="1" ht="12">
      <c r="A229" s="14"/>
      <c r="B229" s="245"/>
      <c r="C229" s="246"/>
      <c r="D229" s="228" t="s">
        <v>203</v>
      </c>
      <c r="E229" s="247" t="s">
        <v>19</v>
      </c>
      <c r="F229" s="248" t="s">
        <v>227</v>
      </c>
      <c r="G229" s="246"/>
      <c r="H229" s="249">
        <v>1278.15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203</v>
      </c>
      <c r="AU229" s="255" t="s">
        <v>82</v>
      </c>
      <c r="AV229" s="14" t="s">
        <v>82</v>
      </c>
      <c r="AW229" s="14" t="s">
        <v>34</v>
      </c>
      <c r="AX229" s="14" t="s">
        <v>72</v>
      </c>
      <c r="AY229" s="255" t="s">
        <v>190</v>
      </c>
    </row>
    <row r="230" spans="1:51" s="14" customFormat="1" ht="12">
      <c r="A230" s="14"/>
      <c r="B230" s="245"/>
      <c r="C230" s="246"/>
      <c r="D230" s="228" t="s">
        <v>203</v>
      </c>
      <c r="E230" s="247" t="s">
        <v>19</v>
      </c>
      <c r="F230" s="248" t="s">
        <v>346</v>
      </c>
      <c r="G230" s="246"/>
      <c r="H230" s="249">
        <v>-257.24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203</v>
      </c>
      <c r="AU230" s="255" t="s">
        <v>82</v>
      </c>
      <c r="AV230" s="14" t="s">
        <v>82</v>
      </c>
      <c r="AW230" s="14" t="s">
        <v>34</v>
      </c>
      <c r="AX230" s="14" t="s">
        <v>72</v>
      </c>
      <c r="AY230" s="255" t="s">
        <v>190</v>
      </c>
    </row>
    <row r="231" spans="1:51" s="13" customFormat="1" ht="12">
      <c r="A231" s="13"/>
      <c r="B231" s="235"/>
      <c r="C231" s="236"/>
      <c r="D231" s="228" t="s">
        <v>203</v>
      </c>
      <c r="E231" s="237" t="s">
        <v>19</v>
      </c>
      <c r="F231" s="238" t="s">
        <v>347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203</v>
      </c>
      <c r="AU231" s="244" t="s">
        <v>82</v>
      </c>
      <c r="AV231" s="13" t="s">
        <v>80</v>
      </c>
      <c r="AW231" s="13" t="s">
        <v>34</v>
      </c>
      <c r="AX231" s="13" t="s">
        <v>72</v>
      </c>
      <c r="AY231" s="244" t="s">
        <v>190</v>
      </c>
    </row>
    <row r="232" spans="1:51" s="14" customFormat="1" ht="12">
      <c r="A232" s="14"/>
      <c r="B232" s="245"/>
      <c r="C232" s="246"/>
      <c r="D232" s="228" t="s">
        <v>203</v>
      </c>
      <c r="E232" s="247" t="s">
        <v>19</v>
      </c>
      <c r="F232" s="248" t="s">
        <v>348</v>
      </c>
      <c r="G232" s="246"/>
      <c r="H232" s="249">
        <v>2.164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203</v>
      </c>
      <c r="AU232" s="255" t="s">
        <v>82</v>
      </c>
      <c r="AV232" s="14" t="s">
        <v>82</v>
      </c>
      <c r="AW232" s="14" t="s">
        <v>34</v>
      </c>
      <c r="AX232" s="14" t="s">
        <v>72</v>
      </c>
      <c r="AY232" s="255" t="s">
        <v>190</v>
      </c>
    </row>
    <row r="233" spans="1:51" s="15" customFormat="1" ht="12">
      <c r="A233" s="15"/>
      <c r="B233" s="256"/>
      <c r="C233" s="257"/>
      <c r="D233" s="228" t="s">
        <v>203</v>
      </c>
      <c r="E233" s="258" t="s">
        <v>19</v>
      </c>
      <c r="F233" s="259" t="s">
        <v>207</v>
      </c>
      <c r="G233" s="257"/>
      <c r="H233" s="260">
        <v>3305.4240000000004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203</v>
      </c>
      <c r="AU233" s="266" t="s">
        <v>82</v>
      </c>
      <c r="AV233" s="15" t="s">
        <v>208</v>
      </c>
      <c r="AW233" s="15" t="s">
        <v>34</v>
      </c>
      <c r="AX233" s="15" t="s">
        <v>80</v>
      </c>
      <c r="AY233" s="266" t="s">
        <v>190</v>
      </c>
    </row>
    <row r="234" spans="1:65" s="2" customFormat="1" ht="37.8" customHeight="1">
      <c r="A234" s="40"/>
      <c r="B234" s="41"/>
      <c r="C234" s="215" t="s">
        <v>197</v>
      </c>
      <c r="D234" s="215" t="s">
        <v>192</v>
      </c>
      <c r="E234" s="216" t="s">
        <v>349</v>
      </c>
      <c r="F234" s="217" t="s">
        <v>350</v>
      </c>
      <c r="G234" s="218" t="s">
        <v>222</v>
      </c>
      <c r="H234" s="219">
        <v>16527.12</v>
      </c>
      <c r="I234" s="220"/>
      <c r="J234" s="221">
        <f>ROUND(I234*H234,2)</f>
        <v>0</v>
      </c>
      <c r="K234" s="217" t="s">
        <v>196</v>
      </c>
      <c r="L234" s="46"/>
      <c r="M234" s="222" t="s">
        <v>19</v>
      </c>
      <c r="N234" s="223" t="s">
        <v>43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208</v>
      </c>
      <c r="AT234" s="226" t="s">
        <v>192</v>
      </c>
      <c r="AU234" s="226" t="s">
        <v>82</v>
      </c>
      <c r="AY234" s="19" t="s">
        <v>190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80</v>
      </c>
      <c r="BK234" s="227">
        <f>ROUND(I234*H234,2)</f>
        <v>0</v>
      </c>
      <c r="BL234" s="19" t="s">
        <v>208</v>
      </c>
      <c r="BM234" s="226" t="s">
        <v>351</v>
      </c>
    </row>
    <row r="235" spans="1:47" s="2" customFormat="1" ht="12">
      <c r="A235" s="40"/>
      <c r="B235" s="41"/>
      <c r="C235" s="42"/>
      <c r="D235" s="228" t="s">
        <v>199</v>
      </c>
      <c r="E235" s="42"/>
      <c r="F235" s="229" t="s">
        <v>352</v>
      </c>
      <c r="G235" s="42"/>
      <c r="H235" s="42"/>
      <c r="I235" s="230"/>
      <c r="J235" s="42"/>
      <c r="K235" s="42"/>
      <c r="L235" s="46"/>
      <c r="M235" s="231"/>
      <c r="N235" s="23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199</v>
      </c>
      <c r="AU235" s="19" t="s">
        <v>82</v>
      </c>
    </row>
    <row r="236" spans="1:47" s="2" customFormat="1" ht="12">
      <c r="A236" s="40"/>
      <c r="B236" s="41"/>
      <c r="C236" s="42"/>
      <c r="D236" s="233" t="s">
        <v>201</v>
      </c>
      <c r="E236" s="42"/>
      <c r="F236" s="234" t="s">
        <v>353</v>
      </c>
      <c r="G236" s="42"/>
      <c r="H236" s="42"/>
      <c r="I236" s="230"/>
      <c r="J236" s="42"/>
      <c r="K236" s="42"/>
      <c r="L236" s="46"/>
      <c r="M236" s="231"/>
      <c r="N236" s="232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201</v>
      </c>
      <c r="AU236" s="19" t="s">
        <v>82</v>
      </c>
    </row>
    <row r="237" spans="1:51" s="13" customFormat="1" ht="12">
      <c r="A237" s="13"/>
      <c r="B237" s="235"/>
      <c r="C237" s="236"/>
      <c r="D237" s="228" t="s">
        <v>203</v>
      </c>
      <c r="E237" s="237" t="s">
        <v>19</v>
      </c>
      <c r="F237" s="238" t="s">
        <v>354</v>
      </c>
      <c r="G237" s="236"/>
      <c r="H237" s="237" t="s">
        <v>19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203</v>
      </c>
      <c r="AU237" s="244" t="s">
        <v>82</v>
      </c>
      <c r="AV237" s="13" t="s">
        <v>80</v>
      </c>
      <c r="AW237" s="13" t="s">
        <v>34</v>
      </c>
      <c r="AX237" s="13" t="s">
        <v>72</v>
      </c>
      <c r="AY237" s="244" t="s">
        <v>190</v>
      </c>
    </row>
    <row r="238" spans="1:51" s="13" customFormat="1" ht="12">
      <c r="A238" s="13"/>
      <c r="B238" s="235"/>
      <c r="C238" s="236"/>
      <c r="D238" s="228" t="s">
        <v>203</v>
      </c>
      <c r="E238" s="237" t="s">
        <v>19</v>
      </c>
      <c r="F238" s="238" t="s">
        <v>310</v>
      </c>
      <c r="G238" s="236"/>
      <c r="H238" s="237" t="s">
        <v>19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203</v>
      </c>
      <c r="AU238" s="244" t="s">
        <v>82</v>
      </c>
      <c r="AV238" s="13" t="s">
        <v>80</v>
      </c>
      <c r="AW238" s="13" t="s">
        <v>34</v>
      </c>
      <c r="AX238" s="13" t="s">
        <v>72</v>
      </c>
      <c r="AY238" s="244" t="s">
        <v>190</v>
      </c>
    </row>
    <row r="239" spans="1:51" s="14" customFormat="1" ht="12">
      <c r="A239" s="14"/>
      <c r="B239" s="245"/>
      <c r="C239" s="246"/>
      <c r="D239" s="228" t="s">
        <v>203</v>
      </c>
      <c r="E239" s="247" t="s">
        <v>19</v>
      </c>
      <c r="F239" s="248" t="s">
        <v>355</v>
      </c>
      <c r="G239" s="246"/>
      <c r="H239" s="249">
        <v>16527.12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203</v>
      </c>
      <c r="AU239" s="255" t="s">
        <v>82</v>
      </c>
      <c r="AV239" s="14" t="s">
        <v>82</v>
      </c>
      <c r="AW239" s="14" t="s">
        <v>34</v>
      </c>
      <c r="AX239" s="14" t="s">
        <v>72</v>
      </c>
      <c r="AY239" s="255" t="s">
        <v>190</v>
      </c>
    </row>
    <row r="240" spans="1:51" s="15" customFormat="1" ht="12">
      <c r="A240" s="15"/>
      <c r="B240" s="256"/>
      <c r="C240" s="257"/>
      <c r="D240" s="228" t="s">
        <v>203</v>
      </c>
      <c r="E240" s="258" t="s">
        <v>19</v>
      </c>
      <c r="F240" s="259" t="s">
        <v>207</v>
      </c>
      <c r="G240" s="257"/>
      <c r="H240" s="260">
        <v>16527.12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6" t="s">
        <v>203</v>
      </c>
      <c r="AU240" s="266" t="s">
        <v>82</v>
      </c>
      <c r="AV240" s="15" t="s">
        <v>208</v>
      </c>
      <c r="AW240" s="15" t="s">
        <v>34</v>
      </c>
      <c r="AX240" s="15" t="s">
        <v>80</v>
      </c>
      <c r="AY240" s="266" t="s">
        <v>190</v>
      </c>
    </row>
    <row r="241" spans="1:65" s="2" customFormat="1" ht="24.15" customHeight="1">
      <c r="A241" s="40"/>
      <c r="B241" s="41"/>
      <c r="C241" s="215" t="s">
        <v>356</v>
      </c>
      <c r="D241" s="215" t="s">
        <v>192</v>
      </c>
      <c r="E241" s="216" t="s">
        <v>357</v>
      </c>
      <c r="F241" s="217" t="s">
        <v>358</v>
      </c>
      <c r="G241" s="218" t="s">
        <v>222</v>
      </c>
      <c r="H241" s="219">
        <v>1278.15</v>
      </c>
      <c r="I241" s="220"/>
      <c r="J241" s="221">
        <f>ROUND(I241*H241,2)</f>
        <v>0</v>
      </c>
      <c r="K241" s="217" t="s">
        <v>196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208</v>
      </c>
      <c r="AT241" s="226" t="s">
        <v>192</v>
      </c>
      <c r="AU241" s="226" t="s">
        <v>82</v>
      </c>
      <c r="AY241" s="19" t="s">
        <v>190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80</v>
      </c>
      <c r="BK241" s="227">
        <f>ROUND(I241*H241,2)</f>
        <v>0</v>
      </c>
      <c r="BL241" s="19" t="s">
        <v>208</v>
      </c>
      <c r="BM241" s="226" t="s">
        <v>359</v>
      </c>
    </row>
    <row r="242" spans="1:47" s="2" customFormat="1" ht="12">
      <c r="A242" s="40"/>
      <c r="B242" s="41"/>
      <c r="C242" s="42"/>
      <c r="D242" s="228" t="s">
        <v>199</v>
      </c>
      <c r="E242" s="42"/>
      <c r="F242" s="229" t="s">
        <v>360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199</v>
      </c>
      <c r="AU242" s="19" t="s">
        <v>82</v>
      </c>
    </row>
    <row r="243" spans="1:47" s="2" customFormat="1" ht="12">
      <c r="A243" s="40"/>
      <c r="B243" s="41"/>
      <c r="C243" s="42"/>
      <c r="D243" s="233" t="s">
        <v>201</v>
      </c>
      <c r="E243" s="42"/>
      <c r="F243" s="234" t="s">
        <v>361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201</v>
      </c>
      <c r="AU243" s="19" t="s">
        <v>82</v>
      </c>
    </row>
    <row r="244" spans="1:51" s="13" customFormat="1" ht="12">
      <c r="A244" s="13"/>
      <c r="B244" s="235"/>
      <c r="C244" s="236"/>
      <c r="D244" s="228" t="s">
        <v>203</v>
      </c>
      <c r="E244" s="237" t="s">
        <v>19</v>
      </c>
      <c r="F244" s="238" t="s">
        <v>362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203</v>
      </c>
      <c r="AU244" s="244" t="s">
        <v>82</v>
      </c>
      <c r="AV244" s="13" t="s">
        <v>80</v>
      </c>
      <c r="AW244" s="13" t="s">
        <v>34</v>
      </c>
      <c r="AX244" s="13" t="s">
        <v>72</v>
      </c>
      <c r="AY244" s="244" t="s">
        <v>190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363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4" customFormat="1" ht="12">
      <c r="A246" s="14"/>
      <c r="B246" s="245"/>
      <c r="C246" s="246"/>
      <c r="D246" s="228" t="s">
        <v>203</v>
      </c>
      <c r="E246" s="247" t="s">
        <v>19</v>
      </c>
      <c r="F246" s="248" t="s">
        <v>227</v>
      </c>
      <c r="G246" s="246"/>
      <c r="H246" s="249">
        <v>1278.15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203</v>
      </c>
      <c r="AU246" s="255" t="s">
        <v>82</v>
      </c>
      <c r="AV246" s="14" t="s">
        <v>82</v>
      </c>
      <c r="AW246" s="14" t="s">
        <v>34</v>
      </c>
      <c r="AX246" s="14" t="s">
        <v>72</v>
      </c>
      <c r="AY246" s="255" t="s">
        <v>190</v>
      </c>
    </row>
    <row r="247" spans="1:51" s="15" customFormat="1" ht="12">
      <c r="A247" s="15"/>
      <c r="B247" s="256"/>
      <c r="C247" s="257"/>
      <c r="D247" s="228" t="s">
        <v>203</v>
      </c>
      <c r="E247" s="258" t="s">
        <v>19</v>
      </c>
      <c r="F247" s="259" t="s">
        <v>207</v>
      </c>
      <c r="G247" s="257"/>
      <c r="H247" s="260">
        <v>1278.15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203</v>
      </c>
      <c r="AU247" s="266" t="s">
        <v>82</v>
      </c>
      <c r="AV247" s="15" t="s">
        <v>208</v>
      </c>
      <c r="AW247" s="15" t="s">
        <v>34</v>
      </c>
      <c r="AX247" s="15" t="s">
        <v>80</v>
      </c>
      <c r="AY247" s="266" t="s">
        <v>190</v>
      </c>
    </row>
    <row r="248" spans="1:65" s="2" customFormat="1" ht="24.15" customHeight="1">
      <c r="A248" s="40"/>
      <c r="B248" s="41"/>
      <c r="C248" s="215" t="s">
        <v>364</v>
      </c>
      <c r="D248" s="215" t="s">
        <v>192</v>
      </c>
      <c r="E248" s="216" t="s">
        <v>365</v>
      </c>
      <c r="F248" s="217" t="s">
        <v>366</v>
      </c>
      <c r="G248" s="218" t="s">
        <v>222</v>
      </c>
      <c r="H248" s="219">
        <v>3206.25</v>
      </c>
      <c r="I248" s="220"/>
      <c r="J248" s="221">
        <f>ROUND(I248*H248,2)</f>
        <v>0</v>
      </c>
      <c r="K248" s="217" t="s">
        <v>196</v>
      </c>
      <c r="L248" s="46"/>
      <c r="M248" s="222" t="s">
        <v>19</v>
      </c>
      <c r="N248" s="223" t="s">
        <v>43</v>
      </c>
      <c r="O248" s="86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208</v>
      </c>
      <c r="AT248" s="226" t="s">
        <v>192</v>
      </c>
      <c r="AU248" s="226" t="s">
        <v>82</v>
      </c>
      <c r="AY248" s="19" t="s">
        <v>190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80</v>
      </c>
      <c r="BK248" s="227">
        <f>ROUND(I248*H248,2)</f>
        <v>0</v>
      </c>
      <c r="BL248" s="19" t="s">
        <v>208</v>
      </c>
      <c r="BM248" s="226" t="s">
        <v>367</v>
      </c>
    </row>
    <row r="249" spans="1:47" s="2" customFormat="1" ht="12">
      <c r="A249" s="40"/>
      <c r="B249" s="41"/>
      <c r="C249" s="42"/>
      <c r="D249" s="228" t="s">
        <v>199</v>
      </c>
      <c r="E249" s="42"/>
      <c r="F249" s="229" t="s">
        <v>368</v>
      </c>
      <c r="G249" s="42"/>
      <c r="H249" s="42"/>
      <c r="I249" s="230"/>
      <c r="J249" s="42"/>
      <c r="K249" s="42"/>
      <c r="L249" s="46"/>
      <c r="M249" s="231"/>
      <c r="N249" s="23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199</v>
      </c>
      <c r="AU249" s="19" t="s">
        <v>82</v>
      </c>
    </row>
    <row r="250" spans="1:47" s="2" customFormat="1" ht="12">
      <c r="A250" s="40"/>
      <c r="B250" s="41"/>
      <c r="C250" s="42"/>
      <c r="D250" s="233" t="s">
        <v>201</v>
      </c>
      <c r="E250" s="42"/>
      <c r="F250" s="234" t="s">
        <v>369</v>
      </c>
      <c r="G250" s="42"/>
      <c r="H250" s="42"/>
      <c r="I250" s="230"/>
      <c r="J250" s="42"/>
      <c r="K250" s="42"/>
      <c r="L250" s="46"/>
      <c r="M250" s="231"/>
      <c r="N250" s="23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201</v>
      </c>
      <c r="AU250" s="19" t="s">
        <v>82</v>
      </c>
    </row>
    <row r="251" spans="1:51" s="13" customFormat="1" ht="12">
      <c r="A251" s="13"/>
      <c r="B251" s="235"/>
      <c r="C251" s="236"/>
      <c r="D251" s="228" t="s">
        <v>203</v>
      </c>
      <c r="E251" s="237" t="s">
        <v>19</v>
      </c>
      <c r="F251" s="238" t="s">
        <v>370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203</v>
      </c>
      <c r="AU251" s="244" t="s">
        <v>82</v>
      </c>
      <c r="AV251" s="13" t="s">
        <v>80</v>
      </c>
      <c r="AW251" s="13" t="s">
        <v>34</v>
      </c>
      <c r="AX251" s="13" t="s">
        <v>72</v>
      </c>
      <c r="AY251" s="244" t="s">
        <v>190</v>
      </c>
    </row>
    <row r="252" spans="1:51" s="13" customFormat="1" ht="12">
      <c r="A252" s="13"/>
      <c r="B252" s="235"/>
      <c r="C252" s="236"/>
      <c r="D252" s="228" t="s">
        <v>203</v>
      </c>
      <c r="E252" s="237" t="s">
        <v>19</v>
      </c>
      <c r="F252" s="238" t="s">
        <v>371</v>
      </c>
      <c r="G252" s="236"/>
      <c r="H252" s="237" t="s">
        <v>19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203</v>
      </c>
      <c r="AU252" s="244" t="s">
        <v>82</v>
      </c>
      <c r="AV252" s="13" t="s">
        <v>80</v>
      </c>
      <c r="AW252" s="13" t="s">
        <v>34</v>
      </c>
      <c r="AX252" s="13" t="s">
        <v>72</v>
      </c>
      <c r="AY252" s="244" t="s">
        <v>190</v>
      </c>
    </row>
    <row r="253" spans="1:51" s="14" customFormat="1" ht="12">
      <c r="A253" s="14"/>
      <c r="B253" s="245"/>
      <c r="C253" s="246"/>
      <c r="D253" s="228" t="s">
        <v>203</v>
      </c>
      <c r="E253" s="247" t="s">
        <v>19</v>
      </c>
      <c r="F253" s="248" t="s">
        <v>330</v>
      </c>
      <c r="G253" s="246"/>
      <c r="H253" s="249">
        <v>258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203</v>
      </c>
      <c r="AU253" s="255" t="s">
        <v>82</v>
      </c>
      <c r="AV253" s="14" t="s">
        <v>82</v>
      </c>
      <c r="AW253" s="14" t="s">
        <v>34</v>
      </c>
      <c r="AX253" s="14" t="s">
        <v>72</v>
      </c>
      <c r="AY253" s="255" t="s">
        <v>190</v>
      </c>
    </row>
    <row r="254" spans="1:51" s="13" customFormat="1" ht="12">
      <c r="A254" s="13"/>
      <c r="B254" s="235"/>
      <c r="C254" s="236"/>
      <c r="D254" s="228" t="s">
        <v>203</v>
      </c>
      <c r="E254" s="237" t="s">
        <v>19</v>
      </c>
      <c r="F254" s="238" t="s">
        <v>372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203</v>
      </c>
      <c r="AU254" s="244" t="s">
        <v>82</v>
      </c>
      <c r="AV254" s="13" t="s">
        <v>80</v>
      </c>
      <c r="AW254" s="13" t="s">
        <v>34</v>
      </c>
      <c r="AX254" s="13" t="s">
        <v>72</v>
      </c>
      <c r="AY254" s="244" t="s">
        <v>190</v>
      </c>
    </row>
    <row r="255" spans="1:51" s="14" customFormat="1" ht="12">
      <c r="A255" s="14"/>
      <c r="B255" s="245"/>
      <c r="C255" s="246"/>
      <c r="D255" s="228" t="s">
        <v>203</v>
      </c>
      <c r="E255" s="247" t="s">
        <v>19</v>
      </c>
      <c r="F255" s="248" t="s">
        <v>342</v>
      </c>
      <c r="G255" s="246"/>
      <c r="H255" s="249">
        <v>1670.1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203</v>
      </c>
      <c r="AU255" s="255" t="s">
        <v>82</v>
      </c>
      <c r="AV255" s="14" t="s">
        <v>82</v>
      </c>
      <c r="AW255" s="14" t="s">
        <v>34</v>
      </c>
      <c r="AX255" s="14" t="s">
        <v>72</v>
      </c>
      <c r="AY255" s="255" t="s">
        <v>190</v>
      </c>
    </row>
    <row r="256" spans="1:51" s="13" customFormat="1" ht="12">
      <c r="A256" s="13"/>
      <c r="B256" s="235"/>
      <c r="C256" s="236"/>
      <c r="D256" s="228" t="s">
        <v>203</v>
      </c>
      <c r="E256" s="237" t="s">
        <v>19</v>
      </c>
      <c r="F256" s="238" t="s">
        <v>373</v>
      </c>
      <c r="G256" s="236"/>
      <c r="H256" s="237" t="s">
        <v>19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203</v>
      </c>
      <c r="AU256" s="244" t="s">
        <v>82</v>
      </c>
      <c r="AV256" s="13" t="s">
        <v>80</v>
      </c>
      <c r="AW256" s="13" t="s">
        <v>34</v>
      </c>
      <c r="AX256" s="13" t="s">
        <v>72</v>
      </c>
      <c r="AY256" s="244" t="s">
        <v>190</v>
      </c>
    </row>
    <row r="257" spans="1:51" s="14" customFormat="1" ht="12">
      <c r="A257" s="14"/>
      <c r="B257" s="245"/>
      <c r="C257" s="246"/>
      <c r="D257" s="228" t="s">
        <v>203</v>
      </c>
      <c r="E257" s="247" t="s">
        <v>19</v>
      </c>
      <c r="F257" s="248" t="s">
        <v>332</v>
      </c>
      <c r="G257" s="246"/>
      <c r="H257" s="249">
        <v>252.4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203</v>
      </c>
      <c r="AU257" s="255" t="s">
        <v>82</v>
      </c>
      <c r="AV257" s="14" t="s">
        <v>82</v>
      </c>
      <c r="AW257" s="14" t="s">
        <v>34</v>
      </c>
      <c r="AX257" s="14" t="s">
        <v>72</v>
      </c>
      <c r="AY257" s="255" t="s">
        <v>190</v>
      </c>
    </row>
    <row r="258" spans="1:51" s="14" customFormat="1" ht="12">
      <c r="A258" s="14"/>
      <c r="B258" s="245"/>
      <c r="C258" s="246"/>
      <c r="D258" s="228" t="s">
        <v>203</v>
      </c>
      <c r="E258" s="247" t="s">
        <v>19</v>
      </c>
      <c r="F258" s="248" t="s">
        <v>374</v>
      </c>
      <c r="G258" s="246"/>
      <c r="H258" s="249">
        <v>4.84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203</v>
      </c>
      <c r="AU258" s="255" t="s">
        <v>82</v>
      </c>
      <c r="AV258" s="14" t="s">
        <v>82</v>
      </c>
      <c r="AW258" s="14" t="s">
        <v>34</v>
      </c>
      <c r="AX258" s="14" t="s">
        <v>72</v>
      </c>
      <c r="AY258" s="255" t="s">
        <v>190</v>
      </c>
    </row>
    <row r="259" spans="1:51" s="13" customFormat="1" ht="12">
      <c r="A259" s="13"/>
      <c r="B259" s="235"/>
      <c r="C259" s="236"/>
      <c r="D259" s="228" t="s">
        <v>203</v>
      </c>
      <c r="E259" s="237" t="s">
        <v>19</v>
      </c>
      <c r="F259" s="238" t="s">
        <v>375</v>
      </c>
      <c r="G259" s="236"/>
      <c r="H259" s="237" t="s">
        <v>19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203</v>
      </c>
      <c r="AU259" s="244" t="s">
        <v>82</v>
      </c>
      <c r="AV259" s="13" t="s">
        <v>80</v>
      </c>
      <c r="AW259" s="13" t="s">
        <v>34</v>
      </c>
      <c r="AX259" s="13" t="s">
        <v>72</v>
      </c>
      <c r="AY259" s="244" t="s">
        <v>190</v>
      </c>
    </row>
    <row r="260" spans="1:51" s="14" customFormat="1" ht="12">
      <c r="A260" s="14"/>
      <c r="B260" s="245"/>
      <c r="C260" s="246"/>
      <c r="D260" s="228" t="s">
        <v>203</v>
      </c>
      <c r="E260" s="247" t="s">
        <v>19</v>
      </c>
      <c r="F260" s="248" t="s">
        <v>376</v>
      </c>
      <c r="G260" s="246"/>
      <c r="H260" s="249">
        <v>1020.91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203</v>
      </c>
      <c r="AU260" s="255" t="s">
        <v>82</v>
      </c>
      <c r="AV260" s="14" t="s">
        <v>82</v>
      </c>
      <c r="AW260" s="14" t="s">
        <v>34</v>
      </c>
      <c r="AX260" s="14" t="s">
        <v>72</v>
      </c>
      <c r="AY260" s="255" t="s">
        <v>190</v>
      </c>
    </row>
    <row r="261" spans="1:51" s="15" customFormat="1" ht="12">
      <c r="A261" s="15"/>
      <c r="B261" s="256"/>
      <c r="C261" s="257"/>
      <c r="D261" s="228" t="s">
        <v>203</v>
      </c>
      <c r="E261" s="258" t="s">
        <v>19</v>
      </c>
      <c r="F261" s="259" t="s">
        <v>207</v>
      </c>
      <c r="G261" s="257"/>
      <c r="H261" s="260">
        <v>3206.25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203</v>
      </c>
      <c r="AU261" s="266" t="s">
        <v>82</v>
      </c>
      <c r="AV261" s="15" t="s">
        <v>208</v>
      </c>
      <c r="AW261" s="15" t="s">
        <v>34</v>
      </c>
      <c r="AX261" s="15" t="s">
        <v>80</v>
      </c>
      <c r="AY261" s="266" t="s">
        <v>190</v>
      </c>
    </row>
    <row r="262" spans="1:65" s="2" customFormat="1" ht="33" customHeight="1">
      <c r="A262" s="40"/>
      <c r="B262" s="41"/>
      <c r="C262" s="215" t="s">
        <v>377</v>
      </c>
      <c r="D262" s="215" t="s">
        <v>192</v>
      </c>
      <c r="E262" s="216" t="s">
        <v>378</v>
      </c>
      <c r="F262" s="217" t="s">
        <v>379</v>
      </c>
      <c r="G262" s="218" t="s">
        <v>380</v>
      </c>
      <c r="H262" s="219">
        <v>5949.763</v>
      </c>
      <c r="I262" s="220"/>
      <c r="J262" s="221">
        <f>ROUND(I262*H262,2)</f>
        <v>0</v>
      </c>
      <c r="K262" s="217" t="s">
        <v>196</v>
      </c>
      <c r="L262" s="46"/>
      <c r="M262" s="222" t="s">
        <v>19</v>
      </c>
      <c r="N262" s="223" t="s">
        <v>43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208</v>
      </c>
      <c r="AT262" s="226" t="s">
        <v>192</v>
      </c>
      <c r="AU262" s="226" t="s">
        <v>82</v>
      </c>
      <c r="AY262" s="19" t="s">
        <v>190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80</v>
      </c>
      <c r="BK262" s="227">
        <f>ROUND(I262*H262,2)</f>
        <v>0</v>
      </c>
      <c r="BL262" s="19" t="s">
        <v>208</v>
      </c>
      <c r="BM262" s="226" t="s">
        <v>381</v>
      </c>
    </row>
    <row r="263" spans="1:47" s="2" customFormat="1" ht="12">
      <c r="A263" s="40"/>
      <c r="B263" s="41"/>
      <c r="C263" s="42"/>
      <c r="D263" s="228" t="s">
        <v>199</v>
      </c>
      <c r="E263" s="42"/>
      <c r="F263" s="229" t="s">
        <v>382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199</v>
      </c>
      <c r="AU263" s="19" t="s">
        <v>82</v>
      </c>
    </row>
    <row r="264" spans="1:47" s="2" customFormat="1" ht="12">
      <c r="A264" s="40"/>
      <c r="B264" s="41"/>
      <c r="C264" s="42"/>
      <c r="D264" s="233" t="s">
        <v>201</v>
      </c>
      <c r="E264" s="42"/>
      <c r="F264" s="234" t="s">
        <v>383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201</v>
      </c>
      <c r="AU264" s="19" t="s">
        <v>82</v>
      </c>
    </row>
    <row r="265" spans="1:51" s="13" customFormat="1" ht="12">
      <c r="A265" s="13"/>
      <c r="B265" s="235"/>
      <c r="C265" s="236"/>
      <c r="D265" s="228" t="s">
        <v>203</v>
      </c>
      <c r="E265" s="237" t="s">
        <v>19</v>
      </c>
      <c r="F265" s="238" t="s">
        <v>384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203</v>
      </c>
      <c r="AU265" s="244" t="s">
        <v>82</v>
      </c>
      <c r="AV265" s="13" t="s">
        <v>80</v>
      </c>
      <c r="AW265" s="13" t="s">
        <v>34</v>
      </c>
      <c r="AX265" s="13" t="s">
        <v>72</v>
      </c>
      <c r="AY265" s="244" t="s">
        <v>190</v>
      </c>
    </row>
    <row r="266" spans="1:51" s="13" customFormat="1" ht="12">
      <c r="A266" s="13"/>
      <c r="B266" s="235"/>
      <c r="C266" s="236"/>
      <c r="D266" s="228" t="s">
        <v>203</v>
      </c>
      <c r="E266" s="237" t="s">
        <v>19</v>
      </c>
      <c r="F266" s="238" t="s">
        <v>385</v>
      </c>
      <c r="G266" s="236"/>
      <c r="H266" s="237" t="s">
        <v>19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203</v>
      </c>
      <c r="AU266" s="244" t="s">
        <v>82</v>
      </c>
      <c r="AV266" s="13" t="s">
        <v>80</v>
      </c>
      <c r="AW266" s="13" t="s">
        <v>34</v>
      </c>
      <c r="AX266" s="13" t="s">
        <v>72</v>
      </c>
      <c r="AY266" s="244" t="s">
        <v>190</v>
      </c>
    </row>
    <row r="267" spans="1:51" s="14" customFormat="1" ht="12">
      <c r="A267" s="14"/>
      <c r="B267" s="245"/>
      <c r="C267" s="246"/>
      <c r="D267" s="228" t="s">
        <v>203</v>
      </c>
      <c r="E267" s="247" t="s">
        <v>19</v>
      </c>
      <c r="F267" s="248" t="s">
        <v>386</v>
      </c>
      <c r="G267" s="246"/>
      <c r="H267" s="249">
        <v>5949.763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203</v>
      </c>
      <c r="AU267" s="255" t="s">
        <v>82</v>
      </c>
      <c r="AV267" s="14" t="s">
        <v>82</v>
      </c>
      <c r="AW267" s="14" t="s">
        <v>34</v>
      </c>
      <c r="AX267" s="14" t="s">
        <v>72</v>
      </c>
      <c r="AY267" s="255" t="s">
        <v>190</v>
      </c>
    </row>
    <row r="268" spans="1:51" s="15" customFormat="1" ht="12">
      <c r="A268" s="15"/>
      <c r="B268" s="256"/>
      <c r="C268" s="257"/>
      <c r="D268" s="228" t="s">
        <v>203</v>
      </c>
      <c r="E268" s="258" t="s">
        <v>19</v>
      </c>
      <c r="F268" s="259" t="s">
        <v>207</v>
      </c>
      <c r="G268" s="257"/>
      <c r="H268" s="260">
        <v>5949.763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203</v>
      </c>
      <c r="AU268" s="266" t="s">
        <v>82</v>
      </c>
      <c r="AV268" s="15" t="s">
        <v>208</v>
      </c>
      <c r="AW268" s="15" t="s">
        <v>34</v>
      </c>
      <c r="AX268" s="15" t="s">
        <v>80</v>
      </c>
      <c r="AY268" s="266" t="s">
        <v>190</v>
      </c>
    </row>
    <row r="269" spans="1:65" s="2" customFormat="1" ht="16.5" customHeight="1">
      <c r="A269" s="40"/>
      <c r="B269" s="41"/>
      <c r="C269" s="215" t="s">
        <v>387</v>
      </c>
      <c r="D269" s="215" t="s">
        <v>192</v>
      </c>
      <c r="E269" s="216" t="s">
        <v>388</v>
      </c>
      <c r="F269" s="217" t="s">
        <v>389</v>
      </c>
      <c r="G269" s="218" t="s">
        <v>222</v>
      </c>
      <c r="H269" s="219">
        <v>3206.25</v>
      </c>
      <c r="I269" s="220"/>
      <c r="J269" s="221">
        <f>ROUND(I269*H269,2)</f>
        <v>0</v>
      </c>
      <c r="K269" s="217" t="s">
        <v>196</v>
      </c>
      <c r="L269" s="46"/>
      <c r="M269" s="222" t="s">
        <v>19</v>
      </c>
      <c r="N269" s="223" t="s">
        <v>43</v>
      </c>
      <c r="O269" s="86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208</v>
      </c>
      <c r="AT269" s="226" t="s">
        <v>192</v>
      </c>
      <c r="AU269" s="226" t="s">
        <v>82</v>
      </c>
      <c r="AY269" s="19" t="s">
        <v>190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80</v>
      </c>
      <c r="BK269" s="227">
        <f>ROUND(I269*H269,2)</f>
        <v>0</v>
      </c>
      <c r="BL269" s="19" t="s">
        <v>208</v>
      </c>
      <c r="BM269" s="226" t="s">
        <v>390</v>
      </c>
    </row>
    <row r="270" spans="1:47" s="2" customFormat="1" ht="12">
      <c r="A270" s="40"/>
      <c r="B270" s="41"/>
      <c r="C270" s="42"/>
      <c r="D270" s="228" t="s">
        <v>199</v>
      </c>
      <c r="E270" s="42"/>
      <c r="F270" s="229" t="s">
        <v>391</v>
      </c>
      <c r="G270" s="42"/>
      <c r="H270" s="42"/>
      <c r="I270" s="230"/>
      <c r="J270" s="42"/>
      <c r="K270" s="42"/>
      <c r="L270" s="46"/>
      <c r="M270" s="231"/>
      <c r="N270" s="23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199</v>
      </c>
      <c r="AU270" s="19" t="s">
        <v>82</v>
      </c>
    </row>
    <row r="271" spans="1:47" s="2" customFormat="1" ht="12">
      <c r="A271" s="40"/>
      <c r="B271" s="41"/>
      <c r="C271" s="42"/>
      <c r="D271" s="233" t="s">
        <v>201</v>
      </c>
      <c r="E271" s="42"/>
      <c r="F271" s="234" t="s">
        <v>392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201</v>
      </c>
      <c r="AU271" s="19" t="s">
        <v>82</v>
      </c>
    </row>
    <row r="272" spans="1:51" s="13" customFormat="1" ht="12">
      <c r="A272" s="13"/>
      <c r="B272" s="235"/>
      <c r="C272" s="236"/>
      <c r="D272" s="228" t="s">
        <v>203</v>
      </c>
      <c r="E272" s="237" t="s">
        <v>19</v>
      </c>
      <c r="F272" s="238" t="s">
        <v>324</v>
      </c>
      <c r="G272" s="236"/>
      <c r="H272" s="237" t="s">
        <v>19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203</v>
      </c>
      <c r="AU272" s="244" t="s">
        <v>82</v>
      </c>
      <c r="AV272" s="13" t="s">
        <v>80</v>
      </c>
      <c r="AW272" s="13" t="s">
        <v>34</v>
      </c>
      <c r="AX272" s="13" t="s">
        <v>72</v>
      </c>
      <c r="AY272" s="244" t="s">
        <v>190</v>
      </c>
    </row>
    <row r="273" spans="1:51" s="13" customFormat="1" ht="12">
      <c r="A273" s="13"/>
      <c r="B273" s="235"/>
      <c r="C273" s="236"/>
      <c r="D273" s="228" t="s">
        <v>203</v>
      </c>
      <c r="E273" s="237" t="s">
        <v>19</v>
      </c>
      <c r="F273" s="238" t="s">
        <v>393</v>
      </c>
      <c r="G273" s="236"/>
      <c r="H273" s="237" t="s">
        <v>19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203</v>
      </c>
      <c r="AU273" s="244" t="s">
        <v>82</v>
      </c>
      <c r="AV273" s="13" t="s">
        <v>80</v>
      </c>
      <c r="AW273" s="13" t="s">
        <v>34</v>
      </c>
      <c r="AX273" s="13" t="s">
        <v>72</v>
      </c>
      <c r="AY273" s="244" t="s">
        <v>190</v>
      </c>
    </row>
    <row r="274" spans="1:51" s="14" customFormat="1" ht="12">
      <c r="A274" s="14"/>
      <c r="B274" s="245"/>
      <c r="C274" s="246"/>
      <c r="D274" s="228" t="s">
        <v>203</v>
      </c>
      <c r="E274" s="247" t="s">
        <v>19</v>
      </c>
      <c r="F274" s="248" t="s">
        <v>394</v>
      </c>
      <c r="G274" s="246"/>
      <c r="H274" s="249">
        <v>3206.25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203</v>
      </c>
      <c r="AU274" s="255" t="s">
        <v>82</v>
      </c>
      <c r="AV274" s="14" t="s">
        <v>82</v>
      </c>
      <c r="AW274" s="14" t="s">
        <v>34</v>
      </c>
      <c r="AX274" s="14" t="s">
        <v>72</v>
      </c>
      <c r="AY274" s="255" t="s">
        <v>190</v>
      </c>
    </row>
    <row r="275" spans="1:51" s="15" customFormat="1" ht="12">
      <c r="A275" s="15"/>
      <c r="B275" s="256"/>
      <c r="C275" s="257"/>
      <c r="D275" s="228" t="s">
        <v>203</v>
      </c>
      <c r="E275" s="258" t="s">
        <v>19</v>
      </c>
      <c r="F275" s="259" t="s">
        <v>207</v>
      </c>
      <c r="G275" s="257"/>
      <c r="H275" s="260">
        <v>3206.25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6" t="s">
        <v>203</v>
      </c>
      <c r="AU275" s="266" t="s">
        <v>82</v>
      </c>
      <c r="AV275" s="15" t="s">
        <v>208</v>
      </c>
      <c r="AW275" s="15" t="s">
        <v>34</v>
      </c>
      <c r="AX275" s="15" t="s">
        <v>80</v>
      </c>
      <c r="AY275" s="266" t="s">
        <v>190</v>
      </c>
    </row>
    <row r="276" spans="1:65" s="2" customFormat="1" ht="24.15" customHeight="1">
      <c r="A276" s="40"/>
      <c r="B276" s="41"/>
      <c r="C276" s="215" t="s">
        <v>7</v>
      </c>
      <c r="D276" s="215" t="s">
        <v>192</v>
      </c>
      <c r="E276" s="216" t="s">
        <v>395</v>
      </c>
      <c r="F276" s="217" t="s">
        <v>396</v>
      </c>
      <c r="G276" s="218" t="s">
        <v>222</v>
      </c>
      <c r="H276" s="219">
        <v>258</v>
      </c>
      <c r="I276" s="220"/>
      <c r="J276" s="221">
        <f>ROUND(I276*H276,2)</f>
        <v>0</v>
      </c>
      <c r="K276" s="217" t="s">
        <v>196</v>
      </c>
      <c r="L276" s="46"/>
      <c r="M276" s="222" t="s">
        <v>19</v>
      </c>
      <c r="N276" s="223" t="s">
        <v>43</v>
      </c>
      <c r="O276" s="86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6" t="s">
        <v>208</v>
      </c>
      <c r="AT276" s="226" t="s">
        <v>192</v>
      </c>
      <c r="AU276" s="226" t="s">
        <v>82</v>
      </c>
      <c r="AY276" s="19" t="s">
        <v>190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80</v>
      </c>
      <c r="BK276" s="227">
        <f>ROUND(I276*H276,2)</f>
        <v>0</v>
      </c>
      <c r="BL276" s="19" t="s">
        <v>208</v>
      </c>
      <c r="BM276" s="226" t="s">
        <v>397</v>
      </c>
    </row>
    <row r="277" spans="1:47" s="2" customFormat="1" ht="12">
      <c r="A277" s="40"/>
      <c r="B277" s="41"/>
      <c r="C277" s="42"/>
      <c r="D277" s="228" t="s">
        <v>199</v>
      </c>
      <c r="E277" s="42"/>
      <c r="F277" s="229" t="s">
        <v>398</v>
      </c>
      <c r="G277" s="42"/>
      <c r="H277" s="42"/>
      <c r="I277" s="230"/>
      <c r="J277" s="42"/>
      <c r="K277" s="42"/>
      <c r="L277" s="46"/>
      <c r="M277" s="231"/>
      <c r="N277" s="232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199</v>
      </c>
      <c r="AU277" s="19" t="s">
        <v>82</v>
      </c>
    </row>
    <row r="278" spans="1:47" s="2" customFormat="1" ht="12">
      <c r="A278" s="40"/>
      <c r="B278" s="41"/>
      <c r="C278" s="42"/>
      <c r="D278" s="233" t="s">
        <v>201</v>
      </c>
      <c r="E278" s="42"/>
      <c r="F278" s="234" t="s">
        <v>399</v>
      </c>
      <c r="G278" s="42"/>
      <c r="H278" s="42"/>
      <c r="I278" s="230"/>
      <c r="J278" s="42"/>
      <c r="K278" s="42"/>
      <c r="L278" s="46"/>
      <c r="M278" s="231"/>
      <c r="N278" s="232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201</v>
      </c>
      <c r="AU278" s="19" t="s">
        <v>82</v>
      </c>
    </row>
    <row r="279" spans="1:51" s="13" customFormat="1" ht="12">
      <c r="A279" s="13"/>
      <c r="B279" s="235"/>
      <c r="C279" s="236"/>
      <c r="D279" s="228" t="s">
        <v>203</v>
      </c>
      <c r="E279" s="237" t="s">
        <v>19</v>
      </c>
      <c r="F279" s="238" t="s">
        <v>237</v>
      </c>
      <c r="G279" s="236"/>
      <c r="H279" s="237" t="s">
        <v>19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203</v>
      </c>
      <c r="AU279" s="244" t="s">
        <v>82</v>
      </c>
      <c r="AV279" s="13" t="s">
        <v>80</v>
      </c>
      <c r="AW279" s="13" t="s">
        <v>34</v>
      </c>
      <c r="AX279" s="13" t="s">
        <v>72</v>
      </c>
      <c r="AY279" s="244" t="s">
        <v>190</v>
      </c>
    </row>
    <row r="280" spans="1:51" s="13" customFormat="1" ht="12">
      <c r="A280" s="13"/>
      <c r="B280" s="235"/>
      <c r="C280" s="236"/>
      <c r="D280" s="228" t="s">
        <v>203</v>
      </c>
      <c r="E280" s="237" t="s">
        <v>19</v>
      </c>
      <c r="F280" s="238" t="s">
        <v>400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203</v>
      </c>
      <c r="AU280" s="244" t="s">
        <v>82</v>
      </c>
      <c r="AV280" s="13" t="s">
        <v>80</v>
      </c>
      <c r="AW280" s="13" t="s">
        <v>34</v>
      </c>
      <c r="AX280" s="13" t="s">
        <v>72</v>
      </c>
      <c r="AY280" s="244" t="s">
        <v>190</v>
      </c>
    </row>
    <row r="281" spans="1:51" s="14" customFormat="1" ht="12">
      <c r="A281" s="14"/>
      <c r="B281" s="245"/>
      <c r="C281" s="246"/>
      <c r="D281" s="228" t="s">
        <v>203</v>
      </c>
      <c r="E281" s="247" t="s">
        <v>19</v>
      </c>
      <c r="F281" s="248" t="s">
        <v>330</v>
      </c>
      <c r="G281" s="246"/>
      <c r="H281" s="249">
        <v>258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203</v>
      </c>
      <c r="AU281" s="255" t="s">
        <v>82</v>
      </c>
      <c r="AV281" s="14" t="s">
        <v>82</v>
      </c>
      <c r="AW281" s="14" t="s">
        <v>34</v>
      </c>
      <c r="AX281" s="14" t="s">
        <v>72</v>
      </c>
      <c r="AY281" s="255" t="s">
        <v>190</v>
      </c>
    </row>
    <row r="282" spans="1:51" s="15" customFormat="1" ht="12">
      <c r="A282" s="15"/>
      <c r="B282" s="256"/>
      <c r="C282" s="257"/>
      <c r="D282" s="228" t="s">
        <v>203</v>
      </c>
      <c r="E282" s="258" t="s">
        <v>19</v>
      </c>
      <c r="F282" s="259" t="s">
        <v>207</v>
      </c>
      <c r="G282" s="257"/>
      <c r="H282" s="260">
        <v>258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203</v>
      </c>
      <c r="AU282" s="266" t="s">
        <v>82</v>
      </c>
      <c r="AV282" s="15" t="s">
        <v>208</v>
      </c>
      <c r="AW282" s="15" t="s">
        <v>34</v>
      </c>
      <c r="AX282" s="15" t="s">
        <v>80</v>
      </c>
      <c r="AY282" s="266" t="s">
        <v>190</v>
      </c>
    </row>
    <row r="283" spans="1:65" s="2" customFormat="1" ht="24.15" customHeight="1">
      <c r="A283" s="40"/>
      <c r="B283" s="41"/>
      <c r="C283" s="215" t="s">
        <v>401</v>
      </c>
      <c r="D283" s="215" t="s">
        <v>192</v>
      </c>
      <c r="E283" s="216" t="s">
        <v>402</v>
      </c>
      <c r="F283" s="217" t="s">
        <v>403</v>
      </c>
      <c r="G283" s="218" t="s">
        <v>195</v>
      </c>
      <c r="H283" s="219">
        <v>2572.4</v>
      </c>
      <c r="I283" s="220"/>
      <c r="J283" s="221">
        <f>ROUND(I283*H283,2)</f>
        <v>0</v>
      </c>
      <c r="K283" s="217" t="s">
        <v>196</v>
      </c>
      <c r="L283" s="46"/>
      <c r="M283" s="222" t="s">
        <v>19</v>
      </c>
      <c r="N283" s="223" t="s">
        <v>43</v>
      </c>
      <c r="O283" s="86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208</v>
      </c>
      <c r="AT283" s="226" t="s">
        <v>192</v>
      </c>
      <c r="AU283" s="226" t="s">
        <v>82</v>
      </c>
      <c r="AY283" s="19" t="s">
        <v>190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80</v>
      </c>
      <c r="BK283" s="227">
        <f>ROUND(I283*H283,2)</f>
        <v>0</v>
      </c>
      <c r="BL283" s="19" t="s">
        <v>208</v>
      </c>
      <c r="BM283" s="226" t="s">
        <v>404</v>
      </c>
    </row>
    <row r="284" spans="1:47" s="2" customFormat="1" ht="12">
      <c r="A284" s="40"/>
      <c r="B284" s="41"/>
      <c r="C284" s="42"/>
      <c r="D284" s="228" t="s">
        <v>199</v>
      </c>
      <c r="E284" s="42"/>
      <c r="F284" s="229" t="s">
        <v>405</v>
      </c>
      <c r="G284" s="42"/>
      <c r="H284" s="42"/>
      <c r="I284" s="230"/>
      <c r="J284" s="42"/>
      <c r="K284" s="42"/>
      <c r="L284" s="46"/>
      <c r="M284" s="231"/>
      <c r="N284" s="232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199</v>
      </c>
      <c r="AU284" s="19" t="s">
        <v>82</v>
      </c>
    </row>
    <row r="285" spans="1:47" s="2" customFormat="1" ht="12">
      <c r="A285" s="40"/>
      <c r="B285" s="41"/>
      <c r="C285" s="42"/>
      <c r="D285" s="233" t="s">
        <v>201</v>
      </c>
      <c r="E285" s="42"/>
      <c r="F285" s="234" t="s">
        <v>406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201</v>
      </c>
      <c r="AU285" s="19" t="s">
        <v>82</v>
      </c>
    </row>
    <row r="286" spans="1:51" s="13" customFormat="1" ht="12">
      <c r="A286" s="13"/>
      <c r="B286" s="235"/>
      <c r="C286" s="236"/>
      <c r="D286" s="228" t="s">
        <v>203</v>
      </c>
      <c r="E286" s="237" t="s">
        <v>19</v>
      </c>
      <c r="F286" s="238" t="s">
        <v>407</v>
      </c>
      <c r="G286" s="236"/>
      <c r="H286" s="237" t="s">
        <v>19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203</v>
      </c>
      <c r="AU286" s="244" t="s">
        <v>82</v>
      </c>
      <c r="AV286" s="13" t="s">
        <v>80</v>
      </c>
      <c r="AW286" s="13" t="s">
        <v>34</v>
      </c>
      <c r="AX286" s="13" t="s">
        <v>72</v>
      </c>
      <c r="AY286" s="244" t="s">
        <v>190</v>
      </c>
    </row>
    <row r="287" spans="1:51" s="14" customFormat="1" ht="12">
      <c r="A287" s="14"/>
      <c r="B287" s="245"/>
      <c r="C287" s="246"/>
      <c r="D287" s="228" t="s">
        <v>203</v>
      </c>
      <c r="E287" s="247" t="s">
        <v>19</v>
      </c>
      <c r="F287" s="248" t="s">
        <v>408</v>
      </c>
      <c r="G287" s="246"/>
      <c r="H287" s="249">
        <v>2524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203</v>
      </c>
      <c r="AU287" s="255" t="s">
        <v>82</v>
      </c>
      <c r="AV287" s="14" t="s">
        <v>82</v>
      </c>
      <c r="AW287" s="14" t="s">
        <v>34</v>
      </c>
      <c r="AX287" s="14" t="s">
        <v>72</v>
      </c>
      <c r="AY287" s="255" t="s">
        <v>190</v>
      </c>
    </row>
    <row r="288" spans="1:51" s="14" customFormat="1" ht="12">
      <c r="A288" s="14"/>
      <c r="B288" s="245"/>
      <c r="C288" s="246"/>
      <c r="D288" s="228" t="s">
        <v>203</v>
      </c>
      <c r="E288" s="247" t="s">
        <v>19</v>
      </c>
      <c r="F288" s="248" t="s">
        <v>409</v>
      </c>
      <c r="G288" s="246"/>
      <c r="H288" s="249">
        <v>48.4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203</v>
      </c>
      <c r="AU288" s="255" t="s">
        <v>82</v>
      </c>
      <c r="AV288" s="14" t="s">
        <v>82</v>
      </c>
      <c r="AW288" s="14" t="s">
        <v>34</v>
      </c>
      <c r="AX288" s="14" t="s">
        <v>72</v>
      </c>
      <c r="AY288" s="255" t="s">
        <v>190</v>
      </c>
    </row>
    <row r="289" spans="1:51" s="15" customFormat="1" ht="12">
      <c r="A289" s="15"/>
      <c r="B289" s="256"/>
      <c r="C289" s="257"/>
      <c r="D289" s="228" t="s">
        <v>203</v>
      </c>
      <c r="E289" s="258" t="s">
        <v>19</v>
      </c>
      <c r="F289" s="259" t="s">
        <v>207</v>
      </c>
      <c r="G289" s="257"/>
      <c r="H289" s="260">
        <v>2572.4</v>
      </c>
      <c r="I289" s="261"/>
      <c r="J289" s="257"/>
      <c r="K289" s="257"/>
      <c r="L289" s="262"/>
      <c r="M289" s="263"/>
      <c r="N289" s="264"/>
      <c r="O289" s="264"/>
      <c r="P289" s="264"/>
      <c r="Q289" s="264"/>
      <c r="R289" s="264"/>
      <c r="S289" s="264"/>
      <c r="T289" s="26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6" t="s">
        <v>203</v>
      </c>
      <c r="AU289" s="266" t="s">
        <v>82</v>
      </c>
      <c r="AV289" s="15" t="s">
        <v>208</v>
      </c>
      <c r="AW289" s="15" t="s">
        <v>34</v>
      </c>
      <c r="AX289" s="15" t="s">
        <v>80</v>
      </c>
      <c r="AY289" s="266" t="s">
        <v>190</v>
      </c>
    </row>
    <row r="290" spans="1:65" s="2" customFormat="1" ht="16.5" customHeight="1">
      <c r="A290" s="40"/>
      <c r="B290" s="41"/>
      <c r="C290" s="268" t="s">
        <v>410</v>
      </c>
      <c r="D290" s="268" t="s">
        <v>411</v>
      </c>
      <c r="E290" s="269" t="s">
        <v>412</v>
      </c>
      <c r="F290" s="270" t="s">
        <v>413</v>
      </c>
      <c r="G290" s="271" t="s">
        <v>414</v>
      </c>
      <c r="H290" s="272">
        <v>79.487</v>
      </c>
      <c r="I290" s="273"/>
      <c r="J290" s="274">
        <f>ROUND(I290*H290,2)</f>
        <v>0</v>
      </c>
      <c r="K290" s="270" t="s">
        <v>196</v>
      </c>
      <c r="L290" s="275"/>
      <c r="M290" s="276" t="s">
        <v>19</v>
      </c>
      <c r="N290" s="277" t="s">
        <v>43</v>
      </c>
      <c r="O290" s="86"/>
      <c r="P290" s="224">
        <f>O290*H290</f>
        <v>0</v>
      </c>
      <c r="Q290" s="224">
        <v>0.001</v>
      </c>
      <c r="R290" s="224">
        <f>Q290*H290</f>
        <v>0.079487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274</v>
      </c>
      <c r="AT290" s="226" t="s">
        <v>411</v>
      </c>
      <c r="AU290" s="226" t="s">
        <v>82</v>
      </c>
      <c r="AY290" s="19" t="s">
        <v>190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80</v>
      </c>
      <c r="BK290" s="227">
        <f>ROUND(I290*H290,2)</f>
        <v>0</v>
      </c>
      <c r="BL290" s="19" t="s">
        <v>208</v>
      </c>
      <c r="BM290" s="226" t="s">
        <v>415</v>
      </c>
    </row>
    <row r="291" spans="1:47" s="2" customFormat="1" ht="12">
      <c r="A291" s="40"/>
      <c r="B291" s="41"/>
      <c r="C291" s="42"/>
      <c r="D291" s="228" t="s">
        <v>199</v>
      </c>
      <c r="E291" s="42"/>
      <c r="F291" s="229" t="s">
        <v>413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199</v>
      </c>
      <c r="AU291" s="19" t="s">
        <v>82</v>
      </c>
    </row>
    <row r="292" spans="1:51" s="13" customFormat="1" ht="12">
      <c r="A292" s="13"/>
      <c r="B292" s="235"/>
      <c r="C292" s="236"/>
      <c r="D292" s="228" t="s">
        <v>203</v>
      </c>
      <c r="E292" s="237" t="s">
        <v>19</v>
      </c>
      <c r="F292" s="238" t="s">
        <v>416</v>
      </c>
      <c r="G292" s="236"/>
      <c r="H292" s="237" t="s">
        <v>19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203</v>
      </c>
      <c r="AU292" s="244" t="s">
        <v>82</v>
      </c>
      <c r="AV292" s="13" t="s">
        <v>80</v>
      </c>
      <c r="AW292" s="13" t="s">
        <v>34</v>
      </c>
      <c r="AX292" s="13" t="s">
        <v>72</v>
      </c>
      <c r="AY292" s="244" t="s">
        <v>190</v>
      </c>
    </row>
    <row r="293" spans="1:51" s="14" customFormat="1" ht="12">
      <c r="A293" s="14"/>
      <c r="B293" s="245"/>
      <c r="C293" s="246"/>
      <c r="D293" s="228" t="s">
        <v>203</v>
      </c>
      <c r="E293" s="247" t="s">
        <v>19</v>
      </c>
      <c r="F293" s="248" t="s">
        <v>417</v>
      </c>
      <c r="G293" s="246"/>
      <c r="H293" s="249">
        <v>79.487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203</v>
      </c>
      <c r="AU293" s="255" t="s">
        <v>82</v>
      </c>
      <c r="AV293" s="14" t="s">
        <v>82</v>
      </c>
      <c r="AW293" s="14" t="s">
        <v>34</v>
      </c>
      <c r="AX293" s="14" t="s">
        <v>72</v>
      </c>
      <c r="AY293" s="255" t="s">
        <v>190</v>
      </c>
    </row>
    <row r="294" spans="1:51" s="15" customFormat="1" ht="12">
      <c r="A294" s="15"/>
      <c r="B294" s="256"/>
      <c r="C294" s="257"/>
      <c r="D294" s="228" t="s">
        <v>203</v>
      </c>
      <c r="E294" s="258" t="s">
        <v>19</v>
      </c>
      <c r="F294" s="259" t="s">
        <v>207</v>
      </c>
      <c r="G294" s="257"/>
      <c r="H294" s="260">
        <v>79.487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6" t="s">
        <v>203</v>
      </c>
      <c r="AU294" s="266" t="s">
        <v>82</v>
      </c>
      <c r="AV294" s="15" t="s">
        <v>208</v>
      </c>
      <c r="AW294" s="15" t="s">
        <v>34</v>
      </c>
      <c r="AX294" s="15" t="s">
        <v>80</v>
      </c>
      <c r="AY294" s="266" t="s">
        <v>190</v>
      </c>
    </row>
    <row r="295" spans="1:65" s="2" customFormat="1" ht="24.15" customHeight="1">
      <c r="A295" s="40"/>
      <c r="B295" s="41"/>
      <c r="C295" s="215" t="s">
        <v>418</v>
      </c>
      <c r="D295" s="215" t="s">
        <v>192</v>
      </c>
      <c r="E295" s="216" t="s">
        <v>419</v>
      </c>
      <c r="F295" s="217" t="s">
        <v>420</v>
      </c>
      <c r="G295" s="218" t="s">
        <v>195</v>
      </c>
      <c r="H295" s="219">
        <v>5525</v>
      </c>
      <c r="I295" s="220"/>
      <c r="J295" s="221">
        <f>ROUND(I295*H295,2)</f>
        <v>0</v>
      </c>
      <c r="K295" s="217" t="s">
        <v>196</v>
      </c>
      <c r="L295" s="46"/>
      <c r="M295" s="222" t="s">
        <v>19</v>
      </c>
      <c r="N295" s="223" t="s">
        <v>43</v>
      </c>
      <c r="O295" s="86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208</v>
      </c>
      <c r="AT295" s="226" t="s">
        <v>192</v>
      </c>
      <c r="AU295" s="226" t="s">
        <v>82</v>
      </c>
      <c r="AY295" s="19" t="s">
        <v>190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80</v>
      </c>
      <c r="BK295" s="227">
        <f>ROUND(I295*H295,2)</f>
        <v>0</v>
      </c>
      <c r="BL295" s="19" t="s">
        <v>208</v>
      </c>
      <c r="BM295" s="226" t="s">
        <v>421</v>
      </c>
    </row>
    <row r="296" spans="1:47" s="2" customFormat="1" ht="12">
      <c r="A296" s="40"/>
      <c r="B296" s="41"/>
      <c r="C296" s="42"/>
      <c r="D296" s="228" t="s">
        <v>199</v>
      </c>
      <c r="E296" s="42"/>
      <c r="F296" s="229" t="s">
        <v>422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199</v>
      </c>
      <c r="AU296" s="19" t="s">
        <v>82</v>
      </c>
    </row>
    <row r="297" spans="1:47" s="2" customFormat="1" ht="12">
      <c r="A297" s="40"/>
      <c r="B297" s="41"/>
      <c r="C297" s="42"/>
      <c r="D297" s="233" t="s">
        <v>201</v>
      </c>
      <c r="E297" s="42"/>
      <c r="F297" s="234" t="s">
        <v>423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201</v>
      </c>
      <c r="AU297" s="19" t="s">
        <v>82</v>
      </c>
    </row>
    <row r="298" spans="1:51" s="13" customFormat="1" ht="12">
      <c r="A298" s="13"/>
      <c r="B298" s="235"/>
      <c r="C298" s="236"/>
      <c r="D298" s="228" t="s">
        <v>203</v>
      </c>
      <c r="E298" s="237" t="s">
        <v>19</v>
      </c>
      <c r="F298" s="238" t="s">
        <v>237</v>
      </c>
      <c r="G298" s="236"/>
      <c r="H298" s="237" t="s">
        <v>19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203</v>
      </c>
      <c r="AU298" s="244" t="s">
        <v>82</v>
      </c>
      <c r="AV298" s="13" t="s">
        <v>80</v>
      </c>
      <c r="AW298" s="13" t="s">
        <v>34</v>
      </c>
      <c r="AX298" s="13" t="s">
        <v>72</v>
      </c>
      <c r="AY298" s="244" t="s">
        <v>190</v>
      </c>
    </row>
    <row r="299" spans="1:51" s="13" customFormat="1" ht="12">
      <c r="A299" s="13"/>
      <c r="B299" s="235"/>
      <c r="C299" s="236"/>
      <c r="D299" s="228" t="s">
        <v>203</v>
      </c>
      <c r="E299" s="237" t="s">
        <v>19</v>
      </c>
      <c r="F299" s="238" t="s">
        <v>424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203</v>
      </c>
      <c r="AU299" s="244" t="s">
        <v>82</v>
      </c>
      <c r="AV299" s="13" t="s">
        <v>80</v>
      </c>
      <c r="AW299" s="13" t="s">
        <v>34</v>
      </c>
      <c r="AX299" s="13" t="s">
        <v>72</v>
      </c>
      <c r="AY299" s="244" t="s">
        <v>190</v>
      </c>
    </row>
    <row r="300" spans="1:51" s="14" customFormat="1" ht="12">
      <c r="A300" s="14"/>
      <c r="B300" s="245"/>
      <c r="C300" s="246"/>
      <c r="D300" s="228" t="s">
        <v>203</v>
      </c>
      <c r="E300" s="247" t="s">
        <v>19</v>
      </c>
      <c r="F300" s="248" t="s">
        <v>425</v>
      </c>
      <c r="G300" s="246"/>
      <c r="H300" s="249">
        <v>5525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203</v>
      </c>
      <c r="AU300" s="255" t="s">
        <v>82</v>
      </c>
      <c r="AV300" s="14" t="s">
        <v>82</v>
      </c>
      <c r="AW300" s="14" t="s">
        <v>34</v>
      </c>
      <c r="AX300" s="14" t="s">
        <v>72</v>
      </c>
      <c r="AY300" s="255" t="s">
        <v>190</v>
      </c>
    </row>
    <row r="301" spans="1:51" s="15" customFormat="1" ht="12">
      <c r="A301" s="15"/>
      <c r="B301" s="256"/>
      <c r="C301" s="257"/>
      <c r="D301" s="228" t="s">
        <v>203</v>
      </c>
      <c r="E301" s="258" t="s">
        <v>19</v>
      </c>
      <c r="F301" s="259" t="s">
        <v>207</v>
      </c>
      <c r="G301" s="257"/>
      <c r="H301" s="260">
        <v>5525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203</v>
      </c>
      <c r="AU301" s="266" t="s">
        <v>82</v>
      </c>
      <c r="AV301" s="15" t="s">
        <v>208</v>
      </c>
      <c r="AW301" s="15" t="s">
        <v>34</v>
      </c>
      <c r="AX301" s="15" t="s">
        <v>80</v>
      </c>
      <c r="AY301" s="266" t="s">
        <v>190</v>
      </c>
    </row>
    <row r="302" spans="1:65" s="2" customFormat="1" ht="16.5" customHeight="1">
      <c r="A302" s="40"/>
      <c r="B302" s="41"/>
      <c r="C302" s="268" t="s">
        <v>426</v>
      </c>
      <c r="D302" s="268" t="s">
        <v>411</v>
      </c>
      <c r="E302" s="269" t="s">
        <v>427</v>
      </c>
      <c r="F302" s="270" t="s">
        <v>428</v>
      </c>
      <c r="G302" s="271" t="s">
        <v>414</v>
      </c>
      <c r="H302" s="272">
        <v>170.723</v>
      </c>
      <c r="I302" s="273"/>
      <c r="J302" s="274">
        <f>ROUND(I302*H302,2)</f>
        <v>0</v>
      </c>
      <c r="K302" s="270" t="s">
        <v>196</v>
      </c>
      <c r="L302" s="275"/>
      <c r="M302" s="276" t="s">
        <v>19</v>
      </c>
      <c r="N302" s="277" t="s">
        <v>43</v>
      </c>
      <c r="O302" s="86"/>
      <c r="P302" s="224">
        <f>O302*H302</f>
        <v>0</v>
      </c>
      <c r="Q302" s="224">
        <v>0.001</v>
      </c>
      <c r="R302" s="224">
        <f>Q302*H302</f>
        <v>0.170723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274</v>
      </c>
      <c r="AT302" s="226" t="s">
        <v>411</v>
      </c>
      <c r="AU302" s="226" t="s">
        <v>82</v>
      </c>
      <c r="AY302" s="19" t="s">
        <v>190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80</v>
      </c>
      <c r="BK302" s="227">
        <f>ROUND(I302*H302,2)</f>
        <v>0</v>
      </c>
      <c r="BL302" s="19" t="s">
        <v>208</v>
      </c>
      <c r="BM302" s="226" t="s">
        <v>429</v>
      </c>
    </row>
    <row r="303" spans="1:47" s="2" customFormat="1" ht="12">
      <c r="A303" s="40"/>
      <c r="B303" s="41"/>
      <c r="C303" s="42"/>
      <c r="D303" s="228" t="s">
        <v>199</v>
      </c>
      <c r="E303" s="42"/>
      <c r="F303" s="229" t="s">
        <v>428</v>
      </c>
      <c r="G303" s="42"/>
      <c r="H303" s="42"/>
      <c r="I303" s="230"/>
      <c r="J303" s="42"/>
      <c r="K303" s="42"/>
      <c r="L303" s="46"/>
      <c r="M303" s="231"/>
      <c r="N303" s="23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199</v>
      </c>
      <c r="AU303" s="19" t="s">
        <v>82</v>
      </c>
    </row>
    <row r="304" spans="1:51" s="13" customFormat="1" ht="12">
      <c r="A304" s="13"/>
      <c r="B304" s="235"/>
      <c r="C304" s="236"/>
      <c r="D304" s="228" t="s">
        <v>203</v>
      </c>
      <c r="E304" s="237" t="s">
        <v>19</v>
      </c>
      <c r="F304" s="238" t="s">
        <v>430</v>
      </c>
      <c r="G304" s="236"/>
      <c r="H304" s="237" t="s">
        <v>19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203</v>
      </c>
      <c r="AU304" s="244" t="s">
        <v>82</v>
      </c>
      <c r="AV304" s="13" t="s">
        <v>80</v>
      </c>
      <c r="AW304" s="13" t="s">
        <v>34</v>
      </c>
      <c r="AX304" s="13" t="s">
        <v>72</v>
      </c>
      <c r="AY304" s="244" t="s">
        <v>190</v>
      </c>
    </row>
    <row r="305" spans="1:51" s="14" customFormat="1" ht="12">
      <c r="A305" s="14"/>
      <c r="B305" s="245"/>
      <c r="C305" s="246"/>
      <c r="D305" s="228" t="s">
        <v>203</v>
      </c>
      <c r="E305" s="247" t="s">
        <v>19</v>
      </c>
      <c r="F305" s="248" t="s">
        <v>431</v>
      </c>
      <c r="G305" s="246"/>
      <c r="H305" s="249">
        <v>170.723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203</v>
      </c>
      <c r="AU305" s="255" t="s">
        <v>82</v>
      </c>
      <c r="AV305" s="14" t="s">
        <v>82</v>
      </c>
      <c r="AW305" s="14" t="s">
        <v>34</v>
      </c>
      <c r="AX305" s="14" t="s">
        <v>72</v>
      </c>
      <c r="AY305" s="255" t="s">
        <v>190</v>
      </c>
    </row>
    <row r="306" spans="1:51" s="15" customFormat="1" ht="12">
      <c r="A306" s="15"/>
      <c r="B306" s="256"/>
      <c r="C306" s="257"/>
      <c r="D306" s="228" t="s">
        <v>203</v>
      </c>
      <c r="E306" s="258" t="s">
        <v>19</v>
      </c>
      <c r="F306" s="259" t="s">
        <v>207</v>
      </c>
      <c r="G306" s="257"/>
      <c r="H306" s="260">
        <v>170.723</v>
      </c>
      <c r="I306" s="261"/>
      <c r="J306" s="257"/>
      <c r="K306" s="257"/>
      <c r="L306" s="262"/>
      <c r="M306" s="263"/>
      <c r="N306" s="264"/>
      <c r="O306" s="264"/>
      <c r="P306" s="264"/>
      <c r="Q306" s="264"/>
      <c r="R306" s="264"/>
      <c r="S306" s="264"/>
      <c r="T306" s="26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6" t="s">
        <v>203</v>
      </c>
      <c r="AU306" s="266" t="s">
        <v>82</v>
      </c>
      <c r="AV306" s="15" t="s">
        <v>208</v>
      </c>
      <c r="AW306" s="15" t="s">
        <v>34</v>
      </c>
      <c r="AX306" s="15" t="s">
        <v>80</v>
      </c>
      <c r="AY306" s="266" t="s">
        <v>190</v>
      </c>
    </row>
    <row r="307" spans="1:65" s="2" customFormat="1" ht="24.15" customHeight="1">
      <c r="A307" s="40"/>
      <c r="B307" s="41"/>
      <c r="C307" s="215" t="s">
        <v>251</v>
      </c>
      <c r="D307" s="215" t="s">
        <v>192</v>
      </c>
      <c r="E307" s="216" t="s">
        <v>432</v>
      </c>
      <c r="F307" s="217" t="s">
        <v>433</v>
      </c>
      <c r="G307" s="218" t="s">
        <v>195</v>
      </c>
      <c r="H307" s="219">
        <v>5585</v>
      </c>
      <c r="I307" s="220"/>
      <c r="J307" s="221">
        <f>ROUND(I307*H307,2)</f>
        <v>0</v>
      </c>
      <c r="K307" s="217" t="s">
        <v>196</v>
      </c>
      <c r="L307" s="46"/>
      <c r="M307" s="222" t="s">
        <v>19</v>
      </c>
      <c r="N307" s="223" t="s">
        <v>43</v>
      </c>
      <c r="O307" s="86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6" t="s">
        <v>208</v>
      </c>
      <c r="AT307" s="226" t="s">
        <v>192</v>
      </c>
      <c r="AU307" s="226" t="s">
        <v>82</v>
      </c>
      <c r="AY307" s="19" t="s">
        <v>190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80</v>
      </c>
      <c r="BK307" s="227">
        <f>ROUND(I307*H307,2)</f>
        <v>0</v>
      </c>
      <c r="BL307" s="19" t="s">
        <v>208</v>
      </c>
      <c r="BM307" s="226" t="s">
        <v>434</v>
      </c>
    </row>
    <row r="308" spans="1:47" s="2" customFormat="1" ht="12">
      <c r="A308" s="40"/>
      <c r="B308" s="41"/>
      <c r="C308" s="42"/>
      <c r="D308" s="228" t="s">
        <v>199</v>
      </c>
      <c r="E308" s="42"/>
      <c r="F308" s="229" t="s">
        <v>435</v>
      </c>
      <c r="G308" s="42"/>
      <c r="H308" s="42"/>
      <c r="I308" s="230"/>
      <c r="J308" s="42"/>
      <c r="K308" s="42"/>
      <c r="L308" s="46"/>
      <c r="M308" s="231"/>
      <c r="N308" s="232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199</v>
      </c>
      <c r="AU308" s="19" t="s">
        <v>82</v>
      </c>
    </row>
    <row r="309" spans="1:47" s="2" customFormat="1" ht="12">
      <c r="A309" s="40"/>
      <c r="B309" s="41"/>
      <c r="C309" s="42"/>
      <c r="D309" s="233" t="s">
        <v>201</v>
      </c>
      <c r="E309" s="42"/>
      <c r="F309" s="234" t="s">
        <v>436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201</v>
      </c>
      <c r="AU309" s="19" t="s">
        <v>82</v>
      </c>
    </row>
    <row r="310" spans="1:51" s="13" customFormat="1" ht="12">
      <c r="A310" s="13"/>
      <c r="B310" s="235"/>
      <c r="C310" s="236"/>
      <c r="D310" s="228" t="s">
        <v>203</v>
      </c>
      <c r="E310" s="237" t="s">
        <v>19</v>
      </c>
      <c r="F310" s="238" t="s">
        <v>407</v>
      </c>
      <c r="G310" s="236"/>
      <c r="H310" s="237" t="s">
        <v>19</v>
      </c>
      <c r="I310" s="239"/>
      <c r="J310" s="236"/>
      <c r="K310" s="236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203</v>
      </c>
      <c r="AU310" s="244" t="s">
        <v>82</v>
      </c>
      <c r="AV310" s="13" t="s">
        <v>80</v>
      </c>
      <c r="AW310" s="13" t="s">
        <v>34</v>
      </c>
      <c r="AX310" s="13" t="s">
        <v>72</v>
      </c>
      <c r="AY310" s="244" t="s">
        <v>190</v>
      </c>
    </row>
    <row r="311" spans="1:51" s="13" customFormat="1" ht="12">
      <c r="A311" s="13"/>
      <c r="B311" s="235"/>
      <c r="C311" s="236"/>
      <c r="D311" s="228" t="s">
        <v>203</v>
      </c>
      <c r="E311" s="237" t="s">
        <v>19</v>
      </c>
      <c r="F311" s="238" t="s">
        <v>437</v>
      </c>
      <c r="G311" s="236"/>
      <c r="H311" s="237" t="s">
        <v>19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203</v>
      </c>
      <c r="AU311" s="244" t="s">
        <v>82</v>
      </c>
      <c r="AV311" s="13" t="s">
        <v>80</v>
      </c>
      <c r="AW311" s="13" t="s">
        <v>34</v>
      </c>
      <c r="AX311" s="13" t="s">
        <v>72</v>
      </c>
      <c r="AY311" s="244" t="s">
        <v>190</v>
      </c>
    </row>
    <row r="312" spans="1:51" s="14" customFormat="1" ht="12">
      <c r="A312" s="14"/>
      <c r="B312" s="245"/>
      <c r="C312" s="246"/>
      <c r="D312" s="228" t="s">
        <v>203</v>
      </c>
      <c r="E312" s="247" t="s">
        <v>19</v>
      </c>
      <c r="F312" s="248" t="s">
        <v>438</v>
      </c>
      <c r="G312" s="246"/>
      <c r="H312" s="249">
        <v>5585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203</v>
      </c>
      <c r="AU312" s="255" t="s">
        <v>82</v>
      </c>
      <c r="AV312" s="14" t="s">
        <v>82</v>
      </c>
      <c r="AW312" s="14" t="s">
        <v>34</v>
      </c>
      <c r="AX312" s="14" t="s">
        <v>72</v>
      </c>
      <c r="AY312" s="255" t="s">
        <v>190</v>
      </c>
    </row>
    <row r="313" spans="1:51" s="15" customFormat="1" ht="12">
      <c r="A313" s="15"/>
      <c r="B313" s="256"/>
      <c r="C313" s="257"/>
      <c r="D313" s="228" t="s">
        <v>203</v>
      </c>
      <c r="E313" s="258" t="s">
        <v>19</v>
      </c>
      <c r="F313" s="259" t="s">
        <v>207</v>
      </c>
      <c r="G313" s="257"/>
      <c r="H313" s="260">
        <v>5585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6" t="s">
        <v>203</v>
      </c>
      <c r="AU313" s="266" t="s">
        <v>82</v>
      </c>
      <c r="AV313" s="15" t="s">
        <v>208</v>
      </c>
      <c r="AW313" s="15" t="s">
        <v>34</v>
      </c>
      <c r="AX313" s="15" t="s">
        <v>80</v>
      </c>
      <c r="AY313" s="266" t="s">
        <v>190</v>
      </c>
    </row>
    <row r="314" spans="1:65" s="2" customFormat="1" ht="24.15" customHeight="1">
      <c r="A314" s="40"/>
      <c r="B314" s="41"/>
      <c r="C314" s="215" t="s">
        <v>439</v>
      </c>
      <c r="D314" s="215" t="s">
        <v>192</v>
      </c>
      <c r="E314" s="216" t="s">
        <v>440</v>
      </c>
      <c r="F314" s="217" t="s">
        <v>441</v>
      </c>
      <c r="G314" s="218" t="s">
        <v>195</v>
      </c>
      <c r="H314" s="219">
        <v>11322.27</v>
      </c>
      <c r="I314" s="220"/>
      <c r="J314" s="221">
        <f>ROUND(I314*H314,2)</f>
        <v>0</v>
      </c>
      <c r="K314" s="217" t="s">
        <v>196</v>
      </c>
      <c r="L314" s="46"/>
      <c r="M314" s="222" t="s">
        <v>19</v>
      </c>
      <c r="N314" s="223" t="s">
        <v>43</v>
      </c>
      <c r="O314" s="86"/>
      <c r="P314" s="224">
        <f>O314*H314</f>
        <v>0</v>
      </c>
      <c r="Q314" s="224">
        <v>0</v>
      </c>
      <c r="R314" s="224">
        <f>Q314*H314</f>
        <v>0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208</v>
      </c>
      <c r="AT314" s="226" t="s">
        <v>192</v>
      </c>
      <c r="AU314" s="226" t="s">
        <v>82</v>
      </c>
      <c r="AY314" s="19" t="s">
        <v>190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80</v>
      </c>
      <c r="BK314" s="227">
        <f>ROUND(I314*H314,2)</f>
        <v>0</v>
      </c>
      <c r="BL314" s="19" t="s">
        <v>208</v>
      </c>
      <c r="BM314" s="226" t="s">
        <v>442</v>
      </c>
    </row>
    <row r="315" spans="1:47" s="2" customFormat="1" ht="12">
      <c r="A315" s="40"/>
      <c r="B315" s="41"/>
      <c r="C315" s="42"/>
      <c r="D315" s="228" t="s">
        <v>199</v>
      </c>
      <c r="E315" s="42"/>
      <c r="F315" s="229" t="s">
        <v>443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199</v>
      </c>
      <c r="AU315" s="19" t="s">
        <v>82</v>
      </c>
    </row>
    <row r="316" spans="1:47" s="2" customFormat="1" ht="12">
      <c r="A316" s="40"/>
      <c r="B316" s="41"/>
      <c r="C316" s="42"/>
      <c r="D316" s="233" t="s">
        <v>201</v>
      </c>
      <c r="E316" s="42"/>
      <c r="F316" s="234" t="s">
        <v>444</v>
      </c>
      <c r="G316" s="42"/>
      <c r="H316" s="42"/>
      <c r="I316" s="230"/>
      <c r="J316" s="42"/>
      <c r="K316" s="42"/>
      <c r="L316" s="46"/>
      <c r="M316" s="231"/>
      <c r="N316" s="23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201</v>
      </c>
      <c r="AU316" s="19" t="s">
        <v>82</v>
      </c>
    </row>
    <row r="317" spans="1:51" s="13" customFormat="1" ht="12">
      <c r="A317" s="13"/>
      <c r="B317" s="235"/>
      <c r="C317" s="236"/>
      <c r="D317" s="228" t="s">
        <v>203</v>
      </c>
      <c r="E317" s="237" t="s">
        <v>19</v>
      </c>
      <c r="F317" s="238" t="s">
        <v>237</v>
      </c>
      <c r="G317" s="236"/>
      <c r="H317" s="237" t="s">
        <v>19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203</v>
      </c>
      <c r="AU317" s="244" t="s">
        <v>82</v>
      </c>
      <c r="AV317" s="13" t="s">
        <v>80</v>
      </c>
      <c r="AW317" s="13" t="s">
        <v>34</v>
      </c>
      <c r="AX317" s="13" t="s">
        <v>72</v>
      </c>
      <c r="AY317" s="244" t="s">
        <v>190</v>
      </c>
    </row>
    <row r="318" spans="1:51" s="13" customFormat="1" ht="12">
      <c r="A318" s="13"/>
      <c r="B318" s="235"/>
      <c r="C318" s="236"/>
      <c r="D318" s="228" t="s">
        <v>203</v>
      </c>
      <c r="E318" s="237" t="s">
        <v>19</v>
      </c>
      <c r="F318" s="238" t="s">
        <v>445</v>
      </c>
      <c r="G318" s="236"/>
      <c r="H318" s="237" t="s">
        <v>19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203</v>
      </c>
      <c r="AU318" s="244" t="s">
        <v>82</v>
      </c>
      <c r="AV318" s="13" t="s">
        <v>80</v>
      </c>
      <c r="AW318" s="13" t="s">
        <v>34</v>
      </c>
      <c r="AX318" s="13" t="s">
        <v>72</v>
      </c>
      <c r="AY318" s="244" t="s">
        <v>190</v>
      </c>
    </row>
    <row r="319" spans="1:51" s="14" customFormat="1" ht="12">
      <c r="A319" s="14"/>
      <c r="B319" s="245"/>
      <c r="C319" s="246"/>
      <c r="D319" s="228" t="s">
        <v>203</v>
      </c>
      <c r="E319" s="247" t="s">
        <v>19</v>
      </c>
      <c r="F319" s="248" t="s">
        <v>446</v>
      </c>
      <c r="G319" s="246"/>
      <c r="H319" s="249">
        <v>10663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203</v>
      </c>
      <c r="AU319" s="255" t="s">
        <v>82</v>
      </c>
      <c r="AV319" s="14" t="s">
        <v>82</v>
      </c>
      <c r="AW319" s="14" t="s">
        <v>34</v>
      </c>
      <c r="AX319" s="14" t="s">
        <v>72</v>
      </c>
      <c r="AY319" s="255" t="s">
        <v>190</v>
      </c>
    </row>
    <row r="320" spans="1:51" s="14" customFormat="1" ht="12">
      <c r="A320" s="14"/>
      <c r="B320" s="245"/>
      <c r="C320" s="246"/>
      <c r="D320" s="228" t="s">
        <v>203</v>
      </c>
      <c r="E320" s="247" t="s">
        <v>19</v>
      </c>
      <c r="F320" s="248" t="s">
        <v>447</v>
      </c>
      <c r="G320" s="246"/>
      <c r="H320" s="249">
        <v>224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203</v>
      </c>
      <c r="AU320" s="255" t="s">
        <v>82</v>
      </c>
      <c r="AV320" s="14" t="s">
        <v>82</v>
      </c>
      <c r="AW320" s="14" t="s">
        <v>34</v>
      </c>
      <c r="AX320" s="14" t="s">
        <v>72</v>
      </c>
      <c r="AY320" s="255" t="s">
        <v>190</v>
      </c>
    </row>
    <row r="321" spans="1:51" s="14" customFormat="1" ht="12">
      <c r="A321" s="14"/>
      <c r="B321" s="245"/>
      <c r="C321" s="246"/>
      <c r="D321" s="228" t="s">
        <v>203</v>
      </c>
      <c r="E321" s="247" t="s">
        <v>19</v>
      </c>
      <c r="F321" s="248" t="s">
        <v>448</v>
      </c>
      <c r="G321" s="246"/>
      <c r="H321" s="249">
        <v>419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203</v>
      </c>
      <c r="AU321" s="255" t="s">
        <v>82</v>
      </c>
      <c r="AV321" s="14" t="s">
        <v>82</v>
      </c>
      <c r="AW321" s="14" t="s">
        <v>34</v>
      </c>
      <c r="AX321" s="14" t="s">
        <v>72</v>
      </c>
      <c r="AY321" s="255" t="s">
        <v>190</v>
      </c>
    </row>
    <row r="322" spans="1:51" s="14" customFormat="1" ht="12">
      <c r="A322" s="14"/>
      <c r="B322" s="245"/>
      <c r="C322" s="246"/>
      <c r="D322" s="228" t="s">
        <v>203</v>
      </c>
      <c r="E322" s="247" t="s">
        <v>19</v>
      </c>
      <c r="F322" s="248" t="s">
        <v>449</v>
      </c>
      <c r="G322" s="246"/>
      <c r="H322" s="249">
        <v>16.27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203</v>
      </c>
      <c r="AU322" s="255" t="s">
        <v>82</v>
      </c>
      <c r="AV322" s="14" t="s">
        <v>82</v>
      </c>
      <c r="AW322" s="14" t="s">
        <v>34</v>
      </c>
      <c r="AX322" s="14" t="s">
        <v>72</v>
      </c>
      <c r="AY322" s="255" t="s">
        <v>190</v>
      </c>
    </row>
    <row r="323" spans="1:51" s="15" customFormat="1" ht="12">
      <c r="A323" s="15"/>
      <c r="B323" s="256"/>
      <c r="C323" s="257"/>
      <c r="D323" s="228" t="s">
        <v>203</v>
      </c>
      <c r="E323" s="258" t="s">
        <v>19</v>
      </c>
      <c r="F323" s="259" t="s">
        <v>207</v>
      </c>
      <c r="G323" s="257"/>
      <c r="H323" s="260">
        <v>11322.27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203</v>
      </c>
      <c r="AU323" s="266" t="s">
        <v>82</v>
      </c>
      <c r="AV323" s="15" t="s">
        <v>208</v>
      </c>
      <c r="AW323" s="15" t="s">
        <v>34</v>
      </c>
      <c r="AX323" s="15" t="s">
        <v>80</v>
      </c>
      <c r="AY323" s="266" t="s">
        <v>190</v>
      </c>
    </row>
    <row r="324" spans="1:65" s="2" customFormat="1" ht="24.15" customHeight="1">
      <c r="A324" s="40"/>
      <c r="B324" s="41"/>
      <c r="C324" s="215" t="s">
        <v>450</v>
      </c>
      <c r="D324" s="215" t="s">
        <v>192</v>
      </c>
      <c r="E324" s="216" t="s">
        <v>451</v>
      </c>
      <c r="F324" s="217" t="s">
        <v>452</v>
      </c>
      <c r="G324" s="218" t="s">
        <v>195</v>
      </c>
      <c r="H324" s="219">
        <v>51.26</v>
      </c>
      <c r="I324" s="220"/>
      <c r="J324" s="221">
        <f>ROUND(I324*H324,2)</f>
        <v>0</v>
      </c>
      <c r="K324" s="217" t="s">
        <v>196</v>
      </c>
      <c r="L324" s="46"/>
      <c r="M324" s="222" t="s">
        <v>19</v>
      </c>
      <c r="N324" s="223" t="s">
        <v>43</v>
      </c>
      <c r="O324" s="86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208</v>
      </c>
      <c r="AT324" s="226" t="s">
        <v>192</v>
      </c>
      <c r="AU324" s="226" t="s">
        <v>82</v>
      </c>
      <c r="AY324" s="19" t="s">
        <v>190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80</v>
      </c>
      <c r="BK324" s="227">
        <f>ROUND(I324*H324,2)</f>
        <v>0</v>
      </c>
      <c r="BL324" s="19" t="s">
        <v>208</v>
      </c>
      <c r="BM324" s="226" t="s">
        <v>453</v>
      </c>
    </row>
    <row r="325" spans="1:47" s="2" customFormat="1" ht="12">
      <c r="A325" s="40"/>
      <c r="B325" s="41"/>
      <c r="C325" s="42"/>
      <c r="D325" s="228" t="s">
        <v>199</v>
      </c>
      <c r="E325" s="42"/>
      <c r="F325" s="229" t="s">
        <v>454</v>
      </c>
      <c r="G325" s="42"/>
      <c r="H325" s="42"/>
      <c r="I325" s="230"/>
      <c r="J325" s="42"/>
      <c r="K325" s="42"/>
      <c r="L325" s="46"/>
      <c r="M325" s="231"/>
      <c r="N325" s="232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199</v>
      </c>
      <c r="AU325" s="19" t="s">
        <v>82</v>
      </c>
    </row>
    <row r="326" spans="1:47" s="2" customFormat="1" ht="12">
      <c r="A326" s="40"/>
      <c r="B326" s="41"/>
      <c r="C326" s="42"/>
      <c r="D326" s="233" t="s">
        <v>201</v>
      </c>
      <c r="E326" s="42"/>
      <c r="F326" s="234" t="s">
        <v>455</v>
      </c>
      <c r="G326" s="42"/>
      <c r="H326" s="42"/>
      <c r="I326" s="230"/>
      <c r="J326" s="42"/>
      <c r="K326" s="42"/>
      <c r="L326" s="46"/>
      <c r="M326" s="231"/>
      <c r="N326" s="23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201</v>
      </c>
      <c r="AU326" s="19" t="s">
        <v>82</v>
      </c>
    </row>
    <row r="327" spans="1:51" s="13" customFormat="1" ht="12">
      <c r="A327" s="13"/>
      <c r="B327" s="235"/>
      <c r="C327" s="236"/>
      <c r="D327" s="228" t="s">
        <v>203</v>
      </c>
      <c r="E327" s="237" t="s">
        <v>19</v>
      </c>
      <c r="F327" s="238" t="s">
        <v>456</v>
      </c>
      <c r="G327" s="236"/>
      <c r="H327" s="237" t="s">
        <v>19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203</v>
      </c>
      <c r="AU327" s="244" t="s">
        <v>82</v>
      </c>
      <c r="AV327" s="13" t="s">
        <v>80</v>
      </c>
      <c r="AW327" s="13" t="s">
        <v>34</v>
      </c>
      <c r="AX327" s="13" t="s">
        <v>72</v>
      </c>
      <c r="AY327" s="244" t="s">
        <v>190</v>
      </c>
    </row>
    <row r="328" spans="1:51" s="13" customFormat="1" ht="12">
      <c r="A328" s="13"/>
      <c r="B328" s="235"/>
      <c r="C328" s="236"/>
      <c r="D328" s="228" t="s">
        <v>203</v>
      </c>
      <c r="E328" s="237" t="s">
        <v>19</v>
      </c>
      <c r="F328" s="238" t="s">
        <v>457</v>
      </c>
      <c r="G328" s="236"/>
      <c r="H328" s="237" t="s">
        <v>19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203</v>
      </c>
      <c r="AU328" s="244" t="s">
        <v>82</v>
      </c>
      <c r="AV328" s="13" t="s">
        <v>80</v>
      </c>
      <c r="AW328" s="13" t="s">
        <v>34</v>
      </c>
      <c r="AX328" s="13" t="s">
        <v>72</v>
      </c>
      <c r="AY328" s="244" t="s">
        <v>190</v>
      </c>
    </row>
    <row r="329" spans="1:51" s="14" customFormat="1" ht="12">
      <c r="A329" s="14"/>
      <c r="B329" s="245"/>
      <c r="C329" s="246"/>
      <c r="D329" s="228" t="s">
        <v>203</v>
      </c>
      <c r="E329" s="247" t="s">
        <v>19</v>
      </c>
      <c r="F329" s="248" t="s">
        <v>458</v>
      </c>
      <c r="G329" s="246"/>
      <c r="H329" s="249">
        <v>2.86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203</v>
      </c>
      <c r="AU329" s="255" t="s">
        <v>82</v>
      </c>
      <c r="AV329" s="14" t="s">
        <v>82</v>
      </c>
      <c r="AW329" s="14" t="s">
        <v>34</v>
      </c>
      <c r="AX329" s="14" t="s">
        <v>72</v>
      </c>
      <c r="AY329" s="255" t="s">
        <v>190</v>
      </c>
    </row>
    <row r="330" spans="1:51" s="13" customFormat="1" ht="12">
      <c r="A330" s="13"/>
      <c r="B330" s="235"/>
      <c r="C330" s="236"/>
      <c r="D330" s="228" t="s">
        <v>203</v>
      </c>
      <c r="E330" s="237" t="s">
        <v>19</v>
      </c>
      <c r="F330" s="238" t="s">
        <v>459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203</v>
      </c>
      <c r="AU330" s="244" t="s">
        <v>82</v>
      </c>
      <c r="AV330" s="13" t="s">
        <v>80</v>
      </c>
      <c r="AW330" s="13" t="s">
        <v>34</v>
      </c>
      <c r="AX330" s="13" t="s">
        <v>72</v>
      </c>
      <c r="AY330" s="244" t="s">
        <v>190</v>
      </c>
    </row>
    <row r="331" spans="1:51" s="14" customFormat="1" ht="12">
      <c r="A331" s="14"/>
      <c r="B331" s="245"/>
      <c r="C331" s="246"/>
      <c r="D331" s="228" t="s">
        <v>203</v>
      </c>
      <c r="E331" s="247" t="s">
        <v>19</v>
      </c>
      <c r="F331" s="248" t="s">
        <v>460</v>
      </c>
      <c r="G331" s="246"/>
      <c r="H331" s="249">
        <v>48.4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203</v>
      </c>
      <c r="AU331" s="255" t="s">
        <v>82</v>
      </c>
      <c r="AV331" s="14" t="s">
        <v>82</v>
      </c>
      <c r="AW331" s="14" t="s">
        <v>34</v>
      </c>
      <c r="AX331" s="14" t="s">
        <v>72</v>
      </c>
      <c r="AY331" s="255" t="s">
        <v>190</v>
      </c>
    </row>
    <row r="332" spans="1:51" s="15" customFormat="1" ht="12">
      <c r="A332" s="15"/>
      <c r="B332" s="256"/>
      <c r="C332" s="257"/>
      <c r="D332" s="228" t="s">
        <v>203</v>
      </c>
      <c r="E332" s="258" t="s">
        <v>19</v>
      </c>
      <c r="F332" s="259" t="s">
        <v>207</v>
      </c>
      <c r="G332" s="257"/>
      <c r="H332" s="260">
        <v>51.26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203</v>
      </c>
      <c r="AU332" s="266" t="s">
        <v>82</v>
      </c>
      <c r="AV332" s="15" t="s">
        <v>208</v>
      </c>
      <c r="AW332" s="15" t="s">
        <v>34</v>
      </c>
      <c r="AX332" s="15" t="s">
        <v>80</v>
      </c>
      <c r="AY332" s="266" t="s">
        <v>190</v>
      </c>
    </row>
    <row r="333" spans="1:65" s="2" customFormat="1" ht="16.5" customHeight="1">
      <c r="A333" s="40"/>
      <c r="B333" s="41"/>
      <c r="C333" s="215" t="s">
        <v>461</v>
      </c>
      <c r="D333" s="215" t="s">
        <v>192</v>
      </c>
      <c r="E333" s="216" t="s">
        <v>462</v>
      </c>
      <c r="F333" s="217" t="s">
        <v>463</v>
      </c>
      <c r="G333" s="218" t="s">
        <v>195</v>
      </c>
      <c r="H333" s="219">
        <v>2464</v>
      </c>
      <c r="I333" s="220"/>
      <c r="J333" s="221">
        <f>ROUND(I333*H333,2)</f>
        <v>0</v>
      </c>
      <c r="K333" s="217" t="s">
        <v>196</v>
      </c>
      <c r="L333" s="46"/>
      <c r="M333" s="222" t="s">
        <v>19</v>
      </c>
      <c r="N333" s="223" t="s">
        <v>43</v>
      </c>
      <c r="O333" s="86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208</v>
      </c>
      <c r="AT333" s="226" t="s">
        <v>192</v>
      </c>
      <c r="AU333" s="226" t="s">
        <v>82</v>
      </c>
      <c r="AY333" s="19" t="s">
        <v>190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80</v>
      </c>
      <c r="BK333" s="227">
        <f>ROUND(I333*H333,2)</f>
        <v>0</v>
      </c>
      <c r="BL333" s="19" t="s">
        <v>208</v>
      </c>
      <c r="BM333" s="226" t="s">
        <v>464</v>
      </c>
    </row>
    <row r="334" spans="1:47" s="2" customFormat="1" ht="12">
      <c r="A334" s="40"/>
      <c r="B334" s="41"/>
      <c r="C334" s="42"/>
      <c r="D334" s="228" t="s">
        <v>199</v>
      </c>
      <c r="E334" s="42"/>
      <c r="F334" s="229" t="s">
        <v>465</v>
      </c>
      <c r="G334" s="42"/>
      <c r="H334" s="42"/>
      <c r="I334" s="230"/>
      <c r="J334" s="42"/>
      <c r="K334" s="42"/>
      <c r="L334" s="46"/>
      <c r="M334" s="231"/>
      <c r="N334" s="232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199</v>
      </c>
      <c r="AU334" s="19" t="s">
        <v>82</v>
      </c>
    </row>
    <row r="335" spans="1:47" s="2" customFormat="1" ht="12">
      <c r="A335" s="40"/>
      <c r="B335" s="41"/>
      <c r="C335" s="42"/>
      <c r="D335" s="233" t="s">
        <v>201</v>
      </c>
      <c r="E335" s="42"/>
      <c r="F335" s="234" t="s">
        <v>466</v>
      </c>
      <c r="G335" s="42"/>
      <c r="H335" s="42"/>
      <c r="I335" s="230"/>
      <c r="J335" s="42"/>
      <c r="K335" s="42"/>
      <c r="L335" s="46"/>
      <c r="M335" s="231"/>
      <c r="N335" s="232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201</v>
      </c>
      <c r="AU335" s="19" t="s">
        <v>82</v>
      </c>
    </row>
    <row r="336" spans="1:51" s="13" customFormat="1" ht="12">
      <c r="A336" s="13"/>
      <c r="B336" s="235"/>
      <c r="C336" s="236"/>
      <c r="D336" s="228" t="s">
        <v>203</v>
      </c>
      <c r="E336" s="237" t="s">
        <v>19</v>
      </c>
      <c r="F336" s="238" t="s">
        <v>237</v>
      </c>
      <c r="G336" s="236"/>
      <c r="H336" s="237" t="s">
        <v>19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203</v>
      </c>
      <c r="AU336" s="244" t="s">
        <v>82</v>
      </c>
      <c r="AV336" s="13" t="s">
        <v>80</v>
      </c>
      <c r="AW336" s="13" t="s">
        <v>34</v>
      </c>
      <c r="AX336" s="13" t="s">
        <v>72</v>
      </c>
      <c r="AY336" s="244" t="s">
        <v>190</v>
      </c>
    </row>
    <row r="337" spans="1:51" s="14" customFormat="1" ht="12">
      <c r="A337" s="14"/>
      <c r="B337" s="245"/>
      <c r="C337" s="246"/>
      <c r="D337" s="228" t="s">
        <v>203</v>
      </c>
      <c r="E337" s="247" t="s">
        <v>19</v>
      </c>
      <c r="F337" s="248" t="s">
        <v>467</v>
      </c>
      <c r="G337" s="246"/>
      <c r="H337" s="249">
        <v>2464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203</v>
      </c>
      <c r="AU337" s="255" t="s">
        <v>82</v>
      </c>
      <c r="AV337" s="14" t="s">
        <v>82</v>
      </c>
      <c r="AW337" s="14" t="s">
        <v>34</v>
      </c>
      <c r="AX337" s="14" t="s">
        <v>72</v>
      </c>
      <c r="AY337" s="255" t="s">
        <v>190</v>
      </c>
    </row>
    <row r="338" spans="1:51" s="15" customFormat="1" ht="12">
      <c r="A338" s="15"/>
      <c r="B338" s="256"/>
      <c r="C338" s="257"/>
      <c r="D338" s="228" t="s">
        <v>203</v>
      </c>
      <c r="E338" s="258" t="s">
        <v>19</v>
      </c>
      <c r="F338" s="259" t="s">
        <v>207</v>
      </c>
      <c r="G338" s="257"/>
      <c r="H338" s="260">
        <v>2464</v>
      </c>
      <c r="I338" s="261"/>
      <c r="J338" s="257"/>
      <c r="K338" s="257"/>
      <c r="L338" s="262"/>
      <c r="M338" s="263"/>
      <c r="N338" s="264"/>
      <c r="O338" s="264"/>
      <c r="P338" s="264"/>
      <c r="Q338" s="264"/>
      <c r="R338" s="264"/>
      <c r="S338" s="264"/>
      <c r="T338" s="26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6" t="s">
        <v>203</v>
      </c>
      <c r="AU338" s="266" t="s">
        <v>82</v>
      </c>
      <c r="AV338" s="15" t="s">
        <v>208</v>
      </c>
      <c r="AW338" s="15" t="s">
        <v>34</v>
      </c>
      <c r="AX338" s="15" t="s">
        <v>80</v>
      </c>
      <c r="AY338" s="266" t="s">
        <v>190</v>
      </c>
    </row>
    <row r="339" spans="1:65" s="2" customFormat="1" ht="24.15" customHeight="1">
      <c r="A339" s="40"/>
      <c r="B339" s="41"/>
      <c r="C339" s="215" t="s">
        <v>468</v>
      </c>
      <c r="D339" s="215" t="s">
        <v>192</v>
      </c>
      <c r="E339" s="216" t="s">
        <v>469</v>
      </c>
      <c r="F339" s="217" t="s">
        <v>470</v>
      </c>
      <c r="G339" s="218" t="s">
        <v>195</v>
      </c>
      <c r="H339" s="219">
        <v>2572.4</v>
      </c>
      <c r="I339" s="220"/>
      <c r="J339" s="221">
        <f>ROUND(I339*H339,2)</f>
        <v>0</v>
      </c>
      <c r="K339" s="217" t="s">
        <v>196</v>
      </c>
      <c r="L339" s="46"/>
      <c r="M339" s="222" t="s">
        <v>19</v>
      </c>
      <c r="N339" s="223" t="s">
        <v>43</v>
      </c>
      <c r="O339" s="86"/>
      <c r="P339" s="224">
        <f>O339*H339</f>
        <v>0</v>
      </c>
      <c r="Q339" s="224">
        <v>0</v>
      </c>
      <c r="R339" s="224">
        <f>Q339*H339</f>
        <v>0</v>
      </c>
      <c r="S339" s="224">
        <v>0</v>
      </c>
      <c r="T339" s="22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6" t="s">
        <v>208</v>
      </c>
      <c r="AT339" s="226" t="s">
        <v>192</v>
      </c>
      <c r="AU339" s="226" t="s">
        <v>82</v>
      </c>
      <c r="AY339" s="19" t="s">
        <v>190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19" t="s">
        <v>80</v>
      </c>
      <c r="BK339" s="227">
        <f>ROUND(I339*H339,2)</f>
        <v>0</v>
      </c>
      <c r="BL339" s="19" t="s">
        <v>208</v>
      </c>
      <c r="BM339" s="226" t="s">
        <v>471</v>
      </c>
    </row>
    <row r="340" spans="1:47" s="2" customFormat="1" ht="12">
      <c r="A340" s="40"/>
      <c r="B340" s="41"/>
      <c r="C340" s="42"/>
      <c r="D340" s="228" t="s">
        <v>199</v>
      </c>
      <c r="E340" s="42"/>
      <c r="F340" s="229" t="s">
        <v>472</v>
      </c>
      <c r="G340" s="42"/>
      <c r="H340" s="42"/>
      <c r="I340" s="230"/>
      <c r="J340" s="42"/>
      <c r="K340" s="42"/>
      <c r="L340" s="46"/>
      <c r="M340" s="231"/>
      <c r="N340" s="232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199</v>
      </c>
      <c r="AU340" s="19" t="s">
        <v>82</v>
      </c>
    </row>
    <row r="341" spans="1:47" s="2" customFormat="1" ht="12">
      <c r="A341" s="40"/>
      <c r="B341" s="41"/>
      <c r="C341" s="42"/>
      <c r="D341" s="233" t="s">
        <v>201</v>
      </c>
      <c r="E341" s="42"/>
      <c r="F341" s="234" t="s">
        <v>473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201</v>
      </c>
      <c r="AU341" s="19" t="s">
        <v>82</v>
      </c>
    </row>
    <row r="342" spans="1:51" s="13" customFormat="1" ht="12">
      <c r="A342" s="13"/>
      <c r="B342" s="235"/>
      <c r="C342" s="236"/>
      <c r="D342" s="228" t="s">
        <v>203</v>
      </c>
      <c r="E342" s="237" t="s">
        <v>19</v>
      </c>
      <c r="F342" s="238" t="s">
        <v>237</v>
      </c>
      <c r="G342" s="236"/>
      <c r="H342" s="237" t="s">
        <v>19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203</v>
      </c>
      <c r="AU342" s="244" t="s">
        <v>82</v>
      </c>
      <c r="AV342" s="13" t="s">
        <v>80</v>
      </c>
      <c r="AW342" s="13" t="s">
        <v>34</v>
      </c>
      <c r="AX342" s="13" t="s">
        <v>72</v>
      </c>
      <c r="AY342" s="244" t="s">
        <v>190</v>
      </c>
    </row>
    <row r="343" spans="1:51" s="13" customFormat="1" ht="12">
      <c r="A343" s="13"/>
      <c r="B343" s="235"/>
      <c r="C343" s="236"/>
      <c r="D343" s="228" t="s">
        <v>203</v>
      </c>
      <c r="E343" s="237" t="s">
        <v>19</v>
      </c>
      <c r="F343" s="238" t="s">
        <v>474</v>
      </c>
      <c r="G343" s="236"/>
      <c r="H343" s="237" t="s">
        <v>19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203</v>
      </c>
      <c r="AU343" s="244" t="s">
        <v>82</v>
      </c>
      <c r="AV343" s="13" t="s">
        <v>80</v>
      </c>
      <c r="AW343" s="13" t="s">
        <v>34</v>
      </c>
      <c r="AX343" s="13" t="s">
        <v>72</v>
      </c>
      <c r="AY343" s="244" t="s">
        <v>190</v>
      </c>
    </row>
    <row r="344" spans="1:51" s="14" customFormat="1" ht="12">
      <c r="A344" s="14"/>
      <c r="B344" s="245"/>
      <c r="C344" s="246"/>
      <c r="D344" s="228" t="s">
        <v>203</v>
      </c>
      <c r="E344" s="247" t="s">
        <v>19</v>
      </c>
      <c r="F344" s="248" t="s">
        <v>408</v>
      </c>
      <c r="G344" s="246"/>
      <c r="H344" s="249">
        <v>2524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203</v>
      </c>
      <c r="AU344" s="255" t="s">
        <v>82</v>
      </c>
      <c r="AV344" s="14" t="s">
        <v>82</v>
      </c>
      <c r="AW344" s="14" t="s">
        <v>34</v>
      </c>
      <c r="AX344" s="14" t="s">
        <v>72</v>
      </c>
      <c r="AY344" s="255" t="s">
        <v>190</v>
      </c>
    </row>
    <row r="345" spans="1:51" s="14" customFormat="1" ht="12">
      <c r="A345" s="14"/>
      <c r="B345" s="245"/>
      <c r="C345" s="246"/>
      <c r="D345" s="228" t="s">
        <v>203</v>
      </c>
      <c r="E345" s="247" t="s">
        <v>19</v>
      </c>
      <c r="F345" s="248" t="s">
        <v>409</v>
      </c>
      <c r="G345" s="246"/>
      <c r="H345" s="249">
        <v>48.4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203</v>
      </c>
      <c r="AU345" s="255" t="s">
        <v>82</v>
      </c>
      <c r="AV345" s="14" t="s">
        <v>82</v>
      </c>
      <c r="AW345" s="14" t="s">
        <v>34</v>
      </c>
      <c r="AX345" s="14" t="s">
        <v>72</v>
      </c>
      <c r="AY345" s="255" t="s">
        <v>190</v>
      </c>
    </row>
    <row r="346" spans="1:51" s="15" customFormat="1" ht="12">
      <c r="A346" s="15"/>
      <c r="B346" s="256"/>
      <c r="C346" s="257"/>
      <c r="D346" s="228" t="s">
        <v>203</v>
      </c>
      <c r="E346" s="258" t="s">
        <v>19</v>
      </c>
      <c r="F346" s="259" t="s">
        <v>207</v>
      </c>
      <c r="G346" s="257"/>
      <c r="H346" s="260">
        <v>2572.4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6" t="s">
        <v>203</v>
      </c>
      <c r="AU346" s="266" t="s">
        <v>82</v>
      </c>
      <c r="AV346" s="15" t="s">
        <v>208</v>
      </c>
      <c r="AW346" s="15" t="s">
        <v>34</v>
      </c>
      <c r="AX346" s="15" t="s">
        <v>80</v>
      </c>
      <c r="AY346" s="266" t="s">
        <v>190</v>
      </c>
    </row>
    <row r="347" spans="1:63" s="12" customFormat="1" ht="22.8" customHeight="1">
      <c r="A347" s="12"/>
      <c r="B347" s="199"/>
      <c r="C347" s="200"/>
      <c r="D347" s="201" t="s">
        <v>71</v>
      </c>
      <c r="E347" s="213" t="s">
        <v>82</v>
      </c>
      <c r="F347" s="213" t="s">
        <v>475</v>
      </c>
      <c r="G347" s="200"/>
      <c r="H347" s="200"/>
      <c r="I347" s="203"/>
      <c r="J347" s="214">
        <f>BK347</f>
        <v>0</v>
      </c>
      <c r="K347" s="200"/>
      <c r="L347" s="205"/>
      <c r="M347" s="206"/>
      <c r="N347" s="207"/>
      <c r="O347" s="207"/>
      <c r="P347" s="208">
        <f>SUM(P348:P397)</f>
        <v>0</v>
      </c>
      <c r="Q347" s="207"/>
      <c r="R347" s="208">
        <f>SUM(R348:R397)</f>
        <v>1537.95953532</v>
      </c>
      <c r="S347" s="207"/>
      <c r="T347" s="209">
        <f>SUM(T348:T397)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0" t="s">
        <v>80</v>
      </c>
      <c r="AT347" s="211" t="s">
        <v>71</v>
      </c>
      <c r="AU347" s="211" t="s">
        <v>80</v>
      </c>
      <c r="AY347" s="210" t="s">
        <v>190</v>
      </c>
      <c r="BK347" s="212">
        <f>SUM(BK348:BK397)</f>
        <v>0</v>
      </c>
    </row>
    <row r="348" spans="1:65" s="2" customFormat="1" ht="24.15" customHeight="1">
      <c r="A348" s="40"/>
      <c r="B348" s="41"/>
      <c r="C348" s="215" t="s">
        <v>476</v>
      </c>
      <c r="D348" s="215" t="s">
        <v>192</v>
      </c>
      <c r="E348" s="216" t="s">
        <v>477</v>
      </c>
      <c r="F348" s="217" t="s">
        <v>478</v>
      </c>
      <c r="G348" s="218" t="s">
        <v>222</v>
      </c>
      <c r="H348" s="219">
        <v>711.6</v>
      </c>
      <c r="I348" s="220"/>
      <c r="J348" s="221">
        <f>ROUND(I348*H348,2)</f>
        <v>0</v>
      </c>
      <c r="K348" s="217" t="s">
        <v>196</v>
      </c>
      <c r="L348" s="46"/>
      <c r="M348" s="222" t="s">
        <v>19</v>
      </c>
      <c r="N348" s="223" t="s">
        <v>43</v>
      </c>
      <c r="O348" s="86"/>
      <c r="P348" s="224">
        <f>O348*H348</f>
        <v>0</v>
      </c>
      <c r="Q348" s="224">
        <v>2.16</v>
      </c>
      <c r="R348" s="224">
        <f>Q348*H348</f>
        <v>1537.056</v>
      </c>
      <c r="S348" s="224">
        <v>0</v>
      </c>
      <c r="T348" s="22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6" t="s">
        <v>208</v>
      </c>
      <c r="AT348" s="226" t="s">
        <v>192</v>
      </c>
      <c r="AU348" s="226" t="s">
        <v>82</v>
      </c>
      <c r="AY348" s="19" t="s">
        <v>190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80</v>
      </c>
      <c r="BK348" s="227">
        <f>ROUND(I348*H348,2)</f>
        <v>0</v>
      </c>
      <c r="BL348" s="19" t="s">
        <v>208</v>
      </c>
      <c r="BM348" s="226" t="s">
        <v>479</v>
      </c>
    </row>
    <row r="349" spans="1:47" s="2" customFormat="1" ht="12">
      <c r="A349" s="40"/>
      <c r="B349" s="41"/>
      <c r="C349" s="42"/>
      <c r="D349" s="228" t="s">
        <v>199</v>
      </c>
      <c r="E349" s="42"/>
      <c r="F349" s="229" t="s">
        <v>480</v>
      </c>
      <c r="G349" s="42"/>
      <c r="H349" s="42"/>
      <c r="I349" s="230"/>
      <c r="J349" s="42"/>
      <c r="K349" s="42"/>
      <c r="L349" s="46"/>
      <c r="M349" s="231"/>
      <c r="N349" s="232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199</v>
      </c>
      <c r="AU349" s="19" t="s">
        <v>82</v>
      </c>
    </row>
    <row r="350" spans="1:47" s="2" customFormat="1" ht="12">
      <c r="A350" s="40"/>
      <c r="B350" s="41"/>
      <c r="C350" s="42"/>
      <c r="D350" s="233" t="s">
        <v>201</v>
      </c>
      <c r="E350" s="42"/>
      <c r="F350" s="234" t="s">
        <v>481</v>
      </c>
      <c r="G350" s="42"/>
      <c r="H350" s="42"/>
      <c r="I350" s="230"/>
      <c r="J350" s="42"/>
      <c r="K350" s="42"/>
      <c r="L350" s="46"/>
      <c r="M350" s="231"/>
      <c r="N350" s="23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201</v>
      </c>
      <c r="AU350" s="19" t="s">
        <v>82</v>
      </c>
    </row>
    <row r="351" spans="1:51" s="13" customFormat="1" ht="12">
      <c r="A351" s="13"/>
      <c r="B351" s="235"/>
      <c r="C351" s="236"/>
      <c r="D351" s="228" t="s">
        <v>203</v>
      </c>
      <c r="E351" s="237" t="s">
        <v>19</v>
      </c>
      <c r="F351" s="238" t="s">
        <v>237</v>
      </c>
      <c r="G351" s="236"/>
      <c r="H351" s="237" t="s">
        <v>19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203</v>
      </c>
      <c r="AU351" s="244" t="s">
        <v>82</v>
      </c>
      <c r="AV351" s="13" t="s">
        <v>80</v>
      </c>
      <c r="AW351" s="13" t="s">
        <v>34</v>
      </c>
      <c r="AX351" s="13" t="s">
        <v>72</v>
      </c>
      <c r="AY351" s="244" t="s">
        <v>190</v>
      </c>
    </row>
    <row r="352" spans="1:51" s="13" customFormat="1" ht="12">
      <c r="A352" s="13"/>
      <c r="B352" s="235"/>
      <c r="C352" s="236"/>
      <c r="D352" s="228" t="s">
        <v>203</v>
      </c>
      <c r="E352" s="237" t="s">
        <v>19</v>
      </c>
      <c r="F352" s="238" t="s">
        <v>482</v>
      </c>
      <c r="G352" s="236"/>
      <c r="H352" s="237" t="s">
        <v>19</v>
      </c>
      <c r="I352" s="239"/>
      <c r="J352" s="236"/>
      <c r="K352" s="236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203</v>
      </c>
      <c r="AU352" s="244" t="s">
        <v>82</v>
      </c>
      <c r="AV352" s="13" t="s">
        <v>80</v>
      </c>
      <c r="AW352" s="13" t="s">
        <v>34</v>
      </c>
      <c r="AX352" s="13" t="s">
        <v>72</v>
      </c>
      <c r="AY352" s="244" t="s">
        <v>190</v>
      </c>
    </row>
    <row r="353" spans="1:51" s="14" customFormat="1" ht="12">
      <c r="A353" s="14"/>
      <c r="B353" s="245"/>
      <c r="C353" s="246"/>
      <c r="D353" s="228" t="s">
        <v>203</v>
      </c>
      <c r="E353" s="247" t="s">
        <v>19</v>
      </c>
      <c r="F353" s="248" t="s">
        <v>241</v>
      </c>
      <c r="G353" s="246"/>
      <c r="H353" s="249">
        <v>53.6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5" t="s">
        <v>203</v>
      </c>
      <c r="AU353" s="255" t="s">
        <v>82</v>
      </c>
      <c r="AV353" s="14" t="s">
        <v>82</v>
      </c>
      <c r="AW353" s="14" t="s">
        <v>34</v>
      </c>
      <c r="AX353" s="14" t="s">
        <v>72</v>
      </c>
      <c r="AY353" s="255" t="s">
        <v>190</v>
      </c>
    </row>
    <row r="354" spans="1:51" s="14" customFormat="1" ht="12">
      <c r="A354" s="14"/>
      <c r="B354" s="245"/>
      <c r="C354" s="246"/>
      <c r="D354" s="228" t="s">
        <v>203</v>
      </c>
      <c r="E354" s="247" t="s">
        <v>19</v>
      </c>
      <c r="F354" s="248" t="s">
        <v>242</v>
      </c>
      <c r="G354" s="246"/>
      <c r="H354" s="249">
        <v>232.96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203</v>
      </c>
      <c r="AU354" s="255" t="s">
        <v>82</v>
      </c>
      <c r="AV354" s="14" t="s">
        <v>82</v>
      </c>
      <c r="AW354" s="14" t="s">
        <v>34</v>
      </c>
      <c r="AX354" s="14" t="s">
        <v>72</v>
      </c>
      <c r="AY354" s="255" t="s">
        <v>190</v>
      </c>
    </row>
    <row r="355" spans="1:51" s="14" customFormat="1" ht="12">
      <c r="A355" s="14"/>
      <c r="B355" s="245"/>
      <c r="C355" s="246"/>
      <c r="D355" s="228" t="s">
        <v>203</v>
      </c>
      <c r="E355" s="247" t="s">
        <v>19</v>
      </c>
      <c r="F355" s="248" t="s">
        <v>243</v>
      </c>
      <c r="G355" s="246"/>
      <c r="H355" s="249">
        <v>38.64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203</v>
      </c>
      <c r="AU355" s="255" t="s">
        <v>82</v>
      </c>
      <c r="AV355" s="14" t="s">
        <v>82</v>
      </c>
      <c r="AW355" s="14" t="s">
        <v>34</v>
      </c>
      <c r="AX355" s="14" t="s">
        <v>72</v>
      </c>
      <c r="AY355" s="255" t="s">
        <v>190</v>
      </c>
    </row>
    <row r="356" spans="1:51" s="14" customFormat="1" ht="12">
      <c r="A356" s="14"/>
      <c r="B356" s="245"/>
      <c r="C356" s="246"/>
      <c r="D356" s="228" t="s">
        <v>203</v>
      </c>
      <c r="E356" s="247" t="s">
        <v>19</v>
      </c>
      <c r="F356" s="248" t="s">
        <v>244</v>
      </c>
      <c r="G356" s="246"/>
      <c r="H356" s="249">
        <v>366.24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203</v>
      </c>
      <c r="AU356" s="255" t="s">
        <v>82</v>
      </c>
      <c r="AV356" s="14" t="s">
        <v>82</v>
      </c>
      <c r="AW356" s="14" t="s">
        <v>34</v>
      </c>
      <c r="AX356" s="14" t="s">
        <v>72</v>
      </c>
      <c r="AY356" s="255" t="s">
        <v>190</v>
      </c>
    </row>
    <row r="357" spans="1:51" s="14" customFormat="1" ht="12">
      <c r="A357" s="14"/>
      <c r="B357" s="245"/>
      <c r="C357" s="246"/>
      <c r="D357" s="228" t="s">
        <v>203</v>
      </c>
      <c r="E357" s="247" t="s">
        <v>19</v>
      </c>
      <c r="F357" s="248" t="s">
        <v>245</v>
      </c>
      <c r="G357" s="246"/>
      <c r="H357" s="249">
        <v>20.16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203</v>
      </c>
      <c r="AU357" s="255" t="s">
        <v>82</v>
      </c>
      <c r="AV357" s="14" t="s">
        <v>82</v>
      </c>
      <c r="AW357" s="14" t="s">
        <v>34</v>
      </c>
      <c r="AX357" s="14" t="s">
        <v>72</v>
      </c>
      <c r="AY357" s="255" t="s">
        <v>190</v>
      </c>
    </row>
    <row r="358" spans="1:51" s="15" customFormat="1" ht="12">
      <c r="A358" s="15"/>
      <c r="B358" s="256"/>
      <c r="C358" s="257"/>
      <c r="D358" s="228" t="s">
        <v>203</v>
      </c>
      <c r="E358" s="258" t="s">
        <v>19</v>
      </c>
      <c r="F358" s="259" t="s">
        <v>207</v>
      </c>
      <c r="G358" s="257"/>
      <c r="H358" s="260">
        <v>711.6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6" t="s">
        <v>203</v>
      </c>
      <c r="AU358" s="266" t="s">
        <v>82</v>
      </c>
      <c r="AV358" s="15" t="s">
        <v>208</v>
      </c>
      <c r="AW358" s="15" t="s">
        <v>34</v>
      </c>
      <c r="AX358" s="15" t="s">
        <v>80</v>
      </c>
      <c r="AY358" s="266" t="s">
        <v>190</v>
      </c>
    </row>
    <row r="359" spans="1:65" s="2" customFormat="1" ht="24.15" customHeight="1">
      <c r="A359" s="40"/>
      <c r="B359" s="41"/>
      <c r="C359" s="215" t="s">
        <v>483</v>
      </c>
      <c r="D359" s="215" t="s">
        <v>192</v>
      </c>
      <c r="E359" s="216" t="s">
        <v>484</v>
      </c>
      <c r="F359" s="217" t="s">
        <v>485</v>
      </c>
      <c r="G359" s="218" t="s">
        <v>222</v>
      </c>
      <c r="H359" s="219">
        <v>12.04</v>
      </c>
      <c r="I359" s="220"/>
      <c r="J359" s="221">
        <f>ROUND(I359*H359,2)</f>
        <v>0</v>
      </c>
      <c r="K359" s="217" t="s">
        <v>196</v>
      </c>
      <c r="L359" s="46"/>
      <c r="M359" s="222" t="s">
        <v>19</v>
      </c>
      <c r="N359" s="223" t="s">
        <v>43</v>
      </c>
      <c r="O359" s="86"/>
      <c r="P359" s="224">
        <f>O359*H359</f>
        <v>0</v>
      </c>
      <c r="Q359" s="224">
        <v>0</v>
      </c>
      <c r="R359" s="224">
        <f>Q359*H359</f>
        <v>0</v>
      </c>
      <c r="S359" s="224">
        <v>0</v>
      </c>
      <c r="T359" s="22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6" t="s">
        <v>208</v>
      </c>
      <c r="AT359" s="226" t="s">
        <v>192</v>
      </c>
      <c r="AU359" s="226" t="s">
        <v>82</v>
      </c>
      <c r="AY359" s="19" t="s">
        <v>190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80</v>
      </c>
      <c r="BK359" s="227">
        <f>ROUND(I359*H359,2)</f>
        <v>0</v>
      </c>
      <c r="BL359" s="19" t="s">
        <v>208</v>
      </c>
      <c r="BM359" s="226" t="s">
        <v>486</v>
      </c>
    </row>
    <row r="360" spans="1:47" s="2" customFormat="1" ht="12">
      <c r="A360" s="40"/>
      <c r="B360" s="41"/>
      <c r="C360" s="42"/>
      <c r="D360" s="228" t="s">
        <v>199</v>
      </c>
      <c r="E360" s="42"/>
      <c r="F360" s="229" t="s">
        <v>487</v>
      </c>
      <c r="G360" s="42"/>
      <c r="H360" s="42"/>
      <c r="I360" s="230"/>
      <c r="J360" s="42"/>
      <c r="K360" s="42"/>
      <c r="L360" s="46"/>
      <c r="M360" s="231"/>
      <c r="N360" s="23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199</v>
      </c>
      <c r="AU360" s="19" t="s">
        <v>82</v>
      </c>
    </row>
    <row r="361" spans="1:47" s="2" customFormat="1" ht="12">
      <c r="A361" s="40"/>
      <c r="B361" s="41"/>
      <c r="C361" s="42"/>
      <c r="D361" s="233" t="s">
        <v>201</v>
      </c>
      <c r="E361" s="42"/>
      <c r="F361" s="234" t="s">
        <v>488</v>
      </c>
      <c r="G361" s="42"/>
      <c r="H361" s="42"/>
      <c r="I361" s="230"/>
      <c r="J361" s="42"/>
      <c r="K361" s="42"/>
      <c r="L361" s="46"/>
      <c r="M361" s="231"/>
      <c r="N361" s="232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201</v>
      </c>
      <c r="AU361" s="19" t="s">
        <v>82</v>
      </c>
    </row>
    <row r="362" spans="1:51" s="13" customFormat="1" ht="12">
      <c r="A362" s="13"/>
      <c r="B362" s="235"/>
      <c r="C362" s="236"/>
      <c r="D362" s="228" t="s">
        <v>203</v>
      </c>
      <c r="E362" s="237" t="s">
        <v>19</v>
      </c>
      <c r="F362" s="238" t="s">
        <v>270</v>
      </c>
      <c r="G362" s="236"/>
      <c r="H362" s="237" t="s">
        <v>19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203</v>
      </c>
      <c r="AU362" s="244" t="s">
        <v>82</v>
      </c>
      <c r="AV362" s="13" t="s">
        <v>80</v>
      </c>
      <c r="AW362" s="13" t="s">
        <v>34</v>
      </c>
      <c r="AX362" s="13" t="s">
        <v>72</v>
      </c>
      <c r="AY362" s="244" t="s">
        <v>190</v>
      </c>
    </row>
    <row r="363" spans="1:51" s="13" customFormat="1" ht="12">
      <c r="A363" s="13"/>
      <c r="B363" s="235"/>
      <c r="C363" s="236"/>
      <c r="D363" s="228" t="s">
        <v>203</v>
      </c>
      <c r="E363" s="237" t="s">
        <v>19</v>
      </c>
      <c r="F363" s="238" t="s">
        <v>489</v>
      </c>
      <c r="G363" s="236"/>
      <c r="H363" s="237" t="s">
        <v>19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203</v>
      </c>
      <c r="AU363" s="244" t="s">
        <v>82</v>
      </c>
      <c r="AV363" s="13" t="s">
        <v>80</v>
      </c>
      <c r="AW363" s="13" t="s">
        <v>34</v>
      </c>
      <c r="AX363" s="13" t="s">
        <v>72</v>
      </c>
      <c r="AY363" s="244" t="s">
        <v>190</v>
      </c>
    </row>
    <row r="364" spans="1:51" s="14" customFormat="1" ht="12">
      <c r="A364" s="14"/>
      <c r="B364" s="245"/>
      <c r="C364" s="246"/>
      <c r="D364" s="228" t="s">
        <v>203</v>
      </c>
      <c r="E364" s="247" t="s">
        <v>19</v>
      </c>
      <c r="F364" s="248" t="s">
        <v>490</v>
      </c>
      <c r="G364" s="246"/>
      <c r="H364" s="249">
        <v>8.307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203</v>
      </c>
      <c r="AU364" s="255" t="s">
        <v>82</v>
      </c>
      <c r="AV364" s="14" t="s">
        <v>82</v>
      </c>
      <c r="AW364" s="14" t="s">
        <v>34</v>
      </c>
      <c r="AX364" s="14" t="s">
        <v>72</v>
      </c>
      <c r="AY364" s="255" t="s">
        <v>190</v>
      </c>
    </row>
    <row r="365" spans="1:51" s="14" customFormat="1" ht="12">
      <c r="A365" s="14"/>
      <c r="B365" s="245"/>
      <c r="C365" s="246"/>
      <c r="D365" s="228" t="s">
        <v>203</v>
      </c>
      <c r="E365" s="247" t="s">
        <v>19</v>
      </c>
      <c r="F365" s="248" t="s">
        <v>491</v>
      </c>
      <c r="G365" s="246"/>
      <c r="H365" s="249">
        <v>3.348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203</v>
      </c>
      <c r="AU365" s="255" t="s">
        <v>82</v>
      </c>
      <c r="AV365" s="14" t="s">
        <v>82</v>
      </c>
      <c r="AW365" s="14" t="s">
        <v>34</v>
      </c>
      <c r="AX365" s="14" t="s">
        <v>72</v>
      </c>
      <c r="AY365" s="255" t="s">
        <v>190</v>
      </c>
    </row>
    <row r="366" spans="1:51" s="14" customFormat="1" ht="12">
      <c r="A366" s="14"/>
      <c r="B366" s="245"/>
      <c r="C366" s="246"/>
      <c r="D366" s="228" t="s">
        <v>203</v>
      </c>
      <c r="E366" s="247" t="s">
        <v>19</v>
      </c>
      <c r="F366" s="248" t="s">
        <v>492</v>
      </c>
      <c r="G366" s="246"/>
      <c r="H366" s="249">
        <v>0.385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203</v>
      </c>
      <c r="AU366" s="255" t="s">
        <v>82</v>
      </c>
      <c r="AV366" s="14" t="s">
        <v>82</v>
      </c>
      <c r="AW366" s="14" t="s">
        <v>34</v>
      </c>
      <c r="AX366" s="14" t="s">
        <v>72</v>
      </c>
      <c r="AY366" s="255" t="s">
        <v>190</v>
      </c>
    </row>
    <row r="367" spans="1:51" s="15" customFormat="1" ht="12">
      <c r="A367" s="15"/>
      <c r="B367" s="256"/>
      <c r="C367" s="257"/>
      <c r="D367" s="228" t="s">
        <v>203</v>
      </c>
      <c r="E367" s="258" t="s">
        <v>19</v>
      </c>
      <c r="F367" s="259" t="s">
        <v>207</v>
      </c>
      <c r="G367" s="257"/>
      <c r="H367" s="260">
        <v>12.04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6" t="s">
        <v>203</v>
      </c>
      <c r="AU367" s="266" t="s">
        <v>82</v>
      </c>
      <c r="AV367" s="15" t="s">
        <v>208</v>
      </c>
      <c r="AW367" s="15" t="s">
        <v>34</v>
      </c>
      <c r="AX367" s="15" t="s">
        <v>80</v>
      </c>
      <c r="AY367" s="266" t="s">
        <v>190</v>
      </c>
    </row>
    <row r="368" spans="1:65" s="2" customFormat="1" ht="16.5" customHeight="1">
      <c r="A368" s="40"/>
      <c r="B368" s="41"/>
      <c r="C368" s="215" t="s">
        <v>493</v>
      </c>
      <c r="D368" s="215" t="s">
        <v>192</v>
      </c>
      <c r="E368" s="216" t="s">
        <v>494</v>
      </c>
      <c r="F368" s="217" t="s">
        <v>495</v>
      </c>
      <c r="G368" s="218" t="s">
        <v>195</v>
      </c>
      <c r="H368" s="219">
        <v>59.22</v>
      </c>
      <c r="I368" s="220"/>
      <c r="J368" s="221">
        <f>ROUND(I368*H368,2)</f>
        <v>0</v>
      </c>
      <c r="K368" s="217" t="s">
        <v>196</v>
      </c>
      <c r="L368" s="46"/>
      <c r="M368" s="222" t="s">
        <v>19</v>
      </c>
      <c r="N368" s="223" t="s">
        <v>43</v>
      </c>
      <c r="O368" s="86"/>
      <c r="P368" s="224">
        <f>O368*H368</f>
        <v>0</v>
      </c>
      <c r="Q368" s="224">
        <v>0.0013</v>
      </c>
      <c r="R368" s="224">
        <f>Q368*H368</f>
        <v>0.076986</v>
      </c>
      <c r="S368" s="224">
        <v>0</v>
      </c>
      <c r="T368" s="22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6" t="s">
        <v>208</v>
      </c>
      <c r="AT368" s="226" t="s">
        <v>192</v>
      </c>
      <c r="AU368" s="226" t="s">
        <v>82</v>
      </c>
      <c r="AY368" s="19" t="s">
        <v>190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9" t="s">
        <v>80</v>
      </c>
      <c r="BK368" s="227">
        <f>ROUND(I368*H368,2)</f>
        <v>0</v>
      </c>
      <c r="BL368" s="19" t="s">
        <v>208</v>
      </c>
      <c r="BM368" s="226" t="s">
        <v>496</v>
      </c>
    </row>
    <row r="369" spans="1:47" s="2" customFormat="1" ht="12">
      <c r="A369" s="40"/>
      <c r="B369" s="41"/>
      <c r="C369" s="42"/>
      <c r="D369" s="228" t="s">
        <v>199</v>
      </c>
      <c r="E369" s="42"/>
      <c r="F369" s="229" t="s">
        <v>497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199</v>
      </c>
      <c r="AU369" s="19" t="s">
        <v>82</v>
      </c>
    </row>
    <row r="370" spans="1:47" s="2" customFormat="1" ht="12">
      <c r="A370" s="40"/>
      <c r="B370" s="41"/>
      <c r="C370" s="42"/>
      <c r="D370" s="233" t="s">
        <v>201</v>
      </c>
      <c r="E370" s="42"/>
      <c r="F370" s="234" t="s">
        <v>498</v>
      </c>
      <c r="G370" s="42"/>
      <c r="H370" s="42"/>
      <c r="I370" s="230"/>
      <c r="J370" s="42"/>
      <c r="K370" s="42"/>
      <c r="L370" s="46"/>
      <c r="M370" s="231"/>
      <c r="N370" s="232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201</v>
      </c>
      <c r="AU370" s="19" t="s">
        <v>82</v>
      </c>
    </row>
    <row r="371" spans="1:51" s="13" customFormat="1" ht="12">
      <c r="A371" s="13"/>
      <c r="B371" s="235"/>
      <c r="C371" s="236"/>
      <c r="D371" s="228" t="s">
        <v>203</v>
      </c>
      <c r="E371" s="237" t="s">
        <v>19</v>
      </c>
      <c r="F371" s="238" t="s">
        <v>270</v>
      </c>
      <c r="G371" s="236"/>
      <c r="H371" s="237" t="s">
        <v>19</v>
      </c>
      <c r="I371" s="239"/>
      <c r="J371" s="236"/>
      <c r="K371" s="236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203</v>
      </c>
      <c r="AU371" s="244" t="s">
        <v>82</v>
      </c>
      <c r="AV371" s="13" t="s">
        <v>80</v>
      </c>
      <c r="AW371" s="13" t="s">
        <v>34</v>
      </c>
      <c r="AX371" s="13" t="s">
        <v>72</v>
      </c>
      <c r="AY371" s="244" t="s">
        <v>190</v>
      </c>
    </row>
    <row r="372" spans="1:51" s="13" customFormat="1" ht="12">
      <c r="A372" s="13"/>
      <c r="B372" s="235"/>
      <c r="C372" s="236"/>
      <c r="D372" s="228" t="s">
        <v>203</v>
      </c>
      <c r="E372" s="237" t="s">
        <v>19</v>
      </c>
      <c r="F372" s="238" t="s">
        <v>499</v>
      </c>
      <c r="G372" s="236"/>
      <c r="H372" s="237" t="s">
        <v>19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203</v>
      </c>
      <c r="AU372" s="244" t="s">
        <v>82</v>
      </c>
      <c r="AV372" s="13" t="s">
        <v>80</v>
      </c>
      <c r="AW372" s="13" t="s">
        <v>34</v>
      </c>
      <c r="AX372" s="13" t="s">
        <v>72</v>
      </c>
      <c r="AY372" s="244" t="s">
        <v>190</v>
      </c>
    </row>
    <row r="373" spans="1:51" s="14" customFormat="1" ht="12">
      <c r="A373" s="14"/>
      <c r="B373" s="245"/>
      <c r="C373" s="246"/>
      <c r="D373" s="228" t="s">
        <v>203</v>
      </c>
      <c r="E373" s="247" t="s">
        <v>19</v>
      </c>
      <c r="F373" s="248" t="s">
        <v>500</v>
      </c>
      <c r="G373" s="246"/>
      <c r="H373" s="249">
        <v>39.78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203</v>
      </c>
      <c r="AU373" s="255" t="s">
        <v>82</v>
      </c>
      <c r="AV373" s="14" t="s">
        <v>82</v>
      </c>
      <c r="AW373" s="14" t="s">
        <v>34</v>
      </c>
      <c r="AX373" s="14" t="s">
        <v>72</v>
      </c>
      <c r="AY373" s="255" t="s">
        <v>190</v>
      </c>
    </row>
    <row r="374" spans="1:51" s="14" customFormat="1" ht="12">
      <c r="A374" s="14"/>
      <c r="B374" s="245"/>
      <c r="C374" s="246"/>
      <c r="D374" s="228" t="s">
        <v>203</v>
      </c>
      <c r="E374" s="247" t="s">
        <v>19</v>
      </c>
      <c r="F374" s="248" t="s">
        <v>501</v>
      </c>
      <c r="G374" s="246"/>
      <c r="H374" s="249">
        <v>2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203</v>
      </c>
      <c r="AU374" s="255" t="s">
        <v>82</v>
      </c>
      <c r="AV374" s="14" t="s">
        <v>82</v>
      </c>
      <c r="AW374" s="14" t="s">
        <v>34</v>
      </c>
      <c r="AX374" s="14" t="s">
        <v>72</v>
      </c>
      <c r="AY374" s="255" t="s">
        <v>190</v>
      </c>
    </row>
    <row r="375" spans="1:51" s="14" customFormat="1" ht="12">
      <c r="A375" s="14"/>
      <c r="B375" s="245"/>
      <c r="C375" s="246"/>
      <c r="D375" s="228" t="s">
        <v>203</v>
      </c>
      <c r="E375" s="247" t="s">
        <v>19</v>
      </c>
      <c r="F375" s="248" t="s">
        <v>502</v>
      </c>
      <c r="G375" s="246"/>
      <c r="H375" s="249">
        <v>5.04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203</v>
      </c>
      <c r="AU375" s="255" t="s">
        <v>82</v>
      </c>
      <c r="AV375" s="14" t="s">
        <v>82</v>
      </c>
      <c r="AW375" s="14" t="s">
        <v>34</v>
      </c>
      <c r="AX375" s="14" t="s">
        <v>72</v>
      </c>
      <c r="AY375" s="255" t="s">
        <v>190</v>
      </c>
    </row>
    <row r="376" spans="1:51" s="14" customFormat="1" ht="12">
      <c r="A376" s="14"/>
      <c r="B376" s="245"/>
      <c r="C376" s="246"/>
      <c r="D376" s="228" t="s">
        <v>203</v>
      </c>
      <c r="E376" s="247" t="s">
        <v>19</v>
      </c>
      <c r="F376" s="248" t="s">
        <v>503</v>
      </c>
      <c r="G376" s="246"/>
      <c r="H376" s="249">
        <v>12.4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203</v>
      </c>
      <c r="AU376" s="255" t="s">
        <v>82</v>
      </c>
      <c r="AV376" s="14" t="s">
        <v>82</v>
      </c>
      <c r="AW376" s="14" t="s">
        <v>34</v>
      </c>
      <c r="AX376" s="14" t="s">
        <v>72</v>
      </c>
      <c r="AY376" s="255" t="s">
        <v>190</v>
      </c>
    </row>
    <row r="377" spans="1:51" s="15" customFormat="1" ht="12">
      <c r="A377" s="15"/>
      <c r="B377" s="256"/>
      <c r="C377" s="257"/>
      <c r="D377" s="228" t="s">
        <v>203</v>
      </c>
      <c r="E377" s="258" t="s">
        <v>19</v>
      </c>
      <c r="F377" s="259" t="s">
        <v>207</v>
      </c>
      <c r="G377" s="257"/>
      <c r="H377" s="260">
        <v>59.22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6" t="s">
        <v>203</v>
      </c>
      <c r="AU377" s="266" t="s">
        <v>82</v>
      </c>
      <c r="AV377" s="15" t="s">
        <v>208</v>
      </c>
      <c r="AW377" s="15" t="s">
        <v>34</v>
      </c>
      <c r="AX377" s="15" t="s">
        <v>80</v>
      </c>
      <c r="AY377" s="266" t="s">
        <v>190</v>
      </c>
    </row>
    <row r="378" spans="1:65" s="2" customFormat="1" ht="16.5" customHeight="1">
      <c r="A378" s="40"/>
      <c r="B378" s="41"/>
      <c r="C378" s="215" t="s">
        <v>504</v>
      </c>
      <c r="D378" s="215" t="s">
        <v>192</v>
      </c>
      <c r="E378" s="216" t="s">
        <v>505</v>
      </c>
      <c r="F378" s="217" t="s">
        <v>506</v>
      </c>
      <c r="G378" s="218" t="s">
        <v>195</v>
      </c>
      <c r="H378" s="219">
        <v>59.22</v>
      </c>
      <c r="I378" s="220"/>
      <c r="J378" s="221">
        <f>ROUND(I378*H378,2)</f>
        <v>0</v>
      </c>
      <c r="K378" s="217" t="s">
        <v>196</v>
      </c>
      <c r="L378" s="46"/>
      <c r="M378" s="222" t="s">
        <v>19</v>
      </c>
      <c r="N378" s="223" t="s">
        <v>43</v>
      </c>
      <c r="O378" s="86"/>
      <c r="P378" s="224">
        <f>O378*H378</f>
        <v>0</v>
      </c>
      <c r="Q378" s="224">
        <v>4E-05</v>
      </c>
      <c r="R378" s="224">
        <f>Q378*H378</f>
        <v>0.0023688000000000003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208</v>
      </c>
      <c r="AT378" s="226" t="s">
        <v>192</v>
      </c>
      <c r="AU378" s="226" t="s">
        <v>82</v>
      </c>
      <c r="AY378" s="19" t="s">
        <v>190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80</v>
      </c>
      <c r="BK378" s="227">
        <f>ROUND(I378*H378,2)</f>
        <v>0</v>
      </c>
      <c r="BL378" s="19" t="s">
        <v>208</v>
      </c>
      <c r="BM378" s="226" t="s">
        <v>507</v>
      </c>
    </row>
    <row r="379" spans="1:47" s="2" customFormat="1" ht="12">
      <c r="A379" s="40"/>
      <c r="B379" s="41"/>
      <c r="C379" s="42"/>
      <c r="D379" s="228" t="s">
        <v>199</v>
      </c>
      <c r="E379" s="42"/>
      <c r="F379" s="229" t="s">
        <v>508</v>
      </c>
      <c r="G379" s="42"/>
      <c r="H379" s="42"/>
      <c r="I379" s="230"/>
      <c r="J379" s="42"/>
      <c r="K379" s="42"/>
      <c r="L379" s="46"/>
      <c r="M379" s="231"/>
      <c r="N379" s="232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199</v>
      </c>
      <c r="AU379" s="19" t="s">
        <v>82</v>
      </c>
    </row>
    <row r="380" spans="1:47" s="2" customFormat="1" ht="12">
      <c r="A380" s="40"/>
      <c r="B380" s="41"/>
      <c r="C380" s="42"/>
      <c r="D380" s="233" t="s">
        <v>201</v>
      </c>
      <c r="E380" s="42"/>
      <c r="F380" s="234" t="s">
        <v>509</v>
      </c>
      <c r="G380" s="42"/>
      <c r="H380" s="42"/>
      <c r="I380" s="230"/>
      <c r="J380" s="42"/>
      <c r="K380" s="42"/>
      <c r="L380" s="46"/>
      <c r="M380" s="231"/>
      <c r="N380" s="232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201</v>
      </c>
      <c r="AU380" s="19" t="s">
        <v>82</v>
      </c>
    </row>
    <row r="381" spans="1:51" s="13" customFormat="1" ht="12">
      <c r="A381" s="13"/>
      <c r="B381" s="235"/>
      <c r="C381" s="236"/>
      <c r="D381" s="228" t="s">
        <v>203</v>
      </c>
      <c r="E381" s="237" t="s">
        <v>19</v>
      </c>
      <c r="F381" s="238" t="s">
        <v>510</v>
      </c>
      <c r="G381" s="236"/>
      <c r="H381" s="237" t="s">
        <v>19</v>
      </c>
      <c r="I381" s="239"/>
      <c r="J381" s="236"/>
      <c r="K381" s="236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203</v>
      </c>
      <c r="AU381" s="244" t="s">
        <v>82</v>
      </c>
      <c r="AV381" s="13" t="s">
        <v>80</v>
      </c>
      <c r="AW381" s="13" t="s">
        <v>34</v>
      </c>
      <c r="AX381" s="13" t="s">
        <v>72</v>
      </c>
      <c r="AY381" s="244" t="s">
        <v>190</v>
      </c>
    </row>
    <row r="382" spans="1:51" s="14" customFormat="1" ht="12">
      <c r="A382" s="14"/>
      <c r="B382" s="245"/>
      <c r="C382" s="246"/>
      <c r="D382" s="228" t="s">
        <v>203</v>
      </c>
      <c r="E382" s="247" t="s">
        <v>19</v>
      </c>
      <c r="F382" s="248" t="s">
        <v>511</v>
      </c>
      <c r="G382" s="246"/>
      <c r="H382" s="249">
        <v>59.22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203</v>
      </c>
      <c r="AU382" s="255" t="s">
        <v>82</v>
      </c>
      <c r="AV382" s="14" t="s">
        <v>82</v>
      </c>
      <c r="AW382" s="14" t="s">
        <v>34</v>
      </c>
      <c r="AX382" s="14" t="s">
        <v>72</v>
      </c>
      <c r="AY382" s="255" t="s">
        <v>190</v>
      </c>
    </row>
    <row r="383" spans="1:51" s="15" customFormat="1" ht="12">
      <c r="A383" s="15"/>
      <c r="B383" s="256"/>
      <c r="C383" s="257"/>
      <c r="D383" s="228" t="s">
        <v>203</v>
      </c>
      <c r="E383" s="258" t="s">
        <v>19</v>
      </c>
      <c r="F383" s="259" t="s">
        <v>207</v>
      </c>
      <c r="G383" s="257"/>
      <c r="H383" s="260">
        <v>59.22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6" t="s">
        <v>203</v>
      </c>
      <c r="AU383" s="266" t="s">
        <v>82</v>
      </c>
      <c r="AV383" s="15" t="s">
        <v>208</v>
      </c>
      <c r="AW383" s="15" t="s">
        <v>34</v>
      </c>
      <c r="AX383" s="15" t="s">
        <v>80</v>
      </c>
      <c r="AY383" s="266" t="s">
        <v>190</v>
      </c>
    </row>
    <row r="384" spans="1:65" s="2" customFormat="1" ht="24.15" customHeight="1">
      <c r="A384" s="40"/>
      <c r="B384" s="41"/>
      <c r="C384" s="215" t="s">
        <v>512</v>
      </c>
      <c r="D384" s="215" t="s">
        <v>192</v>
      </c>
      <c r="E384" s="216" t="s">
        <v>513</v>
      </c>
      <c r="F384" s="217" t="s">
        <v>514</v>
      </c>
      <c r="G384" s="218" t="s">
        <v>380</v>
      </c>
      <c r="H384" s="219">
        <v>0.607</v>
      </c>
      <c r="I384" s="220"/>
      <c r="J384" s="221">
        <f>ROUND(I384*H384,2)</f>
        <v>0</v>
      </c>
      <c r="K384" s="217" t="s">
        <v>196</v>
      </c>
      <c r="L384" s="46"/>
      <c r="M384" s="222" t="s">
        <v>19</v>
      </c>
      <c r="N384" s="223" t="s">
        <v>43</v>
      </c>
      <c r="O384" s="86"/>
      <c r="P384" s="224">
        <f>O384*H384</f>
        <v>0</v>
      </c>
      <c r="Q384" s="224">
        <v>1.0383</v>
      </c>
      <c r="R384" s="224">
        <f>Q384*H384</f>
        <v>0.6302481</v>
      </c>
      <c r="S384" s="224">
        <v>0</v>
      </c>
      <c r="T384" s="225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6" t="s">
        <v>208</v>
      </c>
      <c r="AT384" s="226" t="s">
        <v>192</v>
      </c>
      <c r="AU384" s="226" t="s">
        <v>82</v>
      </c>
      <c r="AY384" s="19" t="s">
        <v>190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19" t="s">
        <v>80</v>
      </c>
      <c r="BK384" s="227">
        <f>ROUND(I384*H384,2)</f>
        <v>0</v>
      </c>
      <c r="BL384" s="19" t="s">
        <v>208</v>
      </c>
      <c r="BM384" s="226" t="s">
        <v>515</v>
      </c>
    </row>
    <row r="385" spans="1:47" s="2" customFormat="1" ht="12">
      <c r="A385" s="40"/>
      <c r="B385" s="41"/>
      <c r="C385" s="42"/>
      <c r="D385" s="228" t="s">
        <v>199</v>
      </c>
      <c r="E385" s="42"/>
      <c r="F385" s="229" t="s">
        <v>516</v>
      </c>
      <c r="G385" s="42"/>
      <c r="H385" s="42"/>
      <c r="I385" s="230"/>
      <c r="J385" s="42"/>
      <c r="K385" s="42"/>
      <c r="L385" s="46"/>
      <c r="M385" s="231"/>
      <c r="N385" s="232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199</v>
      </c>
      <c r="AU385" s="19" t="s">
        <v>82</v>
      </c>
    </row>
    <row r="386" spans="1:47" s="2" customFormat="1" ht="12">
      <c r="A386" s="40"/>
      <c r="B386" s="41"/>
      <c r="C386" s="42"/>
      <c r="D386" s="233" t="s">
        <v>201</v>
      </c>
      <c r="E386" s="42"/>
      <c r="F386" s="234" t="s">
        <v>517</v>
      </c>
      <c r="G386" s="42"/>
      <c r="H386" s="42"/>
      <c r="I386" s="230"/>
      <c r="J386" s="42"/>
      <c r="K386" s="42"/>
      <c r="L386" s="46"/>
      <c r="M386" s="231"/>
      <c r="N386" s="232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201</v>
      </c>
      <c r="AU386" s="19" t="s">
        <v>82</v>
      </c>
    </row>
    <row r="387" spans="1:51" s="13" customFormat="1" ht="12">
      <c r="A387" s="13"/>
      <c r="B387" s="235"/>
      <c r="C387" s="236"/>
      <c r="D387" s="228" t="s">
        <v>203</v>
      </c>
      <c r="E387" s="237" t="s">
        <v>19</v>
      </c>
      <c r="F387" s="238" t="s">
        <v>518</v>
      </c>
      <c r="G387" s="236"/>
      <c r="H387" s="237" t="s">
        <v>19</v>
      </c>
      <c r="I387" s="239"/>
      <c r="J387" s="236"/>
      <c r="K387" s="236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203</v>
      </c>
      <c r="AU387" s="244" t="s">
        <v>82</v>
      </c>
      <c r="AV387" s="13" t="s">
        <v>80</v>
      </c>
      <c r="AW387" s="13" t="s">
        <v>34</v>
      </c>
      <c r="AX387" s="13" t="s">
        <v>72</v>
      </c>
      <c r="AY387" s="244" t="s">
        <v>190</v>
      </c>
    </row>
    <row r="388" spans="1:51" s="13" customFormat="1" ht="12">
      <c r="A388" s="13"/>
      <c r="B388" s="235"/>
      <c r="C388" s="236"/>
      <c r="D388" s="228" t="s">
        <v>203</v>
      </c>
      <c r="E388" s="237" t="s">
        <v>19</v>
      </c>
      <c r="F388" s="238" t="s">
        <v>519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203</v>
      </c>
      <c r="AU388" s="244" t="s">
        <v>82</v>
      </c>
      <c r="AV388" s="13" t="s">
        <v>80</v>
      </c>
      <c r="AW388" s="13" t="s">
        <v>34</v>
      </c>
      <c r="AX388" s="13" t="s">
        <v>72</v>
      </c>
      <c r="AY388" s="244" t="s">
        <v>190</v>
      </c>
    </row>
    <row r="389" spans="1:51" s="14" customFormat="1" ht="12">
      <c r="A389" s="14"/>
      <c r="B389" s="245"/>
      <c r="C389" s="246"/>
      <c r="D389" s="228" t="s">
        <v>203</v>
      </c>
      <c r="E389" s="247" t="s">
        <v>19</v>
      </c>
      <c r="F389" s="248" t="s">
        <v>520</v>
      </c>
      <c r="G389" s="246"/>
      <c r="H389" s="249">
        <v>0.607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203</v>
      </c>
      <c r="AU389" s="255" t="s">
        <v>82</v>
      </c>
      <c r="AV389" s="14" t="s">
        <v>82</v>
      </c>
      <c r="AW389" s="14" t="s">
        <v>34</v>
      </c>
      <c r="AX389" s="14" t="s">
        <v>72</v>
      </c>
      <c r="AY389" s="255" t="s">
        <v>190</v>
      </c>
    </row>
    <row r="390" spans="1:51" s="15" customFormat="1" ht="12">
      <c r="A390" s="15"/>
      <c r="B390" s="256"/>
      <c r="C390" s="257"/>
      <c r="D390" s="228" t="s">
        <v>203</v>
      </c>
      <c r="E390" s="258" t="s">
        <v>19</v>
      </c>
      <c r="F390" s="259" t="s">
        <v>207</v>
      </c>
      <c r="G390" s="257"/>
      <c r="H390" s="260">
        <v>0.607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203</v>
      </c>
      <c r="AU390" s="266" t="s">
        <v>82</v>
      </c>
      <c r="AV390" s="15" t="s">
        <v>208</v>
      </c>
      <c r="AW390" s="15" t="s">
        <v>34</v>
      </c>
      <c r="AX390" s="15" t="s">
        <v>80</v>
      </c>
      <c r="AY390" s="266" t="s">
        <v>190</v>
      </c>
    </row>
    <row r="391" spans="1:65" s="2" customFormat="1" ht="24.15" customHeight="1">
      <c r="A391" s="40"/>
      <c r="B391" s="41"/>
      <c r="C391" s="215" t="s">
        <v>521</v>
      </c>
      <c r="D391" s="215" t="s">
        <v>192</v>
      </c>
      <c r="E391" s="216" t="s">
        <v>522</v>
      </c>
      <c r="F391" s="217" t="s">
        <v>523</v>
      </c>
      <c r="G391" s="218" t="s">
        <v>380</v>
      </c>
      <c r="H391" s="219">
        <v>0.183</v>
      </c>
      <c r="I391" s="220"/>
      <c r="J391" s="221">
        <f>ROUND(I391*H391,2)</f>
        <v>0</v>
      </c>
      <c r="K391" s="217" t="s">
        <v>196</v>
      </c>
      <c r="L391" s="46"/>
      <c r="M391" s="222" t="s">
        <v>19</v>
      </c>
      <c r="N391" s="223" t="s">
        <v>43</v>
      </c>
      <c r="O391" s="86"/>
      <c r="P391" s="224">
        <f>O391*H391</f>
        <v>0</v>
      </c>
      <c r="Q391" s="224">
        <v>1.05974</v>
      </c>
      <c r="R391" s="224">
        <f>Q391*H391</f>
        <v>0.19393241999999997</v>
      </c>
      <c r="S391" s="224">
        <v>0</v>
      </c>
      <c r="T391" s="22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6" t="s">
        <v>208</v>
      </c>
      <c r="AT391" s="226" t="s">
        <v>192</v>
      </c>
      <c r="AU391" s="226" t="s">
        <v>82</v>
      </c>
      <c r="AY391" s="19" t="s">
        <v>190</v>
      </c>
      <c r="BE391" s="227">
        <f>IF(N391="základní",J391,0)</f>
        <v>0</v>
      </c>
      <c r="BF391" s="227">
        <f>IF(N391="snížená",J391,0)</f>
        <v>0</v>
      </c>
      <c r="BG391" s="227">
        <f>IF(N391="zákl. přenesená",J391,0)</f>
        <v>0</v>
      </c>
      <c r="BH391" s="227">
        <f>IF(N391="sníž. přenesená",J391,0)</f>
        <v>0</v>
      </c>
      <c r="BI391" s="227">
        <f>IF(N391="nulová",J391,0)</f>
        <v>0</v>
      </c>
      <c r="BJ391" s="19" t="s">
        <v>80</v>
      </c>
      <c r="BK391" s="227">
        <f>ROUND(I391*H391,2)</f>
        <v>0</v>
      </c>
      <c r="BL391" s="19" t="s">
        <v>208</v>
      </c>
      <c r="BM391" s="226" t="s">
        <v>524</v>
      </c>
    </row>
    <row r="392" spans="1:47" s="2" customFormat="1" ht="12">
      <c r="A392" s="40"/>
      <c r="B392" s="41"/>
      <c r="C392" s="42"/>
      <c r="D392" s="228" t="s">
        <v>199</v>
      </c>
      <c r="E392" s="42"/>
      <c r="F392" s="229" t="s">
        <v>525</v>
      </c>
      <c r="G392" s="42"/>
      <c r="H392" s="42"/>
      <c r="I392" s="230"/>
      <c r="J392" s="42"/>
      <c r="K392" s="42"/>
      <c r="L392" s="46"/>
      <c r="M392" s="231"/>
      <c r="N392" s="232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199</v>
      </c>
      <c r="AU392" s="19" t="s">
        <v>82</v>
      </c>
    </row>
    <row r="393" spans="1:47" s="2" customFormat="1" ht="12">
      <c r="A393" s="40"/>
      <c r="B393" s="41"/>
      <c r="C393" s="42"/>
      <c r="D393" s="233" t="s">
        <v>201</v>
      </c>
      <c r="E393" s="42"/>
      <c r="F393" s="234" t="s">
        <v>526</v>
      </c>
      <c r="G393" s="42"/>
      <c r="H393" s="42"/>
      <c r="I393" s="230"/>
      <c r="J393" s="42"/>
      <c r="K393" s="42"/>
      <c r="L393" s="46"/>
      <c r="M393" s="231"/>
      <c r="N393" s="232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201</v>
      </c>
      <c r="AU393" s="19" t="s">
        <v>82</v>
      </c>
    </row>
    <row r="394" spans="1:51" s="13" customFormat="1" ht="12">
      <c r="A394" s="13"/>
      <c r="B394" s="235"/>
      <c r="C394" s="236"/>
      <c r="D394" s="228" t="s">
        <v>203</v>
      </c>
      <c r="E394" s="237" t="s">
        <v>19</v>
      </c>
      <c r="F394" s="238" t="s">
        <v>518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203</v>
      </c>
      <c r="AU394" s="244" t="s">
        <v>82</v>
      </c>
      <c r="AV394" s="13" t="s">
        <v>80</v>
      </c>
      <c r="AW394" s="13" t="s">
        <v>34</v>
      </c>
      <c r="AX394" s="13" t="s">
        <v>72</v>
      </c>
      <c r="AY394" s="244" t="s">
        <v>190</v>
      </c>
    </row>
    <row r="395" spans="1:51" s="13" customFormat="1" ht="12">
      <c r="A395" s="13"/>
      <c r="B395" s="235"/>
      <c r="C395" s="236"/>
      <c r="D395" s="228" t="s">
        <v>203</v>
      </c>
      <c r="E395" s="237" t="s">
        <v>19</v>
      </c>
      <c r="F395" s="238" t="s">
        <v>527</v>
      </c>
      <c r="G395" s="236"/>
      <c r="H395" s="237" t="s">
        <v>19</v>
      </c>
      <c r="I395" s="239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203</v>
      </c>
      <c r="AU395" s="244" t="s">
        <v>82</v>
      </c>
      <c r="AV395" s="13" t="s">
        <v>80</v>
      </c>
      <c r="AW395" s="13" t="s">
        <v>34</v>
      </c>
      <c r="AX395" s="13" t="s">
        <v>72</v>
      </c>
      <c r="AY395" s="244" t="s">
        <v>190</v>
      </c>
    </row>
    <row r="396" spans="1:51" s="14" customFormat="1" ht="12">
      <c r="A396" s="14"/>
      <c r="B396" s="245"/>
      <c r="C396" s="246"/>
      <c r="D396" s="228" t="s">
        <v>203</v>
      </c>
      <c r="E396" s="247" t="s">
        <v>19</v>
      </c>
      <c r="F396" s="248" t="s">
        <v>528</v>
      </c>
      <c r="G396" s="246"/>
      <c r="H396" s="249">
        <v>0.183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203</v>
      </c>
      <c r="AU396" s="255" t="s">
        <v>82</v>
      </c>
      <c r="AV396" s="14" t="s">
        <v>82</v>
      </c>
      <c r="AW396" s="14" t="s">
        <v>34</v>
      </c>
      <c r="AX396" s="14" t="s">
        <v>72</v>
      </c>
      <c r="AY396" s="255" t="s">
        <v>190</v>
      </c>
    </row>
    <row r="397" spans="1:51" s="15" customFormat="1" ht="12">
      <c r="A397" s="15"/>
      <c r="B397" s="256"/>
      <c r="C397" s="257"/>
      <c r="D397" s="228" t="s">
        <v>203</v>
      </c>
      <c r="E397" s="258" t="s">
        <v>19</v>
      </c>
      <c r="F397" s="259" t="s">
        <v>207</v>
      </c>
      <c r="G397" s="257"/>
      <c r="H397" s="260">
        <v>0.183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203</v>
      </c>
      <c r="AU397" s="266" t="s">
        <v>82</v>
      </c>
      <c r="AV397" s="15" t="s">
        <v>208</v>
      </c>
      <c r="AW397" s="15" t="s">
        <v>34</v>
      </c>
      <c r="AX397" s="15" t="s">
        <v>80</v>
      </c>
      <c r="AY397" s="266" t="s">
        <v>190</v>
      </c>
    </row>
    <row r="398" spans="1:63" s="12" customFormat="1" ht="22.8" customHeight="1">
      <c r="A398" s="12"/>
      <c r="B398" s="199"/>
      <c r="C398" s="200"/>
      <c r="D398" s="201" t="s">
        <v>71</v>
      </c>
      <c r="E398" s="213" t="s">
        <v>94</v>
      </c>
      <c r="F398" s="213" t="s">
        <v>529</v>
      </c>
      <c r="G398" s="200"/>
      <c r="H398" s="200"/>
      <c r="I398" s="203"/>
      <c r="J398" s="214">
        <f>BK398</f>
        <v>0</v>
      </c>
      <c r="K398" s="200"/>
      <c r="L398" s="205"/>
      <c r="M398" s="206"/>
      <c r="N398" s="207"/>
      <c r="O398" s="207"/>
      <c r="P398" s="208">
        <f>SUM(P399:P419)</f>
        <v>0</v>
      </c>
      <c r="Q398" s="207"/>
      <c r="R398" s="208">
        <f>SUM(R399:R419)</f>
        <v>0.24265051999999998</v>
      </c>
      <c r="S398" s="207"/>
      <c r="T398" s="209">
        <f>SUM(T399:T419)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0" t="s">
        <v>80</v>
      </c>
      <c r="AT398" s="211" t="s">
        <v>71</v>
      </c>
      <c r="AU398" s="211" t="s">
        <v>80</v>
      </c>
      <c r="AY398" s="210" t="s">
        <v>190</v>
      </c>
      <c r="BK398" s="212">
        <f>SUM(BK399:BK419)</f>
        <v>0</v>
      </c>
    </row>
    <row r="399" spans="1:65" s="2" customFormat="1" ht="33" customHeight="1">
      <c r="A399" s="40"/>
      <c r="B399" s="41"/>
      <c r="C399" s="215" t="s">
        <v>530</v>
      </c>
      <c r="D399" s="215" t="s">
        <v>192</v>
      </c>
      <c r="E399" s="216" t="s">
        <v>531</v>
      </c>
      <c r="F399" s="217" t="s">
        <v>532</v>
      </c>
      <c r="G399" s="218" t="s">
        <v>380</v>
      </c>
      <c r="H399" s="219">
        <v>0.238</v>
      </c>
      <c r="I399" s="220"/>
      <c r="J399" s="221">
        <f>ROUND(I399*H399,2)</f>
        <v>0</v>
      </c>
      <c r="K399" s="217" t="s">
        <v>196</v>
      </c>
      <c r="L399" s="46"/>
      <c r="M399" s="222" t="s">
        <v>19</v>
      </c>
      <c r="N399" s="223" t="s">
        <v>43</v>
      </c>
      <c r="O399" s="86"/>
      <c r="P399" s="224">
        <f>O399*H399</f>
        <v>0</v>
      </c>
      <c r="Q399" s="224">
        <v>0.01954</v>
      </c>
      <c r="R399" s="224">
        <f>Q399*H399</f>
        <v>0.004650519999999999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208</v>
      </c>
      <c r="AT399" s="226" t="s">
        <v>192</v>
      </c>
      <c r="AU399" s="226" t="s">
        <v>82</v>
      </c>
      <c r="AY399" s="19" t="s">
        <v>190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80</v>
      </c>
      <c r="BK399" s="227">
        <f>ROUND(I399*H399,2)</f>
        <v>0</v>
      </c>
      <c r="BL399" s="19" t="s">
        <v>208</v>
      </c>
      <c r="BM399" s="226" t="s">
        <v>533</v>
      </c>
    </row>
    <row r="400" spans="1:47" s="2" customFormat="1" ht="12">
      <c r="A400" s="40"/>
      <c r="B400" s="41"/>
      <c r="C400" s="42"/>
      <c r="D400" s="228" t="s">
        <v>199</v>
      </c>
      <c r="E400" s="42"/>
      <c r="F400" s="229" t="s">
        <v>534</v>
      </c>
      <c r="G400" s="42"/>
      <c r="H400" s="42"/>
      <c r="I400" s="230"/>
      <c r="J400" s="42"/>
      <c r="K400" s="42"/>
      <c r="L400" s="46"/>
      <c r="M400" s="231"/>
      <c r="N400" s="232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199</v>
      </c>
      <c r="AU400" s="19" t="s">
        <v>82</v>
      </c>
    </row>
    <row r="401" spans="1:47" s="2" customFormat="1" ht="12">
      <c r="A401" s="40"/>
      <c r="B401" s="41"/>
      <c r="C401" s="42"/>
      <c r="D401" s="233" t="s">
        <v>201</v>
      </c>
      <c r="E401" s="42"/>
      <c r="F401" s="234" t="s">
        <v>535</v>
      </c>
      <c r="G401" s="42"/>
      <c r="H401" s="42"/>
      <c r="I401" s="230"/>
      <c r="J401" s="42"/>
      <c r="K401" s="42"/>
      <c r="L401" s="46"/>
      <c r="M401" s="231"/>
      <c r="N401" s="232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201</v>
      </c>
      <c r="AU401" s="19" t="s">
        <v>82</v>
      </c>
    </row>
    <row r="402" spans="1:51" s="13" customFormat="1" ht="12">
      <c r="A402" s="13"/>
      <c r="B402" s="235"/>
      <c r="C402" s="236"/>
      <c r="D402" s="228" t="s">
        <v>203</v>
      </c>
      <c r="E402" s="237" t="s">
        <v>19</v>
      </c>
      <c r="F402" s="238" t="s">
        <v>536</v>
      </c>
      <c r="G402" s="236"/>
      <c r="H402" s="237" t="s">
        <v>19</v>
      </c>
      <c r="I402" s="239"/>
      <c r="J402" s="236"/>
      <c r="K402" s="236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203</v>
      </c>
      <c r="AU402" s="244" t="s">
        <v>82</v>
      </c>
      <c r="AV402" s="13" t="s">
        <v>80</v>
      </c>
      <c r="AW402" s="13" t="s">
        <v>34</v>
      </c>
      <c r="AX402" s="13" t="s">
        <v>72</v>
      </c>
      <c r="AY402" s="244" t="s">
        <v>190</v>
      </c>
    </row>
    <row r="403" spans="1:51" s="13" customFormat="1" ht="12">
      <c r="A403" s="13"/>
      <c r="B403" s="235"/>
      <c r="C403" s="236"/>
      <c r="D403" s="228" t="s">
        <v>203</v>
      </c>
      <c r="E403" s="237" t="s">
        <v>19</v>
      </c>
      <c r="F403" s="238" t="s">
        <v>537</v>
      </c>
      <c r="G403" s="236"/>
      <c r="H403" s="237" t="s">
        <v>19</v>
      </c>
      <c r="I403" s="239"/>
      <c r="J403" s="236"/>
      <c r="K403" s="236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203</v>
      </c>
      <c r="AU403" s="244" t="s">
        <v>82</v>
      </c>
      <c r="AV403" s="13" t="s">
        <v>80</v>
      </c>
      <c r="AW403" s="13" t="s">
        <v>34</v>
      </c>
      <c r="AX403" s="13" t="s">
        <v>72</v>
      </c>
      <c r="AY403" s="244" t="s">
        <v>190</v>
      </c>
    </row>
    <row r="404" spans="1:51" s="14" customFormat="1" ht="12">
      <c r="A404" s="14"/>
      <c r="B404" s="245"/>
      <c r="C404" s="246"/>
      <c r="D404" s="228" t="s">
        <v>203</v>
      </c>
      <c r="E404" s="247" t="s">
        <v>19</v>
      </c>
      <c r="F404" s="248" t="s">
        <v>538</v>
      </c>
      <c r="G404" s="246"/>
      <c r="H404" s="249">
        <v>0.084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203</v>
      </c>
      <c r="AU404" s="255" t="s">
        <v>82</v>
      </c>
      <c r="AV404" s="14" t="s">
        <v>82</v>
      </c>
      <c r="AW404" s="14" t="s">
        <v>34</v>
      </c>
      <c r="AX404" s="14" t="s">
        <v>72</v>
      </c>
      <c r="AY404" s="255" t="s">
        <v>190</v>
      </c>
    </row>
    <row r="405" spans="1:51" s="13" customFormat="1" ht="12">
      <c r="A405" s="13"/>
      <c r="B405" s="235"/>
      <c r="C405" s="236"/>
      <c r="D405" s="228" t="s">
        <v>203</v>
      </c>
      <c r="E405" s="237" t="s">
        <v>19</v>
      </c>
      <c r="F405" s="238" t="s">
        <v>539</v>
      </c>
      <c r="G405" s="236"/>
      <c r="H405" s="237" t="s">
        <v>19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203</v>
      </c>
      <c r="AU405" s="244" t="s">
        <v>82</v>
      </c>
      <c r="AV405" s="13" t="s">
        <v>80</v>
      </c>
      <c r="AW405" s="13" t="s">
        <v>34</v>
      </c>
      <c r="AX405" s="13" t="s">
        <v>72</v>
      </c>
      <c r="AY405" s="244" t="s">
        <v>190</v>
      </c>
    </row>
    <row r="406" spans="1:51" s="14" customFormat="1" ht="12">
      <c r="A406" s="14"/>
      <c r="B406" s="245"/>
      <c r="C406" s="246"/>
      <c r="D406" s="228" t="s">
        <v>203</v>
      </c>
      <c r="E406" s="247" t="s">
        <v>19</v>
      </c>
      <c r="F406" s="248" t="s">
        <v>540</v>
      </c>
      <c r="G406" s="246"/>
      <c r="H406" s="249">
        <v>0.154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203</v>
      </c>
      <c r="AU406" s="255" t="s">
        <v>82</v>
      </c>
      <c r="AV406" s="14" t="s">
        <v>82</v>
      </c>
      <c r="AW406" s="14" t="s">
        <v>34</v>
      </c>
      <c r="AX406" s="14" t="s">
        <v>72</v>
      </c>
      <c r="AY406" s="255" t="s">
        <v>190</v>
      </c>
    </row>
    <row r="407" spans="1:51" s="15" customFormat="1" ht="12">
      <c r="A407" s="15"/>
      <c r="B407" s="256"/>
      <c r="C407" s="257"/>
      <c r="D407" s="228" t="s">
        <v>203</v>
      </c>
      <c r="E407" s="258" t="s">
        <v>19</v>
      </c>
      <c r="F407" s="259" t="s">
        <v>207</v>
      </c>
      <c r="G407" s="257"/>
      <c r="H407" s="260">
        <v>0.238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6" t="s">
        <v>203</v>
      </c>
      <c r="AU407" s="266" t="s">
        <v>82</v>
      </c>
      <c r="AV407" s="15" t="s">
        <v>208</v>
      </c>
      <c r="AW407" s="15" t="s">
        <v>34</v>
      </c>
      <c r="AX407" s="15" t="s">
        <v>80</v>
      </c>
      <c r="AY407" s="266" t="s">
        <v>190</v>
      </c>
    </row>
    <row r="408" spans="1:65" s="2" customFormat="1" ht="24.15" customHeight="1">
      <c r="A408" s="40"/>
      <c r="B408" s="41"/>
      <c r="C408" s="268" t="s">
        <v>541</v>
      </c>
      <c r="D408" s="268" t="s">
        <v>411</v>
      </c>
      <c r="E408" s="269" t="s">
        <v>542</v>
      </c>
      <c r="F408" s="270" t="s">
        <v>543</v>
      </c>
      <c r="G408" s="271" t="s">
        <v>380</v>
      </c>
      <c r="H408" s="272">
        <v>0.154</v>
      </c>
      <c r="I408" s="273"/>
      <c r="J408" s="274">
        <f>ROUND(I408*H408,2)</f>
        <v>0</v>
      </c>
      <c r="K408" s="270" t="s">
        <v>196</v>
      </c>
      <c r="L408" s="275"/>
      <c r="M408" s="276" t="s">
        <v>19</v>
      </c>
      <c r="N408" s="277" t="s">
        <v>43</v>
      </c>
      <c r="O408" s="86"/>
      <c r="P408" s="224">
        <f>O408*H408</f>
        <v>0</v>
      </c>
      <c r="Q408" s="224">
        <v>1</v>
      </c>
      <c r="R408" s="224">
        <f>Q408*H408</f>
        <v>0.154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274</v>
      </c>
      <c r="AT408" s="226" t="s">
        <v>411</v>
      </c>
      <c r="AU408" s="226" t="s">
        <v>82</v>
      </c>
      <c r="AY408" s="19" t="s">
        <v>190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80</v>
      </c>
      <c r="BK408" s="227">
        <f>ROUND(I408*H408,2)</f>
        <v>0</v>
      </c>
      <c r="BL408" s="19" t="s">
        <v>208</v>
      </c>
      <c r="BM408" s="226" t="s">
        <v>544</v>
      </c>
    </row>
    <row r="409" spans="1:47" s="2" customFormat="1" ht="12">
      <c r="A409" s="40"/>
      <c r="B409" s="41"/>
      <c r="C409" s="42"/>
      <c r="D409" s="228" t="s">
        <v>199</v>
      </c>
      <c r="E409" s="42"/>
      <c r="F409" s="229" t="s">
        <v>543</v>
      </c>
      <c r="G409" s="42"/>
      <c r="H409" s="42"/>
      <c r="I409" s="230"/>
      <c r="J409" s="42"/>
      <c r="K409" s="42"/>
      <c r="L409" s="46"/>
      <c r="M409" s="231"/>
      <c r="N409" s="232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199</v>
      </c>
      <c r="AU409" s="19" t="s">
        <v>82</v>
      </c>
    </row>
    <row r="410" spans="1:51" s="13" customFormat="1" ht="12">
      <c r="A410" s="13"/>
      <c r="B410" s="235"/>
      <c r="C410" s="236"/>
      <c r="D410" s="228" t="s">
        <v>203</v>
      </c>
      <c r="E410" s="237" t="s">
        <v>19</v>
      </c>
      <c r="F410" s="238" t="s">
        <v>545</v>
      </c>
      <c r="G410" s="236"/>
      <c r="H410" s="237" t="s">
        <v>19</v>
      </c>
      <c r="I410" s="239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203</v>
      </c>
      <c r="AU410" s="244" t="s">
        <v>82</v>
      </c>
      <c r="AV410" s="13" t="s">
        <v>80</v>
      </c>
      <c r="AW410" s="13" t="s">
        <v>34</v>
      </c>
      <c r="AX410" s="13" t="s">
        <v>72</v>
      </c>
      <c r="AY410" s="244" t="s">
        <v>190</v>
      </c>
    </row>
    <row r="411" spans="1:51" s="13" customFormat="1" ht="12">
      <c r="A411" s="13"/>
      <c r="B411" s="235"/>
      <c r="C411" s="236"/>
      <c r="D411" s="228" t="s">
        <v>203</v>
      </c>
      <c r="E411" s="237" t="s">
        <v>19</v>
      </c>
      <c r="F411" s="238" t="s">
        <v>546</v>
      </c>
      <c r="G411" s="236"/>
      <c r="H411" s="237" t="s">
        <v>19</v>
      </c>
      <c r="I411" s="239"/>
      <c r="J411" s="236"/>
      <c r="K411" s="236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203</v>
      </c>
      <c r="AU411" s="244" t="s">
        <v>82</v>
      </c>
      <c r="AV411" s="13" t="s">
        <v>80</v>
      </c>
      <c r="AW411" s="13" t="s">
        <v>34</v>
      </c>
      <c r="AX411" s="13" t="s">
        <v>72</v>
      </c>
      <c r="AY411" s="244" t="s">
        <v>190</v>
      </c>
    </row>
    <row r="412" spans="1:51" s="14" customFormat="1" ht="12">
      <c r="A412" s="14"/>
      <c r="B412" s="245"/>
      <c r="C412" s="246"/>
      <c r="D412" s="228" t="s">
        <v>203</v>
      </c>
      <c r="E412" s="247" t="s">
        <v>19</v>
      </c>
      <c r="F412" s="248" t="s">
        <v>540</v>
      </c>
      <c r="G412" s="246"/>
      <c r="H412" s="249">
        <v>0.154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203</v>
      </c>
      <c r="AU412" s="255" t="s">
        <v>82</v>
      </c>
      <c r="AV412" s="14" t="s">
        <v>82</v>
      </c>
      <c r="AW412" s="14" t="s">
        <v>34</v>
      </c>
      <c r="AX412" s="14" t="s">
        <v>72</v>
      </c>
      <c r="AY412" s="255" t="s">
        <v>190</v>
      </c>
    </row>
    <row r="413" spans="1:51" s="15" customFormat="1" ht="12">
      <c r="A413" s="15"/>
      <c r="B413" s="256"/>
      <c r="C413" s="257"/>
      <c r="D413" s="228" t="s">
        <v>203</v>
      </c>
      <c r="E413" s="258" t="s">
        <v>19</v>
      </c>
      <c r="F413" s="259" t="s">
        <v>207</v>
      </c>
      <c r="G413" s="257"/>
      <c r="H413" s="260">
        <v>0.154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203</v>
      </c>
      <c r="AU413" s="266" t="s">
        <v>82</v>
      </c>
      <c r="AV413" s="15" t="s">
        <v>208</v>
      </c>
      <c r="AW413" s="15" t="s">
        <v>34</v>
      </c>
      <c r="AX413" s="15" t="s">
        <v>80</v>
      </c>
      <c r="AY413" s="266" t="s">
        <v>190</v>
      </c>
    </row>
    <row r="414" spans="1:65" s="2" customFormat="1" ht="21.75" customHeight="1">
      <c r="A414" s="40"/>
      <c r="B414" s="41"/>
      <c r="C414" s="268" t="s">
        <v>547</v>
      </c>
      <c r="D414" s="268" t="s">
        <v>411</v>
      </c>
      <c r="E414" s="269" t="s">
        <v>548</v>
      </c>
      <c r="F414" s="270" t="s">
        <v>549</v>
      </c>
      <c r="G414" s="271" t="s">
        <v>380</v>
      </c>
      <c r="H414" s="272">
        <v>0.084</v>
      </c>
      <c r="I414" s="273"/>
      <c r="J414" s="274">
        <f>ROUND(I414*H414,2)</f>
        <v>0</v>
      </c>
      <c r="K414" s="270" t="s">
        <v>196</v>
      </c>
      <c r="L414" s="275"/>
      <c r="M414" s="276" t="s">
        <v>19</v>
      </c>
      <c r="N414" s="277" t="s">
        <v>43</v>
      </c>
      <c r="O414" s="86"/>
      <c r="P414" s="224">
        <f>O414*H414</f>
        <v>0</v>
      </c>
      <c r="Q414" s="224">
        <v>1</v>
      </c>
      <c r="R414" s="224">
        <f>Q414*H414</f>
        <v>0.084</v>
      </c>
      <c r="S414" s="224">
        <v>0</v>
      </c>
      <c r="T414" s="22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6" t="s">
        <v>274</v>
      </c>
      <c r="AT414" s="226" t="s">
        <v>411</v>
      </c>
      <c r="AU414" s="226" t="s">
        <v>82</v>
      </c>
      <c r="AY414" s="19" t="s">
        <v>190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9" t="s">
        <v>80</v>
      </c>
      <c r="BK414" s="227">
        <f>ROUND(I414*H414,2)</f>
        <v>0</v>
      </c>
      <c r="BL414" s="19" t="s">
        <v>208</v>
      </c>
      <c r="BM414" s="226" t="s">
        <v>550</v>
      </c>
    </row>
    <row r="415" spans="1:47" s="2" customFormat="1" ht="12">
      <c r="A415" s="40"/>
      <c r="B415" s="41"/>
      <c r="C415" s="42"/>
      <c r="D415" s="228" t="s">
        <v>199</v>
      </c>
      <c r="E415" s="42"/>
      <c r="F415" s="229" t="s">
        <v>549</v>
      </c>
      <c r="G415" s="42"/>
      <c r="H415" s="42"/>
      <c r="I415" s="230"/>
      <c r="J415" s="42"/>
      <c r="K415" s="42"/>
      <c r="L415" s="46"/>
      <c r="M415" s="231"/>
      <c r="N415" s="232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199</v>
      </c>
      <c r="AU415" s="19" t="s">
        <v>82</v>
      </c>
    </row>
    <row r="416" spans="1:51" s="13" customFormat="1" ht="12">
      <c r="A416" s="13"/>
      <c r="B416" s="235"/>
      <c r="C416" s="236"/>
      <c r="D416" s="228" t="s">
        <v>203</v>
      </c>
      <c r="E416" s="237" t="s">
        <v>19</v>
      </c>
      <c r="F416" s="238" t="s">
        <v>545</v>
      </c>
      <c r="G416" s="236"/>
      <c r="H416" s="237" t="s">
        <v>19</v>
      </c>
      <c r="I416" s="239"/>
      <c r="J416" s="236"/>
      <c r="K416" s="236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203</v>
      </c>
      <c r="AU416" s="244" t="s">
        <v>82</v>
      </c>
      <c r="AV416" s="13" t="s">
        <v>80</v>
      </c>
      <c r="AW416" s="13" t="s">
        <v>34</v>
      </c>
      <c r="AX416" s="13" t="s">
        <v>72</v>
      </c>
      <c r="AY416" s="244" t="s">
        <v>190</v>
      </c>
    </row>
    <row r="417" spans="1:51" s="13" customFormat="1" ht="12">
      <c r="A417" s="13"/>
      <c r="B417" s="235"/>
      <c r="C417" s="236"/>
      <c r="D417" s="228" t="s">
        <v>203</v>
      </c>
      <c r="E417" s="237" t="s">
        <v>19</v>
      </c>
      <c r="F417" s="238" t="s">
        <v>551</v>
      </c>
      <c r="G417" s="236"/>
      <c r="H417" s="237" t="s">
        <v>19</v>
      </c>
      <c r="I417" s="239"/>
      <c r="J417" s="236"/>
      <c r="K417" s="236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203</v>
      </c>
      <c r="AU417" s="244" t="s">
        <v>82</v>
      </c>
      <c r="AV417" s="13" t="s">
        <v>80</v>
      </c>
      <c r="AW417" s="13" t="s">
        <v>34</v>
      </c>
      <c r="AX417" s="13" t="s">
        <v>72</v>
      </c>
      <c r="AY417" s="244" t="s">
        <v>190</v>
      </c>
    </row>
    <row r="418" spans="1:51" s="14" customFormat="1" ht="12">
      <c r="A418" s="14"/>
      <c r="B418" s="245"/>
      <c r="C418" s="246"/>
      <c r="D418" s="228" t="s">
        <v>203</v>
      </c>
      <c r="E418" s="247" t="s">
        <v>19</v>
      </c>
      <c r="F418" s="248" t="s">
        <v>538</v>
      </c>
      <c r="G418" s="246"/>
      <c r="H418" s="249">
        <v>0.084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203</v>
      </c>
      <c r="AU418" s="255" t="s">
        <v>82</v>
      </c>
      <c r="AV418" s="14" t="s">
        <v>82</v>
      </c>
      <c r="AW418" s="14" t="s">
        <v>34</v>
      </c>
      <c r="AX418" s="14" t="s">
        <v>72</v>
      </c>
      <c r="AY418" s="255" t="s">
        <v>190</v>
      </c>
    </row>
    <row r="419" spans="1:51" s="15" customFormat="1" ht="12">
      <c r="A419" s="15"/>
      <c r="B419" s="256"/>
      <c r="C419" s="257"/>
      <c r="D419" s="228" t="s">
        <v>203</v>
      </c>
      <c r="E419" s="258" t="s">
        <v>19</v>
      </c>
      <c r="F419" s="259" t="s">
        <v>207</v>
      </c>
      <c r="G419" s="257"/>
      <c r="H419" s="260">
        <v>0.084</v>
      </c>
      <c r="I419" s="261"/>
      <c r="J419" s="257"/>
      <c r="K419" s="257"/>
      <c r="L419" s="262"/>
      <c r="M419" s="263"/>
      <c r="N419" s="264"/>
      <c r="O419" s="264"/>
      <c r="P419" s="264"/>
      <c r="Q419" s="264"/>
      <c r="R419" s="264"/>
      <c r="S419" s="264"/>
      <c r="T419" s="26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6" t="s">
        <v>203</v>
      </c>
      <c r="AU419" s="266" t="s">
        <v>82</v>
      </c>
      <c r="AV419" s="15" t="s">
        <v>208</v>
      </c>
      <c r="AW419" s="15" t="s">
        <v>34</v>
      </c>
      <c r="AX419" s="15" t="s">
        <v>80</v>
      </c>
      <c r="AY419" s="266" t="s">
        <v>190</v>
      </c>
    </row>
    <row r="420" spans="1:63" s="12" customFormat="1" ht="22.8" customHeight="1">
      <c r="A420" s="12"/>
      <c r="B420" s="199"/>
      <c r="C420" s="200"/>
      <c r="D420" s="201" t="s">
        <v>71</v>
      </c>
      <c r="E420" s="213" t="s">
        <v>208</v>
      </c>
      <c r="F420" s="213" t="s">
        <v>552</v>
      </c>
      <c r="G420" s="200"/>
      <c r="H420" s="200"/>
      <c r="I420" s="203"/>
      <c r="J420" s="214">
        <f>BK420</f>
        <v>0</v>
      </c>
      <c r="K420" s="200"/>
      <c r="L420" s="205"/>
      <c r="M420" s="206"/>
      <c r="N420" s="207"/>
      <c r="O420" s="207"/>
      <c r="P420" s="208">
        <f>SUM(P421:P464)</f>
        <v>0</v>
      </c>
      <c r="Q420" s="207"/>
      <c r="R420" s="208">
        <f>SUM(R421:R464)</f>
        <v>9.452970950000001</v>
      </c>
      <c r="S420" s="207"/>
      <c r="T420" s="209">
        <f>SUM(T421:T464)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10" t="s">
        <v>80</v>
      </c>
      <c r="AT420" s="211" t="s">
        <v>71</v>
      </c>
      <c r="AU420" s="211" t="s">
        <v>80</v>
      </c>
      <c r="AY420" s="210" t="s">
        <v>190</v>
      </c>
      <c r="BK420" s="212">
        <f>SUM(BK421:BK464)</f>
        <v>0</v>
      </c>
    </row>
    <row r="421" spans="1:65" s="2" customFormat="1" ht="24.15" customHeight="1">
      <c r="A421" s="40"/>
      <c r="B421" s="41"/>
      <c r="C421" s="215" t="s">
        <v>553</v>
      </c>
      <c r="D421" s="215" t="s">
        <v>192</v>
      </c>
      <c r="E421" s="216" t="s">
        <v>554</v>
      </c>
      <c r="F421" s="217" t="s">
        <v>555</v>
      </c>
      <c r="G421" s="218" t="s">
        <v>195</v>
      </c>
      <c r="H421" s="219">
        <v>2.86</v>
      </c>
      <c r="I421" s="220"/>
      <c r="J421" s="221">
        <f>ROUND(I421*H421,2)</f>
        <v>0</v>
      </c>
      <c r="K421" s="217" t="s">
        <v>196</v>
      </c>
      <c r="L421" s="46"/>
      <c r="M421" s="222" t="s">
        <v>19</v>
      </c>
      <c r="N421" s="223" t="s">
        <v>43</v>
      </c>
      <c r="O421" s="86"/>
      <c r="P421" s="224">
        <f>O421*H421</f>
        <v>0</v>
      </c>
      <c r="Q421" s="224">
        <v>0</v>
      </c>
      <c r="R421" s="224">
        <f>Q421*H421</f>
        <v>0</v>
      </c>
      <c r="S421" s="224">
        <v>0</v>
      </c>
      <c r="T421" s="22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6" t="s">
        <v>208</v>
      </c>
      <c r="AT421" s="226" t="s">
        <v>192</v>
      </c>
      <c r="AU421" s="226" t="s">
        <v>82</v>
      </c>
      <c r="AY421" s="19" t="s">
        <v>190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9" t="s">
        <v>80</v>
      </c>
      <c r="BK421" s="227">
        <f>ROUND(I421*H421,2)</f>
        <v>0</v>
      </c>
      <c r="BL421" s="19" t="s">
        <v>208</v>
      </c>
      <c r="BM421" s="226" t="s">
        <v>556</v>
      </c>
    </row>
    <row r="422" spans="1:47" s="2" customFormat="1" ht="12">
      <c r="A422" s="40"/>
      <c r="B422" s="41"/>
      <c r="C422" s="42"/>
      <c r="D422" s="228" t="s">
        <v>199</v>
      </c>
      <c r="E422" s="42"/>
      <c r="F422" s="229" t="s">
        <v>557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199</v>
      </c>
      <c r="AU422" s="19" t="s">
        <v>82</v>
      </c>
    </row>
    <row r="423" spans="1:47" s="2" customFormat="1" ht="12">
      <c r="A423" s="40"/>
      <c r="B423" s="41"/>
      <c r="C423" s="42"/>
      <c r="D423" s="233" t="s">
        <v>201</v>
      </c>
      <c r="E423" s="42"/>
      <c r="F423" s="234" t="s">
        <v>558</v>
      </c>
      <c r="G423" s="42"/>
      <c r="H423" s="42"/>
      <c r="I423" s="230"/>
      <c r="J423" s="42"/>
      <c r="K423" s="42"/>
      <c r="L423" s="46"/>
      <c r="M423" s="231"/>
      <c r="N423" s="232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201</v>
      </c>
      <c r="AU423" s="19" t="s">
        <v>82</v>
      </c>
    </row>
    <row r="424" spans="1:51" s="13" customFormat="1" ht="12">
      <c r="A424" s="13"/>
      <c r="B424" s="235"/>
      <c r="C424" s="236"/>
      <c r="D424" s="228" t="s">
        <v>203</v>
      </c>
      <c r="E424" s="237" t="s">
        <v>19</v>
      </c>
      <c r="F424" s="238" t="s">
        <v>456</v>
      </c>
      <c r="G424" s="236"/>
      <c r="H424" s="237" t="s">
        <v>19</v>
      </c>
      <c r="I424" s="239"/>
      <c r="J424" s="236"/>
      <c r="K424" s="236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203</v>
      </c>
      <c r="AU424" s="244" t="s">
        <v>82</v>
      </c>
      <c r="AV424" s="13" t="s">
        <v>80</v>
      </c>
      <c r="AW424" s="13" t="s">
        <v>34</v>
      </c>
      <c r="AX424" s="13" t="s">
        <v>72</v>
      </c>
      <c r="AY424" s="244" t="s">
        <v>190</v>
      </c>
    </row>
    <row r="425" spans="1:51" s="13" customFormat="1" ht="12">
      <c r="A425" s="13"/>
      <c r="B425" s="235"/>
      <c r="C425" s="236"/>
      <c r="D425" s="228" t="s">
        <v>203</v>
      </c>
      <c r="E425" s="237" t="s">
        <v>19</v>
      </c>
      <c r="F425" s="238" t="s">
        <v>559</v>
      </c>
      <c r="G425" s="236"/>
      <c r="H425" s="237" t="s">
        <v>19</v>
      </c>
      <c r="I425" s="239"/>
      <c r="J425" s="236"/>
      <c r="K425" s="236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203</v>
      </c>
      <c r="AU425" s="244" t="s">
        <v>82</v>
      </c>
      <c r="AV425" s="13" t="s">
        <v>80</v>
      </c>
      <c r="AW425" s="13" t="s">
        <v>34</v>
      </c>
      <c r="AX425" s="13" t="s">
        <v>72</v>
      </c>
      <c r="AY425" s="244" t="s">
        <v>190</v>
      </c>
    </row>
    <row r="426" spans="1:51" s="14" customFormat="1" ht="12">
      <c r="A426" s="14"/>
      <c r="B426" s="245"/>
      <c r="C426" s="246"/>
      <c r="D426" s="228" t="s">
        <v>203</v>
      </c>
      <c r="E426" s="247" t="s">
        <v>19</v>
      </c>
      <c r="F426" s="248" t="s">
        <v>458</v>
      </c>
      <c r="G426" s="246"/>
      <c r="H426" s="249">
        <v>2.86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203</v>
      </c>
      <c r="AU426" s="255" t="s">
        <v>82</v>
      </c>
      <c r="AV426" s="14" t="s">
        <v>82</v>
      </c>
      <c r="AW426" s="14" t="s">
        <v>34</v>
      </c>
      <c r="AX426" s="14" t="s">
        <v>72</v>
      </c>
      <c r="AY426" s="255" t="s">
        <v>190</v>
      </c>
    </row>
    <row r="427" spans="1:51" s="15" customFormat="1" ht="12">
      <c r="A427" s="15"/>
      <c r="B427" s="256"/>
      <c r="C427" s="257"/>
      <c r="D427" s="228" t="s">
        <v>203</v>
      </c>
      <c r="E427" s="258" t="s">
        <v>19</v>
      </c>
      <c r="F427" s="259" t="s">
        <v>207</v>
      </c>
      <c r="G427" s="257"/>
      <c r="H427" s="260">
        <v>2.86</v>
      </c>
      <c r="I427" s="261"/>
      <c r="J427" s="257"/>
      <c r="K427" s="257"/>
      <c r="L427" s="262"/>
      <c r="M427" s="263"/>
      <c r="N427" s="264"/>
      <c r="O427" s="264"/>
      <c r="P427" s="264"/>
      <c r="Q427" s="264"/>
      <c r="R427" s="264"/>
      <c r="S427" s="264"/>
      <c r="T427" s="26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6" t="s">
        <v>203</v>
      </c>
      <c r="AU427" s="266" t="s">
        <v>82</v>
      </c>
      <c r="AV427" s="15" t="s">
        <v>208</v>
      </c>
      <c r="AW427" s="15" t="s">
        <v>34</v>
      </c>
      <c r="AX427" s="15" t="s">
        <v>80</v>
      </c>
      <c r="AY427" s="266" t="s">
        <v>190</v>
      </c>
    </row>
    <row r="428" spans="1:65" s="2" customFormat="1" ht="24.15" customHeight="1">
      <c r="A428" s="40"/>
      <c r="B428" s="41"/>
      <c r="C428" s="215" t="s">
        <v>560</v>
      </c>
      <c r="D428" s="215" t="s">
        <v>192</v>
      </c>
      <c r="E428" s="216" t="s">
        <v>561</v>
      </c>
      <c r="F428" s="217" t="s">
        <v>562</v>
      </c>
      <c r="G428" s="218" t="s">
        <v>195</v>
      </c>
      <c r="H428" s="219">
        <v>14.34</v>
      </c>
      <c r="I428" s="220"/>
      <c r="J428" s="221">
        <f>ROUND(I428*H428,2)</f>
        <v>0</v>
      </c>
      <c r="K428" s="217" t="s">
        <v>196</v>
      </c>
      <c r="L428" s="46"/>
      <c r="M428" s="222" t="s">
        <v>19</v>
      </c>
      <c r="N428" s="223" t="s">
        <v>43</v>
      </c>
      <c r="O428" s="86"/>
      <c r="P428" s="224">
        <f>O428*H428</f>
        <v>0</v>
      </c>
      <c r="Q428" s="224">
        <v>0.4</v>
      </c>
      <c r="R428" s="224">
        <f>Q428*H428</f>
        <v>5.736000000000001</v>
      </c>
      <c r="S428" s="224">
        <v>0</v>
      </c>
      <c r="T428" s="225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6" t="s">
        <v>208</v>
      </c>
      <c r="AT428" s="226" t="s">
        <v>192</v>
      </c>
      <c r="AU428" s="226" t="s">
        <v>82</v>
      </c>
      <c r="AY428" s="19" t="s">
        <v>190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9" t="s">
        <v>80</v>
      </c>
      <c r="BK428" s="227">
        <f>ROUND(I428*H428,2)</f>
        <v>0</v>
      </c>
      <c r="BL428" s="19" t="s">
        <v>208</v>
      </c>
      <c r="BM428" s="226" t="s">
        <v>563</v>
      </c>
    </row>
    <row r="429" spans="1:47" s="2" customFormat="1" ht="12">
      <c r="A429" s="40"/>
      <c r="B429" s="41"/>
      <c r="C429" s="42"/>
      <c r="D429" s="228" t="s">
        <v>199</v>
      </c>
      <c r="E429" s="42"/>
      <c r="F429" s="229" t="s">
        <v>564</v>
      </c>
      <c r="G429" s="42"/>
      <c r="H429" s="42"/>
      <c r="I429" s="230"/>
      <c r="J429" s="42"/>
      <c r="K429" s="42"/>
      <c r="L429" s="46"/>
      <c r="M429" s="231"/>
      <c r="N429" s="232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199</v>
      </c>
      <c r="AU429" s="19" t="s">
        <v>82</v>
      </c>
    </row>
    <row r="430" spans="1:47" s="2" customFormat="1" ht="12">
      <c r="A430" s="40"/>
      <c r="B430" s="41"/>
      <c r="C430" s="42"/>
      <c r="D430" s="233" t="s">
        <v>201</v>
      </c>
      <c r="E430" s="42"/>
      <c r="F430" s="234" t="s">
        <v>565</v>
      </c>
      <c r="G430" s="42"/>
      <c r="H430" s="42"/>
      <c r="I430" s="230"/>
      <c r="J430" s="42"/>
      <c r="K430" s="42"/>
      <c r="L430" s="46"/>
      <c r="M430" s="231"/>
      <c r="N430" s="232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201</v>
      </c>
      <c r="AU430" s="19" t="s">
        <v>82</v>
      </c>
    </row>
    <row r="431" spans="1:51" s="13" customFormat="1" ht="12">
      <c r="A431" s="13"/>
      <c r="B431" s="235"/>
      <c r="C431" s="236"/>
      <c r="D431" s="228" t="s">
        <v>203</v>
      </c>
      <c r="E431" s="237" t="s">
        <v>19</v>
      </c>
      <c r="F431" s="238" t="s">
        <v>270</v>
      </c>
      <c r="G431" s="236"/>
      <c r="H431" s="237" t="s">
        <v>19</v>
      </c>
      <c r="I431" s="239"/>
      <c r="J431" s="236"/>
      <c r="K431" s="236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203</v>
      </c>
      <c r="AU431" s="244" t="s">
        <v>82</v>
      </c>
      <c r="AV431" s="13" t="s">
        <v>80</v>
      </c>
      <c r="AW431" s="13" t="s">
        <v>34</v>
      </c>
      <c r="AX431" s="13" t="s">
        <v>72</v>
      </c>
      <c r="AY431" s="244" t="s">
        <v>190</v>
      </c>
    </row>
    <row r="432" spans="1:51" s="13" customFormat="1" ht="12">
      <c r="A432" s="13"/>
      <c r="B432" s="235"/>
      <c r="C432" s="236"/>
      <c r="D432" s="228" t="s">
        <v>203</v>
      </c>
      <c r="E432" s="237" t="s">
        <v>19</v>
      </c>
      <c r="F432" s="238" t="s">
        <v>566</v>
      </c>
      <c r="G432" s="236"/>
      <c r="H432" s="237" t="s">
        <v>19</v>
      </c>
      <c r="I432" s="239"/>
      <c r="J432" s="236"/>
      <c r="K432" s="236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203</v>
      </c>
      <c r="AU432" s="244" t="s">
        <v>82</v>
      </c>
      <c r="AV432" s="13" t="s">
        <v>80</v>
      </c>
      <c r="AW432" s="13" t="s">
        <v>34</v>
      </c>
      <c r="AX432" s="13" t="s">
        <v>72</v>
      </c>
      <c r="AY432" s="244" t="s">
        <v>190</v>
      </c>
    </row>
    <row r="433" spans="1:51" s="14" customFormat="1" ht="12">
      <c r="A433" s="14"/>
      <c r="B433" s="245"/>
      <c r="C433" s="246"/>
      <c r="D433" s="228" t="s">
        <v>203</v>
      </c>
      <c r="E433" s="247" t="s">
        <v>19</v>
      </c>
      <c r="F433" s="248" t="s">
        <v>567</v>
      </c>
      <c r="G433" s="246"/>
      <c r="H433" s="249">
        <v>11.7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203</v>
      </c>
      <c r="AU433" s="255" t="s">
        <v>82</v>
      </c>
      <c r="AV433" s="14" t="s">
        <v>82</v>
      </c>
      <c r="AW433" s="14" t="s">
        <v>34</v>
      </c>
      <c r="AX433" s="14" t="s">
        <v>72</v>
      </c>
      <c r="AY433" s="255" t="s">
        <v>190</v>
      </c>
    </row>
    <row r="434" spans="1:51" s="14" customFormat="1" ht="12">
      <c r="A434" s="14"/>
      <c r="B434" s="245"/>
      <c r="C434" s="246"/>
      <c r="D434" s="228" t="s">
        <v>203</v>
      </c>
      <c r="E434" s="247" t="s">
        <v>19</v>
      </c>
      <c r="F434" s="248" t="s">
        <v>568</v>
      </c>
      <c r="G434" s="246"/>
      <c r="H434" s="249">
        <v>2.64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203</v>
      </c>
      <c r="AU434" s="255" t="s">
        <v>82</v>
      </c>
      <c r="AV434" s="14" t="s">
        <v>82</v>
      </c>
      <c r="AW434" s="14" t="s">
        <v>34</v>
      </c>
      <c r="AX434" s="14" t="s">
        <v>72</v>
      </c>
      <c r="AY434" s="255" t="s">
        <v>190</v>
      </c>
    </row>
    <row r="435" spans="1:51" s="15" customFormat="1" ht="12">
      <c r="A435" s="15"/>
      <c r="B435" s="256"/>
      <c r="C435" s="257"/>
      <c r="D435" s="228" t="s">
        <v>203</v>
      </c>
      <c r="E435" s="258" t="s">
        <v>19</v>
      </c>
      <c r="F435" s="259" t="s">
        <v>207</v>
      </c>
      <c r="G435" s="257"/>
      <c r="H435" s="260">
        <v>14.34</v>
      </c>
      <c r="I435" s="261"/>
      <c r="J435" s="257"/>
      <c r="K435" s="257"/>
      <c r="L435" s="262"/>
      <c r="M435" s="263"/>
      <c r="N435" s="264"/>
      <c r="O435" s="264"/>
      <c r="P435" s="264"/>
      <c r="Q435" s="264"/>
      <c r="R435" s="264"/>
      <c r="S435" s="264"/>
      <c r="T435" s="26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6" t="s">
        <v>203</v>
      </c>
      <c r="AU435" s="266" t="s">
        <v>82</v>
      </c>
      <c r="AV435" s="15" t="s">
        <v>208</v>
      </c>
      <c r="AW435" s="15" t="s">
        <v>34</v>
      </c>
      <c r="AX435" s="15" t="s">
        <v>80</v>
      </c>
      <c r="AY435" s="266" t="s">
        <v>190</v>
      </c>
    </row>
    <row r="436" spans="1:65" s="2" customFormat="1" ht="24.15" customHeight="1">
      <c r="A436" s="40"/>
      <c r="B436" s="41"/>
      <c r="C436" s="215" t="s">
        <v>569</v>
      </c>
      <c r="D436" s="215" t="s">
        <v>192</v>
      </c>
      <c r="E436" s="216" t="s">
        <v>570</v>
      </c>
      <c r="F436" s="217" t="s">
        <v>571</v>
      </c>
      <c r="G436" s="218" t="s">
        <v>222</v>
      </c>
      <c r="H436" s="219">
        <v>0.739</v>
      </c>
      <c r="I436" s="220"/>
      <c r="J436" s="221">
        <f>ROUND(I436*H436,2)</f>
        <v>0</v>
      </c>
      <c r="K436" s="217" t="s">
        <v>196</v>
      </c>
      <c r="L436" s="46"/>
      <c r="M436" s="222" t="s">
        <v>19</v>
      </c>
      <c r="N436" s="223" t="s">
        <v>43</v>
      </c>
      <c r="O436" s="86"/>
      <c r="P436" s="224">
        <f>O436*H436</f>
        <v>0</v>
      </c>
      <c r="Q436" s="224">
        <v>2.83331</v>
      </c>
      <c r="R436" s="224">
        <f>Q436*H436</f>
        <v>2.09381609</v>
      </c>
      <c r="S436" s="224">
        <v>0</v>
      </c>
      <c r="T436" s="225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6" t="s">
        <v>208</v>
      </c>
      <c r="AT436" s="226" t="s">
        <v>192</v>
      </c>
      <c r="AU436" s="226" t="s">
        <v>82</v>
      </c>
      <c r="AY436" s="19" t="s">
        <v>190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9" t="s">
        <v>80</v>
      </c>
      <c r="BK436" s="227">
        <f>ROUND(I436*H436,2)</f>
        <v>0</v>
      </c>
      <c r="BL436" s="19" t="s">
        <v>208</v>
      </c>
      <c r="BM436" s="226" t="s">
        <v>572</v>
      </c>
    </row>
    <row r="437" spans="1:47" s="2" customFormat="1" ht="12">
      <c r="A437" s="40"/>
      <c r="B437" s="41"/>
      <c r="C437" s="42"/>
      <c r="D437" s="228" t="s">
        <v>199</v>
      </c>
      <c r="E437" s="42"/>
      <c r="F437" s="229" t="s">
        <v>573</v>
      </c>
      <c r="G437" s="42"/>
      <c r="H437" s="42"/>
      <c r="I437" s="230"/>
      <c r="J437" s="42"/>
      <c r="K437" s="42"/>
      <c r="L437" s="46"/>
      <c r="M437" s="231"/>
      <c r="N437" s="232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199</v>
      </c>
      <c r="AU437" s="19" t="s">
        <v>82</v>
      </c>
    </row>
    <row r="438" spans="1:47" s="2" customFormat="1" ht="12">
      <c r="A438" s="40"/>
      <c r="B438" s="41"/>
      <c r="C438" s="42"/>
      <c r="D438" s="233" t="s">
        <v>201</v>
      </c>
      <c r="E438" s="42"/>
      <c r="F438" s="234" t="s">
        <v>574</v>
      </c>
      <c r="G438" s="42"/>
      <c r="H438" s="42"/>
      <c r="I438" s="230"/>
      <c r="J438" s="42"/>
      <c r="K438" s="42"/>
      <c r="L438" s="46"/>
      <c r="M438" s="231"/>
      <c r="N438" s="232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201</v>
      </c>
      <c r="AU438" s="19" t="s">
        <v>82</v>
      </c>
    </row>
    <row r="439" spans="1:51" s="13" customFormat="1" ht="12">
      <c r="A439" s="13"/>
      <c r="B439" s="235"/>
      <c r="C439" s="236"/>
      <c r="D439" s="228" t="s">
        <v>203</v>
      </c>
      <c r="E439" s="237" t="s">
        <v>19</v>
      </c>
      <c r="F439" s="238" t="s">
        <v>456</v>
      </c>
      <c r="G439" s="236"/>
      <c r="H439" s="237" t="s">
        <v>19</v>
      </c>
      <c r="I439" s="239"/>
      <c r="J439" s="236"/>
      <c r="K439" s="236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203</v>
      </c>
      <c r="AU439" s="244" t="s">
        <v>82</v>
      </c>
      <c r="AV439" s="13" t="s">
        <v>80</v>
      </c>
      <c r="AW439" s="13" t="s">
        <v>34</v>
      </c>
      <c r="AX439" s="13" t="s">
        <v>72</v>
      </c>
      <c r="AY439" s="244" t="s">
        <v>190</v>
      </c>
    </row>
    <row r="440" spans="1:51" s="13" customFormat="1" ht="12">
      <c r="A440" s="13"/>
      <c r="B440" s="235"/>
      <c r="C440" s="236"/>
      <c r="D440" s="228" t="s">
        <v>203</v>
      </c>
      <c r="E440" s="237" t="s">
        <v>19</v>
      </c>
      <c r="F440" s="238" t="s">
        <v>575</v>
      </c>
      <c r="G440" s="236"/>
      <c r="H440" s="237" t="s">
        <v>19</v>
      </c>
      <c r="I440" s="239"/>
      <c r="J440" s="236"/>
      <c r="K440" s="236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203</v>
      </c>
      <c r="AU440" s="244" t="s">
        <v>82</v>
      </c>
      <c r="AV440" s="13" t="s">
        <v>80</v>
      </c>
      <c r="AW440" s="13" t="s">
        <v>34</v>
      </c>
      <c r="AX440" s="13" t="s">
        <v>72</v>
      </c>
      <c r="AY440" s="244" t="s">
        <v>190</v>
      </c>
    </row>
    <row r="441" spans="1:51" s="14" customFormat="1" ht="12">
      <c r="A441" s="14"/>
      <c r="B441" s="245"/>
      <c r="C441" s="246"/>
      <c r="D441" s="228" t="s">
        <v>203</v>
      </c>
      <c r="E441" s="247" t="s">
        <v>19</v>
      </c>
      <c r="F441" s="248" t="s">
        <v>576</v>
      </c>
      <c r="G441" s="246"/>
      <c r="H441" s="249">
        <v>0.739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203</v>
      </c>
      <c r="AU441" s="255" t="s">
        <v>82</v>
      </c>
      <c r="AV441" s="14" t="s">
        <v>82</v>
      </c>
      <c r="AW441" s="14" t="s">
        <v>34</v>
      </c>
      <c r="AX441" s="14" t="s">
        <v>72</v>
      </c>
      <c r="AY441" s="255" t="s">
        <v>190</v>
      </c>
    </row>
    <row r="442" spans="1:51" s="15" customFormat="1" ht="12">
      <c r="A442" s="15"/>
      <c r="B442" s="256"/>
      <c r="C442" s="257"/>
      <c r="D442" s="228" t="s">
        <v>203</v>
      </c>
      <c r="E442" s="258" t="s">
        <v>19</v>
      </c>
      <c r="F442" s="259" t="s">
        <v>207</v>
      </c>
      <c r="G442" s="257"/>
      <c r="H442" s="260">
        <v>0.739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6" t="s">
        <v>203</v>
      </c>
      <c r="AU442" s="266" t="s">
        <v>82</v>
      </c>
      <c r="AV442" s="15" t="s">
        <v>208</v>
      </c>
      <c r="AW442" s="15" t="s">
        <v>34</v>
      </c>
      <c r="AX442" s="15" t="s">
        <v>80</v>
      </c>
      <c r="AY442" s="266" t="s">
        <v>190</v>
      </c>
    </row>
    <row r="443" spans="1:65" s="2" customFormat="1" ht="24.15" customHeight="1">
      <c r="A443" s="40"/>
      <c r="B443" s="41"/>
      <c r="C443" s="215" t="s">
        <v>577</v>
      </c>
      <c r="D443" s="215" t="s">
        <v>192</v>
      </c>
      <c r="E443" s="216" t="s">
        <v>578</v>
      </c>
      <c r="F443" s="217" t="s">
        <v>579</v>
      </c>
      <c r="G443" s="218" t="s">
        <v>222</v>
      </c>
      <c r="H443" s="219">
        <v>0.092</v>
      </c>
      <c r="I443" s="220"/>
      <c r="J443" s="221">
        <f>ROUND(I443*H443,2)</f>
        <v>0</v>
      </c>
      <c r="K443" s="217" t="s">
        <v>196</v>
      </c>
      <c r="L443" s="46"/>
      <c r="M443" s="222" t="s">
        <v>19</v>
      </c>
      <c r="N443" s="223" t="s">
        <v>43</v>
      </c>
      <c r="O443" s="86"/>
      <c r="P443" s="224">
        <f>O443*H443</f>
        <v>0</v>
      </c>
      <c r="Q443" s="224">
        <v>2.0875</v>
      </c>
      <c r="R443" s="224">
        <f>Q443*H443</f>
        <v>0.19205</v>
      </c>
      <c r="S443" s="224">
        <v>0</v>
      </c>
      <c r="T443" s="225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6" t="s">
        <v>208</v>
      </c>
      <c r="AT443" s="226" t="s">
        <v>192</v>
      </c>
      <c r="AU443" s="226" t="s">
        <v>82</v>
      </c>
      <c r="AY443" s="19" t="s">
        <v>190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9" t="s">
        <v>80</v>
      </c>
      <c r="BK443" s="227">
        <f>ROUND(I443*H443,2)</f>
        <v>0</v>
      </c>
      <c r="BL443" s="19" t="s">
        <v>208</v>
      </c>
      <c r="BM443" s="226" t="s">
        <v>580</v>
      </c>
    </row>
    <row r="444" spans="1:47" s="2" customFormat="1" ht="12">
      <c r="A444" s="40"/>
      <c r="B444" s="41"/>
      <c r="C444" s="42"/>
      <c r="D444" s="228" t="s">
        <v>199</v>
      </c>
      <c r="E444" s="42"/>
      <c r="F444" s="229" t="s">
        <v>581</v>
      </c>
      <c r="G444" s="42"/>
      <c r="H444" s="42"/>
      <c r="I444" s="230"/>
      <c r="J444" s="42"/>
      <c r="K444" s="42"/>
      <c r="L444" s="46"/>
      <c r="M444" s="231"/>
      <c r="N444" s="232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199</v>
      </c>
      <c r="AU444" s="19" t="s">
        <v>82</v>
      </c>
    </row>
    <row r="445" spans="1:47" s="2" customFormat="1" ht="12">
      <c r="A445" s="40"/>
      <c r="B445" s="41"/>
      <c r="C445" s="42"/>
      <c r="D445" s="233" t="s">
        <v>201</v>
      </c>
      <c r="E445" s="42"/>
      <c r="F445" s="234" t="s">
        <v>582</v>
      </c>
      <c r="G445" s="42"/>
      <c r="H445" s="42"/>
      <c r="I445" s="230"/>
      <c r="J445" s="42"/>
      <c r="K445" s="42"/>
      <c r="L445" s="46"/>
      <c r="M445" s="231"/>
      <c r="N445" s="232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201</v>
      </c>
      <c r="AU445" s="19" t="s">
        <v>82</v>
      </c>
    </row>
    <row r="446" spans="1:51" s="13" customFormat="1" ht="12">
      <c r="A446" s="13"/>
      <c r="B446" s="235"/>
      <c r="C446" s="236"/>
      <c r="D446" s="228" t="s">
        <v>203</v>
      </c>
      <c r="E446" s="237" t="s">
        <v>19</v>
      </c>
      <c r="F446" s="238" t="s">
        <v>270</v>
      </c>
      <c r="G446" s="236"/>
      <c r="H446" s="237" t="s">
        <v>19</v>
      </c>
      <c r="I446" s="239"/>
      <c r="J446" s="236"/>
      <c r="K446" s="236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203</v>
      </c>
      <c r="AU446" s="244" t="s">
        <v>82</v>
      </c>
      <c r="AV446" s="13" t="s">
        <v>80</v>
      </c>
      <c r="AW446" s="13" t="s">
        <v>34</v>
      </c>
      <c r="AX446" s="13" t="s">
        <v>72</v>
      </c>
      <c r="AY446" s="244" t="s">
        <v>190</v>
      </c>
    </row>
    <row r="447" spans="1:51" s="13" customFormat="1" ht="12">
      <c r="A447" s="13"/>
      <c r="B447" s="235"/>
      <c r="C447" s="236"/>
      <c r="D447" s="228" t="s">
        <v>203</v>
      </c>
      <c r="E447" s="237" t="s">
        <v>19</v>
      </c>
      <c r="F447" s="238" t="s">
        <v>583</v>
      </c>
      <c r="G447" s="236"/>
      <c r="H447" s="237" t="s">
        <v>19</v>
      </c>
      <c r="I447" s="239"/>
      <c r="J447" s="236"/>
      <c r="K447" s="236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203</v>
      </c>
      <c r="AU447" s="244" t="s">
        <v>82</v>
      </c>
      <c r="AV447" s="13" t="s">
        <v>80</v>
      </c>
      <c r="AW447" s="13" t="s">
        <v>34</v>
      </c>
      <c r="AX447" s="13" t="s">
        <v>72</v>
      </c>
      <c r="AY447" s="244" t="s">
        <v>190</v>
      </c>
    </row>
    <row r="448" spans="1:51" s="14" customFormat="1" ht="12">
      <c r="A448" s="14"/>
      <c r="B448" s="245"/>
      <c r="C448" s="246"/>
      <c r="D448" s="228" t="s">
        <v>203</v>
      </c>
      <c r="E448" s="247" t="s">
        <v>19</v>
      </c>
      <c r="F448" s="248" t="s">
        <v>584</v>
      </c>
      <c r="G448" s="246"/>
      <c r="H448" s="249">
        <v>0.092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203</v>
      </c>
      <c r="AU448" s="255" t="s">
        <v>82</v>
      </c>
      <c r="AV448" s="14" t="s">
        <v>82</v>
      </c>
      <c r="AW448" s="14" t="s">
        <v>34</v>
      </c>
      <c r="AX448" s="14" t="s">
        <v>72</v>
      </c>
      <c r="AY448" s="255" t="s">
        <v>190</v>
      </c>
    </row>
    <row r="449" spans="1:51" s="15" customFormat="1" ht="12">
      <c r="A449" s="15"/>
      <c r="B449" s="256"/>
      <c r="C449" s="257"/>
      <c r="D449" s="228" t="s">
        <v>203</v>
      </c>
      <c r="E449" s="258" t="s">
        <v>19</v>
      </c>
      <c r="F449" s="259" t="s">
        <v>207</v>
      </c>
      <c r="G449" s="257"/>
      <c r="H449" s="260">
        <v>0.092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6" t="s">
        <v>203</v>
      </c>
      <c r="AU449" s="266" t="s">
        <v>82</v>
      </c>
      <c r="AV449" s="15" t="s">
        <v>208</v>
      </c>
      <c r="AW449" s="15" t="s">
        <v>34</v>
      </c>
      <c r="AX449" s="15" t="s">
        <v>80</v>
      </c>
      <c r="AY449" s="266" t="s">
        <v>190</v>
      </c>
    </row>
    <row r="450" spans="1:65" s="2" customFormat="1" ht="16.5" customHeight="1">
      <c r="A450" s="40"/>
      <c r="B450" s="41"/>
      <c r="C450" s="215" t="s">
        <v>585</v>
      </c>
      <c r="D450" s="215" t="s">
        <v>192</v>
      </c>
      <c r="E450" s="216" t="s">
        <v>586</v>
      </c>
      <c r="F450" s="217" t="s">
        <v>587</v>
      </c>
      <c r="G450" s="218" t="s">
        <v>222</v>
      </c>
      <c r="H450" s="219">
        <v>0.074</v>
      </c>
      <c r="I450" s="220"/>
      <c r="J450" s="221">
        <f>ROUND(I450*H450,2)</f>
        <v>0</v>
      </c>
      <c r="K450" s="217" t="s">
        <v>196</v>
      </c>
      <c r="L450" s="46"/>
      <c r="M450" s="222" t="s">
        <v>19</v>
      </c>
      <c r="N450" s="223" t="s">
        <v>43</v>
      </c>
      <c r="O450" s="86"/>
      <c r="P450" s="224">
        <f>O450*H450</f>
        <v>0</v>
      </c>
      <c r="Q450" s="224">
        <v>2.43279</v>
      </c>
      <c r="R450" s="224">
        <f>Q450*H450</f>
        <v>0.18002645999999997</v>
      </c>
      <c r="S450" s="224">
        <v>0</v>
      </c>
      <c r="T450" s="22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6" t="s">
        <v>208</v>
      </c>
      <c r="AT450" s="226" t="s">
        <v>192</v>
      </c>
      <c r="AU450" s="226" t="s">
        <v>82</v>
      </c>
      <c r="AY450" s="19" t="s">
        <v>190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9" t="s">
        <v>80</v>
      </c>
      <c r="BK450" s="227">
        <f>ROUND(I450*H450,2)</f>
        <v>0</v>
      </c>
      <c r="BL450" s="19" t="s">
        <v>208</v>
      </c>
      <c r="BM450" s="226" t="s">
        <v>588</v>
      </c>
    </row>
    <row r="451" spans="1:47" s="2" customFormat="1" ht="12">
      <c r="A451" s="40"/>
      <c r="B451" s="41"/>
      <c r="C451" s="42"/>
      <c r="D451" s="228" t="s">
        <v>199</v>
      </c>
      <c r="E451" s="42"/>
      <c r="F451" s="229" t="s">
        <v>589</v>
      </c>
      <c r="G451" s="42"/>
      <c r="H451" s="42"/>
      <c r="I451" s="230"/>
      <c r="J451" s="42"/>
      <c r="K451" s="42"/>
      <c r="L451" s="46"/>
      <c r="M451" s="231"/>
      <c r="N451" s="232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199</v>
      </c>
      <c r="AU451" s="19" t="s">
        <v>82</v>
      </c>
    </row>
    <row r="452" spans="1:47" s="2" customFormat="1" ht="12">
      <c r="A452" s="40"/>
      <c r="B452" s="41"/>
      <c r="C452" s="42"/>
      <c r="D452" s="233" t="s">
        <v>201</v>
      </c>
      <c r="E452" s="42"/>
      <c r="F452" s="234" t="s">
        <v>590</v>
      </c>
      <c r="G452" s="42"/>
      <c r="H452" s="42"/>
      <c r="I452" s="230"/>
      <c r="J452" s="42"/>
      <c r="K452" s="42"/>
      <c r="L452" s="46"/>
      <c r="M452" s="231"/>
      <c r="N452" s="232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201</v>
      </c>
      <c r="AU452" s="19" t="s">
        <v>82</v>
      </c>
    </row>
    <row r="453" spans="1:51" s="13" customFormat="1" ht="12">
      <c r="A453" s="13"/>
      <c r="B453" s="235"/>
      <c r="C453" s="236"/>
      <c r="D453" s="228" t="s">
        <v>203</v>
      </c>
      <c r="E453" s="237" t="s">
        <v>19</v>
      </c>
      <c r="F453" s="238" t="s">
        <v>456</v>
      </c>
      <c r="G453" s="236"/>
      <c r="H453" s="237" t="s">
        <v>19</v>
      </c>
      <c r="I453" s="239"/>
      <c r="J453" s="236"/>
      <c r="K453" s="236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203</v>
      </c>
      <c r="AU453" s="244" t="s">
        <v>82</v>
      </c>
      <c r="AV453" s="13" t="s">
        <v>80</v>
      </c>
      <c r="AW453" s="13" t="s">
        <v>34</v>
      </c>
      <c r="AX453" s="13" t="s">
        <v>72</v>
      </c>
      <c r="AY453" s="244" t="s">
        <v>190</v>
      </c>
    </row>
    <row r="454" spans="1:51" s="13" customFormat="1" ht="12">
      <c r="A454" s="13"/>
      <c r="B454" s="235"/>
      <c r="C454" s="236"/>
      <c r="D454" s="228" t="s">
        <v>203</v>
      </c>
      <c r="E454" s="237" t="s">
        <v>19</v>
      </c>
      <c r="F454" s="238" t="s">
        <v>591</v>
      </c>
      <c r="G454" s="236"/>
      <c r="H454" s="237" t="s">
        <v>19</v>
      </c>
      <c r="I454" s="239"/>
      <c r="J454" s="236"/>
      <c r="K454" s="236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203</v>
      </c>
      <c r="AU454" s="244" t="s">
        <v>82</v>
      </c>
      <c r="AV454" s="13" t="s">
        <v>80</v>
      </c>
      <c r="AW454" s="13" t="s">
        <v>34</v>
      </c>
      <c r="AX454" s="13" t="s">
        <v>72</v>
      </c>
      <c r="AY454" s="244" t="s">
        <v>190</v>
      </c>
    </row>
    <row r="455" spans="1:51" s="13" customFormat="1" ht="12">
      <c r="A455" s="13"/>
      <c r="B455" s="235"/>
      <c r="C455" s="236"/>
      <c r="D455" s="228" t="s">
        <v>203</v>
      </c>
      <c r="E455" s="237" t="s">
        <v>19</v>
      </c>
      <c r="F455" s="238" t="s">
        <v>592</v>
      </c>
      <c r="G455" s="236"/>
      <c r="H455" s="237" t="s">
        <v>19</v>
      </c>
      <c r="I455" s="239"/>
      <c r="J455" s="236"/>
      <c r="K455" s="236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203</v>
      </c>
      <c r="AU455" s="244" t="s">
        <v>82</v>
      </c>
      <c r="AV455" s="13" t="s">
        <v>80</v>
      </c>
      <c r="AW455" s="13" t="s">
        <v>34</v>
      </c>
      <c r="AX455" s="13" t="s">
        <v>72</v>
      </c>
      <c r="AY455" s="244" t="s">
        <v>190</v>
      </c>
    </row>
    <row r="456" spans="1:51" s="14" customFormat="1" ht="12">
      <c r="A456" s="14"/>
      <c r="B456" s="245"/>
      <c r="C456" s="246"/>
      <c r="D456" s="228" t="s">
        <v>203</v>
      </c>
      <c r="E456" s="247" t="s">
        <v>19</v>
      </c>
      <c r="F456" s="248" t="s">
        <v>593</v>
      </c>
      <c r="G456" s="246"/>
      <c r="H456" s="249">
        <v>0.074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203</v>
      </c>
      <c r="AU456" s="255" t="s">
        <v>82</v>
      </c>
      <c r="AV456" s="14" t="s">
        <v>82</v>
      </c>
      <c r="AW456" s="14" t="s">
        <v>34</v>
      </c>
      <c r="AX456" s="14" t="s">
        <v>72</v>
      </c>
      <c r="AY456" s="255" t="s">
        <v>190</v>
      </c>
    </row>
    <row r="457" spans="1:51" s="15" customFormat="1" ht="12">
      <c r="A457" s="15"/>
      <c r="B457" s="256"/>
      <c r="C457" s="257"/>
      <c r="D457" s="228" t="s">
        <v>203</v>
      </c>
      <c r="E457" s="258" t="s">
        <v>19</v>
      </c>
      <c r="F457" s="259" t="s">
        <v>207</v>
      </c>
      <c r="G457" s="257"/>
      <c r="H457" s="260">
        <v>0.074</v>
      </c>
      <c r="I457" s="261"/>
      <c r="J457" s="257"/>
      <c r="K457" s="257"/>
      <c r="L457" s="262"/>
      <c r="M457" s="263"/>
      <c r="N457" s="264"/>
      <c r="O457" s="264"/>
      <c r="P457" s="264"/>
      <c r="Q457" s="264"/>
      <c r="R457" s="264"/>
      <c r="S457" s="264"/>
      <c r="T457" s="26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6" t="s">
        <v>203</v>
      </c>
      <c r="AU457" s="266" t="s">
        <v>82</v>
      </c>
      <c r="AV457" s="15" t="s">
        <v>208</v>
      </c>
      <c r="AW457" s="15" t="s">
        <v>34</v>
      </c>
      <c r="AX457" s="15" t="s">
        <v>80</v>
      </c>
      <c r="AY457" s="266" t="s">
        <v>190</v>
      </c>
    </row>
    <row r="458" spans="1:65" s="2" customFormat="1" ht="24.15" customHeight="1">
      <c r="A458" s="40"/>
      <c r="B458" s="41"/>
      <c r="C458" s="215" t="s">
        <v>594</v>
      </c>
      <c r="D458" s="215" t="s">
        <v>192</v>
      </c>
      <c r="E458" s="216" t="s">
        <v>595</v>
      </c>
      <c r="F458" s="217" t="s">
        <v>596</v>
      </c>
      <c r="G458" s="218" t="s">
        <v>195</v>
      </c>
      <c r="H458" s="219">
        <v>2.86</v>
      </c>
      <c r="I458" s="220"/>
      <c r="J458" s="221">
        <f>ROUND(I458*H458,2)</f>
        <v>0</v>
      </c>
      <c r="K458" s="217" t="s">
        <v>196</v>
      </c>
      <c r="L458" s="46"/>
      <c r="M458" s="222" t="s">
        <v>19</v>
      </c>
      <c r="N458" s="223" t="s">
        <v>43</v>
      </c>
      <c r="O458" s="86"/>
      <c r="P458" s="224">
        <f>O458*H458</f>
        <v>0</v>
      </c>
      <c r="Q458" s="224">
        <v>0.43744</v>
      </c>
      <c r="R458" s="224">
        <f>Q458*H458</f>
        <v>1.2510784</v>
      </c>
      <c r="S458" s="224">
        <v>0</v>
      </c>
      <c r="T458" s="22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6" t="s">
        <v>208</v>
      </c>
      <c r="AT458" s="226" t="s">
        <v>192</v>
      </c>
      <c r="AU458" s="226" t="s">
        <v>82</v>
      </c>
      <c r="AY458" s="19" t="s">
        <v>190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19" t="s">
        <v>80</v>
      </c>
      <c r="BK458" s="227">
        <f>ROUND(I458*H458,2)</f>
        <v>0</v>
      </c>
      <c r="BL458" s="19" t="s">
        <v>208</v>
      </c>
      <c r="BM458" s="226" t="s">
        <v>597</v>
      </c>
    </row>
    <row r="459" spans="1:47" s="2" customFormat="1" ht="12">
      <c r="A459" s="40"/>
      <c r="B459" s="41"/>
      <c r="C459" s="42"/>
      <c r="D459" s="228" t="s">
        <v>199</v>
      </c>
      <c r="E459" s="42"/>
      <c r="F459" s="229" t="s">
        <v>598</v>
      </c>
      <c r="G459" s="42"/>
      <c r="H459" s="42"/>
      <c r="I459" s="230"/>
      <c r="J459" s="42"/>
      <c r="K459" s="42"/>
      <c r="L459" s="46"/>
      <c r="M459" s="231"/>
      <c r="N459" s="232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199</v>
      </c>
      <c r="AU459" s="19" t="s">
        <v>82</v>
      </c>
    </row>
    <row r="460" spans="1:47" s="2" customFormat="1" ht="12">
      <c r="A460" s="40"/>
      <c r="B460" s="41"/>
      <c r="C460" s="42"/>
      <c r="D460" s="233" t="s">
        <v>201</v>
      </c>
      <c r="E460" s="42"/>
      <c r="F460" s="234" t="s">
        <v>599</v>
      </c>
      <c r="G460" s="42"/>
      <c r="H460" s="42"/>
      <c r="I460" s="230"/>
      <c r="J460" s="42"/>
      <c r="K460" s="42"/>
      <c r="L460" s="46"/>
      <c r="M460" s="231"/>
      <c r="N460" s="232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201</v>
      </c>
      <c r="AU460" s="19" t="s">
        <v>82</v>
      </c>
    </row>
    <row r="461" spans="1:51" s="13" customFormat="1" ht="12">
      <c r="A461" s="13"/>
      <c r="B461" s="235"/>
      <c r="C461" s="236"/>
      <c r="D461" s="228" t="s">
        <v>203</v>
      </c>
      <c r="E461" s="237" t="s">
        <v>19</v>
      </c>
      <c r="F461" s="238" t="s">
        <v>456</v>
      </c>
      <c r="G461" s="236"/>
      <c r="H461" s="237" t="s">
        <v>19</v>
      </c>
      <c r="I461" s="239"/>
      <c r="J461" s="236"/>
      <c r="K461" s="236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203</v>
      </c>
      <c r="AU461" s="244" t="s">
        <v>82</v>
      </c>
      <c r="AV461" s="13" t="s">
        <v>80</v>
      </c>
      <c r="AW461" s="13" t="s">
        <v>34</v>
      </c>
      <c r="AX461" s="13" t="s">
        <v>72</v>
      </c>
      <c r="AY461" s="244" t="s">
        <v>190</v>
      </c>
    </row>
    <row r="462" spans="1:51" s="13" customFormat="1" ht="12">
      <c r="A462" s="13"/>
      <c r="B462" s="235"/>
      <c r="C462" s="236"/>
      <c r="D462" s="228" t="s">
        <v>203</v>
      </c>
      <c r="E462" s="237" t="s">
        <v>19</v>
      </c>
      <c r="F462" s="238" t="s">
        <v>559</v>
      </c>
      <c r="G462" s="236"/>
      <c r="H462" s="237" t="s">
        <v>19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203</v>
      </c>
      <c r="AU462" s="244" t="s">
        <v>82</v>
      </c>
      <c r="AV462" s="13" t="s">
        <v>80</v>
      </c>
      <c r="AW462" s="13" t="s">
        <v>34</v>
      </c>
      <c r="AX462" s="13" t="s">
        <v>72</v>
      </c>
      <c r="AY462" s="244" t="s">
        <v>190</v>
      </c>
    </row>
    <row r="463" spans="1:51" s="14" customFormat="1" ht="12">
      <c r="A463" s="14"/>
      <c r="B463" s="245"/>
      <c r="C463" s="246"/>
      <c r="D463" s="228" t="s">
        <v>203</v>
      </c>
      <c r="E463" s="247" t="s">
        <v>19</v>
      </c>
      <c r="F463" s="248" t="s">
        <v>458</v>
      </c>
      <c r="G463" s="246"/>
      <c r="H463" s="249">
        <v>2.86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203</v>
      </c>
      <c r="AU463" s="255" t="s">
        <v>82</v>
      </c>
      <c r="AV463" s="14" t="s">
        <v>82</v>
      </c>
      <c r="AW463" s="14" t="s">
        <v>34</v>
      </c>
      <c r="AX463" s="14" t="s">
        <v>72</v>
      </c>
      <c r="AY463" s="255" t="s">
        <v>190</v>
      </c>
    </row>
    <row r="464" spans="1:51" s="15" customFormat="1" ht="12">
      <c r="A464" s="15"/>
      <c r="B464" s="256"/>
      <c r="C464" s="257"/>
      <c r="D464" s="228" t="s">
        <v>203</v>
      </c>
      <c r="E464" s="258" t="s">
        <v>19</v>
      </c>
      <c r="F464" s="259" t="s">
        <v>207</v>
      </c>
      <c r="G464" s="257"/>
      <c r="H464" s="260">
        <v>2.86</v>
      </c>
      <c r="I464" s="261"/>
      <c r="J464" s="257"/>
      <c r="K464" s="257"/>
      <c r="L464" s="262"/>
      <c r="M464" s="263"/>
      <c r="N464" s="264"/>
      <c r="O464" s="264"/>
      <c r="P464" s="264"/>
      <c r="Q464" s="264"/>
      <c r="R464" s="264"/>
      <c r="S464" s="264"/>
      <c r="T464" s="26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6" t="s">
        <v>203</v>
      </c>
      <c r="AU464" s="266" t="s">
        <v>82</v>
      </c>
      <c r="AV464" s="15" t="s">
        <v>208</v>
      </c>
      <c r="AW464" s="15" t="s">
        <v>34</v>
      </c>
      <c r="AX464" s="15" t="s">
        <v>80</v>
      </c>
      <c r="AY464" s="266" t="s">
        <v>190</v>
      </c>
    </row>
    <row r="465" spans="1:63" s="12" customFormat="1" ht="22.8" customHeight="1">
      <c r="A465" s="12"/>
      <c r="B465" s="199"/>
      <c r="C465" s="200"/>
      <c r="D465" s="201" t="s">
        <v>71</v>
      </c>
      <c r="E465" s="213" t="s">
        <v>228</v>
      </c>
      <c r="F465" s="213" t="s">
        <v>600</v>
      </c>
      <c r="G465" s="200"/>
      <c r="H465" s="200"/>
      <c r="I465" s="203"/>
      <c r="J465" s="214">
        <f>BK465</f>
        <v>0</v>
      </c>
      <c r="K465" s="200"/>
      <c r="L465" s="205"/>
      <c r="M465" s="206"/>
      <c r="N465" s="207"/>
      <c r="O465" s="207"/>
      <c r="P465" s="208">
        <f>SUM(P466:P575)</f>
        <v>0</v>
      </c>
      <c r="Q465" s="207"/>
      <c r="R465" s="208">
        <f>SUM(R466:R575)</f>
        <v>231.51457</v>
      </c>
      <c r="S465" s="207"/>
      <c r="T465" s="209">
        <f>SUM(T466:T575)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0" t="s">
        <v>80</v>
      </c>
      <c r="AT465" s="211" t="s">
        <v>71</v>
      </c>
      <c r="AU465" s="211" t="s">
        <v>80</v>
      </c>
      <c r="AY465" s="210" t="s">
        <v>190</v>
      </c>
      <c r="BK465" s="212">
        <f>SUM(BK466:BK575)</f>
        <v>0</v>
      </c>
    </row>
    <row r="466" spans="1:65" s="2" customFormat="1" ht="37.8" customHeight="1">
      <c r="A466" s="40"/>
      <c r="B466" s="41"/>
      <c r="C466" s="215" t="s">
        <v>601</v>
      </c>
      <c r="D466" s="215" t="s">
        <v>192</v>
      </c>
      <c r="E466" s="216" t="s">
        <v>602</v>
      </c>
      <c r="F466" s="217" t="s">
        <v>603</v>
      </c>
      <c r="G466" s="218" t="s">
        <v>195</v>
      </c>
      <c r="H466" s="219">
        <v>8337.2</v>
      </c>
      <c r="I466" s="220"/>
      <c r="J466" s="221">
        <f>ROUND(I466*H466,2)</f>
        <v>0</v>
      </c>
      <c r="K466" s="217" t="s">
        <v>196</v>
      </c>
      <c r="L466" s="46"/>
      <c r="M466" s="222" t="s">
        <v>19</v>
      </c>
      <c r="N466" s="223" t="s">
        <v>43</v>
      </c>
      <c r="O466" s="86"/>
      <c r="P466" s="224">
        <f>O466*H466</f>
        <v>0</v>
      </c>
      <c r="Q466" s="224">
        <v>0</v>
      </c>
      <c r="R466" s="224">
        <f>Q466*H466</f>
        <v>0</v>
      </c>
      <c r="S466" s="224">
        <v>0</v>
      </c>
      <c r="T466" s="22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6" t="s">
        <v>208</v>
      </c>
      <c r="AT466" s="226" t="s">
        <v>192</v>
      </c>
      <c r="AU466" s="226" t="s">
        <v>82</v>
      </c>
      <c r="AY466" s="19" t="s">
        <v>190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9" t="s">
        <v>80</v>
      </c>
      <c r="BK466" s="227">
        <f>ROUND(I466*H466,2)</f>
        <v>0</v>
      </c>
      <c r="BL466" s="19" t="s">
        <v>208</v>
      </c>
      <c r="BM466" s="226" t="s">
        <v>604</v>
      </c>
    </row>
    <row r="467" spans="1:47" s="2" customFormat="1" ht="12">
      <c r="A467" s="40"/>
      <c r="B467" s="41"/>
      <c r="C467" s="42"/>
      <c r="D467" s="228" t="s">
        <v>199</v>
      </c>
      <c r="E467" s="42"/>
      <c r="F467" s="229" t="s">
        <v>605</v>
      </c>
      <c r="G467" s="42"/>
      <c r="H467" s="42"/>
      <c r="I467" s="230"/>
      <c r="J467" s="42"/>
      <c r="K467" s="42"/>
      <c r="L467" s="46"/>
      <c r="M467" s="231"/>
      <c r="N467" s="232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199</v>
      </c>
      <c r="AU467" s="19" t="s">
        <v>82</v>
      </c>
    </row>
    <row r="468" spans="1:47" s="2" customFormat="1" ht="12">
      <c r="A468" s="40"/>
      <c r="B468" s="41"/>
      <c r="C468" s="42"/>
      <c r="D468" s="233" t="s">
        <v>201</v>
      </c>
      <c r="E468" s="42"/>
      <c r="F468" s="234" t="s">
        <v>606</v>
      </c>
      <c r="G468" s="42"/>
      <c r="H468" s="42"/>
      <c r="I468" s="230"/>
      <c r="J468" s="42"/>
      <c r="K468" s="42"/>
      <c r="L468" s="46"/>
      <c r="M468" s="231"/>
      <c r="N468" s="23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201</v>
      </c>
      <c r="AU468" s="19" t="s">
        <v>82</v>
      </c>
    </row>
    <row r="469" spans="1:51" s="13" customFormat="1" ht="12">
      <c r="A469" s="13"/>
      <c r="B469" s="235"/>
      <c r="C469" s="236"/>
      <c r="D469" s="228" t="s">
        <v>203</v>
      </c>
      <c r="E469" s="237" t="s">
        <v>19</v>
      </c>
      <c r="F469" s="238" t="s">
        <v>237</v>
      </c>
      <c r="G469" s="236"/>
      <c r="H469" s="237" t="s">
        <v>19</v>
      </c>
      <c r="I469" s="239"/>
      <c r="J469" s="236"/>
      <c r="K469" s="236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203</v>
      </c>
      <c r="AU469" s="244" t="s">
        <v>82</v>
      </c>
      <c r="AV469" s="13" t="s">
        <v>80</v>
      </c>
      <c r="AW469" s="13" t="s">
        <v>34</v>
      </c>
      <c r="AX469" s="13" t="s">
        <v>72</v>
      </c>
      <c r="AY469" s="244" t="s">
        <v>190</v>
      </c>
    </row>
    <row r="470" spans="1:51" s="13" customFormat="1" ht="12">
      <c r="A470" s="13"/>
      <c r="B470" s="235"/>
      <c r="C470" s="236"/>
      <c r="D470" s="228" t="s">
        <v>203</v>
      </c>
      <c r="E470" s="237" t="s">
        <v>19</v>
      </c>
      <c r="F470" s="238" t="s">
        <v>607</v>
      </c>
      <c r="G470" s="236"/>
      <c r="H470" s="237" t="s">
        <v>19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203</v>
      </c>
      <c r="AU470" s="244" t="s">
        <v>82</v>
      </c>
      <c r="AV470" s="13" t="s">
        <v>80</v>
      </c>
      <c r="AW470" s="13" t="s">
        <v>34</v>
      </c>
      <c r="AX470" s="13" t="s">
        <v>72</v>
      </c>
      <c r="AY470" s="244" t="s">
        <v>190</v>
      </c>
    </row>
    <row r="471" spans="1:51" s="14" customFormat="1" ht="12">
      <c r="A471" s="14"/>
      <c r="B471" s="245"/>
      <c r="C471" s="246"/>
      <c r="D471" s="228" t="s">
        <v>203</v>
      </c>
      <c r="E471" s="247" t="s">
        <v>19</v>
      </c>
      <c r="F471" s="248" t="s">
        <v>608</v>
      </c>
      <c r="G471" s="246"/>
      <c r="H471" s="249">
        <v>114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203</v>
      </c>
      <c r="AU471" s="255" t="s">
        <v>82</v>
      </c>
      <c r="AV471" s="14" t="s">
        <v>82</v>
      </c>
      <c r="AW471" s="14" t="s">
        <v>34</v>
      </c>
      <c r="AX471" s="14" t="s">
        <v>72</v>
      </c>
      <c r="AY471" s="255" t="s">
        <v>190</v>
      </c>
    </row>
    <row r="472" spans="1:51" s="14" customFormat="1" ht="12">
      <c r="A472" s="14"/>
      <c r="B472" s="245"/>
      <c r="C472" s="246"/>
      <c r="D472" s="228" t="s">
        <v>203</v>
      </c>
      <c r="E472" s="247" t="s">
        <v>19</v>
      </c>
      <c r="F472" s="248" t="s">
        <v>609</v>
      </c>
      <c r="G472" s="246"/>
      <c r="H472" s="249">
        <v>7837.2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203</v>
      </c>
      <c r="AU472" s="255" t="s">
        <v>82</v>
      </c>
      <c r="AV472" s="14" t="s">
        <v>82</v>
      </c>
      <c r="AW472" s="14" t="s">
        <v>34</v>
      </c>
      <c r="AX472" s="14" t="s">
        <v>72</v>
      </c>
      <c r="AY472" s="255" t="s">
        <v>190</v>
      </c>
    </row>
    <row r="473" spans="1:51" s="14" customFormat="1" ht="12">
      <c r="A473" s="14"/>
      <c r="B473" s="245"/>
      <c r="C473" s="246"/>
      <c r="D473" s="228" t="s">
        <v>203</v>
      </c>
      <c r="E473" s="247" t="s">
        <v>19</v>
      </c>
      <c r="F473" s="248" t="s">
        <v>610</v>
      </c>
      <c r="G473" s="246"/>
      <c r="H473" s="249">
        <v>106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203</v>
      </c>
      <c r="AU473" s="255" t="s">
        <v>82</v>
      </c>
      <c r="AV473" s="14" t="s">
        <v>82</v>
      </c>
      <c r="AW473" s="14" t="s">
        <v>34</v>
      </c>
      <c r="AX473" s="14" t="s">
        <v>72</v>
      </c>
      <c r="AY473" s="255" t="s">
        <v>190</v>
      </c>
    </row>
    <row r="474" spans="1:51" s="14" customFormat="1" ht="12">
      <c r="A474" s="14"/>
      <c r="B474" s="245"/>
      <c r="C474" s="246"/>
      <c r="D474" s="228" t="s">
        <v>203</v>
      </c>
      <c r="E474" s="247" t="s">
        <v>19</v>
      </c>
      <c r="F474" s="248" t="s">
        <v>611</v>
      </c>
      <c r="G474" s="246"/>
      <c r="H474" s="249">
        <v>280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5" t="s">
        <v>203</v>
      </c>
      <c r="AU474" s="255" t="s">
        <v>82</v>
      </c>
      <c r="AV474" s="14" t="s">
        <v>82</v>
      </c>
      <c r="AW474" s="14" t="s">
        <v>34</v>
      </c>
      <c r="AX474" s="14" t="s">
        <v>72</v>
      </c>
      <c r="AY474" s="255" t="s">
        <v>190</v>
      </c>
    </row>
    <row r="475" spans="1:51" s="15" customFormat="1" ht="12">
      <c r="A475" s="15"/>
      <c r="B475" s="256"/>
      <c r="C475" s="257"/>
      <c r="D475" s="228" t="s">
        <v>203</v>
      </c>
      <c r="E475" s="258" t="s">
        <v>19</v>
      </c>
      <c r="F475" s="259" t="s">
        <v>207</v>
      </c>
      <c r="G475" s="257"/>
      <c r="H475" s="260">
        <v>8337.2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6" t="s">
        <v>203</v>
      </c>
      <c r="AU475" s="266" t="s">
        <v>82</v>
      </c>
      <c r="AV475" s="15" t="s">
        <v>208</v>
      </c>
      <c r="AW475" s="15" t="s">
        <v>34</v>
      </c>
      <c r="AX475" s="15" t="s">
        <v>80</v>
      </c>
      <c r="AY475" s="266" t="s">
        <v>190</v>
      </c>
    </row>
    <row r="476" spans="1:65" s="2" customFormat="1" ht="21.75" customHeight="1">
      <c r="A476" s="40"/>
      <c r="B476" s="41"/>
      <c r="C476" s="268" t="s">
        <v>612</v>
      </c>
      <c r="D476" s="268" t="s">
        <v>411</v>
      </c>
      <c r="E476" s="269" t="s">
        <v>613</v>
      </c>
      <c r="F476" s="270" t="s">
        <v>614</v>
      </c>
      <c r="G476" s="271" t="s">
        <v>380</v>
      </c>
      <c r="H476" s="272">
        <v>176.749</v>
      </c>
      <c r="I476" s="273"/>
      <c r="J476" s="274">
        <f>ROUND(I476*H476,2)</f>
        <v>0</v>
      </c>
      <c r="K476" s="270" t="s">
        <v>196</v>
      </c>
      <c r="L476" s="275"/>
      <c r="M476" s="276" t="s">
        <v>19</v>
      </c>
      <c r="N476" s="277" t="s">
        <v>43</v>
      </c>
      <c r="O476" s="86"/>
      <c r="P476" s="224">
        <f>O476*H476</f>
        <v>0</v>
      </c>
      <c r="Q476" s="224">
        <v>1</v>
      </c>
      <c r="R476" s="224">
        <f>Q476*H476</f>
        <v>176.749</v>
      </c>
      <c r="S476" s="224">
        <v>0</v>
      </c>
      <c r="T476" s="225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6" t="s">
        <v>274</v>
      </c>
      <c r="AT476" s="226" t="s">
        <v>411</v>
      </c>
      <c r="AU476" s="226" t="s">
        <v>82</v>
      </c>
      <c r="AY476" s="19" t="s">
        <v>190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9" t="s">
        <v>80</v>
      </c>
      <c r="BK476" s="227">
        <f>ROUND(I476*H476,2)</f>
        <v>0</v>
      </c>
      <c r="BL476" s="19" t="s">
        <v>208</v>
      </c>
      <c r="BM476" s="226" t="s">
        <v>615</v>
      </c>
    </row>
    <row r="477" spans="1:47" s="2" customFormat="1" ht="12">
      <c r="A477" s="40"/>
      <c r="B477" s="41"/>
      <c r="C477" s="42"/>
      <c r="D477" s="228" t="s">
        <v>199</v>
      </c>
      <c r="E477" s="42"/>
      <c r="F477" s="229" t="s">
        <v>614</v>
      </c>
      <c r="G477" s="42"/>
      <c r="H477" s="42"/>
      <c r="I477" s="230"/>
      <c r="J477" s="42"/>
      <c r="K477" s="42"/>
      <c r="L477" s="46"/>
      <c r="M477" s="231"/>
      <c r="N477" s="232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199</v>
      </c>
      <c r="AU477" s="19" t="s">
        <v>82</v>
      </c>
    </row>
    <row r="478" spans="1:47" s="2" customFormat="1" ht="12">
      <c r="A478" s="40"/>
      <c r="B478" s="41"/>
      <c r="C478" s="42"/>
      <c r="D478" s="228" t="s">
        <v>224</v>
      </c>
      <c r="E478" s="42"/>
      <c r="F478" s="267" t="s">
        <v>616</v>
      </c>
      <c r="G478" s="42"/>
      <c r="H478" s="42"/>
      <c r="I478" s="230"/>
      <c r="J478" s="42"/>
      <c r="K478" s="42"/>
      <c r="L478" s="46"/>
      <c r="M478" s="231"/>
      <c r="N478" s="232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224</v>
      </c>
      <c r="AU478" s="19" t="s">
        <v>82</v>
      </c>
    </row>
    <row r="479" spans="1:51" s="13" customFormat="1" ht="12">
      <c r="A479" s="13"/>
      <c r="B479" s="235"/>
      <c r="C479" s="236"/>
      <c r="D479" s="228" t="s">
        <v>203</v>
      </c>
      <c r="E479" s="237" t="s">
        <v>19</v>
      </c>
      <c r="F479" s="238" t="s">
        <v>617</v>
      </c>
      <c r="G479" s="236"/>
      <c r="H479" s="237" t="s">
        <v>19</v>
      </c>
      <c r="I479" s="239"/>
      <c r="J479" s="236"/>
      <c r="K479" s="236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203</v>
      </c>
      <c r="AU479" s="244" t="s">
        <v>82</v>
      </c>
      <c r="AV479" s="13" t="s">
        <v>80</v>
      </c>
      <c r="AW479" s="13" t="s">
        <v>34</v>
      </c>
      <c r="AX479" s="13" t="s">
        <v>72</v>
      </c>
      <c r="AY479" s="244" t="s">
        <v>190</v>
      </c>
    </row>
    <row r="480" spans="1:51" s="13" customFormat="1" ht="12">
      <c r="A480" s="13"/>
      <c r="B480" s="235"/>
      <c r="C480" s="236"/>
      <c r="D480" s="228" t="s">
        <v>203</v>
      </c>
      <c r="E480" s="237" t="s">
        <v>19</v>
      </c>
      <c r="F480" s="238" t="s">
        <v>618</v>
      </c>
      <c r="G480" s="236"/>
      <c r="H480" s="237" t="s">
        <v>19</v>
      </c>
      <c r="I480" s="239"/>
      <c r="J480" s="236"/>
      <c r="K480" s="236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203</v>
      </c>
      <c r="AU480" s="244" t="s">
        <v>82</v>
      </c>
      <c r="AV480" s="13" t="s">
        <v>80</v>
      </c>
      <c r="AW480" s="13" t="s">
        <v>34</v>
      </c>
      <c r="AX480" s="13" t="s">
        <v>72</v>
      </c>
      <c r="AY480" s="244" t="s">
        <v>190</v>
      </c>
    </row>
    <row r="481" spans="1:51" s="13" customFormat="1" ht="12">
      <c r="A481" s="13"/>
      <c r="B481" s="235"/>
      <c r="C481" s="236"/>
      <c r="D481" s="228" t="s">
        <v>203</v>
      </c>
      <c r="E481" s="237" t="s">
        <v>19</v>
      </c>
      <c r="F481" s="238" t="s">
        <v>619</v>
      </c>
      <c r="G481" s="236"/>
      <c r="H481" s="237" t="s">
        <v>19</v>
      </c>
      <c r="I481" s="239"/>
      <c r="J481" s="236"/>
      <c r="K481" s="236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203</v>
      </c>
      <c r="AU481" s="244" t="s">
        <v>82</v>
      </c>
      <c r="AV481" s="13" t="s">
        <v>80</v>
      </c>
      <c r="AW481" s="13" t="s">
        <v>34</v>
      </c>
      <c r="AX481" s="13" t="s">
        <v>72</v>
      </c>
      <c r="AY481" s="244" t="s">
        <v>190</v>
      </c>
    </row>
    <row r="482" spans="1:51" s="14" customFormat="1" ht="12">
      <c r="A482" s="14"/>
      <c r="B482" s="245"/>
      <c r="C482" s="246"/>
      <c r="D482" s="228" t="s">
        <v>203</v>
      </c>
      <c r="E482" s="247" t="s">
        <v>19</v>
      </c>
      <c r="F482" s="248" t="s">
        <v>620</v>
      </c>
      <c r="G482" s="246"/>
      <c r="H482" s="249">
        <v>176.749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203</v>
      </c>
      <c r="AU482" s="255" t="s">
        <v>82</v>
      </c>
      <c r="AV482" s="14" t="s">
        <v>82</v>
      </c>
      <c r="AW482" s="14" t="s">
        <v>34</v>
      </c>
      <c r="AX482" s="14" t="s">
        <v>72</v>
      </c>
      <c r="AY482" s="255" t="s">
        <v>190</v>
      </c>
    </row>
    <row r="483" spans="1:51" s="15" customFormat="1" ht="12">
      <c r="A483" s="15"/>
      <c r="B483" s="256"/>
      <c r="C483" s="257"/>
      <c r="D483" s="228" t="s">
        <v>203</v>
      </c>
      <c r="E483" s="258" t="s">
        <v>19</v>
      </c>
      <c r="F483" s="259" t="s">
        <v>207</v>
      </c>
      <c r="G483" s="257"/>
      <c r="H483" s="260">
        <v>176.749</v>
      </c>
      <c r="I483" s="261"/>
      <c r="J483" s="257"/>
      <c r="K483" s="257"/>
      <c r="L483" s="262"/>
      <c r="M483" s="263"/>
      <c r="N483" s="264"/>
      <c r="O483" s="264"/>
      <c r="P483" s="264"/>
      <c r="Q483" s="264"/>
      <c r="R483" s="264"/>
      <c r="S483" s="264"/>
      <c r="T483" s="26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6" t="s">
        <v>203</v>
      </c>
      <c r="AU483" s="266" t="s">
        <v>82</v>
      </c>
      <c r="AV483" s="15" t="s">
        <v>208</v>
      </c>
      <c r="AW483" s="15" t="s">
        <v>34</v>
      </c>
      <c r="AX483" s="15" t="s">
        <v>80</v>
      </c>
      <c r="AY483" s="266" t="s">
        <v>190</v>
      </c>
    </row>
    <row r="484" spans="1:65" s="2" customFormat="1" ht="16.5" customHeight="1">
      <c r="A484" s="40"/>
      <c r="B484" s="41"/>
      <c r="C484" s="215" t="s">
        <v>621</v>
      </c>
      <c r="D484" s="215" t="s">
        <v>192</v>
      </c>
      <c r="E484" s="216" t="s">
        <v>622</v>
      </c>
      <c r="F484" s="217" t="s">
        <v>623</v>
      </c>
      <c r="G484" s="218" t="s">
        <v>195</v>
      </c>
      <c r="H484" s="219">
        <v>477</v>
      </c>
      <c r="I484" s="220"/>
      <c r="J484" s="221">
        <f>ROUND(I484*H484,2)</f>
        <v>0</v>
      </c>
      <c r="K484" s="217" t="s">
        <v>196</v>
      </c>
      <c r="L484" s="46"/>
      <c r="M484" s="222" t="s">
        <v>19</v>
      </c>
      <c r="N484" s="223" t="s">
        <v>43</v>
      </c>
      <c r="O484" s="86"/>
      <c r="P484" s="224">
        <f>O484*H484</f>
        <v>0</v>
      </c>
      <c r="Q484" s="224">
        <v>0</v>
      </c>
      <c r="R484" s="224">
        <f>Q484*H484</f>
        <v>0</v>
      </c>
      <c r="S484" s="224">
        <v>0</v>
      </c>
      <c r="T484" s="225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6" t="s">
        <v>208</v>
      </c>
      <c r="AT484" s="226" t="s">
        <v>192</v>
      </c>
      <c r="AU484" s="226" t="s">
        <v>82</v>
      </c>
      <c r="AY484" s="19" t="s">
        <v>190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19" t="s">
        <v>80</v>
      </c>
      <c r="BK484" s="227">
        <f>ROUND(I484*H484,2)</f>
        <v>0</v>
      </c>
      <c r="BL484" s="19" t="s">
        <v>208</v>
      </c>
      <c r="BM484" s="226" t="s">
        <v>624</v>
      </c>
    </row>
    <row r="485" spans="1:47" s="2" customFormat="1" ht="12">
      <c r="A485" s="40"/>
      <c r="B485" s="41"/>
      <c r="C485" s="42"/>
      <c r="D485" s="228" t="s">
        <v>199</v>
      </c>
      <c r="E485" s="42"/>
      <c r="F485" s="229" t="s">
        <v>625</v>
      </c>
      <c r="G485" s="42"/>
      <c r="H485" s="42"/>
      <c r="I485" s="230"/>
      <c r="J485" s="42"/>
      <c r="K485" s="42"/>
      <c r="L485" s="46"/>
      <c r="M485" s="231"/>
      <c r="N485" s="232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199</v>
      </c>
      <c r="AU485" s="19" t="s">
        <v>82</v>
      </c>
    </row>
    <row r="486" spans="1:47" s="2" customFormat="1" ht="12">
      <c r="A486" s="40"/>
      <c r="B486" s="41"/>
      <c r="C486" s="42"/>
      <c r="D486" s="233" t="s">
        <v>201</v>
      </c>
      <c r="E486" s="42"/>
      <c r="F486" s="234" t="s">
        <v>626</v>
      </c>
      <c r="G486" s="42"/>
      <c r="H486" s="42"/>
      <c r="I486" s="230"/>
      <c r="J486" s="42"/>
      <c r="K486" s="42"/>
      <c r="L486" s="46"/>
      <c r="M486" s="231"/>
      <c r="N486" s="232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201</v>
      </c>
      <c r="AU486" s="19" t="s">
        <v>82</v>
      </c>
    </row>
    <row r="487" spans="1:51" s="13" customFormat="1" ht="12">
      <c r="A487" s="13"/>
      <c r="B487" s="235"/>
      <c r="C487" s="236"/>
      <c r="D487" s="228" t="s">
        <v>203</v>
      </c>
      <c r="E487" s="237" t="s">
        <v>19</v>
      </c>
      <c r="F487" s="238" t="s">
        <v>237</v>
      </c>
      <c r="G487" s="236"/>
      <c r="H487" s="237" t="s">
        <v>19</v>
      </c>
      <c r="I487" s="239"/>
      <c r="J487" s="236"/>
      <c r="K487" s="236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203</v>
      </c>
      <c r="AU487" s="244" t="s">
        <v>82</v>
      </c>
      <c r="AV487" s="13" t="s">
        <v>80</v>
      </c>
      <c r="AW487" s="13" t="s">
        <v>34</v>
      </c>
      <c r="AX487" s="13" t="s">
        <v>72</v>
      </c>
      <c r="AY487" s="244" t="s">
        <v>190</v>
      </c>
    </row>
    <row r="488" spans="1:51" s="14" customFormat="1" ht="12">
      <c r="A488" s="14"/>
      <c r="B488" s="245"/>
      <c r="C488" s="246"/>
      <c r="D488" s="228" t="s">
        <v>203</v>
      </c>
      <c r="E488" s="247" t="s">
        <v>19</v>
      </c>
      <c r="F488" s="248" t="s">
        <v>627</v>
      </c>
      <c r="G488" s="246"/>
      <c r="H488" s="249">
        <v>298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203</v>
      </c>
      <c r="AU488" s="255" t="s">
        <v>82</v>
      </c>
      <c r="AV488" s="14" t="s">
        <v>82</v>
      </c>
      <c r="AW488" s="14" t="s">
        <v>34</v>
      </c>
      <c r="AX488" s="14" t="s">
        <v>72</v>
      </c>
      <c r="AY488" s="255" t="s">
        <v>190</v>
      </c>
    </row>
    <row r="489" spans="1:51" s="14" customFormat="1" ht="12">
      <c r="A489" s="14"/>
      <c r="B489" s="245"/>
      <c r="C489" s="246"/>
      <c r="D489" s="228" t="s">
        <v>203</v>
      </c>
      <c r="E489" s="247" t="s">
        <v>19</v>
      </c>
      <c r="F489" s="248" t="s">
        <v>628</v>
      </c>
      <c r="G489" s="246"/>
      <c r="H489" s="249">
        <v>179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5" t="s">
        <v>203</v>
      </c>
      <c r="AU489" s="255" t="s">
        <v>82</v>
      </c>
      <c r="AV489" s="14" t="s">
        <v>82</v>
      </c>
      <c r="AW489" s="14" t="s">
        <v>34</v>
      </c>
      <c r="AX489" s="14" t="s">
        <v>72</v>
      </c>
      <c r="AY489" s="255" t="s">
        <v>190</v>
      </c>
    </row>
    <row r="490" spans="1:51" s="15" customFormat="1" ht="12">
      <c r="A490" s="15"/>
      <c r="B490" s="256"/>
      <c r="C490" s="257"/>
      <c r="D490" s="228" t="s">
        <v>203</v>
      </c>
      <c r="E490" s="258" t="s">
        <v>19</v>
      </c>
      <c r="F490" s="259" t="s">
        <v>207</v>
      </c>
      <c r="G490" s="257"/>
      <c r="H490" s="260">
        <v>477</v>
      </c>
      <c r="I490" s="261"/>
      <c r="J490" s="257"/>
      <c r="K490" s="257"/>
      <c r="L490" s="262"/>
      <c r="M490" s="263"/>
      <c r="N490" s="264"/>
      <c r="O490" s="264"/>
      <c r="P490" s="264"/>
      <c r="Q490" s="264"/>
      <c r="R490" s="264"/>
      <c r="S490" s="264"/>
      <c r="T490" s="26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6" t="s">
        <v>203</v>
      </c>
      <c r="AU490" s="266" t="s">
        <v>82</v>
      </c>
      <c r="AV490" s="15" t="s">
        <v>208</v>
      </c>
      <c r="AW490" s="15" t="s">
        <v>34</v>
      </c>
      <c r="AX490" s="15" t="s">
        <v>80</v>
      </c>
      <c r="AY490" s="266" t="s">
        <v>190</v>
      </c>
    </row>
    <row r="491" spans="1:65" s="2" customFormat="1" ht="16.5" customHeight="1">
      <c r="A491" s="40"/>
      <c r="B491" s="41"/>
      <c r="C491" s="215" t="s">
        <v>629</v>
      </c>
      <c r="D491" s="215" t="s">
        <v>192</v>
      </c>
      <c r="E491" s="216" t="s">
        <v>630</v>
      </c>
      <c r="F491" s="217" t="s">
        <v>631</v>
      </c>
      <c r="G491" s="218" t="s">
        <v>195</v>
      </c>
      <c r="H491" s="219">
        <v>9871</v>
      </c>
      <c r="I491" s="220"/>
      <c r="J491" s="221">
        <f>ROUND(I491*H491,2)</f>
        <v>0</v>
      </c>
      <c r="K491" s="217" t="s">
        <v>196</v>
      </c>
      <c r="L491" s="46"/>
      <c r="M491" s="222" t="s">
        <v>19</v>
      </c>
      <c r="N491" s="223" t="s">
        <v>43</v>
      </c>
      <c r="O491" s="86"/>
      <c r="P491" s="224">
        <f>O491*H491</f>
        <v>0</v>
      </c>
      <c r="Q491" s="224">
        <v>0</v>
      </c>
      <c r="R491" s="224">
        <f>Q491*H491</f>
        <v>0</v>
      </c>
      <c r="S491" s="224">
        <v>0</v>
      </c>
      <c r="T491" s="225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6" t="s">
        <v>208</v>
      </c>
      <c r="AT491" s="226" t="s">
        <v>192</v>
      </c>
      <c r="AU491" s="226" t="s">
        <v>82</v>
      </c>
      <c r="AY491" s="19" t="s">
        <v>190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9" t="s">
        <v>80</v>
      </c>
      <c r="BK491" s="227">
        <f>ROUND(I491*H491,2)</f>
        <v>0</v>
      </c>
      <c r="BL491" s="19" t="s">
        <v>208</v>
      </c>
      <c r="BM491" s="226" t="s">
        <v>632</v>
      </c>
    </row>
    <row r="492" spans="1:47" s="2" customFormat="1" ht="12">
      <c r="A492" s="40"/>
      <c r="B492" s="41"/>
      <c r="C492" s="42"/>
      <c r="D492" s="228" t="s">
        <v>199</v>
      </c>
      <c r="E492" s="42"/>
      <c r="F492" s="229" t="s">
        <v>633</v>
      </c>
      <c r="G492" s="42"/>
      <c r="H492" s="42"/>
      <c r="I492" s="230"/>
      <c r="J492" s="42"/>
      <c r="K492" s="42"/>
      <c r="L492" s="46"/>
      <c r="M492" s="231"/>
      <c r="N492" s="232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199</v>
      </c>
      <c r="AU492" s="19" t="s">
        <v>82</v>
      </c>
    </row>
    <row r="493" spans="1:47" s="2" customFormat="1" ht="12">
      <c r="A493" s="40"/>
      <c r="B493" s="41"/>
      <c r="C493" s="42"/>
      <c r="D493" s="233" t="s">
        <v>201</v>
      </c>
      <c r="E493" s="42"/>
      <c r="F493" s="234" t="s">
        <v>634</v>
      </c>
      <c r="G493" s="42"/>
      <c r="H493" s="42"/>
      <c r="I493" s="230"/>
      <c r="J493" s="42"/>
      <c r="K493" s="42"/>
      <c r="L493" s="46"/>
      <c r="M493" s="231"/>
      <c r="N493" s="232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201</v>
      </c>
      <c r="AU493" s="19" t="s">
        <v>82</v>
      </c>
    </row>
    <row r="494" spans="1:51" s="13" customFormat="1" ht="12">
      <c r="A494" s="13"/>
      <c r="B494" s="235"/>
      <c r="C494" s="236"/>
      <c r="D494" s="228" t="s">
        <v>203</v>
      </c>
      <c r="E494" s="237" t="s">
        <v>19</v>
      </c>
      <c r="F494" s="238" t="s">
        <v>237</v>
      </c>
      <c r="G494" s="236"/>
      <c r="H494" s="237" t="s">
        <v>19</v>
      </c>
      <c r="I494" s="239"/>
      <c r="J494" s="236"/>
      <c r="K494" s="236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203</v>
      </c>
      <c r="AU494" s="244" t="s">
        <v>82</v>
      </c>
      <c r="AV494" s="13" t="s">
        <v>80</v>
      </c>
      <c r="AW494" s="13" t="s">
        <v>34</v>
      </c>
      <c r="AX494" s="13" t="s">
        <v>72</v>
      </c>
      <c r="AY494" s="244" t="s">
        <v>190</v>
      </c>
    </row>
    <row r="495" spans="1:51" s="14" customFormat="1" ht="12">
      <c r="A495" s="14"/>
      <c r="B495" s="245"/>
      <c r="C495" s="246"/>
      <c r="D495" s="228" t="s">
        <v>203</v>
      </c>
      <c r="E495" s="247" t="s">
        <v>19</v>
      </c>
      <c r="F495" s="248" t="s">
        <v>635</v>
      </c>
      <c r="G495" s="246"/>
      <c r="H495" s="249">
        <v>9647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203</v>
      </c>
      <c r="AU495" s="255" t="s">
        <v>82</v>
      </c>
      <c r="AV495" s="14" t="s">
        <v>82</v>
      </c>
      <c r="AW495" s="14" t="s">
        <v>34</v>
      </c>
      <c r="AX495" s="14" t="s">
        <v>72</v>
      </c>
      <c r="AY495" s="255" t="s">
        <v>190</v>
      </c>
    </row>
    <row r="496" spans="1:51" s="14" customFormat="1" ht="12">
      <c r="A496" s="14"/>
      <c r="B496" s="245"/>
      <c r="C496" s="246"/>
      <c r="D496" s="228" t="s">
        <v>203</v>
      </c>
      <c r="E496" s="247" t="s">
        <v>19</v>
      </c>
      <c r="F496" s="248" t="s">
        <v>636</v>
      </c>
      <c r="G496" s="246"/>
      <c r="H496" s="249">
        <v>159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203</v>
      </c>
      <c r="AU496" s="255" t="s">
        <v>82</v>
      </c>
      <c r="AV496" s="14" t="s">
        <v>82</v>
      </c>
      <c r="AW496" s="14" t="s">
        <v>34</v>
      </c>
      <c r="AX496" s="14" t="s">
        <v>72</v>
      </c>
      <c r="AY496" s="255" t="s">
        <v>190</v>
      </c>
    </row>
    <row r="497" spans="1:51" s="14" customFormat="1" ht="12">
      <c r="A497" s="14"/>
      <c r="B497" s="245"/>
      <c r="C497" s="246"/>
      <c r="D497" s="228" t="s">
        <v>203</v>
      </c>
      <c r="E497" s="247" t="s">
        <v>19</v>
      </c>
      <c r="F497" s="248" t="s">
        <v>637</v>
      </c>
      <c r="G497" s="246"/>
      <c r="H497" s="249">
        <v>65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5" t="s">
        <v>203</v>
      </c>
      <c r="AU497" s="255" t="s">
        <v>82</v>
      </c>
      <c r="AV497" s="14" t="s">
        <v>82</v>
      </c>
      <c r="AW497" s="14" t="s">
        <v>34</v>
      </c>
      <c r="AX497" s="14" t="s">
        <v>72</v>
      </c>
      <c r="AY497" s="255" t="s">
        <v>190</v>
      </c>
    </row>
    <row r="498" spans="1:51" s="15" customFormat="1" ht="12">
      <c r="A498" s="15"/>
      <c r="B498" s="256"/>
      <c r="C498" s="257"/>
      <c r="D498" s="228" t="s">
        <v>203</v>
      </c>
      <c r="E498" s="258" t="s">
        <v>19</v>
      </c>
      <c r="F498" s="259" t="s">
        <v>207</v>
      </c>
      <c r="G498" s="257"/>
      <c r="H498" s="260">
        <v>9871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6" t="s">
        <v>203</v>
      </c>
      <c r="AU498" s="266" t="s">
        <v>82</v>
      </c>
      <c r="AV498" s="15" t="s">
        <v>208</v>
      </c>
      <c r="AW498" s="15" t="s">
        <v>34</v>
      </c>
      <c r="AX498" s="15" t="s">
        <v>80</v>
      </c>
      <c r="AY498" s="266" t="s">
        <v>190</v>
      </c>
    </row>
    <row r="499" spans="1:65" s="2" customFormat="1" ht="24.15" customHeight="1">
      <c r="A499" s="40"/>
      <c r="B499" s="41"/>
      <c r="C499" s="215" t="s">
        <v>638</v>
      </c>
      <c r="D499" s="215" t="s">
        <v>192</v>
      </c>
      <c r="E499" s="216" t="s">
        <v>639</v>
      </c>
      <c r="F499" s="217" t="s">
        <v>640</v>
      </c>
      <c r="G499" s="218" t="s">
        <v>195</v>
      </c>
      <c r="H499" s="219">
        <v>11066</v>
      </c>
      <c r="I499" s="220"/>
      <c r="J499" s="221">
        <f>ROUND(I499*H499,2)</f>
        <v>0</v>
      </c>
      <c r="K499" s="217" t="s">
        <v>196</v>
      </c>
      <c r="L499" s="46"/>
      <c r="M499" s="222" t="s">
        <v>19</v>
      </c>
      <c r="N499" s="223" t="s">
        <v>43</v>
      </c>
      <c r="O499" s="86"/>
      <c r="P499" s="224">
        <f>O499*H499</f>
        <v>0</v>
      </c>
      <c r="Q499" s="224">
        <v>0</v>
      </c>
      <c r="R499" s="224">
        <f>Q499*H499</f>
        <v>0</v>
      </c>
      <c r="S499" s="224">
        <v>0</v>
      </c>
      <c r="T499" s="225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6" t="s">
        <v>208</v>
      </c>
      <c r="AT499" s="226" t="s">
        <v>192</v>
      </c>
      <c r="AU499" s="226" t="s">
        <v>82</v>
      </c>
      <c r="AY499" s="19" t="s">
        <v>190</v>
      </c>
      <c r="BE499" s="227">
        <f>IF(N499="základní",J499,0)</f>
        <v>0</v>
      </c>
      <c r="BF499" s="227">
        <f>IF(N499="snížená",J499,0)</f>
        <v>0</v>
      </c>
      <c r="BG499" s="227">
        <f>IF(N499="zákl. přenesená",J499,0)</f>
        <v>0</v>
      </c>
      <c r="BH499" s="227">
        <f>IF(N499="sníž. přenesená",J499,0)</f>
        <v>0</v>
      </c>
      <c r="BI499" s="227">
        <f>IF(N499="nulová",J499,0)</f>
        <v>0</v>
      </c>
      <c r="BJ499" s="19" t="s">
        <v>80</v>
      </c>
      <c r="BK499" s="227">
        <f>ROUND(I499*H499,2)</f>
        <v>0</v>
      </c>
      <c r="BL499" s="19" t="s">
        <v>208</v>
      </c>
      <c r="BM499" s="226" t="s">
        <v>641</v>
      </c>
    </row>
    <row r="500" spans="1:47" s="2" customFormat="1" ht="12">
      <c r="A500" s="40"/>
      <c r="B500" s="41"/>
      <c r="C500" s="42"/>
      <c r="D500" s="228" t="s">
        <v>199</v>
      </c>
      <c r="E500" s="42"/>
      <c r="F500" s="229" t="s">
        <v>642</v>
      </c>
      <c r="G500" s="42"/>
      <c r="H500" s="42"/>
      <c r="I500" s="230"/>
      <c r="J500" s="42"/>
      <c r="K500" s="42"/>
      <c r="L500" s="46"/>
      <c r="M500" s="231"/>
      <c r="N500" s="232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199</v>
      </c>
      <c r="AU500" s="19" t="s">
        <v>82</v>
      </c>
    </row>
    <row r="501" spans="1:47" s="2" customFormat="1" ht="12">
      <c r="A501" s="40"/>
      <c r="B501" s="41"/>
      <c r="C501" s="42"/>
      <c r="D501" s="233" t="s">
        <v>201</v>
      </c>
      <c r="E501" s="42"/>
      <c r="F501" s="234" t="s">
        <v>643</v>
      </c>
      <c r="G501" s="42"/>
      <c r="H501" s="42"/>
      <c r="I501" s="230"/>
      <c r="J501" s="42"/>
      <c r="K501" s="42"/>
      <c r="L501" s="46"/>
      <c r="M501" s="231"/>
      <c r="N501" s="232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201</v>
      </c>
      <c r="AU501" s="19" t="s">
        <v>82</v>
      </c>
    </row>
    <row r="502" spans="1:51" s="13" customFormat="1" ht="12">
      <c r="A502" s="13"/>
      <c r="B502" s="235"/>
      <c r="C502" s="236"/>
      <c r="D502" s="228" t="s">
        <v>203</v>
      </c>
      <c r="E502" s="237" t="s">
        <v>19</v>
      </c>
      <c r="F502" s="238" t="s">
        <v>237</v>
      </c>
      <c r="G502" s="236"/>
      <c r="H502" s="237" t="s">
        <v>19</v>
      </c>
      <c r="I502" s="239"/>
      <c r="J502" s="236"/>
      <c r="K502" s="236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203</v>
      </c>
      <c r="AU502" s="244" t="s">
        <v>82</v>
      </c>
      <c r="AV502" s="13" t="s">
        <v>80</v>
      </c>
      <c r="AW502" s="13" t="s">
        <v>34</v>
      </c>
      <c r="AX502" s="13" t="s">
        <v>72</v>
      </c>
      <c r="AY502" s="244" t="s">
        <v>190</v>
      </c>
    </row>
    <row r="503" spans="1:51" s="14" customFormat="1" ht="12">
      <c r="A503" s="14"/>
      <c r="B503" s="245"/>
      <c r="C503" s="246"/>
      <c r="D503" s="228" t="s">
        <v>203</v>
      </c>
      <c r="E503" s="247" t="s">
        <v>19</v>
      </c>
      <c r="F503" s="248" t="s">
        <v>446</v>
      </c>
      <c r="G503" s="246"/>
      <c r="H503" s="249">
        <v>10663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203</v>
      </c>
      <c r="AU503" s="255" t="s">
        <v>82</v>
      </c>
      <c r="AV503" s="14" t="s">
        <v>82</v>
      </c>
      <c r="AW503" s="14" t="s">
        <v>34</v>
      </c>
      <c r="AX503" s="14" t="s">
        <v>72</v>
      </c>
      <c r="AY503" s="255" t="s">
        <v>190</v>
      </c>
    </row>
    <row r="504" spans="1:51" s="14" customFormat="1" ht="12">
      <c r="A504" s="14"/>
      <c r="B504" s="245"/>
      <c r="C504" s="246"/>
      <c r="D504" s="228" t="s">
        <v>203</v>
      </c>
      <c r="E504" s="247" t="s">
        <v>19</v>
      </c>
      <c r="F504" s="248" t="s">
        <v>636</v>
      </c>
      <c r="G504" s="246"/>
      <c r="H504" s="249">
        <v>159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5" t="s">
        <v>203</v>
      </c>
      <c r="AU504" s="255" t="s">
        <v>82</v>
      </c>
      <c r="AV504" s="14" t="s">
        <v>82</v>
      </c>
      <c r="AW504" s="14" t="s">
        <v>34</v>
      </c>
      <c r="AX504" s="14" t="s">
        <v>72</v>
      </c>
      <c r="AY504" s="255" t="s">
        <v>190</v>
      </c>
    </row>
    <row r="505" spans="1:51" s="14" customFormat="1" ht="12">
      <c r="A505" s="14"/>
      <c r="B505" s="245"/>
      <c r="C505" s="246"/>
      <c r="D505" s="228" t="s">
        <v>203</v>
      </c>
      <c r="E505" s="247" t="s">
        <v>19</v>
      </c>
      <c r="F505" s="248" t="s">
        <v>637</v>
      </c>
      <c r="G505" s="246"/>
      <c r="H505" s="249">
        <v>65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5" t="s">
        <v>203</v>
      </c>
      <c r="AU505" s="255" t="s">
        <v>82</v>
      </c>
      <c r="AV505" s="14" t="s">
        <v>82</v>
      </c>
      <c r="AW505" s="14" t="s">
        <v>34</v>
      </c>
      <c r="AX505" s="14" t="s">
        <v>72</v>
      </c>
      <c r="AY505" s="255" t="s">
        <v>190</v>
      </c>
    </row>
    <row r="506" spans="1:51" s="14" customFormat="1" ht="12">
      <c r="A506" s="14"/>
      <c r="B506" s="245"/>
      <c r="C506" s="246"/>
      <c r="D506" s="228" t="s">
        <v>203</v>
      </c>
      <c r="E506" s="247" t="s">
        <v>19</v>
      </c>
      <c r="F506" s="248" t="s">
        <v>628</v>
      </c>
      <c r="G506" s="246"/>
      <c r="H506" s="249">
        <v>179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5" t="s">
        <v>203</v>
      </c>
      <c r="AU506" s="255" t="s">
        <v>82</v>
      </c>
      <c r="AV506" s="14" t="s">
        <v>82</v>
      </c>
      <c r="AW506" s="14" t="s">
        <v>34</v>
      </c>
      <c r="AX506" s="14" t="s">
        <v>72</v>
      </c>
      <c r="AY506" s="255" t="s">
        <v>190</v>
      </c>
    </row>
    <row r="507" spans="1:51" s="15" customFormat="1" ht="12">
      <c r="A507" s="15"/>
      <c r="B507" s="256"/>
      <c r="C507" s="257"/>
      <c r="D507" s="228" t="s">
        <v>203</v>
      </c>
      <c r="E507" s="258" t="s">
        <v>19</v>
      </c>
      <c r="F507" s="259" t="s">
        <v>207</v>
      </c>
      <c r="G507" s="257"/>
      <c r="H507" s="260">
        <v>11066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6" t="s">
        <v>203</v>
      </c>
      <c r="AU507" s="266" t="s">
        <v>82</v>
      </c>
      <c r="AV507" s="15" t="s">
        <v>208</v>
      </c>
      <c r="AW507" s="15" t="s">
        <v>34</v>
      </c>
      <c r="AX507" s="15" t="s">
        <v>80</v>
      </c>
      <c r="AY507" s="266" t="s">
        <v>190</v>
      </c>
    </row>
    <row r="508" spans="1:65" s="2" customFormat="1" ht="33" customHeight="1">
      <c r="A508" s="40"/>
      <c r="B508" s="41"/>
      <c r="C508" s="215" t="s">
        <v>644</v>
      </c>
      <c r="D508" s="215" t="s">
        <v>192</v>
      </c>
      <c r="E508" s="216" t="s">
        <v>645</v>
      </c>
      <c r="F508" s="217" t="s">
        <v>646</v>
      </c>
      <c r="G508" s="218" t="s">
        <v>195</v>
      </c>
      <c r="H508" s="219">
        <v>419</v>
      </c>
      <c r="I508" s="220"/>
      <c r="J508" s="221">
        <f>ROUND(I508*H508,2)</f>
        <v>0</v>
      </c>
      <c r="K508" s="217" t="s">
        <v>196</v>
      </c>
      <c r="L508" s="46"/>
      <c r="M508" s="222" t="s">
        <v>19</v>
      </c>
      <c r="N508" s="223" t="s">
        <v>43</v>
      </c>
      <c r="O508" s="86"/>
      <c r="P508" s="224">
        <f>O508*H508</f>
        <v>0</v>
      </c>
      <c r="Q508" s="224">
        <v>0</v>
      </c>
      <c r="R508" s="224">
        <f>Q508*H508</f>
        <v>0</v>
      </c>
      <c r="S508" s="224">
        <v>0</v>
      </c>
      <c r="T508" s="225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6" t="s">
        <v>208</v>
      </c>
      <c r="AT508" s="226" t="s">
        <v>192</v>
      </c>
      <c r="AU508" s="226" t="s">
        <v>82</v>
      </c>
      <c r="AY508" s="19" t="s">
        <v>190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9" t="s">
        <v>80</v>
      </c>
      <c r="BK508" s="227">
        <f>ROUND(I508*H508,2)</f>
        <v>0</v>
      </c>
      <c r="BL508" s="19" t="s">
        <v>208</v>
      </c>
      <c r="BM508" s="226" t="s">
        <v>647</v>
      </c>
    </row>
    <row r="509" spans="1:47" s="2" customFormat="1" ht="12">
      <c r="A509" s="40"/>
      <c r="B509" s="41"/>
      <c r="C509" s="42"/>
      <c r="D509" s="228" t="s">
        <v>199</v>
      </c>
      <c r="E509" s="42"/>
      <c r="F509" s="229" t="s">
        <v>648</v>
      </c>
      <c r="G509" s="42"/>
      <c r="H509" s="42"/>
      <c r="I509" s="230"/>
      <c r="J509" s="42"/>
      <c r="K509" s="42"/>
      <c r="L509" s="46"/>
      <c r="M509" s="231"/>
      <c r="N509" s="232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199</v>
      </c>
      <c r="AU509" s="19" t="s">
        <v>82</v>
      </c>
    </row>
    <row r="510" spans="1:47" s="2" customFormat="1" ht="12">
      <c r="A510" s="40"/>
      <c r="B510" s="41"/>
      <c r="C510" s="42"/>
      <c r="D510" s="233" t="s">
        <v>201</v>
      </c>
      <c r="E510" s="42"/>
      <c r="F510" s="234" t="s">
        <v>649</v>
      </c>
      <c r="G510" s="42"/>
      <c r="H510" s="42"/>
      <c r="I510" s="230"/>
      <c r="J510" s="42"/>
      <c r="K510" s="42"/>
      <c r="L510" s="46"/>
      <c r="M510" s="231"/>
      <c r="N510" s="232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201</v>
      </c>
      <c r="AU510" s="19" t="s">
        <v>82</v>
      </c>
    </row>
    <row r="511" spans="1:51" s="13" customFormat="1" ht="12">
      <c r="A511" s="13"/>
      <c r="B511" s="235"/>
      <c r="C511" s="236"/>
      <c r="D511" s="228" t="s">
        <v>203</v>
      </c>
      <c r="E511" s="237" t="s">
        <v>19</v>
      </c>
      <c r="F511" s="238" t="s">
        <v>237</v>
      </c>
      <c r="G511" s="236"/>
      <c r="H511" s="237" t="s">
        <v>19</v>
      </c>
      <c r="I511" s="239"/>
      <c r="J511" s="236"/>
      <c r="K511" s="236"/>
      <c r="L511" s="240"/>
      <c r="M511" s="241"/>
      <c r="N511" s="242"/>
      <c r="O511" s="242"/>
      <c r="P511" s="242"/>
      <c r="Q511" s="242"/>
      <c r="R511" s="242"/>
      <c r="S511" s="242"/>
      <c r="T511" s="24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4" t="s">
        <v>203</v>
      </c>
      <c r="AU511" s="244" t="s">
        <v>82</v>
      </c>
      <c r="AV511" s="13" t="s">
        <v>80</v>
      </c>
      <c r="AW511" s="13" t="s">
        <v>34</v>
      </c>
      <c r="AX511" s="13" t="s">
        <v>72</v>
      </c>
      <c r="AY511" s="244" t="s">
        <v>190</v>
      </c>
    </row>
    <row r="512" spans="1:51" s="14" customFormat="1" ht="12">
      <c r="A512" s="14"/>
      <c r="B512" s="245"/>
      <c r="C512" s="246"/>
      <c r="D512" s="228" t="s">
        <v>203</v>
      </c>
      <c r="E512" s="247" t="s">
        <v>19</v>
      </c>
      <c r="F512" s="248" t="s">
        <v>448</v>
      </c>
      <c r="G512" s="246"/>
      <c r="H512" s="249">
        <v>419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5" t="s">
        <v>203</v>
      </c>
      <c r="AU512" s="255" t="s">
        <v>82</v>
      </c>
      <c r="AV512" s="14" t="s">
        <v>82</v>
      </c>
      <c r="AW512" s="14" t="s">
        <v>34</v>
      </c>
      <c r="AX512" s="14" t="s">
        <v>72</v>
      </c>
      <c r="AY512" s="255" t="s">
        <v>190</v>
      </c>
    </row>
    <row r="513" spans="1:51" s="15" customFormat="1" ht="12">
      <c r="A513" s="15"/>
      <c r="B513" s="256"/>
      <c r="C513" s="257"/>
      <c r="D513" s="228" t="s">
        <v>203</v>
      </c>
      <c r="E513" s="258" t="s">
        <v>19</v>
      </c>
      <c r="F513" s="259" t="s">
        <v>207</v>
      </c>
      <c r="G513" s="257"/>
      <c r="H513" s="260">
        <v>419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6" t="s">
        <v>203</v>
      </c>
      <c r="AU513" s="266" t="s">
        <v>82</v>
      </c>
      <c r="AV513" s="15" t="s">
        <v>208</v>
      </c>
      <c r="AW513" s="15" t="s">
        <v>34</v>
      </c>
      <c r="AX513" s="15" t="s">
        <v>80</v>
      </c>
      <c r="AY513" s="266" t="s">
        <v>190</v>
      </c>
    </row>
    <row r="514" spans="1:65" s="2" customFormat="1" ht="16.5" customHeight="1">
      <c r="A514" s="40"/>
      <c r="B514" s="41"/>
      <c r="C514" s="215" t="s">
        <v>650</v>
      </c>
      <c r="D514" s="215" t="s">
        <v>192</v>
      </c>
      <c r="E514" s="216" t="s">
        <v>651</v>
      </c>
      <c r="F514" s="217" t="s">
        <v>652</v>
      </c>
      <c r="G514" s="218" t="s">
        <v>222</v>
      </c>
      <c r="H514" s="219">
        <v>10.475</v>
      </c>
      <c r="I514" s="220"/>
      <c r="J514" s="221">
        <f>ROUND(I514*H514,2)</f>
        <v>0</v>
      </c>
      <c r="K514" s="217" t="s">
        <v>19</v>
      </c>
      <c r="L514" s="46"/>
      <c r="M514" s="222" t="s">
        <v>19</v>
      </c>
      <c r="N514" s="223" t="s">
        <v>43</v>
      </c>
      <c r="O514" s="86"/>
      <c r="P514" s="224">
        <f>O514*H514</f>
        <v>0</v>
      </c>
      <c r="Q514" s="224">
        <v>0.18776</v>
      </c>
      <c r="R514" s="224">
        <f>Q514*H514</f>
        <v>1.9667860000000001</v>
      </c>
      <c r="S514" s="224">
        <v>0</v>
      </c>
      <c r="T514" s="225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6" t="s">
        <v>208</v>
      </c>
      <c r="AT514" s="226" t="s">
        <v>192</v>
      </c>
      <c r="AU514" s="226" t="s">
        <v>82</v>
      </c>
      <c r="AY514" s="19" t="s">
        <v>190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19" t="s">
        <v>80</v>
      </c>
      <c r="BK514" s="227">
        <f>ROUND(I514*H514,2)</f>
        <v>0</v>
      </c>
      <c r="BL514" s="19" t="s">
        <v>208</v>
      </c>
      <c r="BM514" s="226" t="s">
        <v>653</v>
      </c>
    </row>
    <row r="515" spans="1:47" s="2" customFormat="1" ht="12">
      <c r="A515" s="40"/>
      <c r="B515" s="41"/>
      <c r="C515" s="42"/>
      <c r="D515" s="228" t="s">
        <v>199</v>
      </c>
      <c r="E515" s="42"/>
      <c r="F515" s="229" t="s">
        <v>654</v>
      </c>
      <c r="G515" s="42"/>
      <c r="H515" s="42"/>
      <c r="I515" s="230"/>
      <c r="J515" s="42"/>
      <c r="K515" s="42"/>
      <c r="L515" s="46"/>
      <c r="M515" s="231"/>
      <c r="N515" s="232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199</v>
      </c>
      <c r="AU515" s="19" t="s">
        <v>82</v>
      </c>
    </row>
    <row r="516" spans="1:51" s="13" customFormat="1" ht="12">
      <c r="A516" s="13"/>
      <c r="B516" s="235"/>
      <c r="C516" s="236"/>
      <c r="D516" s="228" t="s">
        <v>203</v>
      </c>
      <c r="E516" s="237" t="s">
        <v>19</v>
      </c>
      <c r="F516" s="238" t="s">
        <v>237</v>
      </c>
      <c r="G516" s="236"/>
      <c r="H516" s="237" t="s">
        <v>19</v>
      </c>
      <c r="I516" s="239"/>
      <c r="J516" s="236"/>
      <c r="K516" s="236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203</v>
      </c>
      <c r="AU516" s="244" t="s">
        <v>82</v>
      </c>
      <c r="AV516" s="13" t="s">
        <v>80</v>
      </c>
      <c r="AW516" s="13" t="s">
        <v>34</v>
      </c>
      <c r="AX516" s="13" t="s">
        <v>72</v>
      </c>
      <c r="AY516" s="244" t="s">
        <v>190</v>
      </c>
    </row>
    <row r="517" spans="1:51" s="13" customFormat="1" ht="12">
      <c r="A517" s="13"/>
      <c r="B517" s="235"/>
      <c r="C517" s="236"/>
      <c r="D517" s="228" t="s">
        <v>203</v>
      </c>
      <c r="E517" s="237" t="s">
        <v>19</v>
      </c>
      <c r="F517" s="238" t="s">
        <v>655</v>
      </c>
      <c r="G517" s="236"/>
      <c r="H517" s="237" t="s">
        <v>19</v>
      </c>
      <c r="I517" s="239"/>
      <c r="J517" s="236"/>
      <c r="K517" s="236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203</v>
      </c>
      <c r="AU517" s="244" t="s">
        <v>82</v>
      </c>
      <c r="AV517" s="13" t="s">
        <v>80</v>
      </c>
      <c r="AW517" s="13" t="s">
        <v>34</v>
      </c>
      <c r="AX517" s="13" t="s">
        <v>72</v>
      </c>
      <c r="AY517" s="244" t="s">
        <v>190</v>
      </c>
    </row>
    <row r="518" spans="1:51" s="14" customFormat="1" ht="12">
      <c r="A518" s="14"/>
      <c r="B518" s="245"/>
      <c r="C518" s="246"/>
      <c r="D518" s="228" t="s">
        <v>203</v>
      </c>
      <c r="E518" s="247" t="s">
        <v>19</v>
      </c>
      <c r="F518" s="248" t="s">
        <v>656</v>
      </c>
      <c r="G518" s="246"/>
      <c r="H518" s="249">
        <v>2.1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203</v>
      </c>
      <c r="AU518" s="255" t="s">
        <v>82</v>
      </c>
      <c r="AV518" s="14" t="s">
        <v>82</v>
      </c>
      <c r="AW518" s="14" t="s">
        <v>34</v>
      </c>
      <c r="AX518" s="14" t="s">
        <v>72</v>
      </c>
      <c r="AY518" s="255" t="s">
        <v>190</v>
      </c>
    </row>
    <row r="519" spans="1:51" s="14" customFormat="1" ht="12">
      <c r="A519" s="14"/>
      <c r="B519" s="245"/>
      <c r="C519" s="246"/>
      <c r="D519" s="228" t="s">
        <v>203</v>
      </c>
      <c r="E519" s="247" t="s">
        <v>19</v>
      </c>
      <c r="F519" s="248" t="s">
        <v>657</v>
      </c>
      <c r="G519" s="246"/>
      <c r="H519" s="249">
        <v>2.5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203</v>
      </c>
      <c r="AU519" s="255" t="s">
        <v>82</v>
      </c>
      <c r="AV519" s="14" t="s">
        <v>82</v>
      </c>
      <c r="AW519" s="14" t="s">
        <v>34</v>
      </c>
      <c r="AX519" s="14" t="s">
        <v>72</v>
      </c>
      <c r="AY519" s="255" t="s">
        <v>190</v>
      </c>
    </row>
    <row r="520" spans="1:51" s="14" customFormat="1" ht="12">
      <c r="A520" s="14"/>
      <c r="B520" s="245"/>
      <c r="C520" s="246"/>
      <c r="D520" s="228" t="s">
        <v>203</v>
      </c>
      <c r="E520" s="247" t="s">
        <v>19</v>
      </c>
      <c r="F520" s="248" t="s">
        <v>658</v>
      </c>
      <c r="G520" s="246"/>
      <c r="H520" s="249">
        <v>2.275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5" t="s">
        <v>203</v>
      </c>
      <c r="AU520" s="255" t="s">
        <v>82</v>
      </c>
      <c r="AV520" s="14" t="s">
        <v>82</v>
      </c>
      <c r="AW520" s="14" t="s">
        <v>34</v>
      </c>
      <c r="AX520" s="14" t="s">
        <v>72</v>
      </c>
      <c r="AY520" s="255" t="s">
        <v>190</v>
      </c>
    </row>
    <row r="521" spans="1:51" s="14" customFormat="1" ht="12">
      <c r="A521" s="14"/>
      <c r="B521" s="245"/>
      <c r="C521" s="246"/>
      <c r="D521" s="228" t="s">
        <v>203</v>
      </c>
      <c r="E521" s="247" t="s">
        <v>19</v>
      </c>
      <c r="F521" s="248" t="s">
        <v>659</v>
      </c>
      <c r="G521" s="246"/>
      <c r="H521" s="249">
        <v>3.6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5" t="s">
        <v>203</v>
      </c>
      <c r="AU521" s="255" t="s">
        <v>82</v>
      </c>
      <c r="AV521" s="14" t="s">
        <v>82</v>
      </c>
      <c r="AW521" s="14" t="s">
        <v>34</v>
      </c>
      <c r="AX521" s="14" t="s">
        <v>72</v>
      </c>
      <c r="AY521" s="255" t="s">
        <v>190</v>
      </c>
    </row>
    <row r="522" spans="1:51" s="15" customFormat="1" ht="12">
      <c r="A522" s="15"/>
      <c r="B522" s="256"/>
      <c r="C522" s="257"/>
      <c r="D522" s="228" t="s">
        <v>203</v>
      </c>
      <c r="E522" s="258" t="s">
        <v>19</v>
      </c>
      <c r="F522" s="259" t="s">
        <v>207</v>
      </c>
      <c r="G522" s="257"/>
      <c r="H522" s="260">
        <v>10.475</v>
      </c>
      <c r="I522" s="261"/>
      <c r="J522" s="257"/>
      <c r="K522" s="257"/>
      <c r="L522" s="262"/>
      <c r="M522" s="263"/>
      <c r="N522" s="264"/>
      <c r="O522" s="264"/>
      <c r="P522" s="264"/>
      <c r="Q522" s="264"/>
      <c r="R522" s="264"/>
      <c r="S522" s="264"/>
      <c r="T522" s="26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66" t="s">
        <v>203</v>
      </c>
      <c r="AU522" s="266" t="s">
        <v>82</v>
      </c>
      <c r="AV522" s="15" t="s">
        <v>208</v>
      </c>
      <c r="AW522" s="15" t="s">
        <v>34</v>
      </c>
      <c r="AX522" s="15" t="s">
        <v>80</v>
      </c>
      <c r="AY522" s="266" t="s">
        <v>190</v>
      </c>
    </row>
    <row r="523" spans="1:65" s="2" customFormat="1" ht="16.5" customHeight="1">
      <c r="A523" s="40"/>
      <c r="B523" s="41"/>
      <c r="C523" s="215" t="s">
        <v>660</v>
      </c>
      <c r="D523" s="215" t="s">
        <v>192</v>
      </c>
      <c r="E523" s="216" t="s">
        <v>661</v>
      </c>
      <c r="F523" s="217" t="s">
        <v>662</v>
      </c>
      <c r="G523" s="218" t="s">
        <v>222</v>
      </c>
      <c r="H523" s="219">
        <v>145.9</v>
      </c>
      <c r="I523" s="220"/>
      <c r="J523" s="221">
        <f>ROUND(I523*H523,2)</f>
        <v>0</v>
      </c>
      <c r="K523" s="217" t="s">
        <v>19</v>
      </c>
      <c r="L523" s="46"/>
      <c r="M523" s="222" t="s">
        <v>19</v>
      </c>
      <c r="N523" s="223" t="s">
        <v>43</v>
      </c>
      <c r="O523" s="86"/>
      <c r="P523" s="224">
        <f>O523*H523</f>
        <v>0</v>
      </c>
      <c r="Q523" s="224">
        <v>0.18776</v>
      </c>
      <c r="R523" s="224">
        <f>Q523*H523</f>
        <v>27.394184000000003</v>
      </c>
      <c r="S523" s="224">
        <v>0</v>
      </c>
      <c r="T523" s="225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6" t="s">
        <v>208</v>
      </c>
      <c r="AT523" s="226" t="s">
        <v>192</v>
      </c>
      <c r="AU523" s="226" t="s">
        <v>82</v>
      </c>
      <c r="AY523" s="19" t="s">
        <v>190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19" t="s">
        <v>80</v>
      </c>
      <c r="BK523" s="227">
        <f>ROUND(I523*H523,2)</f>
        <v>0</v>
      </c>
      <c r="BL523" s="19" t="s">
        <v>208</v>
      </c>
      <c r="BM523" s="226" t="s">
        <v>663</v>
      </c>
    </row>
    <row r="524" spans="1:47" s="2" customFormat="1" ht="12">
      <c r="A524" s="40"/>
      <c r="B524" s="41"/>
      <c r="C524" s="42"/>
      <c r="D524" s="228" t="s">
        <v>199</v>
      </c>
      <c r="E524" s="42"/>
      <c r="F524" s="229" t="s">
        <v>664</v>
      </c>
      <c r="G524" s="42"/>
      <c r="H524" s="42"/>
      <c r="I524" s="230"/>
      <c r="J524" s="42"/>
      <c r="K524" s="42"/>
      <c r="L524" s="46"/>
      <c r="M524" s="231"/>
      <c r="N524" s="232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199</v>
      </c>
      <c r="AU524" s="19" t="s">
        <v>82</v>
      </c>
    </row>
    <row r="525" spans="1:51" s="13" customFormat="1" ht="12">
      <c r="A525" s="13"/>
      <c r="B525" s="235"/>
      <c r="C525" s="236"/>
      <c r="D525" s="228" t="s">
        <v>203</v>
      </c>
      <c r="E525" s="237" t="s">
        <v>19</v>
      </c>
      <c r="F525" s="238" t="s">
        <v>237</v>
      </c>
      <c r="G525" s="236"/>
      <c r="H525" s="237" t="s">
        <v>19</v>
      </c>
      <c r="I525" s="239"/>
      <c r="J525" s="236"/>
      <c r="K525" s="236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203</v>
      </c>
      <c r="AU525" s="244" t="s">
        <v>82</v>
      </c>
      <c r="AV525" s="13" t="s">
        <v>80</v>
      </c>
      <c r="AW525" s="13" t="s">
        <v>34</v>
      </c>
      <c r="AX525" s="13" t="s">
        <v>72</v>
      </c>
      <c r="AY525" s="244" t="s">
        <v>190</v>
      </c>
    </row>
    <row r="526" spans="1:51" s="13" customFormat="1" ht="12">
      <c r="A526" s="13"/>
      <c r="B526" s="235"/>
      <c r="C526" s="236"/>
      <c r="D526" s="228" t="s">
        <v>203</v>
      </c>
      <c r="E526" s="237" t="s">
        <v>19</v>
      </c>
      <c r="F526" s="238" t="s">
        <v>665</v>
      </c>
      <c r="G526" s="236"/>
      <c r="H526" s="237" t="s">
        <v>19</v>
      </c>
      <c r="I526" s="239"/>
      <c r="J526" s="236"/>
      <c r="K526" s="236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203</v>
      </c>
      <c r="AU526" s="244" t="s">
        <v>82</v>
      </c>
      <c r="AV526" s="13" t="s">
        <v>80</v>
      </c>
      <c r="AW526" s="13" t="s">
        <v>34</v>
      </c>
      <c r="AX526" s="13" t="s">
        <v>72</v>
      </c>
      <c r="AY526" s="244" t="s">
        <v>190</v>
      </c>
    </row>
    <row r="527" spans="1:51" s="14" customFormat="1" ht="12">
      <c r="A527" s="14"/>
      <c r="B527" s="245"/>
      <c r="C527" s="246"/>
      <c r="D527" s="228" t="s">
        <v>203</v>
      </c>
      <c r="E527" s="247" t="s">
        <v>19</v>
      </c>
      <c r="F527" s="248" t="s">
        <v>666</v>
      </c>
      <c r="G527" s="246"/>
      <c r="H527" s="249">
        <v>145.9</v>
      </c>
      <c r="I527" s="250"/>
      <c r="J527" s="246"/>
      <c r="K527" s="246"/>
      <c r="L527" s="251"/>
      <c r="M527" s="252"/>
      <c r="N527" s="253"/>
      <c r="O527" s="253"/>
      <c r="P527" s="253"/>
      <c r="Q527" s="253"/>
      <c r="R527" s="253"/>
      <c r="S527" s="253"/>
      <c r="T527" s="25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5" t="s">
        <v>203</v>
      </c>
      <c r="AU527" s="255" t="s">
        <v>82</v>
      </c>
      <c r="AV527" s="14" t="s">
        <v>82</v>
      </c>
      <c r="AW527" s="14" t="s">
        <v>34</v>
      </c>
      <c r="AX527" s="14" t="s">
        <v>72</v>
      </c>
      <c r="AY527" s="255" t="s">
        <v>190</v>
      </c>
    </row>
    <row r="528" spans="1:51" s="15" customFormat="1" ht="12">
      <c r="A528" s="15"/>
      <c r="B528" s="256"/>
      <c r="C528" s="257"/>
      <c r="D528" s="228" t="s">
        <v>203</v>
      </c>
      <c r="E528" s="258" t="s">
        <v>19</v>
      </c>
      <c r="F528" s="259" t="s">
        <v>207</v>
      </c>
      <c r="G528" s="257"/>
      <c r="H528" s="260">
        <v>145.9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6" t="s">
        <v>203</v>
      </c>
      <c r="AU528" s="266" t="s">
        <v>82</v>
      </c>
      <c r="AV528" s="15" t="s">
        <v>208</v>
      </c>
      <c r="AW528" s="15" t="s">
        <v>34</v>
      </c>
      <c r="AX528" s="15" t="s">
        <v>80</v>
      </c>
      <c r="AY528" s="266" t="s">
        <v>190</v>
      </c>
    </row>
    <row r="529" spans="1:65" s="2" customFormat="1" ht="24.15" customHeight="1">
      <c r="A529" s="40"/>
      <c r="B529" s="41"/>
      <c r="C529" s="215" t="s">
        <v>667</v>
      </c>
      <c r="D529" s="215" t="s">
        <v>192</v>
      </c>
      <c r="E529" s="216" t="s">
        <v>668</v>
      </c>
      <c r="F529" s="217" t="s">
        <v>669</v>
      </c>
      <c r="G529" s="218" t="s">
        <v>195</v>
      </c>
      <c r="H529" s="219">
        <v>80.75</v>
      </c>
      <c r="I529" s="220"/>
      <c r="J529" s="221">
        <f>ROUND(I529*H529,2)</f>
        <v>0</v>
      </c>
      <c r="K529" s="217" t="s">
        <v>196</v>
      </c>
      <c r="L529" s="46"/>
      <c r="M529" s="222" t="s">
        <v>19</v>
      </c>
      <c r="N529" s="223" t="s">
        <v>43</v>
      </c>
      <c r="O529" s="86"/>
      <c r="P529" s="224">
        <f>O529*H529</f>
        <v>0</v>
      </c>
      <c r="Q529" s="224">
        <v>0</v>
      </c>
      <c r="R529" s="224">
        <f>Q529*H529</f>
        <v>0</v>
      </c>
      <c r="S529" s="224">
        <v>0</v>
      </c>
      <c r="T529" s="225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6" t="s">
        <v>208</v>
      </c>
      <c r="AT529" s="226" t="s">
        <v>192</v>
      </c>
      <c r="AU529" s="226" t="s">
        <v>82</v>
      </c>
      <c r="AY529" s="19" t="s">
        <v>190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9" t="s">
        <v>80</v>
      </c>
      <c r="BK529" s="227">
        <f>ROUND(I529*H529,2)</f>
        <v>0</v>
      </c>
      <c r="BL529" s="19" t="s">
        <v>208</v>
      </c>
      <c r="BM529" s="226" t="s">
        <v>670</v>
      </c>
    </row>
    <row r="530" spans="1:47" s="2" customFormat="1" ht="12">
      <c r="A530" s="40"/>
      <c r="B530" s="41"/>
      <c r="C530" s="42"/>
      <c r="D530" s="228" t="s">
        <v>199</v>
      </c>
      <c r="E530" s="42"/>
      <c r="F530" s="229" t="s">
        <v>671</v>
      </c>
      <c r="G530" s="42"/>
      <c r="H530" s="42"/>
      <c r="I530" s="230"/>
      <c r="J530" s="42"/>
      <c r="K530" s="42"/>
      <c r="L530" s="46"/>
      <c r="M530" s="231"/>
      <c r="N530" s="232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199</v>
      </c>
      <c r="AU530" s="19" t="s">
        <v>82</v>
      </c>
    </row>
    <row r="531" spans="1:47" s="2" customFormat="1" ht="12">
      <c r="A531" s="40"/>
      <c r="B531" s="41"/>
      <c r="C531" s="42"/>
      <c r="D531" s="233" t="s">
        <v>201</v>
      </c>
      <c r="E531" s="42"/>
      <c r="F531" s="234" t="s">
        <v>672</v>
      </c>
      <c r="G531" s="42"/>
      <c r="H531" s="42"/>
      <c r="I531" s="230"/>
      <c r="J531" s="42"/>
      <c r="K531" s="42"/>
      <c r="L531" s="46"/>
      <c r="M531" s="231"/>
      <c r="N531" s="232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201</v>
      </c>
      <c r="AU531" s="19" t="s">
        <v>82</v>
      </c>
    </row>
    <row r="532" spans="1:51" s="13" customFormat="1" ht="12">
      <c r="A532" s="13"/>
      <c r="B532" s="235"/>
      <c r="C532" s="236"/>
      <c r="D532" s="228" t="s">
        <v>203</v>
      </c>
      <c r="E532" s="237" t="s">
        <v>19</v>
      </c>
      <c r="F532" s="238" t="s">
        <v>237</v>
      </c>
      <c r="G532" s="236"/>
      <c r="H532" s="237" t="s">
        <v>19</v>
      </c>
      <c r="I532" s="239"/>
      <c r="J532" s="236"/>
      <c r="K532" s="236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203</v>
      </c>
      <c r="AU532" s="244" t="s">
        <v>82</v>
      </c>
      <c r="AV532" s="13" t="s">
        <v>80</v>
      </c>
      <c r="AW532" s="13" t="s">
        <v>34</v>
      </c>
      <c r="AX532" s="13" t="s">
        <v>72</v>
      </c>
      <c r="AY532" s="244" t="s">
        <v>190</v>
      </c>
    </row>
    <row r="533" spans="1:51" s="13" customFormat="1" ht="12">
      <c r="A533" s="13"/>
      <c r="B533" s="235"/>
      <c r="C533" s="236"/>
      <c r="D533" s="228" t="s">
        <v>203</v>
      </c>
      <c r="E533" s="237" t="s">
        <v>19</v>
      </c>
      <c r="F533" s="238" t="s">
        <v>673</v>
      </c>
      <c r="G533" s="236"/>
      <c r="H533" s="237" t="s">
        <v>19</v>
      </c>
      <c r="I533" s="239"/>
      <c r="J533" s="236"/>
      <c r="K533" s="236"/>
      <c r="L533" s="240"/>
      <c r="M533" s="241"/>
      <c r="N533" s="242"/>
      <c r="O533" s="242"/>
      <c r="P533" s="242"/>
      <c r="Q533" s="242"/>
      <c r="R533" s="242"/>
      <c r="S533" s="242"/>
      <c r="T533" s="24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4" t="s">
        <v>203</v>
      </c>
      <c r="AU533" s="244" t="s">
        <v>82</v>
      </c>
      <c r="AV533" s="13" t="s">
        <v>80</v>
      </c>
      <c r="AW533" s="13" t="s">
        <v>34</v>
      </c>
      <c r="AX533" s="13" t="s">
        <v>72</v>
      </c>
      <c r="AY533" s="244" t="s">
        <v>190</v>
      </c>
    </row>
    <row r="534" spans="1:51" s="14" customFormat="1" ht="12">
      <c r="A534" s="14"/>
      <c r="B534" s="245"/>
      <c r="C534" s="246"/>
      <c r="D534" s="228" t="s">
        <v>203</v>
      </c>
      <c r="E534" s="247" t="s">
        <v>19</v>
      </c>
      <c r="F534" s="248" t="s">
        <v>674</v>
      </c>
      <c r="G534" s="246"/>
      <c r="H534" s="249">
        <v>21</v>
      </c>
      <c r="I534" s="250"/>
      <c r="J534" s="246"/>
      <c r="K534" s="246"/>
      <c r="L534" s="251"/>
      <c r="M534" s="252"/>
      <c r="N534" s="253"/>
      <c r="O534" s="253"/>
      <c r="P534" s="253"/>
      <c r="Q534" s="253"/>
      <c r="R534" s="253"/>
      <c r="S534" s="253"/>
      <c r="T534" s="25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5" t="s">
        <v>203</v>
      </c>
      <c r="AU534" s="255" t="s">
        <v>82</v>
      </c>
      <c r="AV534" s="14" t="s">
        <v>82</v>
      </c>
      <c r="AW534" s="14" t="s">
        <v>34</v>
      </c>
      <c r="AX534" s="14" t="s">
        <v>72</v>
      </c>
      <c r="AY534" s="255" t="s">
        <v>190</v>
      </c>
    </row>
    <row r="535" spans="1:51" s="14" customFormat="1" ht="12">
      <c r="A535" s="14"/>
      <c r="B535" s="245"/>
      <c r="C535" s="246"/>
      <c r="D535" s="228" t="s">
        <v>203</v>
      </c>
      <c r="E535" s="247" t="s">
        <v>19</v>
      </c>
      <c r="F535" s="248" t="s">
        <v>675</v>
      </c>
      <c r="G535" s="246"/>
      <c r="H535" s="249">
        <v>25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203</v>
      </c>
      <c r="AU535" s="255" t="s">
        <v>82</v>
      </c>
      <c r="AV535" s="14" t="s">
        <v>82</v>
      </c>
      <c r="AW535" s="14" t="s">
        <v>34</v>
      </c>
      <c r="AX535" s="14" t="s">
        <v>72</v>
      </c>
      <c r="AY535" s="255" t="s">
        <v>190</v>
      </c>
    </row>
    <row r="536" spans="1:51" s="14" customFormat="1" ht="12">
      <c r="A536" s="14"/>
      <c r="B536" s="245"/>
      <c r="C536" s="246"/>
      <c r="D536" s="228" t="s">
        <v>203</v>
      </c>
      <c r="E536" s="247" t="s">
        <v>19</v>
      </c>
      <c r="F536" s="248" t="s">
        <v>676</v>
      </c>
      <c r="G536" s="246"/>
      <c r="H536" s="249">
        <v>22.75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5" t="s">
        <v>203</v>
      </c>
      <c r="AU536" s="255" t="s">
        <v>82</v>
      </c>
      <c r="AV536" s="14" t="s">
        <v>82</v>
      </c>
      <c r="AW536" s="14" t="s">
        <v>34</v>
      </c>
      <c r="AX536" s="14" t="s">
        <v>72</v>
      </c>
      <c r="AY536" s="255" t="s">
        <v>190</v>
      </c>
    </row>
    <row r="537" spans="1:51" s="14" customFormat="1" ht="12">
      <c r="A537" s="14"/>
      <c r="B537" s="245"/>
      <c r="C537" s="246"/>
      <c r="D537" s="228" t="s">
        <v>203</v>
      </c>
      <c r="E537" s="247" t="s">
        <v>19</v>
      </c>
      <c r="F537" s="248" t="s">
        <v>677</v>
      </c>
      <c r="G537" s="246"/>
      <c r="H537" s="249">
        <v>12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203</v>
      </c>
      <c r="AU537" s="255" t="s">
        <v>82</v>
      </c>
      <c r="AV537" s="14" t="s">
        <v>82</v>
      </c>
      <c r="AW537" s="14" t="s">
        <v>34</v>
      </c>
      <c r="AX537" s="14" t="s">
        <v>72</v>
      </c>
      <c r="AY537" s="255" t="s">
        <v>190</v>
      </c>
    </row>
    <row r="538" spans="1:51" s="15" customFormat="1" ht="12">
      <c r="A538" s="15"/>
      <c r="B538" s="256"/>
      <c r="C538" s="257"/>
      <c r="D538" s="228" t="s">
        <v>203</v>
      </c>
      <c r="E538" s="258" t="s">
        <v>19</v>
      </c>
      <c r="F538" s="259" t="s">
        <v>207</v>
      </c>
      <c r="G538" s="257"/>
      <c r="H538" s="260">
        <v>80.75</v>
      </c>
      <c r="I538" s="261"/>
      <c r="J538" s="257"/>
      <c r="K538" s="257"/>
      <c r="L538" s="262"/>
      <c r="M538" s="263"/>
      <c r="N538" s="264"/>
      <c r="O538" s="264"/>
      <c r="P538" s="264"/>
      <c r="Q538" s="264"/>
      <c r="R538" s="264"/>
      <c r="S538" s="264"/>
      <c r="T538" s="26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6" t="s">
        <v>203</v>
      </c>
      <c r="AU538" s="266" t="s">
        <v>82</v>
      </c>
      <c r="AV538" s="15" t="s">
        <v>208</v>
      </c>
      <c r="AW538" s="15" t="s">
        <v>34</v>
      </c>
      <c r="AX538" s="15" t="s">
        <v>80</v>
      </c>
      <c r="AY538" s="266" t="s">
        <v>190</v>
      </c>
    </row>
    <row r="539" spans="1:65" s="2" customFormat="1" ht="24.15" customHeight="1">
      <c r="A539" s="40"/>
      <c r="B539" s="41"/>
      <c r="C539" s="215" t="s">
        <v>678</v>
      </c>
      <c r="D539" s="215" t="s">
        <v>192</v>
      </c>
      <c r="E539" s="216" t="s">
        <v>679</v>
      </c>
      <c r="F539" s="217" t="s">
        <v>680</v>
      </c>
      <c r="G539" s="218" t="s">
        <v>195</v>
      </c>
      <c r="H539" s="219">
        <v>419</v>
      </c>
      <c r="I539" s="220"/>
      <c r="J539" s="221">
        <f>ROUND(I539*H539,2)</f>
        <v>0</v>
      </c>
      <c r="K539" s="217" t="s">
        <v>196</v>
      </c>
      <c r="L539" s="46"/>
      <c r="M539" s="222" t="s">
        <v>19</v>
      </c>
      <c r="N539" s="223" t="s">
        <v>43</v>
      </c>
      <c r="O539" s="86"/>
      <c r="P539" s="224">
        <f>O539*H539</f>
        <v>0</v>
      </c>
      <c r="Q539" s="224">
        <v>0</v>
      </c>
      <c r="R539" s="224">
        <f>Q539*H539</f>
        <v>0</v>
      </c>
      <c r="S539" s="224">
        <v>0</v>
      </c>
      <c r="T539" s="225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6" t="s">
        <v>208</v>
      </c>
      <c r="AT539" s="226" t="s">
        <v>192</v>
      </c>
      <c r="AU539" s="226" t="s">
        <v>82</v>
      </c>
      <c r="AY539" s="19" t="s">
        <v>190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9" t="s">
        <v>80</v>
      </c>
      <c r="BK539" s="227">
        <f>ROUND(I539*H539,2)</f>
        <v>0</v>
      </c>
      <c r="BL539" s="19" t="s">
        <v>208</v>
      </c>
      <c r="BM539" s="226" t="s">
        <v>681</v>
      </c>
    </row>
    <row r="540" spans="1:47" s="2" customFormat="1" ht="12">
      <c r="A540" s="40"/>
      <c r="B540" s="41"/>
      <c r="C540" s="42"/>
      <c r="D540" s="228" t="s">
        <v>199</v>
      </c>
      <c r="E540" s="42"/>
      <c r="F540" s="229" t="s">
        <v>682</v>
      </c>
      <c r="G540" s="42"/>
      <c r="H540" s="42"/>
      <c r="I540" s="230"/>
      <c r="J540" s="42"/>
      <c r="K540" s="42"/>
      <c r="L540" s="46"/>
      <c r="M540" s="231"/>
      <c r="N540" s="232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199</v>
      </c>
      <c r="AU540" s="19" t="s">
        <v>82</v>
      </c>
    </row>
    <row r="541" spans="1:47" s="2" customFormat="1" ht="12">
      <c r="A541" s="40"/>
      <c r="B541" s="41"/>
      <c r="C541" s="42"/>
      <c r="D541" s="233" t="s">
        <v>201</v>
      </c>
      <c r="E541" s="42"/>
      <c r="F541" s="234" t="s">
        <v>683</v>
      </c>
      <c r="G541" s="42"/>
      <c r="H541" s="42"/>
      <c r="I541" s="230"/>
      <c r="J541" s="42"/>
      <c r="K541" s="42"/>
      <c r="L541" s="46"/>
      <c r="M541" s="231"/>
      <c r="N541" s="232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201</v>
      </c>
      <c r="AU541" s="19" t="s">
        <v>82</v>
      </c>
    </row>
    <row r="542" spans="1:51" s="13" customFormat="1" ht="12">
      <c r="A542" s="13"/>
      <c r="B542" s="235"/>
      <c r="C542" s="236"/>
      <c r="D542" s="228" t="s">
        <v>203</v>
      </c>
      <c r="E542" s="237" t="s">
        <v>19</v>
      </c>
      <c r="F542" s="238" t="s">
        <v>237</v>
      </c>
      <c r="G542" s="236"/>
      <c r="H542" s="237" t="s">
        <v>19</v>
      </c>
      <c r="I542" s="239"/>
      <c r="J542" s="236"/>
      <c r="K542" s="236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203</v>
      </c>
      <c r="AU542" s="244" t="s">
        <v>82</v>
      </c>
      <c r="AV542" s="13" t="s">
        <v>80</v>
      </c>
      <c r="AW542" s="13" t="s">
        <v>34</v>
      </c>
      <c r="AX542" s="13" t="s">
        <v>72</v>
      </c>
      <c r="AY542" s="244" t="s">
        <v>190</v>
      </c>
    </row>
    <row r="543" spans="1:51" s="14" customFormat="1" ht="12">
      <c r="A543" s="14"/>
      <c r="B543" s="245"/>
      <c r="C543" s="246"/>
      <c r="D543" s="228" t="s">
        <v>203</v>
      </c>
      <c r="E543" s="247" t="s">
        <v>19</v>
      </c>
      <c r="F543" s="248" t="s">
        <v>448</v>
      </c>
      <c r="G543" s="246"/>
      <c r="H543" s="249">
        <v>419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203</v>
      </c>
      <c r="AU543" s="255" t="s">
        <v>82</v>
      </c>
      <c r="AV543" s="14" t="s">
        <v>82</v>
      </c>
      <c r="AW543" s="14" t="s">
        <v>34</v>
      </c>
      <c r="AX543" s="14" t="s">
        <v>72</v>
      </c>
      <c r="AY543" s="255" t="s">
        <v>190</v>
      </c>
    </row>
    <row r="544" spans="1:51" s="15" customFormat="1" ht="12">
      <c r="A544" s="15"/>
      <c r="B544" s="256"/>
      <c r="C544" s="257"/>
      <c r="D544" s="228" t="s">
        <v>203</v>
      </c>
      <c r="E544" s="258" t="s">
        <v>19</v>
      </c>
      <c r="F544" s="259" t="s">
        <v>207</v>
      </c>
      <c r="G544" s="257"/>
      <c r="H544" s="260">
        <v>419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6" t="s">
        <v>203</v>
      </c>
      <c r="AU544" s="266" t="s">
        <v>82</v>
      </c>
      <c r="AV544" s="15" t="s">
        <v>208</v>
      </c>
      <c r="AW544" s="15" t="s">
        <v>34</v>
      </c>
      <c r="AX544" s="15" t="s">
        <v>80</v>
      </c>
      <c r="AY544" s="266" t="s">
        <v>190</v>
      </c>
    </row>
    <row r="545" spans="1:65" s="2" customFormat="1" ht="24.15" customHeight="1">
      <c r="A545" s="40"/>
      <c r="B545" s="41"/>
      <c r="C545" s="215" t="s">
        <v>684</v>
      </c>
      <c r="D545" s="215" t="s">
        <v>192</v>
      </c>
      <c r="E545" s="216" t="s">
        <v>685</v>
      </c>
      <c r="F545" s="217" t="s">
        <v>686</v>
      </c>
      <c r="G545" s="218" t="s">
        <v>195</v>
      </c>
      <c r="H545" s="219">
        <v>419</v>
      </c>
      <c r="I545" s="220"/>
      <c r="J545" s="221">
        <f>ROUND(I545*H545,2)</f>
        <v>0</v>
      </c>
      <c r="K545" s="217" t="s">
        <v>196</v>
      </c>
      <c r="L545" s="46"/>
      <c r="M545" s="222" t="s">
        <v>19</v>
      </c>
      <c r="N545" s="223" t="s">
        <v>43</v>
      </c>
      <c r="O545" s="86"/>
      <c r="P545" s="224">
        <f>O545*H545</f>
        <v>0</v>
      </c>
      <c r="Q545" s="224">
        <v>0</v>
      </c>
      <c r="R545" s="224">
        <f>Q545*H545</f>
        <v>0</v>
      </c>
      <c r="S545" s="224">
        <v>0</v>
      </c>
      <c r="T545" s="225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6" t="s">
        <v>208</v>
      </c>
      <c r="AT545" s="226" t="s">
        <v>192</v>
      </c>
      <c r="AU545" s="226" t="s">
        <v>82</v>
      </c>
      <c r="AY545" s="19" t="s">
        <v>190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9" t="s">
        <v>80</v>
      </c>
      <c r="BK545" s="227">
        <f>ROUND(I545*H545,2)</f>
        <v>0</v>
      </c>
      <c r="BL545" s="19" t="s">
        <v>208</v>
      </c>
      <c r="BM545" s="226" t="s">
        <v>687</v>
      </c>
    </row>
    <row r="546" spans="1:47" s="2" customFormat="1" ht="12">
      <c r="A546" s="40"/>
      <c r="B546" s="41"/>
      <c r="C546" s="42"/>
      <c r="D546" s="228" t="s">
        <v>199</v>
      </c>
      <c r="E546" s="42"/>
      <c r="F546" s="229" t="s">
        <v>688</v>
      </c>
      <c r="G546" s="42"/>
      <c r="H546" s="42"/>
      <c r="I546" s="230"/>
      <c r="J546" s="42"/>
      <c r="K546" s="42"/>
      <c r="L546" s="46"/>
      <c r="M546" s="231"/>
      <c r="N546" s="232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199</v>
      </c>
      <c r="AU546" s="19" t="s">
        <v>82</v>
      </c>
    </row>
    <row r="547" spans="1:47" s="2" customFormat="1" ht="12">
      <c r="A547" s="40"/>
      <c r="B547" s="41"/>
      <c r="C547" s="42"/>
      <c r="D547" s="233" t="s">
        <v>201</v>
      </c>
      <c r="E547" s="42"/>
      <c r="F547" s="234" t="s">
        <v>689</v>
      </c>
      <c r="G547" s="42"/>
      <c r="H547" s="42"/>
      <c r="I547" s="230"/>
      <c r="J547" s="42"/>
      <c r="K547" s="42"/>
      <c r="L547" s="46"/>
      <c r="M547" s="231"/>
      <c r="N547" s="232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201</v>
      </c>
      <c r="AU547" s="19" t="s">
        <v>82</v>
      </c>
    </row>
    <row r="548" spans="1:51" s="13" customFormat="1" ht="12">
      <c r="A548" s="13"/>
      <c r="B548" s="235"/>
      <c r="C548" s="236"/>
      <c r="D548" s="228" t="s">
        <v>203</v>
      </c>
      <c r="E548" s="237" t="s">
        <v>19</v>
      </c>
      <c r="F548" s="238" t="s">
        <v>237</v>
      </c>
      <c r="G548" s="236"/>
      <c r="H548" s="237" t="s">
        <v>19</v>
      </c>
      <c r="I548" s="239"/>
      <c r="J548" s="236"/>
      <c r="K548" s="236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203</v>
      </c>
      <c r="AU548" s="244" t="s">
        <v>82</v>
      </c>
      <c r="AV548" s="13" t="s">
        <v>80</v>
      </c>
      <c r="AW548" s="13" t="s">
        <v>34</v>
      </c>
      <c r="AX548" s="13" t="s">
        <v>72</v>
      </c>
      <c r="AY548" s="244" t="s">
        <v>190</v>
      </c>
    </row>
    <row r="549" spans="1:51" s="14" customFormat="1" ht="12">
      <c r="A549" s="14"/>
      <c r="B549" s="245"/>
      <c r="C549" s="246"/>
      <c r="D549" s="228" t="s">
        <v>203</v>
      </c>
      <c r="E549" s="247" t="s">
        <v>19</v>
      </c>
      <c r="F549" s="248" t="s">
        <v>448</v>
      </c>
      <c r="G549" s="246"/>
      <c r="H549" s="249">
        <v>419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5" t="s">
        <v>203</v>
      </c>
      <c r="AU549" s="255" t="s">
        <v>82</v>
      </c>
      <c r="AV549" s="14" t="s">
        <v>82</v>
      </c>
      <c r="AW549" s="14" t="s">
        <v>34</v>
      </c>
      <c r="AX549" s="14" t="s">
        <v>72</v>
      </c>
      <c r="AY549" s="255" t="s">
        <v>190</v>
      </c>
    </row>
    <row r="550" spans="1:51" s="15" customFormat="1" ht="12">
      <c r="A550" s="15"/>
      <c r="B550" s="256"/>
      <c r="C550" s="257"/>
      <c r="D550" s="228" t="s">
        <v>203</v>
      </c>
      <c r="E550" s="258" t="s">
        <v>19</v>
      </c>
      <c r="F550" s="259" t="s">
        <v>207</v>
      </c>
      <c r="G550" s="257"/>
      <c r="H550" s="260">
        <v>419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6" t="s">
        <v>203</v>
      </c>
      <c r="AU550" s="266" t="s">
        <v>82</v>
      </c>
      <c r="AV550" s="15" t="s">
        <v>208</v>
      </c>
      <c r="AW550" s="15" t="s">
        <v>34</v>
      </c>
      <c r="AX550" s="15" t="s">
        <v>80</v>
      </c>
      <c r="AY550" s="266" t="s">
        <v>190</v>
      </c>
    </row>
    <row r="551" spans="1:65" s="2" customFormat="1" ht="33" customHeight="1">
      <c r="A551" s="40"/>
      <c r="B551" s="41"/>
      <c r="C551" s="215" t="s">
        <v>690</v>
      </c>
      <c r="D551" s="215" t="s">
        <v>192</v>
      </c>
      <c r="E551" s="216" t="s">
        <v>691</v>
      </c>
      <c r="F551" s="217" t="s">
        <v>692</v>
      </c>
      <c r="G551" s="218" t="s">
        <v>195</v>
      </c>
      <c r="H551" s="219">
        <v>419</v>
      </c>
      <c r="I551" s="220"/>
      <c r="J551" s="221">
        <f>ROUND(I551*H551,2)</f>
        <v>0</v>
      </c>
      <c r="K551" s="217" t="s">
        <v>196</v>
      </c>
      <c r="L551" s="46"/>
      <c r="M551" s="222" t="s">
        <v>19</v>
      </c>
      <c r="N551" s="223" t="s">
        <v>43</v>
      </c>
      <c r="O551" s="86"/>
      <c r="P551" s="224">
        <f>O551*H551</f>
        <v>0</v>
      </c>
      <c r="Q551" s="224">
        <v>0</v>
      </c>
      <c r="R551" s="224">
        <f>Q551*H551</f>
        <v>0</v>
      </c>
      <c r="S551" s="224">
        <v>0</v>
      </c>
      <c r="T551" s="225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6" t="s">
        <v>208</v>
      </c>
      <c r="AT551" s="226" t="s">
        <v>192</v>
      </c>
      <c r="AU551" s="226" t="s">
        <v>82</v>
      </c>
      <c r="AY551" s="19" t="s">
        <v>190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9" t="s">
        <v>80</v>
      </c>
      <c r="BK551" s="227">
        <f>ROUND(I551*H551,2)</f>
        <v>0</v>
      </c>
      <c r="BL551" s="19" t="s">
        <v>208</v>
      </c>
      <c r="BM551" s="226" t="s">
        <v>693</v>
      </c>
    </row>
    <row r="552" spans="1:47" s="2" customFormat="1" ht="12">
      <c r="A552" s="40"/>
      <c r="B552" s="41"/>
      <c r="C552" s="42"/>
      <c r="D552" s="228" t="s">
        <v>199</v>
      </c>
      <c r="E552" s="42"/>
      <c r="F552" s="229" t="s">
        <v>694</v>
      </c>
      <c r="G552" s="42"/>
      <c r="H552" s="42"/>
      <c r="I552" s="230"/>
      <c r="J552" s="42"/>
      <c r="K552" s="42"/>
      <c r="L552" s="46"/>
      <c r="M552" s="231"/>
      <c r="N552" s="232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199</v>
      </c>
      <c r="AU552" s="19" t="s">
        <v>82</v>
      </c>
    </row>
    <row r="553" spans="1:47" s="2" customFormat="1" ht="12">
      <c r="A553" s="40"/>
      <c r="B553" s="41"/>
      <c r="C553" s="42"/>
      <c r="D553" s="233" t="s">
        <v>201</v>
      </c>
      <c r="E553" s="42"/>
      <c r="F553" s="234" t="s">
        <v>695</v>
      </c>
      <c r="G553" s="42"/>
      <c r="H553" s="42"/>
      <c r="I553" s="230"/>
      <c r="J553" s="42"/>
      <c r="K553" s="42"/>
      <c r="L553" s="46"/>
      <c r="M553" s="231"/>
      <c r="N553" s="232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201</v>
      </c>
      <c r="AU553" s="19" t="s">
        <v>82</v>
      </c>
    </row>
    <row r="554" spans="1:51" s="13" customFormat="1" ht="12">
      <c r="A554" s="13"/>
      <c r="B554" s="235"/>
      <c r="C554" s="236"/>
      <c r="D554" s="228" t="s">
        <v>203</v>
      </c>
      <c r="E554" s="237" t="s">
        <v>19</v>
      </c>
      <c r="F554" s="238" t="s">
        <v>237</v>
      </c>
      <c r="G554" s="236"/>
      <c r="H554" s="237" t="s">
        <v>19</v>
      </c>
      <c r="I554" s="239"/>
      <c r="J554" s="236"/>
      <c r="K554" s="236"/>
      <c r="L554" s="240"/>
      <c r="M554" s="241"/>
      <c r="N554" s="242"/>
      <c r="O554" s="242"/>
      <c r="P554" s="242"/>
      <c r="Q554" s="242"/>
      <c r="R554" s="242"/>
      <c r="S554" s="242"/>
      <c r="T554" s="24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4" t="s">
        <v>203</v>
      </c>
      <c r="AU554" s="244" t="s">
        <v>82</v>
      </c>
      <c r="AV554" s="13" t="s">
        <v>80</v>
      </c>
      <c r="AW554" s="13" t="s">
        <v>34</v>
      </c>
      <c r="AX554" s="13" t="s">
        <v>72</v>
      </c>
      <c r="AY554" s="244" t="s">
        <v>190</v>
      </c>
    </row>
    <row r="555" spans="1:51" s="14" customFormat="1" ht="12">
      <c r="A555" s="14"/>
      <c r="B555" s="245"/>
      <c r="C555" s="246"/>
      <c r="D555" s="228" t="s">
        <v>203</v>
      </c>
      <c r="E555" s="247" t="s">
        <v>19</v>
      </c>
      <c r="F555" s="248" t="s">
        <v>448</v>
      </c>
      <c r="G555" s="246"/>
      <c r="H555" s="249">
        <v>419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5" t="s">
        <v>203</v>
      </c>
      <c r="AU555" s="255" t="s">
        <v>82</v>
      </c>
      <c r="AV555" s="14" t="s">
        <v>82</v>
      </c>
      <c r="AW555" s="14" t="s">
        <v>34</v>
      </c>
      <c r="AX555" s="14" t="s">
        <v>72</v>
      </c>
      <c r="AY555" s="255" t="s">
        <v>190</v>
      </c>
    </row>
    <row r="556" spans="1:51" s="15" customFormat="1" ht="12">
      <c r="A556" s="15"/>
      <c r="B556" s="256"/>
      <c r="C556" s="257"/>
      <c r="D556" s="228" t="s">
        <v>203</v>
      </c>
      <c r="E556" s="258" t="s">
        <v>19</v>
      </c>
      <c r="F556" s="259" t="s">
        <v>207</v>
      </c>
      <c r="G556" s="257"/>
      <c r="H556" s="260">
        <v>419</v>
      </c>
      <c r="I556" s="261"/>
      <c r="J556" s="257"/>
      <c r="K556" s="257"/>
      <c r="L556" s="262"/>
      <c r="M556" s="263"/>
      <c r="N556" s="264"/>
      <c r="O556" s="264"/>
      <c r="P556" s="264"/>
      <c r="Q556" s="264"/>
      <c r="R556" s="264"/>
      <c r="S556" s="264"/>
      <c r="T556" s="26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6" t="s">
        <v>203</v>
      </c>
      <c r="AU556" s="266" t="s">
        <v>82</v>
      </c>
      <c r="AV556" s="15" t="s">
        <v>208</v>
      </c>
      <c r="AW556" s="15" t="s">
        <v>34</v>
      </c>
      <c r="AX556" s="15" t="s">
        <v>80</v>
      </c>
      <c r="AY556" s="266" t="s">
        <v>190</v>
      </c>
    </row>
    <row r="557" spans="1:65" s="2" customFormat="1" ht="33" customHeight="1">
      <c r="A557" s="40"/>
      <c r="B557" s="41"/>
      <c r="C557" s="215" t="s">
        <v>696</v>
      </c>
      <c r="D557" s="215" t="s">
        <v>192</v>
      </c>
      <c r="E557" s="216" t="s">
        <v>697</v>
      </c>
      <c r="F557" s="217" t="s">
        <v>698</v>
      </c>
      <c r="G557" s="218" t="s">
        <v>195</v>
      </c>
      <c r="H557" s="219">
        <v>36</v>
      </c>
      <c r="I557" s="220"/>
      <c r="J557" s="221">
        <f>ROUND(I557*H557,2)</f>
        <v>0</v>
      </c>
      <c r="K557" s="217" t="s">
        <v>196</v>
      </c>
      <c r="L557" s="46"/>
      <c r="M557" s="222" t="s">
        <v>19</v>
      </c>
      <c r="N557" s="223" t="s">
        <v>43</v>
      </c>
      <c r="O557" s="86"/>
      <c r="P557" s="224">
        <f>O557*H557</f>
        <v>0</v>
      </c>
      <c r="Q557" s="224">
        <v>0.0835</v>
      </c>
      <c r="R557" s="224">
        <f>Q557*H557</f>
        <v>3.0060000000000002</v>
      </c>
      <c r="S557" s="224">
        <v>0</v>
      </c>
      <c r="T557" s="225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6" t="s">
        <v>208</v>
      </c>
      <c r="AT557" s="226" t="s">
        <v>192</v>
      </c>
      <c r="AU557" s="226" t="s">
        <v>82</v>
      </c>
      <c r="AY557" s="19" t="s">
        <v>190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9" t="s">
        <v>80</v>
      </c>
      <c r="BK557" s="227">
        <f>ROUND(I557*H557,2)</f>
        <v>0</v>
      </c>
      <c r="BL557" s="19" t="s">
        <v>208</v>
      </c>
      <c r="BM557" s="226" t="s">
        <v>699</v>
      </c>
    </row>
    <row r="558" spans="1:47" s="2" customFormat="1" ht="12">
      <c r="A558" s="40"/>
      <c r="B558" s="41"/>
      <c r="C558" s="42"/>
      <c r="D558" s="228" t="s">
        <v>199</v>
      </c>
      <c r="E558" s="42"/>
      <c r="F558" s="229" t="s">
        <v>700</v>
      </c>
      <c r="G558" s="42"/>
      <c r="H558" s="42"/>
      <c r="I558" s="230"/>
      <c r="J558" s="42"/>
      <c r="K558" s="42"/>
      <c r="L558" s="46"/>
      <c r="M558" s="231"/>
      <c r="N558" s="232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199</v>
      </c>
      <c r="AU558" s="19" t="s">
        <v>82</v>
      </c>
    </row>
    <row r="559" spans="1:47" s="2" customFormat="1" ht="12">
      <c r="A559" s="40"/>
      <c r="B559" s="41"/>
      <c r="C559" s="42"/>
      <c r="D559" s="233" t="s">
        <v>201</v>
      </c>
      <c r="E559" s="42"/>
      <c r="F559" s="234" t="s">
        <v>701</v>
      </c>
      <c r="G559" s="42"/>
      <c r="H559" s="42"/>
      <c r="I559" s="230"/>
      <c r="J559" s="42"/>
      <c r="K559" s="42"/>
      <c r="L559" s="46"/>
      <c r="M559" s="231"/>
      <c r="N559" s="232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201</v>
      </c>
      <c r="AU559" s="19" t="s">
        <v>82</v>
      </c>
    </row>
    <row r="560" spans="1:51" s="13" customFormat="1" ht="12">
      <c r="A560" s="13"/>
      <c r="B560" s="235"/>
      <c r="C560" s="236"/>
      <c r="D560" s="228" t="s">
        <v>203</v>
      </c>
      <c r="E560" s="237" t="s">
        <v>19</v>
      </c>
      <c r="F560" s="238" t="s">
        <v>237</v>
      </c>
      <c r="G560" s="236"/>
      <c r="H560" s="237" t="s">
        <v>19</v>
      </c>
      <c r="I560" s="239"/>
      <c r="J560" s="236"/>
      <c r="K560" s="236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203</v>
      </c>
      <c r="AU560" s="244" t="s">
        <v>82</v>
      </c>
      <c r="AV560" s="13" t="s">
        <v>80</v>
      </c>
      <c r="AW560" s="13" t="s">
        <v>34</v>
      </c>
      <c r="AX560" s="13" t="s">
        <v>72</v>
      </c>
      <c r="AY560" s="244" t="s">
        <v>190</v>
      </c>
    </row>
    <row r="561" spans="1:51" s="13" customFormat="1" ht="12">
      <c r="A561" s="13"/>
      <c r="B561" s="235"/>
      <c r="C561" s="236"/>
      <c r="D561" s="228" t="s">
        <v>203</v>
      </c>
      <c r="E561" s="237" t="s">
        <v>19</v>
      </c>
      <c r="F561" s="238" t="s">
        <v>261</v>
      </c>
      <c r="G561" s="236"/>
      <c r="H561" s="237" t="s">
        <v>19</v>
      </c>
      <c r="I561" s="239"/>
      <c r="J561" s="236"/>
      <c r="K561" s="236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203</v>
      </c>
      <c r="AU561" s="244" t="s">
        <v>82</v>
      </c>
      <c r="AV561" s="13" t="s">
        <v>80</v>
      </c>
      <c r="AW561" s="13" t="s">
        <v>34</v>
      </c>
      <c r="AX561" s="13" t="s">
        <v>72</v>
      </c>
      <c r="AY561" s="244" t="s">
        <v>190</v>
      </c>
    </row>
    <row r="562" spans="1:51" s="14" customFormat="1" ht="12">
      <c r="A562" s="14"/>
      <c r="B562" s="245"/>
      <c r="C562" s="246"/>
      <c r="D562" s="228" t="s">
        <v>203</v>
      </c>
      <c r="E562" s="247" t="s">
        <v>19</v>
      </c>
      <c r="F562" s="248" t="s">
        <v>521</v>
      </c>
      <c r="G562" s="246"/>
      <c r="H562" s="249">
        <v>36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203</v>
      </c>
      <c r="AU562" s="255" t="s">
        <v>82</v>
      </c>
      <c r="AV562" s="14" t="s">
        <v>82</v>
      </c>
      <c r="AW562" s="14" t="s">
        <v>34</v>
      </c>
      <c r="AX562" s="14" t="s">
        <v>72</v>
      </c>
      <c r="AY562" s="255" t="s">
        <v>190</v>
      </c>
    </row>
    <row r="563" spans="1:51" s="15" customFormat="1" ht="12">
      <c r="A563" s="15"/>
      <c r="B563" s="256"/>
      <c r="C563" s="257"/>
      <c r="D563" s="228" t="s">
        <v>203</v>
      </c>
      <c r="E563" s="258" t="s">
        <v>19</v>
      </c>
      <c r="F563" s="259" t="s">
        <v>207</v>
      </c>
      <c r="G563" s="257"/>
      <c r="H563" s="260">
        <v>36</v>
      </c>
      <c r="I563" s="261"/>
      <c r="J563" s="257"/>
      <c r="K563" s="257"/>
      <c r="L563" s="262"/>
      <c r="M563" s="263"/>
      <c r="N563" s="264"/>
      <c r="O563" s="264"/>
      <c r="P563" s="264"/>
      <c r="Q563" s="264"/>
      <c r="R563" s="264"/>
      <c r="S563" s="264"/>
      <c r="T563" s="26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6" t="s">
        <v>203</v>
      </c>
      <c r="AU563" s="266" t="s">
        <v>82</v>
      </c>
      <c r="AV563" s="15" t="s">
        <v>208</v>
      </c>
      <c r="AW563" s="15" t="s">
        <v>34</v>
      </c>
      <c r="AX563" s="15" t="s">
        <v>80</v>
      </c>
      <c r="AY563" s="266" t="s">
        <v>190</v>
      </c>
    </row>
    <row r="564" spans="1:65" s="2" customFormat="1" ht="16.5" customHeight="1">
      <c r="A564" s="40"/>
      <c r="B564" s="41"/>
      <c r="C564" s="268" t="s">
        <v>702</v>
      </c>
      <c r="D564" s="268" t="s">
        <v>411</v>
      </c>
      <c r="E564" s="269" t="s">
        <v>703</v>
      </c>
      <c r="F564" s="270" t="s">
        <v>704</v>
      </c>
      <c r="G564" s="271" t="s">
        <v>211</v>
      </c>
      <c r="H564" s="272">
        <v>6</v>
      </c>
      <c r="I564" s="273"/>
      <c r="J564" s="274">
        <f>ROUND(I564*H564,2)</f>
        <v>0</v>
      </c>
      <c r="K564" s="270" t="s">
        <v>196</v>
      </c>
      <c r="L564" s="275"/>
      <c r="M564" s="276" t="s">
        <v>19</v>
      </c>
      <c r="N564" s="277" t="s">
        <v>43</v>
      </c>
      <c r="O564" s="86"/>
      <c r="P564" s="224">
        <f>O564*H564</f>
        <v>0</v>
      </c>
      <c r="Q564" s="224">
        <v>3.094</v>
      </c>
      <c r="R564" s="224">
        <f>Q564*H564</f>
        <v>18.564</v>
      </c>
      <c r="S564" s="224">
        <v>0</v>
      </c>
      <c r="T564" s="225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6" t="s">
        <v>274</v>
      </c>
      <c r="AT564" s="226" t="s">
        <v>411</v>
      </c>
      <c r="AU564" s="226" t="s">
        <v>82</v>
      </c>
      <c r="AY564" s="19" t="s">
        <v>190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9" t="s">
        <v>80</v>
      </c>
      <c r="BK564" s="227">
        <f>ROUND(I564*H564,2)</f>
        <v>0</v>
      </c>
      <c r="BL564" s="19" t="s">
        <v>208</v>
      </c>
      <c r="BM564" s="226" t="s">
        <v>705</v>
      </c>
    </row>
    <row r="565" spans="1:47" s="2" customFormat="1" ht="12">
      <c r="A565" s="40"/>
      <c r="B565" s="41"/>
      <c r="C565" s="42"/>
      <c r="D565" s="228" t="s">
        <v>199</v>
      </c>
      <c r="E565" s="42"/>
      <c r="F565" s="229" t="s">
        <v>704</v>
      </c>
      <c r="G565" s="42"/>
      <c r="H565" s="42"/>
      <c r="I565" s="230"/>
      <c r="J565" s="42"/>
      <c r="K565" s="42"/>
      <c r="L565" s="46"/>
      <c r="M565" s="231"/>
      <c r="N565" s="232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199</v>
      </c>
      <c r="AU565" s="19" t="s">
        <v>82</v>
      </c>
    </row>
    <row r="566" spans="1:51" s="13" customFormat="1" ht="12">
      <c r="A566" s="13"/>
      <c r="B566" s="235"/>
      <c r="C566" s="236"/>
      <c r="D566" s="228" t="s">
        <v>203</v>
      </c>
      <c r="E566" s="237" t="s">
        <v>19</v>
      </c>
      <c r="F566" s="238" t="s">
        <v>706</v>
      </c>
      <c r="G566" s="236"/>
      <c r="H566" s="237" t="s">
        <v>19</v>
      </c>
      <c r="I566" s="239"/>
      <c r="J566" s="236"/>
      <c r="K566" s="236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203</v>
      </c>
      <c r="AU566" s="244" t="s">
        <v>82</v>
      </c>
      <c r="AV566" s="13" t="s">
        <v>80</v>
      </c>
      <c r="AW566" s="13" t="s">
        <v>34</v>
      </c>
      <c r="AX566" s="13" t="s">
        <v>72</v>
      </c>
      <c r="AY566" s="244" t="s">
        <v>190</v>
      </c>
    </row>
    <row r="567" spans="1:51" s="14" customFormat="1" ht="12">
      <c r="A567" s="14"/>
      <c r="B567" s="245"/>
      <c r="C567" s="246"/>
      <c r="D567" s="228" t="s">
        <v>203</v>
      </c>
      <c r="E567" s="247" t="s">
        <v>19</v>
      </c>
      <c r="F567" s="248" t="s">
        <v>254</v>
      </c>
      <c r="G567" s="246"/>
      <c r="H567" s="249">
        <v>6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5" t="s">
        <v>203</v>
      </c>
      <c r="AU567" s="255" t="s">
        <v>82</v>
      </c>
      <c r="AV567" s="14" t="s">
        <v>82</v>
      </c>
      <c r="AW567" s="14" t="s">
        <v>34</v>
      </c>
      <c r="AX567" s="14" t="s">
        <v>72</v>
      </c>
      <c r="AY567" s="255" t="s">
        <v>190</v>
      </c>
    </row>
    <row r="568" spans="1:51" s="15" customFormat="1" ht="12">
      <c r="A568" s="15"/>
      <c r="B568" s="256"/>
      <c r="C568" s="257"/>
      <c r="D568" s="228" t="s">
        <v>203</v>
      </c>
      <c r="E568" s="258" t="s">
        <v>19</v>
      </c>
      <c r="F568" s="259" t="s">
        <v>207</v>
      </c>
      <c r="G568" s="257"/>
      <c r="H568" s="260">
        <v>6</v>
      </c>
      <c r="I568" s="261"/>
      <c r="J568" s="257"/>
      <c r="K568" s="257"/>
      <c r="L568" s="262"/>
      <c r="M568" s="263"/>
      <c r="N568" s="264"/>
      <c r="O568" s="264"/>
      <c r="P568" s="264"/>
      <c r="Q568" s="264"/>
      <c r="R568" s="264"/>
      <c r="S568" s="264"/>
      <c r="T568" s="26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6" t="s">
        <v>203</v>
      </c>
      <c r="AU568" s="266" t="s">
        <v>82</v>
      </c>
      <c r="AV568" s="15" t="s">
        <v>208</v>
      </c>
      <c r="AW568" s="15" t="s">
        <v>34</v>
      </c>
      <c r="AX568" s="15" t="s">
        <v>80</v>
      </c>
      <c r="AY568" s="266" t="s">
        <v>190</v>
      </c>
    </row>
    <row r="569" spans="1:65" s="2" customFormat="1" ht="16.5" customHeight="1">
      <c r="A569" s="40"/>
      <c r="B569" s="41"/>
      <c r="C569" s="215" t="s">
        <v>707</v>
      </c>
      <c r="D569" s="215" t="s">
        <v>192</v>
      </c>
      <c r="E569" s="216" t="s">
        <v>708</v>
      </c>
      <c r="F569" s="217" t="s">
        <v>709</v>
      </c>
      <c r="G569" s="218" t="s">
        <v>710</v>
      </c>
      <c r="H569" s="219">
        <v>35</v>
      </c>
      <c r="I569" s="220"/>
      <c r="J569" s="221">
        <f>ROUND(I569*H569,2)</f>
        <v>0</v>
      </c>
      <c r="K569" s="217" t="s">
        <v>196</v>
      </c>
      <c r="L569" s="46"/>
      <c r="M569" s="222" t="s">
        <v>19</v>
      </c>
      <c r="N569" s="223" t="s">
        <v>43</v>
      </c>
      <c r="O569" s="86"/>
      <c r="P569" s="224">
        <f>O569*H569</f>
        <v>0</v>
      </c>
      <c r="Q569" s="224">
        <v>0.10956</v>
      </c>
      <c r="R569" s="224">
        <f>Q569*H569</f>
        <v>3.8346</v>
      </c>
      <c r="S569" s="224">
        <v>0</v>
      </c>
      <c r="T569" s="22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6" t="s">
        <v>208</v>
      </c>
      <c r="AT569" s="226" t="s">
        <v>192</v>
      </c>
      <c r="AU569" s="226" t="s">
        <v>82</v>
      </c>
      <c r="AY569" s="19" t="s">
        <v>190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9" t="s">
        <v>80</v>
      </c>
      <c r="BK569" s="227">
        <f>ROUND(I569*H569,2)</f>
        <v>0</v>
      </c>
      <c r="BL569" s="19" t="s">
        <v>208</v>
      </c>
      <c r="BM569" s="226" t="s">
        <v>711</v>
      </c>
    </row>
    <row r="570" spans="1:47" s="2" customFormat="1" ht="12">
      <c r="A570" s="40"/>
      <c r="B570" s="41"/>
      <c r="C570" s="42"/>
      <c r="D570" s="228" t="s">
        <v>199</v>
      </c>
      <c r="E570" s="42"/>
      <c r="F570" s="229" t="s">
        <v>712</v>
      </c>
      <c r="G570" s="42"/>
      <c r="H570" s="42"/>
      <c r="I570" s="230"/>
      <c r="J570" s="42"/>
      <c r="K570" s="42"/>
      <c r="L570" s="46"/>
      <c r="M570" s="231"/>
      <c r="N570" s="232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199</v>
      </c>
      <c r="AU570" s="19" t="s">
        <v>82</v>
      </c>
    </row>
    <row r="571" spans="1:47" s="2" customFormat="1" ht="12">
      <c r="A571" s="40"/>
      <c r="B571" s="41"/>
      <c r="C571" s="42"/>
      <c r="D571" s="233" t="s">
        <v>201</v>
      </c>
      <c r="E571" s="42"/>
      <c r="F571" s="234" t="s">
        <v>713</v>
      </c>
      <c r="G571" s="42"/>
      <c r="H571" s="42"/>
      <c r="I571" s="230"/>
      <c r="J571" s="42"/>
      <c r="K571" s="42"/>
      <c r="L571" s="46"/>
      <c r="M571" s="231"/>
      <c r="N571" s="232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201</v>
      </c>
      <c r="AU571" s="19" t="s">
        <v>82</v>
      </c>
    </row>
    <row r="572" spans="1:51" s="13" customFormat="1" ht="12">
      <c r="A572" s="13"/>
      <c r="B572" s="235"/>
      <c r="C572" s="236"/>
      <c r="D572" s="228" t="s">
        <v>203</v>
      </c>
      <c r="E572" s="237" t="s">
        <v>19</v>
      </c>
      <c r="F572" s="238" t="s">
        <v>714</v>
      </c>
      <c r="G572" s="236"/>
      <c r="H572" s="237" t="s">
        <v>19</v>
      </c>
      <c r="I572" s="239"/>
      <c r="J572" s="236"/>
      <c r="K572" s="236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203</v>
      </c>
      <c r="AU572" s="244" t="s">
        <v>82</v>
      </c>
      <c r="AV572" s="13" t="s">
        <v>80</v>
      </c>
      <c r="AW572" s="13" t="s">
        <v>34</v>
      </c>
      <c r="AX572" s="13" t="s">
        <v>72</v>
      </c>
      <c r="AY572" s="244" t="s">
        <v>190</v>
      </c>
    </row>
    <row r="573" spans="1:51" s="13" customFormat="1" ht="12">
      <c r="A573" s="13"/>
      <c r="B573" s="235"/>
      <c r="C573" s="236"/>
      <c r="D573" s="228" t="s">
        <v>203</v>
      </c>
      <c r="E573" s="237" t="s">
        <v>19</v>
      </c>
      <c r="F573" s="238" t="s">
        <v>715</v>
      </c>
      <c r="G573" s="236"/>
      <c r="H573" s="237" t="s">
        <v>19</v>
      </c>
      <c r="I573" s="239"/>
      <c r="J573" s="236"/>
      <c r="K573" s="236"/>
      <c r="L573" s="240"/>
      <c r="M573" s="241"/>
      <c r="N573" s="242"/>
      <c r="O573" s="242"/>
      <c r="P573" s="242"/>
      <c r="Q573" s="242"/>
      <c r="R573" s="242"/>
      <c r="S573" s="242"/>
      <c r="T573" s="24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4" t="s">
        <v>203</v>
      </c>
      <c r="AU573" s="244" t="s">
        <v>82</v>
      </c>
      <c r="AV573" s="13" t="s">
        <v>80</v>
      </c>
      <c r="AW573" s="13" t="s">
        <v>34</v>
      </c>
      <c r="AX573" s="13" t="s">
        <v>72</v>
      </c>
      <c r="AY573" s="244" t="s">
        <v>190</v>
      </c>
    </row>
    <row r="574" spans="1:51" s="14" customFormat="1" ht="12">
      <c r="A574" s="14"/>
      <c r="B574" s="245"/>
      <c r="C574" s="246"/>
      <c r="D574" s="228" t="s">
        <v>203</v>
      </c>
      <c r="E574" s="247" t="s">
        <v>19</v>
      </c>
      <c r="F574" s="248" t="s">
        <v>716</v>
      </c>
      <c r="G574" s="246"/>
      <c r="H574" s="249">
        <v>35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5" t="s">
        <v>203</v>
      </c>
      <c r="AU574" s="255" t="s">
        <v>82</v>
      </c>
      <c r="AV574" s="14" t="s">
        <v>82</v>
      </c>
      <c r="AW574" s="14" t="s">
        <v>34</v>
      </c>
      <c r="AX574" s="14" t="s">
        <v>72</v>
      </c>
      <c r="AY574" s="255" t="s">
        <v>190</v>
      </c>
    </row>
    <row r="575" spans="1:51" s="15" customFormat="1" ht="12">
      <c r="A575" s="15"/>
      <c r="B575" s="256"/>
      <c r="C575" s="257"/>
      <c r="D575" s="228" t="s">
        <v>203</v>
      </c>
      <c r="E575" s="258" t="s">
        <v>19</v>
      </c>
      <c r="F575" s="259" t="s">
        <v>207</v>
      </c>
      <c r="G575" s="257"/>
      <c r="H575" s="260">
        <v>35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6" t="s">
        <v>203</v>
      </c>
      <c r="AU575" s="266" t="s">
        <v>82</v>
      </c>
      <c r="AV575" s="15" t="s">
        <v>208</v>
      </c>
      <c r="AW575" s="15" t="s">
        <v>34</v>
      </c>
      <c r="AX575" s="15" t="s">
        <v>80</v>
      </c>
      <c r="AY575" s="266" t="s">
        <v>190</v>
      </c>
    </row>
    <row r="576" spans="1:63" s="12" customFormat="1" ht="22.8" customHeight="1">
      <c r="A576" s="12"/>
      <c r="B576" s="199"/>
      <c r="C576" s="200"/>
      <c r="D576" s="201" t="s">
        <v>71</v>
      </c>
      <c r="E576" s="213" t="s">
        <v>274</v>
      </c>
      <c r="F576" s="213" t="s">
        <v>717</v>
      </c>
      <c r="G576" s="200"/>
      <c r="H576" s="200"/>
      <c r="I576" s="203"/>
      <c r="J576" s="214">
        <f>BK576</f>
        <v>0</v>
      </c>
      <c r="K576" s="200"/>
      <c r="L576" s="205"/>
      <c r="M576" s="206"/>
      <c r="N576" s="207"/>
      <c r="O576" s="207"/>
      <c r="P576" s="208">
        <f>SUM(P577:P587)</f>
        <v>0</v>
      </c>
      <c r="Q576" s="207"/>
      <c r="R576" s="208">
        <f>SUM(R577:R587)</f>
        <v>2.86</v>
      </c>
      <c r="S576" s="207"/>
      <c r="T576" s="209">
        <f>SUM(T577:T587)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210" t="s">
        <v>80</v>
      </c>
      <c r="AT576" s="211" t="s">
        <v>71</v>
      </c>
      <c r="AU576" s="211" t="s">
        <v>80</v>
      </c>
      <c r="AY576" s="210" t="s">
        <v>190</v>
      </c>
      <c r="BK576" s="212">
        <f>SUM(BK577:BK587)</f>
        <v>0</v>
      </c>
    </row>
    <row r="577" spans="1:65" s="2" customFormat="1" ht="16.5" customHeight="1">
      <c r="A577" s="40"/>
      <c r="B577" s="41"/>
      <c r="C577" s="215" t="s">
        <v>718</v>
      </c>
      <c r="D577" s="215" t="s">
        <v>192</v>
      </c>
      <c r="E577" s="216" t="s">
        <v>719</v>
      </c>
      <c r="F577" s="217" t="s">
        <v>720</v>
      </c>
      <c r="G577" s="218" t="s">
        <v>710</v>
      </c>
      <c r="H577" s="219">
        <v>275</v>
      </c>
      <c r="I577" s="220"/>
      <c r="J577" s="221">
        <f>ROUND(I577*H577,2)</f>
        <v>0</v>
      </c>
      <c r="K577" s="217" t="s">
        <v>19</v>
      </c>
      <c r="L577" s="46"/>
      <c r="M577" s="222" t="s">
        <v>19</v>
      </c>
      <c r="N577" s="223" t="s">
        <v>43</v>
      </c>
      <c r="O577" s="86"/>
      <c r="P577" s="224">
        <f>O577*H577</f>
        <v>0</v>
      </c>
      <c r="Q577" s="224">
        <v>0</v>
      </c>
      <c r="R577" s="224">
        <f>Q577*H577</f>
        <v>0</v>
      </c>
      <c r="S577" s="224">
        <v>0</v>
      </c>
      <c r="T577" s="225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6" t="s">
        <v>208</v>
      </c>
      <c r="AT577" s="226" t="s">
        <v>192</v>
      </c>
      <c r="AU577" s="226" t="s">
        <v>82</v>
      </c>
      <c r="AY577" s="19" t="s">
        <v>190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9" t="s">
        <v>80</v>
      </c>
      <c r="BK577" s="227">
        <f>ROUND(I577*H577,2)</f>
        <v>0</v>
      </c>
      <c r="BL577" s="19" t="s">
        <v>208</v>
      </c>
      <c r="BM577" s="226" t="s">
        <v>721</v>
      </c>
    </row>
    <row r="578" spans="1:47" s="2" customFormat="1" ht="12">
      <c r="A578" s="40"/>
      <c r="B578" s="41"/>
      <c r="C578" s="42"/>
      <c r="D578" s="228" t="s">
        <v>199</v>
      </c>
      <c r="E578" s="42"/>
      <c r="F578" s="229" t="s">
        <v>722</v>
      </c>
      <c r="G578" s="42"/>
      <c r="H578" s="42"/>
      <c r="I578" s="230"/>
      <c r="J578" s="42"/>
      <c r="K578" s="42"/>
      <c r="L578" s="46"/>
      <c r="M578" s="231"/>
      <c r="N578" s="232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199</v>
      </c>
      <c r="AU578" s="19" t="s">
        <v>82</v>
      </c>
    </row>
    <row r="579" spans="1:51" s="13" customFormat="1" ht="12">
      <c r="A579" s="13"/>
      <c r="B579" s="235"/>
      <c r="C579" s="236"/>
      <c r="D579" s="228" t="s">
        <v>203</v>
      </c>
      <c r="E579" s="237" t="s">
        <v>19</v>
      </c>
      <c r="F579" s="238" t="s">
        <v>362</v>
      </c>
      <c r="G579" s="236"/>
      <c r="H579" s="237" t="s">
        <v>19</v>
      </c>
      <c r="I579" s="239"/>
      <c r="J579" s="236"/>
      <c r="K579" s="236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203</v>
      </c>
      <c r="AU579" s="244" t="s">
        <v>82</v>
      </c>
      <c r="AV579" s="13" t="s">
        <v>80</v>
      </c>
      <c r="AW579" s="13" t="s">
        <v>34</v>
      </c>
      <c r="AX579" s="13" t="s">
        <v>72</v>
      </c>
      <c r="AY579" s="244" t="s">
        <v>190</v>
      </c>
    </row>
    <row r="580" spans="1:51" s="13" customFormat="1" ht="12">
      <c r="A580" s="13"/>
      <c r="B580" s="235"/>
      <c r="C580" s="236"/>
      <c r="D580" s="228" t="s">
        <v>203</v>
      </c>
      <c r="E580" s="237" t="s">
        <v>19</v>
      </c>
      <c r="F580" s="238" t="s">
        <v>723</v>
      </c>
      <c r="G580" s="236"/>
      <c r="H580" s="237" t="s">
        <v>19</v>
      </c>
      <c r="I580" s="239"/>
      <c r="J580" s="236"/>
      <c r="K580" s="236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203</v>
      </c>
      <c r="AU580" s="244" t="s">
        <v>82</v>
      </c>
      <c r="AV580" s="13" t="s">
        <v>80</v>
      </c>
      <c r="AW580" s="13" t="s">
        <v>34</v>
      </c>
      <c r="AX580" s="13" t="s">
        <v>72</v>
      </c>
      <c r="AY580" s="244" t="s">
        <v>190</v>
      </c>
    </row>
    <row r="581" spans="1:51" s="14" customFormat="1" ht="12">
      <c r="A581" s="14"/>
      <c r="B581" s="245"/>
      <c r="C581" s="246"/>
      <c r="D581" s="228" t="s">
        <v>203</v>
      </c>
      <c r="E581" s="247" t="s">
        <v>19</v>
      </c>
      <c r="F581" s="248" t="s">
        <v>724</v>
      </c>
      <c r="G581" s="246"/>
      <c r="H581" s="249">
        <v>275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5" t="s">
        <v>203</v>
      </c>
      <c r="AU581" s="255" t="s">
        <v>82</v>
      </c>
      <c r="AV581" s="14" t="s">
        <v>82</v>
      </c>
      <c r="AW581" s="14" t="s">
        <v>34</v>
      </c>
      <c r="AX581" s="14" t="s">
        <v>72</v>
      </c>
      <c r="AY581" s="255" t="s">
        <v>190</v>
      </c>
    </row>
    <row r="582" spans="1:51" s="15" customFormat="1" ht="12">
      <c r="A582" s="15"/>
      <c r="B582" s="256"/>
      <c r="C582" s="257"/>
      <c r="D582" s="228" t="s">
        <v>203</v>
      </c>
      <c r="E582" s="258" t="s">
        <v>19</v>
      </c>
      <c r="F582" s="259" t="s">
        <v>207</v>
      </c>
      <c r="G582" s="257"/>
      <c r="H582" s="260">
        <v>275</v>
      </c>
      <c r="I582" s="261"/>
      <c r="J582" s="257"/>
      <c r="K582" s="257"/>
      <c r="L582" s="262"/>
      <c r="M582" s="263"/>
      <c r="N582" s="264"/>
      <c r="O582" s="264"/>
      <c r="P582" s="264"/>
      <c r="Q582" s="264"/>
      <c r="R582" s="264"/>
      <c r="S582" s="264"/>
      <c r="T582" s="26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6" t="s">
        <v>203</v>
      </c>
      <c r="AU582" s="266" t="s">
        <v>82</v>
      </c>
      <c r="AV582" s="15" t="s">
        <v>208</v>
      </c>
      <c r="AW582" s="15" t="s">
        <v>34</v>
      </c>
      <c r="AX582" s="15" t="s">
        <v>80</v>
      </c>
      <c r="AY582" s="266" t="s">
        <v>190</v>
      </c>
    </row>
    <row r="583" spans="1:65" s="2" customFormat="1" ht="16.5" customHeight="1">
      <c r="A583" s="40"/>
      <c r="B583" s="41"/>
      <c r="C583" s="268" t="s">
        <v>725</v>
      </c>
      <c r="D583" s="268" t="s">
        <v>411</v>
      </c>
      <c r="E583" s="269" t="s">
        <v>726</v>
      </c>
      <c r="F583" s="270" t="s">
        <v>727</v>
      </c>
      <c r="G583" s="271" t="s">
        <v>710</v>
      </c>
      <c r="H583" s="272">
        <v>275</v>
      </c>
      <c r="I583" s="273"/>
      <c r="J583" s="274">
        <f>ROUND(I583*H583,2)</f>
        <v>0</v>
      </c>
      <c r="K583" s="270" t="s">
        <v>19</v>
      </c>
      <c r="L583" s="275"/>
      <c r="M583" s="276" t="s">
        <v>19</v>
      </c>
      <c r="N583" s="277" t="s">
        <v>43</v>
      </c>
      <c r="O583" s="86"/>
      <c r="P583" s="224">
        <f>O583*H583</f>
        <v>0</v>
      </c>
      <c r="Q583" s="224">
        <v>0.0104</v>
      </c>
      <c r="R583" s="224">
        <f>Q583*H583</f>
        <v>2.86</v>
      </c>
      <c r="S583" s="224">
        <v>0</v>
      </c>
      <c r="T583" s="225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6" t="s">
        <v>274</v>
      </c>
      <c r="AT583" s="226" t="s">
        <v>411</v>
      </c>
      <c r="AU583" s="226" t="s">
        <v>82</v>
      </c>
      <c r="AY583" s="19" t="s">
        <v>190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9" t="s">
        <v>80</v>
      </c>
      <c r="BK583" s="227">
        <f>ROUND(I583*H583,2)</f>
        <v>0</v>
      </c>
      <c r="BL583" s="19" t="s">
        <v>208</v>
      </c>
      <c r="BM583" s="226" t="s">
        <v>728</v>
      </c>
    </row>
    <row r="584" spans="1:47" s="2" customFormat="1" ht="12">
      <c r="A584" s="40"/>
      <c r="B584" s="41"/>
      <c r="C584" s="42"/>
      <c r="D584" s="228" t="s">
        <v>199</v>
      </c>
      <c r="E584" s="42"/>
      <c r="F584" s="229" t="s">
        <v>727</v>
      </c>
      <c r="G584" s="42"/>
      <c r="H584" s="42"/>
      <c r="I584" s="230"/>
      <c r="J584" s="42"/>
      <c r="K584" s="42"/>
      <c r="L584" s="46"/>
      <c r="M584" s="231"/>
      <c r="N584" s="232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199</v>
      </c>
      <c r="AU584" s="19" t="s">
        <v>82</v>
      </c>
    </row>
    <row r="585" spans="1:51" s="13" customFormat="1" ht="12">
      <c r="A585" s="13"/>
      <c r="B585" s="235"/>
      <c r="C585" s="236"/>
      <c r="D585" s="228" t="s">
        <v>203</v>
      </c>
      <c r="E585" s="237" t="s">
        <v>19</v>
      </c>
      <c r="F585" s="238" t="s">
        <v>729</v>
      </c>
      <c r="G585" s="236"/>
      <c r="H585" s="237" t="s">
        <v>19</v>
      </c>
      <c r="I585" s="239"/>
      <c r="J585" s="236"/>
      <c r="K585" s="236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203</v>
      </c>
      <c r="AU585" s="244" t="s">
        <v>82</v>
      </c>
      <c r="AV585" s="13" t="s">
        <v>80</v>
      </c>
      <c r="AW585" s="13" t="s">
        <v>34</v>
      </c>
      <c r="AX585" s="13" t="s">
        <v>72</v>
      </c>
      <c r="AY585" s="244" t="s">
        <v>190</v>
      </c>
    </row>
    <row r="586" spans="1:51" s="14" customFormat="1" ht="12">
      <c r="A586" s="14"/>
      <c r="B586" s="245"/>
      <c r="C586" s="246"/>
      <c r="D586" s="228" t="s">
        <v>203</v>
      </c>
      <c r="E586" s="247" t="s">
        <v>19</v>
      </c>
      <c r="F586" s="248" t="s">
        <v>724</v>
      </c>
      <c r="G586" s="246"/>
      <c r="H586" s="249">
        <v>275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203</v>
      </c>
      <c r="AU586" s="255" t="s">
        <v>82</v>
      </c>
      <c r="AV586" s="14" t="s">
        <v>82</v>
      </c>
      <c r="AW586" s="14" t="s">
        <v>34</v>
      </c>
      <c r="AX586" s="14" t="s">
        <v>72</v>
      </c>
      <c r="AY586" s="255" t="s">
        <v>190</v>
      </c>
    </row>
    <row r="587" spans="1:51" s="15" customFormat="1" ht="12">
      <c r="A587" s="15"/>
      <c r="B587" s="256"/>
      <c r="C587" s="257"/>
      <c r="D587" s="228" t="s">
        <v>203</v>
      </c>
      <c r="E587" s="258" t="s">
        <v>19</v>
      </c>
      <c r="F587" s="259" t="s">
        <v>207</v>
      </c>
      <c r="G587" s="257"/>
      <c r="H587" s="260">
        <v>275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6" t="s">
        <v>203</v>
      </c>
      <c r="AU587" s="266" t="s">
        <v>82</v>
      </c>
      <c r="AV587" s="15" t="s">
        <v>208</v>
      </c>
      <c r="AW587" s="15" t="s">
        <v>34</v>
      </c>
      <c r="AX587" s="15" t="s">
        <v>80</v>
      </c>
      <c r="AY587" s="266" t="s">
        <v>190</v>
      </c>
    </row>
    <row r="588" spans="1:63" s="12" customFormat="1" ht="22.8" customHeight="1">
      <c r="A588" s="12"/>
      <c r="B588" s="199"/>
      <c r="C588" s="200"/>
      <c r="D588" s="201" t="s">
        <v>71</v>
      </c>
      <c r="E588" s="213" t="s">
        <v>281</v>
      </c>
      <c r="F588" s="213" t="s">
        <v>730</v>
      </c>
      <c r="G588" s="200"/>
      <c r="H588" s="200"/>
      <c r="I588" s="203"/>
      <c r="J588" s="214">
        <f>BK588</f>
        <v>0</v>
      </c>
      <c r="K588" s="200"/>
      <c r="L588" s="205"/>
      <c r="M588" s="206"/>
      <c r="N588" s="207"/>
      <c r="O588" s="207"/>
      <c r="P588" s="208">
        <f>SUM(P589:P728)</f>
        <v>0</v>
      </c>
      <c r="Q588" s="207"/>
      <c r="R588" s="208">
        <f>SUM(R589:R728)</f>
        <v>14.0502111</v>
      </c>
      <c r="S588" s="207"/>
      <c r="T588" s="209">
        <f>SUM(T589:T728)</f>
        <v>3.8949999999999996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10" t="s">
        <v>80</v>
      </c>
      <c r="AT588" s="211" t="s">
        <v>71</v>
      </c>
      <c r="AU588" s="211" t="s">
        <v>80</v>
      </c>
      <c r="AY588" s="210" t="s">
        <v>190</v>
      </c>
      <c r="BK588" s="212">
        <f>SUM(BK589:BK728)</f>
        <v>0</v>
      </c>
    </row>
    <row r="589" spans="1:65" s="2" customFormat="1" ht="24.15" customHeight="1">
      <c r="A589" s="40"/>
      <c r="B589" s="41"/>
      <c r="C589" s="215" t="s">
        <v>731</v>
      </c>
      <c r="D589" s="215" t="s">
        <v>192</v>
      </c>
      <c r="E589" s="216" t="s">
        <v>732</v>
      </c>
      <c r="F589" s="217" t="s">
        <v>733</v>
      </c>
      <c r="G589" s="218" t="s">
        <v>211</v>
      </c>
      <c r="H589" s="219">
        <v>4</v>
      </c>
      <c r="I589" s="220"/>
      <c r="J589" s="221">
        <f>ROUND(I589*H589,2)</f>
        <v>0</v>
      </c>
      <c r="K589" s="217" t="s">
        <v>196</v>
      </c>
      <c r="L589" s="46"/>
      <c r="M589" s="222" t="s">
        <v>19</v>
      </c>
      <c r="N589" s="223" t="s">
        <v>43</v>
      </c>
      <c r="O589" s="86"/>
      <c r="P589" s="224">
        <f>O589*H589</f>
        <v>0</v>
      </c>
      <c r="Q589" s="224">
        <v>0</v>
      </c>
      <c r="R589" s="224">
        <f>Q589*H589</f>
        <v>0</v>
      </c>
      <c r="S589" s="224">
        <v>0</v>
      </c>
      <c r="T589" s="225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6" t="s">
        <v>208</v>
      </c>
      <c r="AT589" s="226" t="s">
        <v>192</v>
      </c>
      <c r="AU589" s="226" t="s">
        <v>82</v>
      </c>
      <c r="AY589" s="19" t="s">
        <v>190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19" t="s">
        <v>80</v>
      </c>
      <c r="BK589" s="227">
        <f>ROUND(I589*H589,2)</f>
        <v>0</v>
      </c>
      <c r="BL589" s="19" t="s">
        <v>208</v>
      </c>
      <c r="BM589" s="226" t="s">
        <v>734</v>
      </c>
    </row>
    <row r="590" spans="1:47" s="2" customFormat="1" ht="12">
      <c r="A590" s="40"/>
      <c r="B590" s="41"/>
      <c r="C590" s="42"/>
      <c r="D590" s="228" t="s">
        <v>199</v>
      </c>
      <c r="E590" s="42"/>
      <c r="F590" s="229" t="s">
        <v>735</v>
      </c>
      <c r="G590" s="42"/>
      <c r="H590" s="42"/>
      <c r="I590" s="230"/>
      <c r="J590" s="42"/>
      <c r="K590" s="42"/>
      <c r="L590" s="46"/>
      <c r="M590" s="231"/>
      <c r="N590" s="232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199</v>
      </c>
      <c r="AU590" s="19" t="s">
        <v>82</v>
      </c>
    </row>
    <row r="591" spans="1:47" s="2" customFormat="1" ht="12">
      <c r="A591" s="40"/>
      <c r="B591" s="41"/>
      <c r="C591" s="42"/>
      <c r="D591" s="233" t="s">
        <v>201</v>
      </c>
      <c r="E591" s="42"/>
      <c r="F591" s="234" t="s">
        <v>736</v>
      </c>
      <c r="G591" s="42"/>
      <c r="H591" s="42"/>
      <c r="I591" s="230"/>
      <c r="J591" s="42"/>
      <c r="K591" s="42"/>
      <c r="L591" s="46"/>
      <c r="M591" s="231"/>
      <c r="N591" s="232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201</v>
      </c>
      <c r="AU591" s="19" t="s">
        <v>82</v>
      </c>
    </row>
    <row r="592" spans="1:51" s="13" customFormat="1" ht="12">
      <c r="A592" s="13"/>
      <c r="B592" s="235"/>
      <c r="C592" s="236"/>
      <c r="D592" s="228" t="s">
        <v>203</v>
      </c>
      <c r="E592" s="237" t="s">
        <v>19</v>
      </c>
      <c r="F592" s="238" t="s">
        <v>362</v>
      </c>
      <c r="G592" s="236"/>
      <c r="H592" s="237" t="s">
        <v>19</v>
      </c>
      <c r="I592" s="239"/>
      <c r="J592" s="236"/>
      <c r="K592" s="236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203</v>
      </c>
      <c r="AU592" s="244" t="s">
        <v>82</v>
      </c>
      <c r="AV592" s="13" t="s">
        <v>80</v>
      </c>
      <c r="AW592" s="13" t="s">
        <v>34</v>
      </c>
      <c r="AX592" s="13" t="s">
        <v>72</v>
      </c>
      <c r="AY592" s="244" t="s">
        <v>190</v>
      </c>
    </row>
    <row r="593" spans="1:51" s="14" customFormat="1" ht="12">
      <c r="A593" s="14"/>
      <c r="B593" s="245"/>
      <c r="C593" s="246"/>
      <c r="D593" s="228" t="s">
        <v>203</v>
      </c>
      <c r="E593" s="247" t="s">
        <v>19</v>
      </c>
      <c r="F593" s="248" t="s">
        <v>737</v>
      </c>
      <c r="G593" s="246"/>
      <c r="H593" s="249">
        <v>4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5" t="s">
        <v>203</v>
      </c>
      <c r="AU593" s="255" t="s">
        <v>82</v>
      </c>
      <c r="AV593" s="14" t="s">
        <v>82</v>
      </c>
      <c r="AW593" s="14" t="s">
        <v>34</v>
      </c>
      <c r="AX593" s="14" t="s">
        <v>72</v>
      </c>
      <c r="AY593" s="255" t="s">
        <v>190</v>
      </c>
    </row>
    <row r="594" spans="1:51" s="15" customFormat="1" ht="12">
      <c r="A594" s="15"/>
      <c r="B594" s="256"/>
      <c r="C594" s="257"/>
      <c r="D594" s="228" t="s">
        <v>203</v>
      </c>
      <c r="E594" s="258" t="s">
        <v>19</v>
      </c>
      <c r="F594" s="259" t="s">
        <v>207</v>
      </c>
      <c r="G594" s="257"/>
      <c r="H594" s="260">
        <v>4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6" t="s">
        <v>203</v>
      </c>
      <c r="AU594" s="266" t="s">
        <v>82</v>
      </c>
      <c r="AV594" s="15" t="s">
        <v>208</v>
      </c>
      <c r="AW594" s="15" t="s">
        <v>34</v>
      </c>
      <c r="AX594" s="15" t="s">
        <v>80</v>
      </c>
      <c r="AY594" s="266" t="s">
        <v>190</v>
      </c>
    </row>
    <row r="595" spans="1:65" s="2" customFormat="1" ht="16.5" customHeight="1">
      <c r="A595" s="40"/>
      <c r="B595" s="41"/>
      <c r="C595" s="268" t="s">
        <v>738</v>
      </c>
      <c r="D595" s="268" t="s">
        <v>411</v>
      </c>
      <c r="E595" s="269" t="s">
        <v>739</v>
      </c>
      <c r="F595" s="270" t="s">
        <v>740</v>
      </c>
      <c r="G595" s="271" t="s">
        <v>211</v>
      </c>
      <c r="H595" s="272">
        <v>4</v>
      </c>
      <c r="I595" s="273"/>
      <c r="J595" s="274">
        <f>ROUND(I595*H595,2)</f>
        <v>0</v>
      </c>
      <c r="K595" s="270" t="s">
        <v>196</v>
      </c>
      <c r="L595" s="275"/>
      <c r="M595" s="276" t="s">
        <v>19</v>
      </c>
      <c r="N595" s="277" t="s">
        <v>43</v>
      </c>
      <c r="O595" s="86"/>
      <c r="P595" s="224">
        <f>O595*H595</f>
        <v>0</v>
      </c>
      <c r="Q595" s="224">
        <v>0.0021</v>
      </c>
      <c r="R595" s="224">
        <f>Q595*H595</f>
        <v>0.0084</v>
      </c>
      <c r="S595" s="224">
        <v>0</v>
      </c>
      <c r="T595" s="225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6" t="s">
        <v>274</v>
      </c>
      <c r="AT595" s="226" t="s">
        <v>411</v>
      </c>
      <c r="AU595" s="226" t="s">
        <v>82</v>
      </c>
      <c r="AY595" s="19" t="s">
        <v>190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19" t="s">
        <v>80</v>
      </c>
      <c r="BK595" s="227">
        <f>ROUND(I595*H595,2)</f>
        <v>0</v>
      </c>
      <c r="BL595" s="19" t="s">
        <v>208</v>
      </c>
      <c r="BM595" s="226" t="s">
        <v>741</v>
      </c>
    </row>
    <row r="596" spans="1:47" s="2" customFormat="1" ht="12">
      <c r="A596" s="40"/>
      <c r="B596" s="41"/>
      <c r="C596" s="42"/>
      <c r="D596" s="228" t="s">
        <v>199</v>
      </c>
      <c r="E596" s="42"/>
      <c r="F596" s="229" t="s">
        <v>740</v>
      </c>
      <c r="G596" s="42"/>
      <c r="H596" s="42"/>
      <c r="I596" s="230"/>
      <c r="J596" s="42"/>
      <c r="K596" s="42"/>
      <c r="L596" s="46"/>
      <c r="M596" s="231"/>
      <c r="N596" s="232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199</v>
      </c>
      <c r="AU596" s="19" t="s">
        <v>82</v>
      </c>
    </row>
    <row r="597" spans="1:51" s="13" customFormat="1" ht="12">
      <c r="A597" s="13"/>
      <c r="B597" s="235"/>
      <c r="C597" s="236"/>
      <c r="D597" s="228" t="s">
        <v>203</v>
      </c>
      <c r="E597" s="237" t="s">
        <v>19</v>
      </c>
      <c r="F597" s="238" t="s">
        <v>742</v>
      </c>
      <c r="G597" s="236"/>
      <c r="H597" s="237" t="s">
        <v>19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203</v>
      </c>
      <c r="AU597" s="244" t="s">
        <v>82</v>
      </c>
      <c r="AV597" s="13" t="s">
        <v>80</v>
      </c>
      <c r="AW597" s="13" t="s">
        <v>34</v>
      </c>
      <c r="AX597" s="13" t="s">
        <v>72</v>
      </c>
      <c r="AY597" s="244" t="s">
        <v>190</v>
      </c>
    </row>
    <row r="598" spans="1:51" s="14" customFormat="1" ht="12">
      <c r="A598" s="14"/>
      <c r="B598" s="245"/>
      <c r="C598" s="246"/>
      <c r="D598" s="228" t="s">
        <v>203</v>
      </c>
      <c r="E598" s="247" t="s">
        <v>19</v>
      </c>
      <c r="F598" s="248" t="s">
        <v>737</v>
      </c>
      <c r="G598" s="246"/>
      <c r="H598" s="249">
        <v>4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203</v>
      </c>
      <c r="AU598" s="255" t="s">
        <v>82</v>
      </c>
      <c r="AV598" s="14" t="s">
        <v>82</v>
      </c>
      <c r="AW598" s="14" t="s">
        <v>34</v>
      </c>
      <c r="AX598" s="14" t="s">
        <v>72</v>
      </c>
      <c r="AY598" s="255" t="s">
        <v>190</v>
      </c>
    </row>
    <row r="599" spans="1:51" s="15" customFormat="1" ht="12">
      <c r="A599" s="15"/>
      <c r="B599" s="256"/>
      <c r="C599" s="257"/>
      <c r="D599" s="228" t="s">
        <v>203</v>
      </c>
      <c r="E599" s="258" t="s">
        <v>19</v>
      </c>
      <c r="F599" s="259" t="s">
        <v>207</v>
      </c>
      <c r="G599" s="257"/>
      <c r="H599" s="260">
        <v>4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6" t="s">
        <v>203</v>
      </c>
      <c r="AU599" s="266" t="s">
        <v>82</v>
      </c>
      <c r="AV599" s="15" t="s">
        <v>208</v>
      </c>
      <c r="AW599" s="15" t="s">
        <v>34</v>
      </c>
      <c r="AX599" s="15" t="s">
        <v>80</v>
      </c>
      <c r="AY599" s="266" t="s">
        <v>190</v>
      </c>
    </row>
    <row r="600" spans="1:65" s="2" customFormat="1" ht="24.15" customHeight="1">
      <c r="A600" s="40"/>
      <c r="B600" s="41"/>
      <c r="C600" s="215" t="s">
        <v>743</v>
      </c>
      <c r="D600" s="215" t="s">
        <v>192</v>
      </c>
      <c r="E600" s="216" t="s">
        <v>744</v>
      </c>
      <c r="F600" s="217" t="s">
        <v>745</v>
      </c>
      <c r="G600" s="218" t="s">
        <v>211</v>
      </c>
      <c r="H600" s="219">
        <v>2</v>
      </c>
      <c r="I600" s="220"/>
      <c r="J600" s="221">
        <f>ROUND(I600*H600,2)</f>
        <v>0</v>
      </c>
      <c r="K600" s="217" t="s">
        <v>196</v>
      </c>
      <c r="L600" s="46"/>
      <c r="M600" s="222" t="s">
        <v>19</v>
      </c>
      <c r="N600" s="223" t="s">
        <v>43</v>
      </c>
      <c r="O600" s="86"/>
      <c r="P600" s="224">
        <f>O600*H600</f>
        <v>0</v>
      </c>
      <c r="Q600" s="224">
        <v>0.0007</v>
      </c>
      <c r="R600" s="224">
        <f>Q600*H600</f>
        <v>0.0014</v>
      </c>
      <c r="S600" s="224">
        <v>0</v>
      </c>
      <c r="T600" s="225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6" t="s">
        <v>208</v>
      </c>
      <c r="AT600" s="226" t="s">
        <v>192</v>
      </c>
      <c r="AU600" s="226" t="s">
        <v>82</v>
      </c>
      <c r="AY600" s="19" t="s">
        <v>190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9" t="s">
        <v>80</v>
      </c>
      <c r="BK600" s="227">
        <f>ROUND(I600*H600,2)</f>
        <v>0</v>
      </c>
      <c r="BL600" s="19" t="s">
        <v>208</v>
      </c>
      <c r="BM600" s="226" t="s">
        <v>746</v>
      </c>
    </row>
    <row r="601" spans="1:47" s="2" customFormat="1" ht="12">
      <c r="A601" s="40"/>
      <c r="B601" s="41"/>
      <c r="C601" s="42"/>
      <c r="D601" s="228" t="s">
        <v>199</v>
      </c>
      <c r="E601" s="42"/>
      <c r="F601" s="229" t="s">
        <v>747</v>
      </c>
      <c r="G601" s="42"/>
      <c r="H601" s="42"/>
      <c r="I601" s="230"/>
      <c r="J601" s="42"/>
      <c r="K601" s="42"/>
      <c r="L601" s="46"/>
      <c r="M601" s="231"/>
      <c r="N601" s="232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199</v>
      </c>
      <c r="AU601" s="19" t="s">
        <v>82</v>
      </c>
    </row>
    <row r="602" spans="1:47" s="2" customFormat="1" ht="12">
      <c r="A602" s="40"/>
      <c r="B602" s="41"/>
      <c r="C602" s="42"/>
      <c r="D602" s="233" t="s">
        <v>201</v>
      </c>
      <c r="E602" s="42"/>
      <c r="F602" s="234" t="s">
        <v>748</v>
      </c>
      <c r="G602" s="42"/>
      <c r="H602" s="42"/>
      <c r="I602" s="230"/>
      <c r="J602" s="42"/>
      <c r="K602" s="42"/>
      <c r="L602" s="46"/>
      <c r="M602" s="231"/>
      <c r="N602" s="232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201</v>
      </c>
      <c r="AU602" s="19" t="s">
        <v>82</v>
      </c>
    </row>
    <row r="603" spans="1:51" s="13" customFormat="1" ht="12">
      <c r="A603" s="13"/>
      <c r="B603" s="235"/>
      <c r="C603" s="236"/>
      <c r="D603" s="228" t="s">
        <v>203</v>
      </c>
      <c r="E603" s="237" t="s">
        <v>19</v>
      </c>
      <c r="F603" s="238" t="s">
        <v>714</v>
      </c>
      <c r="G603" s="236"/>
      <c r="H603" s="237" t="s">
        <v>19</v>
      </c>
      <c r="I603" s="239"/>
      <c r="J603" s="236"/>
      <c r="K603" s="236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203</v>
      </c>
      <c r="AU603" s="244" t="s">
        <v>82</v>
      </c>
      <c r="AV603" s="13" t="s">
        <v>80</v>
      </c>
      <c r="AW603" s="13" t="s">
        <v>34</v>
      </c>
      <c r="AX603" s="13" t="s">
        <v>72</v>
      </c>
      <c r="AY603" s="244" t="s">
        <v>190</v>
      </c>
    </row>
    <row r="604" spans="1:51" s="13" customFormat="1" ht="12">
      <c r="A604" s="13"/>
      <c r="B604" s="235"/>
      <c r="C604" s="236"/>
      <c r="D604" s="228" t="s">
        <v>203</v>
      </c>
      <c r="E604" s="237" t="s">
        <v>19</v>
      </c>
      <c r="F604" s="238" t="s">
        <v>749</v>
      </c>
      <c r="G604" s="236"/>
      <c r="H604" s="237" t="s">
        <v>19</v>
      </c>
      <c r="I604" s="239"/>
      <c r="J604" s="236"/>
      <c r="K604" s="236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203</v>
      </c>
      <c r="AU604" s="244" t="s">
        <v>82</v>
      </c>
      <c r="AV604" s="13" t="s">
        <v>80</v>
      </c>
      <c r="AW604" s="13" t="s">
        <v>34</v>
      </c>
      <c r="AX604" s="13" t="s">
        <v>72</v>
      </c>
      <c r="AY604" s="244" t="s">
        <v>190</v>
      </c>
    </row>
    <row r="605" spans="1:51" s="14" customFormat="1" ht="12">
      <c r="A605" s="14"/>
      <c r="B605" s="245"/>
      <c r="C605" s="246"/>
      <c r="D605" s="228" t="s">
        <v>203</v>
      </c>
      <c r="E605" s="247" t="s">
        <v>19</v>
      </c>
      <c r="F605" s="248" t="s">
        <v>82</v>
      </c>
      <c r="G605" s="246"/>
      <c r="H605" s="249">
        <v>2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5" t="s">
        <v>203</v>
      </c>
      <c r="AU605" s="255" t="s">
        <v>82</v>
      </c>
      <c r="AV605" s="14" t="s">
        <v>82</v>
      </c>
      <c r="AW605" s="14" t="s">
        <v>34</v>
      </c>
      <c r="AX605" s="14" t="s">
        <v>72</v>
      </c>
      <c r="AY605" s="255" t="s">
        <v>190</v>
      </c>
    </row>
    <row r="606" spans="1:51" s="15" customFormat="1" ht="12">
      <c r="A606" s="15"/>
      <c r="B606" s="256"/>
      <c r="C606" s="257"/>
      <c r="D606" s="228" t="s">
        <v>203</v>
      </c>
      <c r="E606" s="258" t="s">
        <v>19</v>
      </c>
      <c r="F606" s="259" t="s">
        <v>207</v>
      </c>
      <c r="G606" s="257"/>
      <c r="H606" s="260">
        <v>2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6" t="s">
        <v>203</v>
      </c>
      <c r="AU606" s="266" t="s">
        <v>82</v>
      </c>
      <c r="AV606" s="15" t="s">
        <v>208</v>
      </c>
      <c r="AW606" s="15" t="s">
        <v>34</v>
      </c>
      <c r="AX606" s="15" t="s">
        <v>80</v>
      </c>
      <c r="AY606" s="266" t="s">
        <v>190</v>
      </c>
    </row>
    <row r="607" spans="1:65" s="2" customFormat="1" ht="24.15" customHeight="1">
      <c r="A607" s="40"/>
      <c r="B607" s="41"/>
      <c r="C607" s="268" t="s">
        <v>750</v>
      </c>
      <c r="D607" s="268" t="s">
        <v>411</v>
      </c>
      <c r="E607" s="269" t="s">
        <v>751</v>
      </c>
      <c r="F607" s="270" t="s">
        <v>752</v>
      </c>
      <c r="G607" s="271" t="s">
        <v>211</v>
      </c>
      <c r="H607" s="272">
        <v>2</v>
      </c>
      <c r="I607" s="273"/>
      <c r="J607" s="274">
        <f>ROUND(I607*H607,2)</f>
        <v>0</v>
      </c>
      <c r="K607" s="270" t="s">
        <v>196</v>
      </c>
      <c r="L607" s="275"/>
      <c r="M607" s="276" t="s">
        <v>19</v>
      </c>
      <c r="N607" s="277" t="s">
        <v>43</v>
      </c>
      <c r="O607" s="86"/>
      <c r="P607" s="224">
        <f>O607*H607</f>
        <v>0</v>
      </c>
      <c r="Q607" s="224">
        <v>0.0025</v>
      </c>
      <c r="R607" s="224">
        <f>Q607*H607</f>
        <v>0.005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274</v>
      </c>
      <c r="AT607" s="226" t="s">
        <v>411</v>
      </c>
      <c r="AU607" s="226" t="s">
        <v>82</v>
      </c>
      <c r="AY607" s="19" t="s">
        <v>190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80</v>
      </c>
      <c r="BK607" s="227">
        <f>ROUND(I607*H607,2)</f>
        <v>0</v>
      </c>
      <c r="BL607" s="19" t="s">
        <v>208</v>
      </c>
      <c r="BM607" s="226" t="s">
        <v>753</v>
      </c>
    </row>
    <row r="608" spans="1:47" s="2" customFormat="1" ht="12">
      <c r="A608" s="40"/>
      <c r="B608" s="41"/>
      <c r="C608" s="42"/>
      <c r="D608" s="228" t="s">
        <v>199</v>
      </c>
      <c r="E608" s="42"/>
      <c r="F608" s="229" t="s">
        <v>752</v>
      </c>
      <c r="G608" s="42"/>
      <c r="H608" s="42"/>
      <c r="I608" s="230"/>
      <c r="J608" s="42"/>
      <c r="K608" s="42"/>
      <c r="L608" s="46"/>
      <c r="M608" s="231"/>
      <c r="N608" s="232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199</v>
      </c>
      <c r="AU608" s="19" t="s">
        <v>82</v>
      </c>
    </row>
    <row r="609" spans="1:51" s="13" customFormat="1" ht="12">
      <c r="A609" s="13"/>
      <c r="B609" s="235"/>
      <c r="C609" s="236"/>
      <c r="D609" s="228" t="s">
        <v>203</v>
      </c>
      <c r="E609" s="237" t="s">
        <v>19</v>
      </c>
      <c r="F609" s="238" t="s">
        <v>754</v>
      </c>
      <c r="G609" s="236"/>
      <c r="H609" s="237" t="s">
        <v>19</v>
      </c>
      <c r="I609" s="239"/>
      <c r="J609" s="236"/>
      <c r="K609" s="236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203</v>
      </c>
      <c r="AU609" s="244" t="s">
        <v>82</v>
      </c>
      <c r="AV609" s="13" t="s">
        <v>80</v>
      </c>
      <c r="AW609" s="13" t="s">
        <v>34</v>
      </c>
      <c r="AX609" s="13" t="s">
        <v>72</v>
      </c>
      <c r="AY609" s="244" t="s">
        <v>190</v>
      </c>
    </row>
    <row r="610" spans="1:51" s="14" customFormat="1" ht="12">
      <c r="A610" s="14"/>
      <c r="B610" s="245"/>
      <c r="C610" s="246"/>
      <c r="D610" s="228" t="s">
        <v>203</v>
      </c>
      <c r="E610" s="247" t="s">
        <v>19</v>
      </c>
      <c r="F610" s="248" t="s">
        <v>82</v>
      </c>
      <c r="G610" s="246"/>
      <c r="H610" s="249">
        <v>2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203</v>
      </c>
      <c r="AU610" s="255" t="s">
        <v>82</v>
      </c>
      <c r="AV610" s="14" t="s">
        <v>82</v>
      </c>
      <c r="AW610" s="14" t="s">
        <v>34</v>
      </c>
      <c r="AX610" s="14" t="s">
        <v>72</v>
      </c>
      <c r="AY610" s="255" t="s">
        <v>190</v>
      </c>
    </row>
    <row r="611" spans="1:51" s="15" customFormat="1" ht="12">
      <c r="A611" s="15"/>
      <c r="B611" s="256"/>
      <c r="C611" s="257"/>
      <c r="D611" s="228" t="s">
        <v>203</v>
      </c>
      <c r="E611" s="258" t="s">
        <v>19</v>
      </c>
      <c r="F611" s="259" t="s">
        <v>207</v>
      </c>
      <c r="G611" s="257"/>
      <c r="H611" s="260">
        <v>2</v>
      </c>
      <c r="I611" s="261"/>
      <c r="J611" s="257"/>
      <c r="K611" s="257"/>
      <c r="L611" s="262"/>
      <c r="M611" s="263"/>
      <c r="N611" s="264"/>
      <c r="O611" s="264"/>
      <c r="P611" s="264"/>
      <c r="Q611" s="264"/>
      <c r="R611" s="264"/>
      <c r="S611" s="264"/>
      <c r="T611" s="26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6" t="s">
        <v>203</v>
      </c>
      <c r="AU611" s="266" t="s">
        <v>82</v>
      </c>
      <c r="AV611" s="15" t="s">
        <v>208</v>
      </c>
      <c r="AW611" s="15" t="s">
        <v>34</v>
      </c>
      <c r="AX611" s="15" t="s">
        <v>80</v>
      </c>
      <c r="AY611" s="266" t="s">
        <v>190</v>
      </c>
    </row>
    <row r="612" spans="1:65" s="2" customFormat="1" ht="24.15" customHeight="1">
      <c r="A612" s="40"/>
      <c r="B612" s="41"/>
      <c r="C612" s="215" t="s">
        <v>755</v>
      </c>
      <c r="D612" s="215" t="s">
        <v>192</v>
      </c>
      <c r="E612" s="216" t="s">
        <v>756</v>
      </c>
      <c r="F612" s="217" t="s">
        <v>757</v>
      </c>
      <c r="G612" s="218" t="s">
        <v>211</v>
      </c>
      <c r="H612" s="219">
        <v>2</v>
      </c>
      <c r="I612" s="220"/>
      <c r="J612" s="221">
        <f>ROUND(I612*H612,2)</f>
        <v>0</v>
      </c>
      <c r="K612" s="217" t="s">
        <v>196</v>
      </c>
      <c r="L612" s="46"/>
      <c r="M612" s="222" t="s">
        <v>19</v>
      </c>
      <c r="N612" s="223" t="s">
        <v>43</v>
      </c>
      <c r="O612" s="86"/>
      <c r="P612" s="224">
        <f>O612*H612</f>
        <v>0</v>
      </c>
      <c r="Q612" s="224">
        <v>0.10941</v>
      </c>
      <c r="R612" s="224">
        <f>Q612*H612</f>
        <v>0.21882</v>
      </c>
      <c r="S612" s="224">
        <v>0</v>
      </c>
      <c r="T612" s="225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6" t="s">
        <v>208</v>
      </c>
      <c r="AT612" s="226" t="s">
        <v>192</v>
      </c>
      <c r="AU612" s="226" t="s">
        <v>82</v>
      </c>
      <c r="AY612" s="19" t="s">
        <v>190</v>
      </c>
      <c r="BE612" s="227">
        <f>IF(N612="základní",J612,0)</f>
        <v>0</v>
      </c>
      <c r="BF612" s="227">
        <f>IF(N612="snížená",J612,0)</f>
        <v>0</v>
      </c>
      <c r="BG612" s="227">
        <f>IF(N612="zákl. přenesená",J612,0)</f>
        <v>0</v>
      </c>
      <c r="BH612" s="227">
        <f>IF(N612="sníž. přenesená",J612,0)</f>
        <v>0</v>
      </c>
      <c r="BI612" s="227">
        <f>IF(N612="nulová",J612,0)</f>
        <v>0</v>
      </c>
      <c r="BJ612" s="19" t="s">
        <v>80</v>
      </c>
      <c r="BK612" s="227">
        <f>ROUND(I612*H612,2)</f>
        <v>0</v>
      </c>
      <c r="BL612" s="19" t="s">
        <v>208</v>
      </c>
      <c r="BM612" s="226" t="s">
        <v>758</v>
      </c>
    </row>
    <row r="613" spans="1:47" s="2" customFormat="1" ht="12">
      <c r="A613" s="40"/>
      <c r="B613" s="41"/>
      <c r="C613" s="42"/>
      <c r="D613" s="228" t="s">
        <v>199</v>
      </c>
      <c r="E613" s="42"/>
      <c r="F613" s="229" t="s">
        <v>759</v>
      </c>
      <c r="G613" s="42"/>
      <c r="H613" s="42"/>
      <c r="I613" s="230"/>
      <c r="J613" s="42"/>
      <c r="K613" s="42"/>
      <c r="L613" s="46"/>
      <c r="M613" s="231"/>
      <c r="N613" s="232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199</v>
      </c>
      <c r="AU613" s="19" t="s">
        <v>82</v>
      </c>
    </row>
    <row r="614" spans="1:47" s="2" customFormat="1" ht="12">
      <c r="A614" s="40"/>
      <c r="B614" s="41"/>
      <c r="C614" s="42"/>
      <c r="D614" s="233" t="s">
        <v>201</v>
      </c>
      <c r="E614" s="42"/>
      <c r="F614" s="234" t="s">
        <v>760</v>
      </c>
      <c r="G614" s="42"/>
      <c r="H614" s="42"/>
      <c r="I614" s="230"/>
      <c r="J614" s="42"/>
      <c r="K614" s="42"/>
      <c r="L614" s="46"/>
      <c r="M614" s="231"/>
      <c r="N614" s="232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201</v>
      </c>
      <c r="AU614" s="19" t="s">
        <v>82</v>
      </c>
    </row>
    <row r="615" spans="1:51" s="13" customFormat="1" ht="12">
      <c r="A615" s="13"/>
      <c r="B615" s="235"/>
      <c r="C615" s="236"/>
      <c r="D615" s="228" t="s">
        <v>203</v>
      </c>
      <c r="E615" s="237" t="s">
        <v>19</v>
      </c>
      <c r="F615" s="238" t="s">
        <v>714</v>
      </c>
      <c r="G615" s="236"/>
      <c r="H615" s="237" t="s">
        <v>19</v>
      </c>
      <c r="I615" s="239"/>
      <c r="J615" s="236"/>
      <c r="K615" s="236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203</v>
      </c>
      <c r="AU615" s="244" t="s">
        <v>82</v>
      </c>
      <c r="AV615" s="13" t="s">
        <v>80</v>
      </c>
      <c r="AW615" s="13" t="s">
        <v>34</v>
      </c>
      <c r="AX615" s="13" t="s">
        <v>72</v>
      </c>
      <c r="AY615" s="244" t="s">
        <v>190</v>
      </c>
    </row>
    <row r="616" spans="1:51" s="13" customFormat="1" ht="12">
      <c r="A616" s="13"/>
      <c r="B616" s="235"/>
      <c r="C616" s="236"/>
      <c r="D616" s="228" t="s">
        <v>203</v>
      </c>
      <c r="E616" s="237" t="s">
        <v>19</v>
      </c>
      <c r="F616" s="238" t="s">
        <v>749</v>
      </c>
      <c r="G616" s="236"/>
      <c r="H616" s="237" t="s">
        <v>19</v>
      </c>
      <c r="I616" s="239"/>
      <c r="J616" s="236"/>
      <c r="K616" s="236"/>
      <c r="L616" s="240"/>
      <c r="M616" s="241"/>
      <c r="N616" s="242"/>
      <c r="O616" s="242"/>
      <c r="P616" s="242"/>
      <c r="Q616" s="242"/>
      <c r="R616" s="242"/>
      <c r="S616" s="242"/>
      <c r="T616" s="24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4" t="s">
        <v>203</v>
      </c>
      <c r="AU616" s="244" t="s">
        <v>82</v>
      </c>
      <c r="AV616" s="13" t="s">
        <v>80</v>
      </c>
      <c r="AW616" s="13" t="s">
        <v>34</v>
      </c>
      <c r="AX616" s="13" t="s">
        <v>72</v>
      </c>
      <c r="AY616" s="244" t="s">
        <v>190</v>
      </c>
    </row>
    <row r="617" spans="1:51" s="14" customFormat="1" ht="12">
      <c r="A617" s="14"/>
      <c r="B617" s="245"/>
      <c r="C617" s="246"/>
      <c r="D617" s="228" t="s">
        <v>203</v>
      </c>
      <c r="E617" s="247" t="s">
        <v>19</v>
      </c>
      <c r="F617" s="248" t="s">
        <v>82</v>
      </c>
      <c r="G617" s="246"/>
      <c r="H617" s="249">
        <v>2</v>
      </c>
      <c r="I617" s="250"/>
      <c r="J617" s="246"/>
      <c r="K617" s="246"/>
      <c r="L617" s="251"/>
      <c r="M617" s="252"/>
      <c r="N617" s="253"/>
      <c r="O617" s="253"/>
      <c r="P617" s="253"/>
      <c r="Q617" s="253"/>
      <c r="R617" s="253"/>
      <c r="S617" s="253"/>
      <c r="T617" s="25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5" t="s">
        <v>203</v>
      </c>
      <c r="AU617" s="255" t="s">
        <v>82</v>
      </c>
      <c r="AV617" s="14" t="s">
        <v>82</v>
      </c>
      <c r="AW617" s="14" t="s">
        <v>34</v>
      </c>
      <c r="AX617" s="14" t="s">
        <v>72</v>
      </c>
      <c r="AY617" s="255" t="s">
        <v>190</v>
      </c>
    </row>
    <row r="618" spans="1:51" s="15" customFormat="1" ht="12">
      <c r="A618" s="15"/>
      <c r="B618" s="256"/>
      <c r="C618" s="257"/>
      <c r="D618" s="228" t="s">
        <v>203</v>
      </c>
      <c r="E618" s="258" t="s">
        <v>19</v>
      </c>
      <c r="F618" s="259" t="s">
        <v>207</v>
      </c>
      <c r="G618" s="257"/>
      <c r="H618" s="260">
        <v>2</v>
      </c>
      <c r="I618" s="261"/>
      <c r="J618" s="257"/>
      <c r="K618" s="257"/>
      <c r="L618" s="262"/>
      <c r="M618" s="263"/>
      <c r="N618" s="264"/>
      <c r="O618" s="264"/>
      <c r="P618" s="264"/>
      <c r="Q618" s="264"/>
      <c r="R618" s="264"/>
      <c r="S618" s="264"/>
      <c r="T618" s="26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6" t="s">
        <v>203</v>
      </c>
      <c r="AU618" s="266" t="s">
        <v>82</v>
      </c>
      <c r="AV618" s="15" t="s">
        <v>208</v>
      </c>
      <c r="AW618" s="15" t="s">
        <v>34</v>
      </c>
      <c r="AX618" s="15" t="s">
        <v>80</v>
      </c>
      <c r="AY618" s="266" t="s">
        <v>190</v>
      </c>
    </row>
    <row r="619" spans="1:65" s="2" customFormat="1" ht="21.75" customHeight="1">
      <c r="A619" s="40"/>
      <c r="B619" s="41"/>
      <c r="C619" s="268" t="s">
        <v>761</v>
      </c>
      <c r="D619" s="268" t="s">
        <v>411</v>
      </c>
      <c r="E619" s="269" t="s">
        <v>762</v>
      </c>
      <c r="F619" s="270" t="s">
        <v>763</v>
      </c>
      <c r="G619" s="271" t="s">
        <v>211</v>
      </c>
      <c r="H619" s="272">
        <v>2</v>
      </c>
      <c r="I619" s="273"/>
      <c r="J619" s="274">
        <f>ROUND(I619*H619,2)</f>
        <v>0</v>
      </c>
      <c r="K619" s="270" t="s">
        <v>196</v>
      </c>
      <c r="L619" s="275"/>
      <c r="M619" s="276" t="s">
        <v>19</v>
      </c>
      <c r="N619" s="277" t="s">
        <v>43</v>
      </c>
      <c r="O619" s="86"/>
      <c r="P619" s="224">
        <f>O619*H619</f>
        <v>0</v>
      </c>
      <c r="Q619" s="224">
        <v>0.0065</v>
      </c>
      <c r="R619" s="224">
        <f>Q619*H619</f>
        <v>0.013</v>
      </c>
      <c r="S619" s="224">
        <v>0</v>
      </c>
      <c r="T619" s="225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6" t="s">
        <v>274</v>
      </c>
      <c r="AT619" s="226" t="s">
        <v>411</v>
      </c>
      <c r="AU619" s="226" t="s">
        <v>82</v>
      </c>
      <c r="AY619" s="19" t="s">
        <v>190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19" t="s">
        <v>80</v>
      </c>
      <c r="BK619" s="227">
        <f>ROUND(I619*H619,2)</f>
        <v>0</v>
      </c>
      <c r="BL619" s="19" t="s">
        <v>208</v>
      </c>
      <c r="BM619" s="226" t="s">
        <v>764</v>
      </c>
    </row>
    <row r="620" spans="1:47" s="2" customFormat="1" ht="12">
      <c r="A620" s="40"/>
      <c r="B620" s="41"/>
      <c r="C620" s="42"/>
      <c r="D620" s="228" t="s">
        <v>199</v>
      </c>
      <c r="E620" s="42"/>
      <c r="F620" s="229" t="s">
        <v>763</v>
      </c>
      <c r="G620" s="42"/>
      <c r="H620" s="42"/>
      <c r="I620" s="230"/>
      <c r="J620" s="42"/>
      <c r="K620" s="42"/>
      <c r="L620" s="46"/>
      <c r="M620" s="231"/>
      <c r="N620" s="232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199</v>
      </c>
      <c r="AU620" s="19" t="s">
        <v>82</v>
      </c>
    </row>
    <row r="621" spans="1:51" s="13" customFormat="1" ht="12">
      <c r="A621" s="13"/>
      <c r="B621" s="235"/>
      <c r="C621" s="236"/>
      <c r="D621" s="228" t="s">
        <v>203</v>
      </c>
      <c r="E621" s="237" t="s">
        <v>19</v>
      </c>
      <c r="F621" s="238" t="s">
        <v>765</v>
      </c>
      <c r="G621" s="236"/>
      <c r="H621" s="237" t="s">
        <v>19</v>
      </c>
      <c r="I621" s="239"/>
      <c r="J621" s="236"/>
      <c r="K621" s="236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203</v>
      </c>
      <c r="AU621" s="244" t="s">
        <v>82</v>
      </c>
      <c r="AV621" s="13" t="s">
        <v>80</v>
      </c>
      <c r="AW621" s="13" t="s">
        <v>34</v>
      </c>
      <c r="AX621" s="13" t="s">
        <v>72</v>
      </c>
      <c r="AY621" s="244" t="s">
        <v>190</v>
      </c>
    </row>
    <row r="622" spans="1:51" s="14" customFormat="1" ht="12">
      <c r="A622" s="14"/>
      <c r="B622" s="245"/>
      <c r="C622" s="246"/>
      <c r="D622" s="228" t="s">
        <v>203</v>
      </c>
      <c r="E622" s="247" t="s">
        <v>19</v>
      </c>
      <c r="F622" s="248" t="s">
        <v>82</v>
      </c>
      <c r="G622" s="246"/>
      <c r="H622" s="249">
        <v>2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5" t="s">
        <v>203</v>
      </c>
      <c r="AU622" s="255" t="s">
        <v>82</v>
      </c>
      <c r="AV622" s="14" t="s">
        <v>82</v>
      </c>
      <c r="AW622" s="14" t="s">
        <v>34</v>
      </c>
      <c r="AX622" s="14" t="s">
        <v>72</v>
      </c>
      <c r="AY622" s="255" t="s">
        <v>190</v>
      </c>
    </row>
    <row r="623" spans="1:51" s="15" customFormat="1" ht="12">
      <c r="A623" s="15"/>
      <c r="B623" s="256"/>
      <c r="C623" s="257"/>
      <c r="D623" s="228" t="s">
        <v>203</v>
      </c>
      <c r="E623" s="258" t="s">
        <v>19</v>
      </c>
      <c r="F623" s="259" t="s">
        <v>207</v>
      </c>
      <c r="G623" s="257"/>
      <c r="H623" s="260">
        <v>2</v>
      </c>
      <c r="I623" s="261"/>
      <c r="J623" s="257"/>
      <c r="K623" s="257"/>
      <c r="L623" s="262"/>
      <c r="M623" s="263"/>
      <c r="N623" s="264"/>
      <c r="O623" s="264"/>
      <c r="P623" s="264"/>
      <c r="Q623" s="264"/>
      <c r="R623" s="264"/>
      <c r="S623" s="264"/>
      <c r="T623" s="26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6" t="s">
        <v>203</v>
      </c>
      <c r="AU623" s="266" t="s">
        <v>82</v>
      </c>
      <c r="AV623" s="15" t="s">
        <v>208</v>
      </c>
      <c r="AW623" s="15" t="s">
        <v>34</v>
      </c>
      <c r="AX623" s="15" t="s">
        <v>80</v>
      </c>
      <c r="AY623" s="266" t="s">
        <v>190</v>
      </c>
    </row>
    <row r="624" spans="1:65" s="2" customFormat="1" ht="24.15" customHeight="1">
      <c r="A624" s="40"/>
      <c r="B624" s="41"/>
      <c r="C624" s="215" t="s">
        <v>766</v>
      </c>
      <c r="D624" s="215" t="s">
        <v>192</v>
      </c>
      <c r="E624" s="216" t="s">
        <v>767</v>
      </c>
      <c r="F624" s="217" t="s">
        <v>768</v>
      </c>
      <c r="G624" s="218" t="s">
        <v>710</v>
      </c>
      <c r="H624" s="219">
        <v>38</v>
      </c>
      <c r="I624" s="220"/>
      <c r="J624" s="221">
        <f>ROUND(I624*H624,2)</f>
        <v>0</v>
      </c>
      <c r="K624" s="217" t="s">
        <v>196</v>
      </c>
      <c r="L624" s="46"/>
      <c r="M624" s="222" t="s">
        <v>19</v>
      </c>
      <c r="N624" s="223" t="s">
        <v>43</v>
      </c>
      <c r="O624" s="86"/>
      <c r="P624" s="224">
        <f>O624*H624</f>
        <v>0</v>
      </c>
      <c r="Q624" s="224">
        <v>0.0719</v>
      </c>
      <c r="R624" s="224">
        <f>Q624*H624</f>
        <v>2.7322</v>
      </c>
      <c r="S624" s="224">
        <v>0</v>
      </c>
      <c r="T624" s="225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6" t="s">
        <v>208</v>
      </c>
      <c r="AT624" s="226" t="s">
        <v>192</v>
      </c>
      <c r="AU624" s="226" t="s">
        <v>82</v>
      </c>
      <c r="AY624" s="19" t="s">
        <v>190</v>
      </c>
      <c r="BE624" s="227">
        <f>IF(N624="základní",J624,0)</f>
        <v>0</v>
      </c>
      <c r="BF624" s="227">
        <f>IF(N624="snížená",J624,0)</f>
        <v>0</v>
      </c>
      <c r="BG624" s="227">
        <f>IF(N624="zákl. přenesená",J624,0)</f>
        <v>0</v>
      </c>
      <c r="BH624" s="227">
        <f>IF(N624="sníž. přenesená",J624,0)</f>
        <v>0</v>
      </c>
      <c r="BI624" s="227">
        <f>IF(N624="nulová",J624,0)</f>
        <v>0</v>
      </c>
      <c r="BJ624" s="19" t="s">
        <v>80</v>
      </c>
      <c r="BK624" s="227">
        <f>ROUND(I624*H624,2)</f>
        <v>0</v>
      </c>
      <c r="BL624" s="19" t="s">
        <v>208</v>
      </c>
      <c r="BM624" s="226" t="s">
        <v>769</v>
      </c>
    </row>
    <row r="625" spans="1:47" s="2" customFormat="1" ht="12">
      <c r="A625" s="40"/>
      <c r="B625" s="41"/>
      <c r="C625" s="42"/>
      <c r="D625" s="228" t="s">
        <v>199</v>
      </c>
      <c r="E625" s="42"/>
      <c r="F625" s="229" t="s">
        <v>770</v>
      </c>
      <c r="G625" s="42"/>
      <c r="H625" s="42"/>
      <c r="I625" s="230"/>
      <c r="J625" s="42"/>
      <c r="K625" s="42"/>
      <c r="L625" s="46"/>
      <c r="M625" s="231"/>
      <c r="N625" s="232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199</v>
      </c>
      <c r="AU625" s="19" t="s">
        <v>82</v>
      </c>
    </row>
    <row r="626" spans="1:47" s="2" customFormat="1" ht="12">
      <c r="A626" s="40"/>
      <c r="B626" s="41"/>
      <c r="C626" s="42"/>
      <c r="D626" s="233" t="s">
        <v>201</v>
      </c>
      <c r="E626" s="42"/>
      <c r="F626" s="234" t="s">
        <v>771</v>
      </c>
      <c r="G626" s="42"/>
      <c r="H626" s="42"/>
      <c r="I626" s="230"/>
      <c r="J626" s="42"/>
      <c r="K626" s="42"/>
      <c r="L626" s="46"/>
      <c r="M626" s="231"/>
      <c r="N626" s="232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201</v>
      </c>
      <c r="AU626" s="19" t="s">
        <v>82</v>
      </c>
    </row>
    <row r="627" spans="1:51" s="13" customFormat="1" ht="12">
      <c r="A627" s="13"/>
      <c r="B627" s="235"/>
      <c r="C627" s="236"/>
      <c r="D627" s="228" t="s">
        <v>203</v>
      </c>
      <c r="E627" s="237" t="s">
        <v>19</v>
      </c>
      <c r="F627" s="238" t="s">
        <v>772</v>
      </c>
      <c r="G627" s="236"/>
      <c r="H627" s="237" t="s">
        <v>19</v>
      </c>
      <c r="I627" s="239"/>
      <c r="J627" s="236"/>
      <c r="K627" s="236"/>
      <c r="L627" s="240"/>
      <c r="M627" s="241"/>
      <c r="N627" s="242"/>
      <c r="O627" s="242"/>
      <c r="P627" s="242"/>
      <c r="Q627" s="242"/>
      <c r="R627" s="242"/>
      <c r="S627" s="242"/>
      <c r="T627" s="24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4" t="s">
        <v>203</v>
      </c>
      <c r="AU627" s="244" t="s">
        <v>82</v>
      </c>
      <c r="AV627" s="13" t="s">
        <v>80</v>
      </c>
      <c r="AW627" s="13" t="s">
        <v>34</v>
      </c>
      <c r="AX627" s="13" t="s">
        <v>72</v>
      </c>
      <c r="AY627" s="244" t="s">
        <v>190</v>
      </c>
    </row>
    <row r="628" spans="1:51" s="13" customFormat="1" ht="12">
      <c r="A628" s="13"/>
      <c r="B628" s="235"/>
      <c r="C628" s="236"/>
      <c r="D628" s="228" t="s">
        <v>203</v>
      </c>
      <c r="E628" s="237" t="s">
        <v>19</v>
      </c>
      <c r="F628" s="238" t="s">
        <v>773</v>
      </c>
      <c r="G628" s="236"/>
      <c r="H628" s="237" t="s">
        <v>19</v>
      </c>
      <c r="I628" s="239"/>
      <c r="J628" s="236"/>
      <c r="K628" s="236"/>
      <c r="L628" s="240"/>
      <c r="M628" s="241"/>
      <c r="N628" s="242"/>
      <c r="O628" s="242"/>
      <c r="P628" s="242"/>
      <c r="Q628" s="242"/>
      <c r="R628" s="242"/>
      <c r="S628" s="242"/>
      <c r="T628" s="24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4" t="s">
        <v>203</v>
      </c>
      <c r="AU628" s="244" t="s">
        <v>82</v>
      </c>
      <c r="AV628" s="13" t="s">
        <v>80</v>
      </c>
      <c r="AW628" s="13" t="s">
        <v>34</v>
      </c>
      <c r="AX628" s="13" t="s">
        <v>72</v>
      </c>
      <c r="AY628" s="244" t="s">
        <v>190</v>
      </c>
    </row>
    <row r="629" spans="1:51" s="13" customFormat="1" ht="12">
      <c r="A629" s="13"/>
      <c r="B629" s="235"/>
      <c r="C629" s="236"/>
      <c r="D629" s="228" t="s">
        <v>203</v>
      </c>
      <c r="E629" s="237" t="s">
        <v>19</v>
      </c>
      <c r="F629" s="238" t="s">
        <v>774</v>
      </c>
      <c r="G629" s="236"/>
      <c r="H629" s="237" t="s">
        <v>19</v>
      </c>
      <c r="I629" s="239"/>
      <c r="J629" s="236"/>
      <c r="K629" s="236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203</v>
      </c>
      <c r="AU629" s="244" t="s">
        <v>82</v>
      </c>
      <c r="AV629" s="13" t="s">
        <v>80</v>
      </c>
      <c r="AW629" s="13" t="s">
        <v>34</v>
      </c>
      <c r="AX629" s="13" t="s">
        <v>72</v>
      </c>
      <c r="AY629" s="244" t="s">
        <v>190</v>
      </c>
    </row>
    <row r="630" spans="1:51" s="14" customFormat="1" ht="12">
      <c r="A630" s="14"/>
      <c r="B630" s="245"/>
      <c r="C630" s="246"/>
      <c r="D630" s="228" t="s">
        <v>203</v>
      </c>
      <c r="E630" s="247" t="s">
        <v>19</v>
      </c>
      <c r="F630" s="248" t="s">
        <v>775</v>
      </c>
      <c r="G630" s="246"/>
      <c r="H630" s="249">
        <v>38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5" t="s">
        <v>203</v>
      </c>
      <c r="AU630" s="255" t="s">
        <v>82</v>
      </c>
      <c r="AV630" s="14" t="s">
        <v>82</v>
      </c>
      <c r="AW630" s="14" t="s">
        <v>34</v>
      </c>
      <c r="AX630" s="14" t="s">
        <v>72</v>
      </c>
      <c r="AY630" s="255" t="s">
        <v>190</v>
      </c>
    </row>
    <row r="631" spans="1:51" s="15" customFormat="1" ht="12">
      <c r="A631" s="15"/>
      <c r="B631" s="256"/>
      <c r="C631" s="257"/>
      <c r="D631" s="228" t="s">
        <v>203</v>
      </c>
      <c r="E631" s="258" t="s">
        <v>19</v>
      </c>
      <c r="F631" s="259" t="s">
        <v>207</v>
      </c>
      <c r="G631" s="257"/>
      <c r="H631" s="260">
        <v>38</v>
      </c>
      <c r="I631" s="261"/>
      <c r="J631" s="257"/>
      <c r="K631" s="257"/>
      <c r="L631" s="262"/>
      <c r="M631" s="263"/>
      <c r="N631" s="264"/>
      <c r="O631" s="264"/>
      <c r="P631" s="264"/>
      <c r="Q631" s="264"/>
      <c r="R631" s="264"/>
      <c r="S631" s="264"/>
      <c r="T631" s="26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6" t="s">
        <v>203</v>
      </c>
      <c r="AU631" s="266" t="s">
        <v>82</v>
      </c>
      <c r="AV631" s="15" t="s">
        <v>208</v>
      </c>
      <c r="AW631" s="15" t="s">
        <v>34</v>
      </c>
      <c r="AX631" s="15" t="s">
        <v>80</v>
      </c>
      <c r="AY631" s="266" t="s">
        <v>190</v>
      </c>
    </row>
    <row r="632" spans="1:65" s="2" customFormat="1" ht="24.15" customHeight="1">
      <c r="A632" s="40"/>
      <c r="B632" s="41"/>
      <c r="C632" s="215" t="s">
        <v>776</v>
      </c>
      <c r="D632" s="215" t="s">
        <v>192</v>
      </c>
      <c r="E632" s="216" t="s">
        <v>777</v>
      </c>
      <c r="F632" s="217" t="s">
        <v>778</v>
      </c>
      <c r="G632" s="218" t="s">
        <v>710</v>
      </c>
      <c r="H632" s="219">
        <v>38</v>
      </c>
      <c r="I632" s="220"/>
      <c r="J632" s="221">
        <f>ROUND(I632*H632,2)</f>
        <v>0</v>
      </c>
      <c r="K632" s="217" t="s">
        <v>196</v>
      </c>
      <c r="L632" s="46"/>
      <c r="M632" s="222" t="s">
        <v>19</v>
      </c>
      <c r="N632" s="223" t="s">
        <v>43</v>
      </c>
      <c r="O632" s="86"/>
      <c r="P632" s="224">
        <f>O632*H632</f>
        <v>0</v>
      </c>
      <c r="Q632" s="224">
        <v>0.08978</v>
      </c>
      <c r="R632" s="224">
        <f>Q632*H632</f>
        <v>3.41164</v>
      </c>
      <c r="S632" s="224">
        <v>0</v>
      </c>
      <c r="T632" s="225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6" t="s">
        <v>208</v>
      </c>
      <c r="AT632" s="226" t="s">
        <v>192</v>
      </c>
      <c r="AU632" s="226" t="s">
        <v>82</v>
      </c>
      <c r="AY632" s="19" t="s">
        <v>190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19" t="s">
        <v>80</v>
      </c>
      <c r="BK632" s="227">
        <f>ROUND(I632*H632,2)</f>
        <v>0</v>
      </c>
      <c r="BL632" s="19" t="s">
        <v>208</v>
      </c>
      <c r="BM632" s="226" t="s">
        <v>779</v>
      </c>
    </row>
    <row r="633" spans="1:47" s="2" customFormat="1" ht="12">
      <c r="A633" s="40"/>
      <c r="B633" s="41"/>
      <c r="C633" s="42"/>
      <c r="D633" s="228" t="s">
        <v>199</v>
      </c>
      <c r="E633" s="42"/>
      <c r="F633" s="229" t="s">
        <v>780</v>
      </c>
      <c r="G633" s="42"/>
      <c r="H633" s="42"/>
      <c r="I633" s="230"/>
      <c r="J633" s="42"/>
      <c r="K633" s="42"/>
      <c r="L633" s="46"/>
      <c r="M633" s="231"/>
      <c r="N633" s="232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199</v>
      </c>
      <c r="AU633" s="19" t="s">
        <v>82</v>
      </c>
    </row>
    <row r="634" spans="1:47" s="2" customFormat="1" ht="12">
      <c r="A634" s="40"/>
      <c r="B634" s="41"/>
      <c r="C634" s="42"/>
      <c r="D634" s="233" t="s">
        <v>201</v>
      </c>
      <c r="E634" s="42"/>
      <c r="F634" s="234" t="s">
        <v>781</v>
      </c>
      <c r="G634" s="42"/>
      <c r="H634" s="42"/>
      <c r="I634" s="230"/>
      <c r="J634" s="42"/>
      <c r="K634" s="42"/>
      <c r="L634" s="46"/>
      <c r="M634" s="231"/>
      <c r="N634" s="232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201</v>
      </c>
      <c r="AU634" s="19" t="s">
        <v>82</v>
      </c>
    </row>
    <row r="635" spans="1:51" s="13" customFormat="1" ht="12">
      <c r="A635" s="13"/>
      <c r="B635" s="235"/>
      <c r="C635" s="236"/>
      <c r="D635" s="228" t="s">
        <v>203</v>
      </c>
      <c r="E635" s="237" t="s">
        <v>19</v>
      </c>
      <c r="F635" s="238" t="s">
        <v>772</v>
      </c>
      <c r="G635" s="236"/>
      <c r="H635" s="237" t="s">
        <v>19</v>
      </c>
      <c r="I635" s="239"/>
      <c r="J635" s="236"/>
      <c r="K635" s="236"/>
      <c r="L635" s="240"/>
      <c r="M635" s="241"/>
      <c r="N635" s="242"/>
      <c r="O635" s="242"/>
      <c r="P635" s="242"/>
      <c r="Q635" s="242"/>
      <c r="R635" s="242"/>
      <c r="S635" s="242"/>
      <c r="T635" s="24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4" t="s">
        <v>203</v>
      </c>
      <c r="AU635" s="244" t="s">
        <v>82</v>
      </c>
      <c r="AV635" s="13" t="s">
        <v>80</v>
      </c>
      <c r="AW635" s="13" t="s">
        <v>34</v>
      </c>
      <c r="AX635" s="13" t="s">
        <v>72</v>
      </c>
      <c r="AY635" s="244" t="s">
        <v>190</v>
      </c>
    </row>
    <row r="636" spans="1:51" s="13" customFormat="1" ht="12">
      <c r="A636" s="13"/>
      <c r="B636" s="235"/>
      <c r="C636" s="236"/>
      <c r="D636" s="228" t="s">
        <v>203</v>
      </c>
      <c r="E636" s="237" t="s">
        <v>19</v>
      </c>
      <c r="F636" s="238" t="s">
        <v>773</v>
      </c>
      <c r="G636" s="236"/>
      <c r="H636" s="237" t="s">
        <v>19</v>
      </c>
      <c r="I636" s="239"/>
      <c r="J636" s="236"/>
      <c r="K636" s="236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203</v>
      </c>
      <c r="AU636" s="244" t="s">
        <v>82</v>
      </c>
      <c r="AV636" s="13" t="s">
        <v>80</v>
      </c>
      <c r="AW636" s="13" t="s">
        <v>34</v>
      </c>
      <c r="AX636" s="13" t="s">
        <v>72</v>
      </c>
      <c r="AY636" s="244" t="s">
        <v>190</v>
      </c>
    </row>
    <row r="637" spans="1:51" s="13" customFormat="1" ht="12">
      <c r="A637" s="13"/>
      <c r="B637" s="235"/>
      <c r="C637" s="236"/>
      <c r="D637" s="228" t="s">
        <v>203</v>
      </c>
      <c r="E637" s="237" t="s">
        <v>19</v>
      </c>
      <c r="F637" s="238" t="s">
        <v>782</v>
      </c>
      <c r="G637" s="236"/>
      <c r="H637" s="237" t="s">
        <v>19</v>
      </c>
      <c r="I637" s="239"/>
      <c r="J637" s="236"/>
      <c r="K637" s="236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203</v>
      </c>
      <c r="AU637" s="244" t="s">
        <v>82</v>
      </c>
      <c r="AV637" s="13" t="s">
        <v>80</v>
      </c>
      <c r="AW637" s="13" t="s">
        <v>34</v>
      </c>
      <c r="AX637" s="13" t="s">
        <v>72</v>
      </c>
      <c r="AY637" s="244" t="s">
        <v>190</v>
      </c>
    </row>
    <row r="638" spans="1:51" s="14" customFormat="1" ht="12">
      <c r="A638" s="14"/>
      <c r="B638" s="245"/>
      <c r="C638" s="246"/>
      <c r="D638" s="228" t="s">
        <v>203</v>
      </c>
      <c r="E638" s="247" t="s">
        <v>19</v>
      </c>
      <c r="F638" s="248" t="s">
        <v>775</v>
      </c>
      <c r="G638" s="246"/>
      <c r="H638" s="249">
        <v>38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203</v>
      </c>
      <c r="AU638" s="255" t="s">
        <v>82</v>
      </c>
      <c r="AV638" s="14" t="s">
        <v>82</v>
      </c>
      <c r="AW638" s="14" t="s">
        <v>34</v>
      </c>
      <c r="AX638" s="14" t="s">
        <v>72</v>
      </c>
      <c r="AY638" s="255" t="s">
        <v>190</v>
      </c>
    </row>
    <row r="639" spans="1:51" s="15" customFormat="1" ht="12">
      <c r="A639" s="15"/>
      <c r="B639" s="256"/>
      <c r="C639" s="257"/>
      <c r="D639" s="228" t="s">
        <v>203</v>
      </c>
      <c r="E639" s="258" t="s">
        <v>19</v>
      </c>
      <c r="F639" s="259" t="s">
        <v>207</v>
      </c>
      <c r="G639" s="257"/>
      <c r="H639" s="260">
        <v>38</v>
      </c>
      <c r="I639" s="261"/>
      <c r="J639" s="257"/>
      <c r="K639" s="257"/>
      <c r="L639" s="262"/>
      <c r="M639" s="263"/>
      <c r="N639" s="264"/>
      <c r="O639" s="264"/>
      <c r="P639" s="264"/>
      <c r="Q639" s="264"/>
      <c r="R639" s="264"/>
      <c r="S639" s="264"/>
      <c r="T639" s="26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6" t="s">
        <v>203</v>
      </c>
      <c r="AU639" s="266" t="s">
        <v>82</v>
      </c>
      <c r="AV639" s="15" t="s">
        <v>208</v>
      </c>
      <c r="AW639" s="15" t="s">
        <v>34</v>
      </c>
      <c r="AX639" s="15" t="s">
        <v>80</v>
      </c>
      <c r="AY639" s="266" t="s">
        <v>190</v>
      </c>
    </row>
    <row r="640" spans="1:65" s="2" customFormat="1" ht="16.5" customHeight="1">
      <c r="A640" s="40"/>
      <c r="B640" s="41"/>
      <c r="C640" s="268" t="s">
        <v>783</v>
      </c>
      <c r="D640" s="268" t="s">
        <v>411</v>
      </c>
      <c r="E640" s="269" t="s">
        <v>784</v>
      </c>
      <c r="F640" s="270" t="s">
        <v>785</v>
      </c>
      <c r="G640" s="271" t="s">
        <v>195</v>
      </c>
      <c r="H640" s="272">
        <v>7.752</v>
      </c>
      <c r="I640" s="273"/>
      <c r="J640" s="274">
        <f>ROUND(I640*H640,2)</f>
        <v>0</v>
      </c>
      <c r="K640" s="270" t="s">
        <v>196</v>
      </c>
      <c r="L640" s="275"/>
      <c r="M640" s="276" t="s">
        <v>19</v>
      </c>
      <c r="N640" s="277" t="s">
        <v>43</v>
      </c>
      <c r="O640" s="86"/>
      <c r="P640" s="224">
        <f>O640*H640</f>
        <v>0</v>
      </c>
      <c r="Q640" s="224">
        <v>0.222</v>
      </c>
      <c r="R640" s="224">
        <f>Q640*H640</f>
        <v>1.720944</v>
      </c>
      <c r="S640" s="224">
        <v>0</v>
      </c>
      <c r="T640" s="225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6" t="s">
        <v>274</v>
      </c>
      <c r="AT640" s="226" t="s">
        <v>411</v>
      </c>
      <c r="AU640" s="226" t="s">
        <v>82</v>
      </c>
      <c r="AY640" s="19" t="s">
        <v>190</v>
      </c>
      <c r="BE640" s="227">
        <f>IF(N640="základní",J640,0)</f>
        <v>0</v>
      </c>
      <c r="BF640" s="227">
        <f>IF(N640="snížená",J640,0)</f>
        <v>0</v>
      </c>
      <c r="BG640" s="227">
        <f>IF(N640="zákl. přenesená",J640,0)</f>
        <v>0</v>
      </c>
      <c r="BH640" s="227">
        <f>IF(N640="sníž. přenesená",J640,0)</f>
        <v>0</v>
      </c>
      <c r="BI640" s="227">
        <f>IF(N640="nulová",J640,0)</f>
        <v>0</v>
      </c>
      <c r="BJ640" s="19" t="s">
        <v>80</v>
      </c>
      <c r="BK640" s="227">
        <f>ROUND(I640*H640,2)</f>
        <v>0</v>
      </c>
      <c r="BL640" s="19" t="s">
        <v>208</v>
      </c>
      <c r="BM640" s="226" t="s">
        <v>786</v>
      </c>
    </row>
    <row r="641" spans="1:47" s="2" customFormat="1" ht="12">
      <c r="A641" s="40"/>
      <c r="B641" s="41"/>
      <c r="C641" s="42"/>
      <c r="D641" s="228" t="s">
        <v>199</v>
      </c>
      <c r="E641" s="42"/>
      <c r="F641" s="229" t="s">
        <v>785</v>
      </c>
      <c r="G641" s="42"/>
      <c r="H641" s="42"/>
      <c r="I641" s="230"/>
      <c r="J641" s="42"/>
      <c r="K641" s="42"/>
      <c r="L641" s="46"/>
      <c r="M641" s="231"/>
      <c r="N641" s="232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199</v>
      </c>
      <c r="AU641" s="19" t="s">
        <v>82</v>
      </c>
    </row>
    <row r="642" spans="1:51" s="13" customFormat="1" ht="12">
      <c r="A642" s="13"/>
      <c r="B642" s="235"/>
      <c r="C642" s="236"/>
      <c r="D642" s="228" t="s">
        <v>203</v>
      </c>
      <c r="E642" s="237" t="s">
        <v>19</v>
      </c>
      <c r="F642" s="238" t="s">
        <v>787</v>
      </c>
      <c r="G642" s="236"/>
      <c r="H642" s="237" t="s">
        <v>19</v>
      </c>
      <c r="I642" s="239"/>
      <c r="J642" s="236"/>
      <c r="K642" s="236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203</v>
      </c>
      <c r="AU642" s="244" t="s">
        <v>82</v>
      </c>
      <c r="AV642" s="13" t="s">
        <v>80</v>
      </c>
      <c r="AW642" s="13" t="s">
        <v>34</v>
      </c>
      <c r="AX642" s="13" t="s">
        <v>72</v>
      </c>
      <c r="AY642" s="244" t="s">
        <v>190</v>
      </c>
    </row>
    <row r="643" spans="1:51" s="13" customFormat="1" ht="12">
      <c r="A643" s="13"/>
      <c r="B643" s="235"/>
      <c r="C643" s="236"/>
      <c r="D643" s="228" t="s">
        <v>203</v>
      </c>
      <c r="E643" s="237" t="s">
        <v>19</v>
      </c>
      <c r="F643" s="238" t="s">
        <v>788</v>
      </c>
      <c r="G643" s="236"/>
      <c r="H643" s="237" t="s">
        <v>19</v>
      </c>
      <c r="I643" s="239"/>
      <c r="J643" s="236"/>
      <c r="K643" s="236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203</v>
      </c>
      <c r="AU643" s="244" t="s">
        <v>82</v>
      </c>
      <c r="AV643" s="13" t="s">
        <v>80</v>
      </c>
      <c r="AW643" s="13" t="s">
        <v>34</v>
      </c>
      <c r="AX643" s="13" t="s">
        <v>72</v>
      </c>
      <c r="AY643" s="244" t="s">
        <v>190</v>
      </c>
    </row>
    <row r="644" spans="1:51" s="14" customFormat="1" ht="12">
      <c r="A644" s="14"/>
      <c r="B644" s="245"/>
      <c r="C644" s="246"/>
      <c r="D644" s="228" t="s">
        <v>203</v>
      </c>
      <c r="E644" s="247" t="s">
        <v>19</v>
      </c>
      <c r="F644" s="248" t="s">
        <v>789</v>
      </c>
      <c r="G644" s="246"/>
      <c r="H644" s="249">
        <v>7.752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203</v>
      </c>
      <c r="AU644" s="255" t="s">
        <v>82</v>
      </c>
      <c r="AV644" s="14" t="s">
        <v>82</v>
      </c>
      <c r="AW644" s="14" t="s">
        <v>34</v>
      </c>
      <c r="AX644" s="14" t="s">
        <v>72</v>
      </c>
      <c r="AY644" s="255" t="s">
        <v>190</v>
      </c>
    </row>
    <row r="645" spans="1:51" s="15" customFormat="1" ht="12">
      <c r="A645" s="15"/>
      <c r="B645" s="256"/>
      <c r="C645" s="257"/>
      <c r="D645" s="228" t="s">
        <v>203</v>
      </c>
      <c r="E645" s="258" t="s">
        <v>19</v>
      </c>
      <c r="F645" s="259" t="s">
        <v>207</v>
      </c>
      <c r="G645" s="257"/>
      <c r="H645" s="260">
        <v>7.752</v>
      </c>
      <c r="I645" s="261"/>
      <c r="J645" s="257"/>
      <c r="K645" s="257"/>
      <c r="L645" s="262"/>
      <c r="M645" s="263"/>
      <c r="N645" s="264"/>
      <c r="O645" s="264"/>
      <c r="P645" s="264"/>
      <c r="Q645" s="264"/>
      <c r="R645" s="264"/>
      <c r="S645" s="264"/>
      <c r="T645" s="26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66" t="s">
        <v>203</v>
      </c>
      <c r="AU645" s="266" t="s">
        <v>82</v>
      </c>
      <c r="AV645" s="15" t="s">
        <v>208</v>
      </c>
      <c r="AW645" s="15" t="s">
        <v>34</v>
      </c>
      <c r="AX645" s="15" t="s">
        <v>80</v>
      </c>
      <c r="AY645" s="266" t="s">
        <v>190</v>
      </c>
    </row>
    <row r="646" spans="1:65" s="2" customFormat="1" ht="33" customHeight="1">
      <c r="A646" s="40"/>
      <c r="B646" s="41"/>
      <c r="C646" s="215" t="s">
        <v>790</v>
      </c>
      <c r="D646" s="215" t="s">
        <v>192</v>
      </c>
      <c r="E646" s="216" t="s">
        <v>791</v>
      </c>
      <c r="F646" s="217" t="s">
        <v>792</v>
      </c>
      <c r="G646" s="218" t="s">
        <v>710</v>
      </c>
      <c r="H646" s="219">
        <v>18.5</v>
      </c>
      <c r="I646" s="220"/>
      <c r="J646" s="221">
        <f>ROUND(I646*H646,2)</f>
        <v>0</v>
      </c>
      <c r="K646" s="217" t="s">
        <v>196</v>
      </c>
      <c r="L646" s="46"/>
      <c r="M646" s="222" t="s">
        <v>19</v>
      </c>
      <c r="N646" s="223" t="s">
        <v>43</v>
      </c>
      <c r="O646" s="86"/>
      <c r="P646" s="224">
        <f>O646*H646</f>
        <v>0</v>
      </c>
      <c r="Q646" s="224">
        <v>0.1554</v>
      </c>
      <c r="R646" s="224">
        <f>Q646*H646</f>
        <v>2.8749000000000002</v>
      </c>
      <c r="S646" s="224">
        <v>0</v>
      </c>
      <c r="T646" s="225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6" t="s">
        <v>208</v>
      </c>
      <c r="AT646" s="226" t="s">
        <v>192</v>
      </c>
      <c r="AU646" s="226" t="s">
        <v>82</v>
      </c>
      <c r="AY646" s="19" t="s">
        <v>190</v>
      </c>
      <c r="BE646" s="227">
        <f>IF(N646="základní",J646,0)</f>
        <v>0</v>
      </c>
      <c r="BF646" s="227">
        <f>IF(N646="snížená",J646,0)</f>
        <v>0</v>
      </c>
      <c r="BG646" s="227">
        <f>IF(N646="zákl. přenesená",J646,0)</f>
        <v>0</v>
      </c>
      <c r="BH646" s="227">
        <f>IF(N646="sníž. přenesená",J646,0)</f>
        <v>0</v>
      </c>
      <c r="BI646" s="227">
        <f>IF(N646="nulová",J646,0)</f>
        <v>0</v>
      </c>
      <c r="BJ646" s="19" t="s">
        <v>80</v>
      </c>
      <c r="BK646" s="227">
        <f>ROUND(I646*H646,2)</f>
        <v>0</v>
      </c>
      <c r="BL646" s="19" t="s">
        <v>208</v>
      </c>
      <c r="BM646" s="226" t="s">
        <v>793</v>
      </c>
    </row>
    <row r="647" spans="1:47" s="2" customFormat="1" ht="12">
      <c r="A647" s="40"/>
      <c r="B647" s="41"/>
      <c r="C647" s="42"/>
      <c r="D647" s="228" t="s">
        <v>199</v>
      </c>
      <c r="E647" s="42"/>
      <c r="F647" s="229" t="s">
        <v>794</v>
      </c>
      <c r="G647" s="42"/>
      <c r="H647" s="42"/>
      <c r="I647" s="230"/>
      <c r="J647" s="42"/>
      <c r="K647" s="42"/>
      <c r="L647" s="46"/>
      <c r="M647" s="231"/>
      <c r="N647" s="232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199</v>
      </c>
      <c r="AU647" s="19" t="s">
        <v>82</v>
      </c>
    </row>
    <row r="648" spans="1:47" s="2" customFormat="1" ht="12">
      <c r="A648" s="40"/>
      <c r="B648" s="41"/>
      <c r="C648" s="42"/>
      <c r="D648" s="233" t="s">
        <v>201</v>
      </c>
      <c r="E648" s="42"/>
      <c r="F648" s="234" t="s">
        <v>795</v>
      </c>
      <c r="G648" s="42"/>
      <c r="H648" s="42"/>
      <c r="I648" s="230"/>
      <c r="J648" s="42"/>
      <c r="K648" s="42"/>
      <c r="L648" s="46"/>
      <c r="M648" s="231"/>
      <c r="N648" s="232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201</v>
      </c>
      <c r="AU648" s="19" t="s">
        <v>82</v>
      </c>
    </row>
    <row r="649" spans="1:51" s="13" customFormat="1" ht="12">
      <c r="A649" s="13"/>
      <c r="B649" s="235"/>
      <c r="C649" s="236"/>
      <c r="D649" s="228" t="s">
        <v>203</v>
      </c>
      <c r="E649" s="237" t="s">
        <v>19</v>
      </c>
      <c r="F649" s="238" t="s">
        <v>324</v>
      </c>
      <c r="G649" s="236"/>
      <c r="H649" s="237" t="s">
        <v>19</v>
      </c>
      <c r="I649" s="239"/>
      <c r="J649" s="236"/>
      <c r="K649" s="236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203</v>
      </c>
      <c r="AU649" s="244" t="s">
        <v>82</v>
      </c>
      <c r="AV649" s="13" t="s">
        <v>80</v>
      </c>
      <c r="AW649" s="13" t="s">
        <v>34</v>
      </c>
      <c r="AX649" s="13" t="s">
        <v>72</v>
      </c>
      <c r="AY649" s="244" t="s">
        <v>190</v>
      </c>
    </row>
    <row r="650" spans="1:51" s="13" customFormat="1" ht="12">
      <c r="A650" s="13"/>
      <c r="B650" s="235"/>
      <c r="C650" s="236"/>
      <c r="D650" s="228" t="s">
        <v>203</v>
      </c>
      <c r="E650" s="237" t="s">
        <v>19</v>
      </c>
      <c r="F650" s="238" t="s">
        <v>796</v>
      </c>
      <c r="G650" s="236"/>
      <c r="H650" s="237" t="s">
        <v>19</v>
      </c>
      <c r="I650" s="239"/>
      <c r="J650" s="236"/>
      <c r="K650" s="236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203</v>
      </c>
      <c r="AU650" s="244" t="s">
        <v>82</v>
      </c>
      <c r="AV650" s="13" t="s">
        <v>80</v>
      </c>
      <c r="AW650" s="13" t="s">
        <v>34</v>
      </c>
      <c r="AX650" s="13" t="s">
        <v>72</v>
      </c>
      <c r="AY650" s="244" t="s">
        <v>190</v>
      </c>
    </row>
    <row r="651" spans="1:51" s="14" customFormat="1" ht="12">
      <c r="A651" s="14"/>
      <c r="B651" s="245"/>
      <c r="C651" s="246"/>
      <c r="D651" s="228" t="s">
        <v>203</v>
      </c>
      <c r="E651" s="247" t="s">
        <v>19</v>
      </c>
      <c r="F651" s="248" t="s">
        <v>797</v>
      </c>
      <c r="G651" s="246"/>
      <c r="H651" s="249">
        <v>18.5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5" t="s">
        <v>203</v>
      </c>
      <c r="AU651" s="255" t="s">
        <v>82</v>
      </c>
      <c r="AV651" s="14" t="s">
        <v>82</v>
      </c>
      <c r="AW651" s="14" t="s">
        <v>34</v>
      </c>
      <c r="AX651" s="14" t="s">
        <v>72</v>
      </c>
      <c r="AY651" s="255" t="s">
        <v>190</v>
      </c>
    </row>
    <row r="652" spans="1:51" s="15" customFormat="1" ht="12">
      <c r="A652" s="15"/>
      <c r="B652" s="256"/>
      <c r="C652" s="257"/>
      <c r="D652" s="228" t="s">
        <v>203</v>
      </c>
      <c r="E652" s="258" t="s">
        <v>19</v>
      </c>
      <c r="F652" s="259" t="s">
        <v>207</v>
      </c>
      <c r="G652" s="257"/>
      <c r="H652" s="260">
        <v>18.5</v>
      </c>
      <c r="I652" s="261"/>
      <c r="J652" s="257"/>
      <c r="K652" s="257"/>
      <c r="L652" s="262"/>
      <c r="M652" s="263"/>
      <c r="N652" s="264"/>
      <c r="O652" s="264"/>
      <c r="P652" s="264"/>
      <c r="Q652" s="264"/>
      <c r="R652" s="264"/>
      <c r="S652" s="264"/>
      <c r="T652" s="26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6" t="s">
        <v>203</v>
      </c>
      <c r="AU652" s="266" t="s">
        <v>82</v>
      </c>
      <c r="AV652" s="15" t="s">
        <v>208</v>
      </c>
      <c r="AW652" s="15" t="s">
        <v>34</v>
      </c>
      <c r="AX652" s="15" t="s">
        <v>80</v>
      </c>
      <c r="AY652" s="266" t="s">
        <v>190</v>
      </c>
    </row>
    <row r="653" spans="1:65" s="2" customFormat="1" ht="24.15" customHeight="1">
      <c r="A653" s="40"/>
      <c r="B653" s="41"/>
      <c r="C653" s="268" t="s">
        <v>798</v>
      </c>
      <c r="D653" s="268" t="s">
        <v>411</v>
      </c>
      <c r="E653" s="269" t="s">
        <v>799</v>
      </c>
      <c r="F653" s="270" t="s">
        <v>800</v>
      </c>
      <c r="G653" s="271" t="s">
        <v>710</v>
      </c>
      <c r="H653" s="272">
        <v>18.5</v>
      </c>
      <c r="I653" s="273"/>
      <c r="J653" s="274">
        <f>ROUND(I653*H653,2)</f>
        <v>0</v>
      </c>
      <c r="K653" s="270" t="s">
        <v>196</v>
      </c>
      <c r="L653" s="275"/>
      <c r="M653" s="276" t="s">
        <v>19</v>
      </c>
      <c r="N653" s="277" t="s">
        <v>43</v>
      </c>
      <c r="O653" s="86"/>
      <c r="P653" s="224">
        <f>O653*H653</f>
        <v>0</v>
      </c>
      <c r="Q653" s="224">
        <v>0.0483</v>
      </c>
      <c r="R653" s="224">
        <f>Q653*H653</f>
        <v>0.8935500000000001</v>
      </c>
      <c r="S653" s="224">
        <v>0</v>
      </c>
      <c r="T653" s="225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6" t="s">
        <v>274</v>
      </c>
      <c r="AT653" s="226" t="s">
        <v>411</v>
      </c>
      <c r="AU653" s="226" t="s">
        <v>82</v>
      </c>
      <c r="AY653" s="19" t="s">
        <v>190</v>
      </c>
      <c r="BE653" s="227">
        <f>IF(N653="základní",J653,0)</f>
        <v>0</v>
      </c>
      <c r="BF653" s="227">
        <f>IF(N653="snížená",J653,0)</f>
        <v>0</v>
      </c>
      <c r="BG653" s="227">
        <f>IF(N653="zákl. přenesená",J653,0)</f>
        <v>0</v>
      </c>
      <c r="BH653" s="227">
        <f>IF(N653="sníž. přenesená",J653,0)</f>
        <v>0</v>
      </c>
      <c r="BI653" s="227">
        <f>IF(N653="nulová",J653,0)</f>
        <v>0</v>
      </c>
      <c r="BJ653" s="19" t="s">
        <v>80</v>
      </c>
      <c r="BK653" s="227">
        <f>ROUND(I653*H653,2)</f>
        <v>0</v>
      </c>
      <c r="BL653" s="19" t="s">
        <v>208</v>
      </c>
      <c r="BM653" s="226" t="s">
        <v>801</v>
      </c>
    </row>
    <row r="654" spans="1:47" s="2" customFormat="1" ht="12">
      <c r="A654" s="40"/>
      <c r="B654" s="41"/>
      <c r="C654" s="42"/>
      <c r="D654" s="228" t="s">
        <v>199</v>
      </c>
      <c r="E654" s="42"/>
      <c r="F654" s="229" t="s">
        <v>800</v>
      </c>
      <c r="G654" s="42"/>
      <c r="H654" s="42"/>
      <c r="I654" s="230"/>
      <c r="J654" s="42"/>
      <c r="K654" s="42"/>
      <c r="L654" s="46"/>
      <c r="M654" s="231"/>
      <c r="N654" s="232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199</v>
      </c>
      <c r="AU654" s="19" t="s">
        <v>82</v>
      </c>
    </row>
    <row r="655" spans="1:51" s="13" customFormat="1" ht="12">
      <c r="A655" s="13"/>
      <c r="B655" s="235"/>
      <c r="C655" s="236"/>
      <c r="D655" s="228" t="s">
        <v>203</v>
      </c>
      <c r="E655" s="237" t="s">
        <v>19</v>
      </c>
      <c r="F655" s="238" t="s">
        <v>802</v>
      </c>
      <c r="G655" s="236"/>
      <c r="H655" s="237" t="s">
        <v>19</v>
      </c>
      <c r="I655" s="239"/>
      <c r="J655" s="236"/>
      <c r="K655" s="236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203</v>
      </c>
      <c r="AU655" s="244" t="s">
        <v>82</v>
      </c>
      <c r="AV655" s="13" t="s">
        <v>80</v>
      </c>
      <c r="AW655" s="13" t="s">
        <v>34</v>
      </c>
      <c r="AX655" s="13" t="s">
        <v>72</v>
      </c>
      <c r="AY655" s="244" t="s">
        <v>190</v>
      </c>
    </row>
    <row r="656" spans="1:51" s="14" customFormat="1" ht="12">
      <c r="A656" s="14"/>
      <c r="B656" s="245"/>
      <c r="C656" s="246"/>
      <c r="D656" s="228" t="s">
        <v>203</v>
      </c>
      <c r="E656" s="247" t="s">
        <v>19</v>
      </c>
      <c r="F656" s="248" t="s">
        <v>803</v>
      </c>
      <c r="G656" s="246"/>
      <c r="H656" s="249">
        <v>18.5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203</v>
      </c>
      <c r="AU656" s="255" t="s">
        <v>82</v>
      </c>
      <c r="AV656" s="14" t="s">
        <v>82</v>
      </c>
      <c r="AW656" s="14" t="s">
        <v>34</v>
      </c>
      <c r="AX656" s="14" t="s">
        <v>72</v>
      </c>
      <c r="AY656" s="255" t="s">
        <v>190</v>
      </c>
    </row>
    <row r="657" spans="1:51" s="15" customFormat="1" ht="12">
      <c r="A657" s="15"/>
      <c r="B657" s="256"/>
      <c r="C657" s="257"/>
      <c r="D657" s="228" t="s">
        <v>203</v>
      </c>
      <c r="E657" s="258" t="s">
        <v>19</v>
      </c>
      <c r="F657" s="259" t="s">
        <v>207</v>
      </c>
      <c r="G657" s="257"/>
      <c r="H657" s="260">
        <v>18.5</v>
      </c>
      <c r="I657" s="261"/>
      <c r="J657" s="257"/>
      <c r="K657" s="257"/>
      <c r="L657" s="262"/>
      <c r="M657" s="263"/>
      <c r="N657" s="264"/>
      <c r="O657" s="264"/>
      <c r="P657" s="264"/>
      <c r="Q657" s="264"/>
      <c r="R657" s="264"/>
      <c r="S657" s="264"/>
      <c r="T657" s="26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66" t="s">
        <v>203</v>
      </c>
      <c r="AU657" s="266" t="s">
        <v>82</v>
      </c>
      <c r="AV657" s="15" t="s">
        <v>208</v>
      </c>
      <c r="AW657" s="15" t="s">
        <v>34</v>
      </c>
      <c r="AX657" s="15" t="s">
        <v>80</v>
      </c>
      <c r="AY657" s="266" t="s">
        <v>190</v>
      </c>
    </row>
    <row r="658" spans="1:65" s="2" customFormat="1" ht="24.15" customHeight="1">
      <c r="A658" s="40"/>
      <c r="B658" s="41"/>
      <c r="C658" s="215" t="s">
        <v>804</v>
      </c>
      <c r="D658" s="215" t="s">
        <v>192</v>
      </c>
      <c r="E658" s="216" t="s">
        <v>805</v>
      </c>
      <c r="F658" s="217" t="s">
        <v>806</v>
      </c>
      <c r="G658" s="218" t="s">
        <v>222</v>
      </c>
      <c r="H658" s="219">
        <v>0.665</v>
      </c>
      <c r="I658" s="220"/>
      <c r="J658" s="221">
        <f>ROUND(I658*H658,2)</f>
        <v>0</v>
      </c>
      <c r="K658" s="217" t="s">
        <v>196</v>
      </c>
      <c r="L658" s="46"/>
      <c r="M658" s="222" t="s">
        <v>19</v>
      </c>
      <c r="N658" s="223" t="s">
        <v>43</v>
      </c>
      <c r="O658" s="86"/>
      <c r="P658" s="224">
        <f>O658*H658</f>
        <v>0</v>
      </c>
      <c r="Q658" s="224">
        <v>2.25634</v>
      </c>
      <c r="R658" s="224">
        <f>Q658*H658</f>
        <v>1.5004661</v>
      </c>
      <c r="S658" s="224">
        <v>0</v>
      </c>
      <c r="T658" s="225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6" t="s">
        <v>208</v>
      </c>
      <c r="AT658" s="226" t="s">
        <v>192</v>
      </c>
      <c r="AU658" s="226" t="s">
        <v>82</v>
      </c>
      <c r="AY658" s="19" t="s">
        <v>190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19" t="s">
        <v>80</v>
      </c>
      <c r="BK658" s="227">
        <f>ROUND(I658*H658,2)</f>
        <v>0</v>
      </c>
      <c r="BL658" s="19" t="s">
        <v>208</v>
      </c>
      <c r="BM658" s="226" t="s">
        <v>807</v>
      </c>
    </row>
    <row r="659" spans="1:47" s="2" customFormat="1" ht="12">
      <c r="A659" s="40"/>
      <c r="B659" s="41"/>
      <c r="C659" s="42"/>
      <c r="D659" s="228" t="s">
        <v>199</v>
      </c>
      <c r="E659" s="42"/>
      <c r="F659" s="229" t="s">
        <v>806</v>
      </c>
      <c r="G659" s="42"/>
      <c r="H659" s="42"/>
      <c r="I659" s="230"/>
      <c r="J659" s="42"/>
      <c r="K659" s="42"/>
      <c r="L659" s="46"/>
      <c r="M659" s="231"/>
      <c r="N659" s="232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199</v>
      </c>
      <c r="AU659" s="19" t="s">
        <v>82</v>
      </c>
    </row>
    <row r="660" spans="1:47" s="2" customFormat="1" ht="12">
      <c r="A660" s="40"/>
      <c r="B660" s="41"/>
      <c r="C660" s="42"/>
      <c r="D660" s="233" t="s">
        <v>201</v>
      </c>
      <c r="E660" s="42"/>
      <c r="F660" s="234" t="s">
        <v>808</v>
      </c>
      <c r="G660" s="42"/>
      <c r="H660" s="42"/>
      <c r="I660" s="230"/>
      <c r="J660" s="42"/>
      <c r="K660" s="42"/>
      <c r="L660" s="46"/>
      <c r="M660" s="231"/>
      <c r="N660" s="232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201</v>
      </c>
      <c r="AU660" s="19" t="s">
        <v>82</v>
      </c>
    </row>
    <row r="661" spans="1:51" s="13" customFormat="1" ht="12">
      <c r="A661" s="13"/>
      <c r="B661" s="235"/>
      <c r="C661" s="236"/>
      <c r="D661" s="228" t="s">
        <v>203</v>
      </c>
      <c r="E661" s="237" t="s">
        <v>19</v>
      </c>
      <c r="F661" s="238" t="s">
        <v>772</v>
      </c>
      <c r="G661" s="236"/>
      <c r="H661" s="237" t="s">
        <v>19</v>
      </c>
      <c r="I661" s="239"/>
      <c r="J661" s="236"/>
      <c r="K661" s="236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203</v>
      </c>
      <c r="AU661" s="244" t="s">
        <v>82</v>
      </c>
      <c r="AV661" s="13" t="s">
        <v>80</v>
      </c>
      <c r="AW661" s="13" t="s">
        <v>34</v>
      </c>
      <c r="AX661" s="13" t="s">
        <v>72</v>
      </c>
      <c r="AY661" s="244" t="s">
        <v>190</v>
      </c>
    </row>
    <row r="662" spans="1:51" s="13" customFormat="1" ht="12">
      <c r="A662" s="13"/>
      <c r="B662" s="235"/>
      <c r="C662" s="236"/>
      <c r="D662" s="228" t="s">
        <v>203</v>
      </c>
      <c r="E662" s="237" t="s">
        <v>19</v>
      </c>
      <c r="F662" s="238" t="s">
        <v>809</v>
      </c>
      <c r="G662" s="236"/>
      <c r="H662" s="237" t="s">
        <v>19</v>
      </c>
      <c r="I662" s="239"/>
      <c r="J662" s="236"/>
      <c r="K662" s="236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203</v>
      </c>
      <c r="AU662" s="244" t="s">
        <v>82</v>
      </c>
      <c r="AV662" s="13" t="s">
        <v>80</v>
      </c>
      <c r="AW662" s="13" t="s">
        <v>34</v>
      </c>
      <c r="AX662" s="13" t="s">
        <v>72</v>
      </c>
      <c r="AY662" s="244" t="s">
        <v>190</v>
      </c>
    </row>
    <row r="663" spans="1:51" s="14" customFormat="1" ht="12">
      <c r="A663" s="14"/>
      <c r="B663" s="245"/>
      <c r="C663" s="246"/>
      <c r="D663" s="228" t="s">
        <v>203</v>
      </c>
      <c r="E663" s="247" t="s">
        <v>19</v>
      </c>
      <c r="F663" s="248" t="s">
        <v>810</v>
      </c>
      <c r="G663" s="246"/>
      <c r="H663" s="249">
        <v>0.665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203</v>
      </c>
      <c r="AU663" s="255" t="s">
        <v>82</v>
      </c>
      <c r="AV663" s="14" t="s">
        <v>82</v>
      </c>
      <c r="AW663" s="14" t="s">
        <v>34</v>
      </c>
      <c r="AX663" s="14" t="s">
        <v>72</v>
      </c>
      <c r="AY663" s="255" t="s">
        <v>190</v>
      </c>
    </row>
    <row r="664" spans="1:51" s="15" customFormat="1" ht="12">
      <c r="A664" s="15"/>
      <c r="B664" s="256"/>
      <c r="C664" s="257"/>
      <c r="D664" s="228" t="s">
        <v>203</v>
      </c>
      <c r="E664" s="258" t="s">
        <v>19</v>
      </c>
      <c r="F664" s="259" t="s">
        <v>207</v>
      </c>
      <c r="G664" s="257"/>
      <c r="H664" s="260">
        <v>0.665</v>
      </c>
      <c r="I664" s="261"/>
      <c r="J664" s="257"/>
      <c r="K664" s="257"/>
      <c r="L664" s="262"/>
      <c r="M664" s="263"/>
      <c r="N664" s="264"/>
      <c r="O664" s="264"/>
      <c r="P664" s="264"/>
      <c r="Q664" s="264"/>
      <c r="R664" s="264"/>
      <c r="S664" s="264"/>
      <c r="T664" s="26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6" t="s">
        <v>203</v>
      </c>
      <c r="AU664" s="266" t="s">
        <v>82</v>
      </c>
      <c r="AV664" s="15" t="s">
        <v>208</v>
      </c>
      <c r="AW664" s="15" t="s">
        <v>34</v>
      </c>
      <c r="AX664" s="15" t="s">
        <v>80</v>
      </c>
      <c r="AY664" s="266" t="s">
        <v>190</v>
      </c>
    </row>
    <row r="665" spans="1:65" s="2" customFormat="1" ht="33" customHeight="1">
      <c r="A665" s="40"/>
      <c r="B665" s="41"/>
      <c r="C665" s="215" t="s">
        <v>811</v>
      </c>
      <c r="D665" s="215" t="s">
        <v>192</v>
      </c>
      <c r="E665" s="216" t="s">
        <v>812</v>
      </c>
      <c r="F665" s="217" t="s">
        <v>813</v>
      </c>
      <c r="G665" s="218" t="s">
        <v>195</v>
      </c>
      <c r="H665" s="219">
        <v>1779</v>
      </c>
      <c r="I665" s="220"/>
      <c r="J665" s="221">
        <f>ROUND(I665*H665,2)</f>
        <v>0</v>
      </c>
      <c r="K665" s="217" t="s">
        <v>196</v>
      </c>
      <c r="L665" s="46"/>
      <c r="M665" s="222" t="s">
        <v>19</v>
      </c>
      <c r="N665" s="223" t="s">
        <v>43</v>
      </c>
      <c r="O665" s="86"/>
      <c r="P665" s="224">
        <f>O665*H665</f>
        <v>0</v>
      </c>
      <c r="Q665" s="224">
        <v>0.00036</v>
      </c>
      <c r="R665" s="224">
        <f>Q665*H665</f>
        <v>0.64044</v>
      </c>
      <c r="S665" s="224">
        <v>0</v>
      </c>
      <c r="T665" s="225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6" t="s">
        <v>208</v>
      </c>
      <c r="AT665" s="226" t="s">
        <v>192</v>
      </c>
      <c r="AU665" s="226" t="s">
        <v>82</v>
      </c>
      <c r="AY665" s="19" t="s">
        <v>190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9" t="s">
        <v>80</v>
      </c>
      <c r="BK665" s="227">
        <f>ROUND(I665*H665,2)</f>
        <v>0</v>
      </c>
      <c r="BL665" s="19" t="s">
        <v>208</v>
      </c>
      <c r="BM665" s="226" t="s">
        <v>814</v>
      </c>
    </row>
    <row r="666" spans="1:47" s="2" customFormat="1" ht="12">
      <c r="A666" s="40"/>
      <c r="B666" s="41"/>
      <c r="C666" s="42"/>
      <c r="D666" s="228" t="s">
        <v>199</v>
      </c>
      <c r="E666" s="42"/>
      <c r="F666" s="229" t="s">
        <v>815</v>
      </c>
      <c r="G666" s="42"/>
      <c r="H666" s="42"/>
      <c r="I666" s="230"/>
      <c r="J666" s="42"/>
      <c r="K666" s="42"/>
      <c r="L666" s="46"/>
      <c r="M666" s="231"/>
      <c r="N666" s="232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199</v>
      </c>
      <c r="AU666" s="19" t="s">
        <v>82</v>
      </c>
    </row>
    <row r="667" spans="1:47" s="2" customFormat="1" ht="12">
      <c r="A667" s="40"/>
      <c r="B667" s="41"/>
      <c r="C667" s="42"/>
      <c r="D667" s="233" t="s">
        <v>201</v>
      </c>
      <c r="E667" s="42"/>
      <c r="F667" s="234" t="s">
        <v>816</v>
      </c>
      <c r="G667" s="42"/>
      <c r="H667" s="42"/>
      <c r="I667" s="230"/>
      <c r="J667" s="42"/>
      <c r="K667" s="42"/>
      <c r="L667" s="46"/>
      <c r="M667" s="231"/>
      <c r="N667" s="232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201</v>
      </c>
      <c r="AU667" s="19" t="s">
        <v>82</v>
      </c>
    </row>
    <row r="668" spans="1:51" s="13" customFormat="1" ht="12">
      <c r="A668" s="13"/>
      <c r="B668" s="235"/>
      <c r="C668" s="236"/>
      <c r="D668" s="228" t="s">
        <v>203</v>
      </c>
      <c r="E668" s="237" t="s">
        <v>19</v>
      </c>
      <c r="F668" s="238" t="s">
        <v>237</v>
      </c>
      <c r="G668" s="236"/>
      <c r="H668" s="237" t="s">
        <v>19</v>
      </c>
      <c r="I668" s="239"/>
      <c r="J668" s="236"/>
      <c r="K668" s="236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203</v>
      </c>
      <c r="AU668" s="244" t="s">
        <v>82</v>
      </c>
      <c r="AV668" s="13" t="s">
        <v>80</v>
      </c>
      <c r="AW668" s="13" t="s">
        <v>34</v>
      </c>
      <c r="AX668" s="13" t="s">
        <v>72</v>
      </c>
      <c r="AY668" s="244" t="s">
        <v>190</v>
      </c>
    </row>
    <row r="669" spans="1:51" s="13" customFormat="1" ht="12">
      <c r="A669" s="13"/>
      <c r="B669" s="235"/>
      <c r="C669" s="236"/>
      <c r="D669" s="228" t="s">
        <v>203</v>
      </c>
      <c r="E669" s="237" t="s">
        <v>19</v>
      </c>
      <c r="F669" s="238" t="s">
        <v>482</v>
      </c>
      <c r="G669" s="236"/>
      <c r="H669" s="237" t="s">
        <v>19</v>
      </c>
      <c r="I669" s="239"/>
      <c r="J669" s="236"/>
      <c r="K669" s="236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203</v>
      </c>
      <c r="AU669" s="244" t="s">
        <v>82</v>
      </c>
      <c r="AV669" s="13" t="s">
        <v>80</v>
      </c>
      <c r="AW669" s="13" t="s">
        <v>34</v>
      </c>
      <c r="AX669" s="13" t="s">
        <v>72</v>
      </c>
      <c r="AY669" s="244" t="s">
        <v>190</v>
      </c>
    </row>
    <row r="670" spans="1:51" s="14" customFormat="1" ht="12">
      <c r="A670" s="14"/>
      <c r="B670" s="245"/>
      <c r="C670" s="246"/>
      <c r="D670" s="228" t="s">
        <v>203</v>
      </c>
      <c r="E670" s="247" t="s">
        <v>19</v>
      </c>
      <c r="F670" s="248" t="s">
        <v>817</v>
      </c>
      <c r="G670" s="246"/>
      <c r="H670" s="249">
        <v>134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203</v>
      </c>
      <c r="AU670" s="255" t="s">
        <v>82</v>
      </c>
      <c r="AV670" s="14" t="s">
        <v>82</v>
      </c>
      <c r="AW670" s="14" t="s">
        <v>34</v>
      </c>
      <c r="AX670" s="14" t="s">
        <v>72</v>
      </c>
      <c r="AY670" s="255" t="s">
        <v>190</v>
      </c>
    </row>
    <row r="671" spans="1:51" s="14" customFormat="1" ht="12">
      <c r="A671" s="14"/>
      <c r="B671" s="245"/>
      <c r="C671" s="246"/>
      <c r="D671" s="228" t="s">
        <v>203</v>
      </c>
      <c r="E671" s="247" t="s">
        <v>19</v>
      </c>
      <c r="F671" s="248" t="s">
        <v>818</v>
      </c>
      <c r="G671" s="246"/>
      <c r="H671" s="249">
        <v>582.4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203</v>
      </c>
      <c r="AU671" s="255" t="s">
        <v>82</v>
      </c>
      <c r="AV671" s="14" t="s">
        <v>82</v>
      </c>
      <c r="AW671" s="14" t="s">
        <v>34</v>
      </c>
      <c r="AX671" s="14" t="s">
        <v>72</v>
      </c>
      <c r="AY671" s="255" t="s">
        <v>190</v>
      </c>
    </row>
    <row r="672" spans="1:51" s="14" customFormat="1" ht="12">
      <c r="A672" s="14"/>
      <c r="B672" s="245"/>
      <c r="C672" s="246"/>
      <c r="D672" s="228" t="s">
        <v>203</v>
      </c>
      <c r="E672" s="247" t="s">
        <v>19</v>
      </c>
      <c r="F672" s="248" t="s">
        <v>819</v>
      </c>
      <c r="G672" s="246"/>
      <c r="H672" s="249">
        <v>96.6</v>
      </c>
      <c r="I672" s="250"/>
      <c r="J672" s="246"/>
      <c r="K672" s="246"/>
      <c r="L672" s="251"/>
      <c r="M672" s="252"/>
      <c r="N672" s="253"/>
      <c r="O672" s="253"/>
      <c r="P672" s="253"/>
      <c r="Q672" s="253"/>
      <c r="R672" s="253"/>
      <c r="S672" s="253"/>
      <c r="T672" s="25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5" t="s">
        <v>203</v>
      </c>
      <c r="AU672" s="255" t="s">
        <v>82</v>
      </c>
      <c r="AV672" s="14" t="s">
        <v>82</v>
      </c>
      <c r="AW672" s="14" t="s">
        <v>34</v>
      </c>
      <c r="AX672" s="14" t="s">
        <v>72</v>
      </c>
      <c r="AY672" s="255" t="s">
        <v>190</v>
      </c>
    </row>
    <row r="673" spans="1:51" s="14" customFormat="1" ht="12">
      <c r="A673" s="14"/>
      <c r="B673" s="245"/>
      <c r="C673" s="246"/>
      <c r="D673" s="228" t="s">
        <v>203</v>
      </c>
      <c r="E673" s="247" t="s">
        <v>19</v>
      </c>
      <c r="F673" s="248" t="s">
        <v>820</v>
      </c>
      <c r="G673" s="246"/>
      <c r="H673" s="249">
        <v>915.6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5" t="s">
        <v>203</v>
      </c>
      <c r="AU673" s="255" t="s">
        <v>82</v>
      </c>
      <c r="AV673" s="14" t="s">
        <v>82</v>
      </c>
      <c r="AW673" s="14" t="s">
        <v>34</v>
      </c>
      <c r="AX673" s="14" t="s">
        <v>72</v>
      </c>
      <c r="AY673" s="255" t="s">
        <v>190</v>
      </c>
    </row>
    <row r="674" spans="1:51" s="14" customFormat="1" ht="12">
      <c r="A674" s="14"/>
      <c r="B674" s="245"/>
      <c r="C674" s="246"/>
      <c r="D674" s="228" t="s">
        <v>203</v>
      </c>
      <c r="E674" s="247" t="s">
        <v>19</v>
      </c>
      <c r="F674" s="248" t="s">
        <v>821</v>
      </c>
      <c r="G674" s="246"/>
      <c r="H674" s="249">
        <v>50.4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203</v>
      </c>
      <c r="AU674" s="255" t="s">
        <v>82</v>
      </c>
      <c r="AV674" s="14" t="s">
        <v>82</v>
      </c>
      <c r="AW674" s="14" t="s">
        <v>34</v>
      </c>
      <c r="AX674" s="14" t="s">
        <v>72</v>
      </c>
      <c r="AY674" s="255" t="s">
        <v>190</v>
      </c>
    </row>
    <row r="675" spans="1:51" s="15" customFormat="1" ht="12">
      <c r="A675" s="15"/>
      <c r="B675" s="256"/>
      <c r="C675" s="257"/>
      <c r="D675" s="228" t="s">
        <v>203</v>
      </c>
      <c r="E675" s="258" t="s">
        <v>19</v>
      </c>
      <c r="F675" s="259" t="s">
        <v>207</v>
      </c>
      <c r="G675" s="257"/>
      <c r="H675" s="260">
        <v>1779</v>
      </c>
      <c r="I675" s="261"/>
      <c r="J675" s="257"/>
      <c r="K675" s="257"/>
      <c r="L675" s="262"/>
      <c r="M675" s="263"/>
      <c r="N675" s="264"/>
      <c r="O675" s="264"/>
      <c r="P675" s="264"/>
      <c r="Q675" s="264"/>
      <c r="R675" s="264"/>
      <c r="S675" s="264"/>
      <c r="T675" s="26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6" t="s">
        <v>203</v>
      </c>
      <c r="AU675" s="266" t="s">
        <v>82</v>
      </c>
      <c r="AV675" s="15" t="s">
        <v>208</v>
      </c>
      <c r="AW675" s="15" t="s">
        <v>34</v>
      </c>
      <c r="AX675" s="15" t="s">
        <v>80</v>
      </c>
      <c r="AY675" s="266" t="s">
        <v>190</v>
      </c>
    </row>
    <row r="676" spans="1:65" s="2" customFormat="1" ht="33" customHeight="1">
      <c r="A676" s="40"/>
      <c r="B676" s="41"/>
      <c r="C676" s="215" t="s">
        <v>822</v>
      </c>
      <c r="D676" s="215" t="s">
        <v>192</v>
      </c>
      <c r="E676" s="216" t="s">
        <v>823</v>
      </c>
      <c r="F676" s="217" t="s">
        <v>824</v>
      </c>
      <c r="G676" s="218" t="s">
        <v>710</v>
      </c>
      <c r="H676" s="219">
        <v>38</v>
      </c>
      <c r="I676" s="220"/>
      <c r="J676" s="221">
        <f>ROUND(I676*H676,2)</f>
        <v>0</v>
      </c>
      <c r="K676" s="217" t="s">
        <v>196</v>
      </c>
      <c r="L676" s="46"/>
      <c r="M676" s="222" t="s">
        <v>19</v>
      </c>
      <c r="N676" s="223" t="s">
        <v>43</v>
      </c>
      <c r="O676" s="86"/>
      <c r="P676" s="224">
        <f>O676*H676</f>
        <v>0</v>
      </c>
      <c r="Q676" s="224">
        <v>0.00061</v>
      </c>
      <c r="R676" s="224">
        <f>Q676*H676</f>
        <v>0.02318</v>
      </c>
      <c r="S676" s="224">
        <v>0</v>
      </c>
      <c r="T676" s="225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6" t="s">
        <v>208</v>
      </c>
      <c r="AT676" s="226" t="s">
        <v>192</v>
      </c>
      <c r="AU676" s="226" t="s">
        <v>82</v>
      </c>
      <c r="AY676" s="19" t="s">
        <v>190</v>
      </c>
      <c r="BE676" s="227">
        <f>IF(N676="základní",J676,0)</f>
        <v>0</v>
      </c>
      <c r="BF676" s="227">
        <f>IF(N676="snížená",J676,0)</f>
        <v>0</v>
      </c>
      <c r="BG676" s="227">
        <f>IF(N676="zákl. přenesená",J676,0)</f>
        <v>0</v>
      </c>
      <c r="BH676" s="227">
        <f>IF(N676="sníž. přenesená",J676,0)</f>
        <v>0</v>
      </c>
      <c r="BI676" s="227">
        <f>IF(N676="nulová",J676,0)</f>
        <v>0</v>
      </c>
      <c r="BJ676" s="19" t="s">
        <v>80</v>
      </c>
      <c r="BK676" s="227">
        <f>ROUND(I676*H676,2)</f>
        <v>0</v>
      </c>
      <c r="BL676" s="19" t="s">
        <v>208</v>
      </c>
      <c r="BM676" s="226" t="s">
        <v>825</v>
      </c>
    </row>
    <row r="677" spans="1:47" s="2" customFormat="1" ht="12">
      <c r="A677" s="40"/>
      <c r="B677" s="41"/>
      <c r="C677" s="42"/>
      <c r="D677" s="228" t="s">
        <v>199</v>
      </c>
      <c r="E677" s="42"/>
      <c r="F677" s="229" t="s">
        <v>826</v>
      </c>
      <c r="G677" s="42"/>
      <c r="H677" s="42"/>
      <c r="I677" s="230"/>
      <c r="J677" s="42"/>
      <c r="K677" s="42"/>
      <c r="L677" s="46"/>
      <c r="M677" s="231"/>
      <c r="N677" s="232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199</v>
      </c>
      <c r="AU677" s="19" t="s">
        <v>82</v>
      </c>
    </row>
    <row r="678" spans="1:47" s="2" customFormat="1" ht="12">
      <c r="A678" s="40"/>
      <c r="B678" s="41"/>
      <c r="C678" s="42"/>
      <c r="D678" s="233" t="s">
        <v>201</v>
      </c>
      <c r="E678" s="42"/>
      <c r="F678" s="234" t="s">
        <v>827</v>
      </c>
      <c r="G678" s="42"/>
      <c r="H678" s="42"/>
      <c r="I678" s="230"/>
      <c r="J678" s="42"/>
      <c r="K678" s="42"/>
      <c r="L678" s="46"/>
      <c r="M678" s="231"/>
      <c r="N678" s="232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201</v>
      </c>
      <c r="AU678" s="19" t="s">
        <v>82</v>
      </c>
    </row>
    <row r="679" spans="1:51" s="13" customFormat="1" ht="12">
      <c r="A679" s="13"/>
      <c r="B679" s="235"/>
      <c r="C679" s="236"/>
      <c r="D679" s="228" t="s">
        <v>203</v>
      </c>
      <c r="E679" s="237" t="s">
        <v>19</v>
      </c>
      <c r="F679" s="238" t="s">
        <v>772</v>
      </c>
      <c r="G679" s="236"/>
      <c r="H679" s="237" t="s">
        <v>19</v>
      </c>
      <c r="I679" s="239"/>
      <c r="J679" s="236"/>
      <c r="K679" s="236"/>
      <c r="L679" s="240"/>
      <c r="M679" s="241"/>
      <c r="N679" s="242"/>
      <c r="O679" s="242"/>
      <c r="P679" s="242"/>
      <c r="Q679" s="242"/>
      <c r="R679" s="242"/>
      <c r="S679" s="242"/>
      <c r="T679" s="24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4" t="s">
        <v>203</v>
      </c>
      <c r="AU679" s="244" t="s">
        <v>82</v>
      </c>
      <c r="AV679" s="13" t="s">
        <v>80</v>
      </c>
      <c r="AW679" s="13" t="s">
        <v>34</v>
      </c>
      <c r="AX679" s="13" t="s">
        <v>72</v>
      </c>
      <c r="AY679" s="244" t="s">
        <v>190</v>
      </c>
    </row>
    <row r="680" spans="1:51" s="14" customFormat="1" ht="12">
      <c r="A680" s="14"/>
      <c r="B680" s="245"/>
      <c r="C680" s="246"/>
      <c r="D680" s="228" t="s">
        <v>203</v>
      </c>
      <c r="E680" s="247" t="s">
        <v>19</v>
      </c>
      <c r="F680" s="248" t="s">
        <v>775</v>
      </c>
      <c r="G680" s="246"/>
      <c r="H680" s="249">
        <v>38</v>
      </c>
      <c r="I680" s="250"/>
      <c r="J680" s="246"/>
      <c r="K680" s="246"/>
      <c r="L680" s="251"/>
      <c r="M680" s="252"/>
      <c r="N680" s="253"/>
      <c r="O680" s="253"/>
      <c r="P680" s="253"/>
      <c r="Q680" s="253"/>
      <c r="R680" s="253"/>
      <c r="S680" s="253"/>
      <c r="T680" s="25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5" t="s">
        <v>203</v>
      </c>
      <c r="AU680" s="255" t="s">
        <v>82</v>
      </c>
      <c r="AV680" s="14" t="s">
        <v>82</v>
      </c>
      <c r="AW680" s="14" t="s">
        <v>34</v>
      </c>
      <c r="AX680" s="14" t="s">
        <v>72</v>
      </c>
      <c r="AY680" s="255" t="s">
        <v>190</v>
      </c>
    </row>
    <row r="681" spans="1:51" s="15" customFormat="1" ht="12">
      <c r="A681" s="15"/>
      <c r="B681" s="256"/>
      <c r="C681" s="257"/>
      <c r="D681" s="228" t="s">
        <v>203</v>
      </c>
      <c r="E681" s="258" t="s">
        <v>19</v>
      </c>
      <c r="F681" s="259" t="s">
        <v>207</v>
      </c>
      <c r="G681" s="257"/>
      <c r="H681" s="260">
        <v>38</v>
      </c>
      <c r="I681" s="261"/>
      <c r="J681" s="257"/>
      <c r="K681" s="257"/>
      <c r="L681" s="262"/>
      <c r="M681" s="263"/>
      <c r="N681" s="264"/>
      <c r="O681" s="264"/>
      <c r="P681" s="264"/>
      <c r="Q681" s="264"/>
      <c r="R681" s="264"/>
      <c r="S681" s="264"/>
      <c r="T681" s="26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66" t="s">
        <v>203</v>
      </c>
      <c r="AU681" s="266" t="s">
        <v>82</v>
      </c>
      <c r="AV681" s="15" t="s">
        <v>208</v>
      </c>
      <c r="AW681" s="15" t="s">
        <v>34</v>
      </c>
      <c r="AX681" s="15" t="s">
        <v>80</v>
      </c>
      <c r="AY681" s="266" t="s">
        <v>190</v>
      </c>
    </row>
    <row r="682" spans="1:65" s="2" customFormat="1" ht="24.15" customHeight="1">
      <c r="A682" s="40"/>
      <c r="B682" s="41"/>
      <c r="C682" s="215" t="s">
        <v>828</v>
      </c>
      <c r="D682" s="215" t="s">
        <v>192</v>
      </c>
      <c r="E682" s="216" t="s">
        <v>829</v>
      </c>
      <c r="F682" s="217" t="s">
        <v>830</v>
      </c>
      <c r="G682" s="218" t="s">
        <v>195</v>
      </c>
      <c r="H682" s="219">
        <v>0.7</v>
      </c>
      <c r="I682" s="220"/>
      <c r="J682" s="221">
        <f>ROUND(I682*H682,2)</f>
        <v>0</v>
      </c>
      <c r="K682" s="217" t="s">
        <v>196</v>
      </c>
      <c r="L682" s="46"/>
      <c r="M682" s="222" t="s">
        <v>19</v>
      </c>
      <c r="N682" s="223" t="s">
        <v>43</v>
      </c>
      <c r="O682" s="86"/>
      <c r="P682" s="224">
        <f>O682*H682</f>
        <v>0</v>
      </c>
      <c r="Q682" s="224">
        <v>0.00063</v>
      </c>
      <c r="R682" s="224">
        <f>Q682*H682</f>
        <v>0.000441</v>
      </c>
      <c r="S682" s="224">
        <v>0</v>
      </c>
      <c r="T682" s="225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6" t="s">
        <v>208</v>
      </c>
      <c r="AT682" s="226" t="s">
        <v>192</v>
      </c>
      <c r="AU682" s="226" t="s">
        <v>82</v>
      </c>
      <c r="AY682" s="19" t="s">
        <v>190</v>
      </c>
      <c r="BE682" s="227">
        <f>IF(N682="základní",J682,0)</f>
        <v>0</v>
      </c>
      <c r="BF682" s="227">
        <f>IF(N682="snížená",J682,0)</f>
        <v>0</v>
      </c>
      <c r="BG682" s="227">
        <f>IF(N682="zákl. přenesená",J682,0)</f>
        <v>0</v>
      </c>
      <c r="BH682" s="227">
        <f>IF(N682="sníž. přenesená",J682,0)</f>
        <v>0</v>
      </c>
      <c r="BI682" s="227">
        <f>IF(N682="nulová",J682,0)</f>
        <v>0</v>
      </c>
      <c r="BJ682" s="19" t="s">
        <v>80</v>
      </c>
      <c r="BK682" s="227">
        <f>ROUND(I682*H682,2)</f>
        <v>0</v>
      </c>
      <c r="BL682" s="19" t="s">
        <v>208</v>
      </c>
      <c r="BM682" s="226" t="s">
        <v>831</v>
      </c>
    </row>
    <row r="683" spans="1:47" s="2" customFormat="1" ht="12">
      <c r="A683" s="40"/>
      <c r="B683" s="41"/>
      <c r="C683" s="42"/>
      <c r="D683" s="228" t="s">
        <v>199</v>
      </c>
      <c r="E683" s="42"/>
      <c r="F683" s="229" t="s">
        <v>832</v>
      </c>
      <c r="G683" s="42"/>
      <c r="H683" s="42"/>
      <c r="I683" s="230"/>
      <c r="J683" s="42"/>
      <c r="K683" s="42"/>
      <c r="L683" s="46"/>
      <c r="M683" s="231"/>
      <c r="N683" s="232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199</v>
      </c>
      <c r="AU683" s="19" t="s">
        <v>82</v>
      </c>
    </row>
    <row r="684" spans="1:47" s="2" customFormat="1" ht="12">
      <c r="A684" s="40"/>
      <c r="B684" s="41"/>
      <c r="C684" s="42"/>
      <c r="D684" s="233" t="s">
        <v>201</v>
      </c>
      <c r="E684" s="42"/>
      <c r="F684" s="234" t="s">
        <v>833</v>
      </c>
      <c r="G684" s="42"/>
      <c r="H684" s="42"/>
      <c r="I684" s="230"/>
      <c r="J684" s="42"/>
      <c r="K684" s="42"/>
      <c r="L684" s="46"/>
      <c r="M684" s="231"/>
      <c r="N684" s="232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201</v>
      </c>
      <c r="AU684" s="19" t="s">
        <v>82</v>
      </c>
    </row>
    <row r="685" spans="1:51" s="13" customFormat="1" ht="12">
      <c r="A685" s="13"/>
      <c r="B685" s="235"/>
      <c r="C685" s="236"/>
      <c r="D685" s="228" t="s">
        <v>203</v>
      </c>
      <c r="E685" s="237" t="s">
        <v>19</v>
      </c>
      <c r="F685" s="238" t="s">
        <v>456</v>
      </c>
      <c r="G685" s="236"/>
      <c r="H685" s="237" t="s">
        <v>19</v>
      </c>
      <c r="I685" s="239"/>
      <c r="J685" s="236"/>
      <c r="K685" s="236"/>
      <c r="L685" s="240"/>
      <c r="M685" s="241"/>
      <c r="N685" s="242"/>
      <c r="O685" s="242"/>
      <c r="P685" s="242"/>
      <c r="Q685" s="242"/>
      <c r="R685" s="242"/>
      <c r="S685" s="242"/>
      <c r="T685" s="24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4" t="s">
        <v>203</v>
      </c>
      <c r="AU685" s="244" t="s">
        <v>82</v>
      </c>
      <c r="AV685" s="13" t="s">
        <v>80</v>
      </c>
      <c r="AW685" s="13" t="s">
        <v>34</v>
      </c>
      <c r="AX685" s="13" t="s">
        <v>72</v>
      </c>
      <c r="AY685" s="244" t="s">
        <v>190</v>
      </c>
    </row>
    <row r="686" spans="1:51" s="13" customFormat="1" ht="12">
      <c r="A686" s="13"/>
      <c r="B686" s="235"/>
      <c r="C686" s="236"/>
      <c r="D686" s="228" t="s">
        <v>203</v>
      </c>
      <c r="E686" s="237" t="s">
        <v>19</v>
      </c>
      <c r="F686" s="238" t="s">
        <v>834</v>
      </c>
      <c r="G686" s="236"/>
      <c r="H686" s="237" t="s">
        <v>19</v>
      </c>
      <c r="I686" s="239"/>
      <c r="J686" s="236"/>
      <c r="K686" s="236"/>
      <c r="L686" s="240"/>
      <c r="M686" s="241"/>
      <c r="N686" s="242"/>
      <c r="O686" s="242"/>
      <c r="P686" s="242"/>
      <c r="Q686" s="242"/>
      <c r="R686" s="242"/>
      <c r="S686" s="242"/>
      <c r="T686" s="24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4" t="s">
        <v>203</v>
      </c>
      <c r="AU686" s="244" t="s">
        <v>82</v>
      </c>
      <c r="AV686" s="13" t="s">
        <v>80</v>
      </c>
      <c r="AW686" s="13" t="s">
        <v>34</v>
      </c>
      <c r="AX686" s="13" t="s">
        <v>72</v>
      </c>
      <c r="AY686" s="244" t="s">
        <v>190</v>
      </c>
    </row>
    <row r="687" spans="1:51" s="14" customFormat="1" ht="12">
      <c r="A687" s="14"/>
      <c r="B687" s="245"/>
      <c r="C687" s="246"/>
      <c r="D687" s="228" t="s">
        <v>203</v>
      </c>
      <c r="E687" s="247" t="s">
        <v>19</v>
      </c>
      <c r="F687" s="248" t="s">
        <v>835</v>
      </c>
      <c r="G687" s="246"/>
      <c r="H687" s="249">
        <v>0.7</v>
      </c>
      <c r="I687" s="250"/>
      <c r="J687" s="246"/>
      <c r="K687" s="246"/>
      <c r="L687" s="251"/>
      <c r="M687" s="252"/>
      <c r="N687" s="253"/>
      <c r="O687" s="253"/>
      <c r="P687" s="253"/>
      <c r="Q687" s="253"/>
      <c r="R687" s="253"/>
      <c r="S687" s="253"/>
      <c r="T687" s="25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5" t="s">
        <v>203</v>
      </c>
      <c r="AU687" s="255" t="s">
        <v>82</v>
      </c>
      <c r="AV687" s="14" t="s">
        <v>82</v>
      </c>
      <c r="AW687" s="14" t="s">
        <v>34</v>
      </c>
      <c r="AX687" s="14" t="s">
        <v>72</v>
      </c>
      <c r="AY687" s="255" t="s">
        <v>190</v>
      </c>
    </row>
    <row r="688" spans="1:51" s="15" customFormat="1" ht="12">
      <c r="A688" s="15"/>
      <c r="B688" s="256"/>
      <c r="C688" s="257"/>
      <c r="D688" s="228" t="s">
        <v>203</v>
      </c>
      <c r="E688" s="258" t="s">
        <v>19</v>
      </c>
      <c r="F688" s="259" t="s">
        <v>207</v>
      </c>
      <c r="G688" s="257"/>
      <c r="H688" s="260">
        <v>0.7</v>
      </c>
      <c r="I688" s="261"/>
      <c r="J688" s="257"/>
      <c r="K688" s="257"/>
      <c r="L688" s="262"/>
      <c r="M688" s="263"/>
      <c r="N688" s="264"/>
      <c r="O688" s="264"/>
      <c r="P688" s="264"/>
      <c r="Q688" s="264"/>
      <c r="R688" s="264"/>
      <c r="S688" s="264"/>
      <c r="T688" s="26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66" t="s">
        <v>203</v>
      </c>
      <c r="AU688" s="266" t="s">
        <v>82</v>
      </c>
      <c r="AV688" s="15" t="s">
        <v>208</v>
      </c>
      <c r="AW688" s="15" t="s">
        <v>34</v>
      </c>
      <c r="AX688" s="15" t="s">
        <v>80</v>
      </c>
      <c r="AY688" s="266" t="s">
        <v>190</v>
      </c>
    </row>
    <row r="689" spans="1:65" s="2" customFormat="1" ht="24.15" customHeight="1">
      <c r="A689" s="40"/>
      <c r="B689" s="41"/>
      <c r="C689" s="215" t="s">
        <v>836</v>
      </c>
      <c r="D689" s="215" t="s">
        <v>192</v>
      </c>
      <c r="E689" s="216" t="s">
        <v>837</v>
      </c>
      <c r="F689" s="217" t="s">
        <v>838</v>
      </c>
      <c r="G689" s="218" t="s">
        <v>710</v>
      </c>
      <c r="H689" s="219">
        <v>2.5</v>
      </c>
      <c r="I689" s="220"/>
      <c r="J689" s="221">
        <f>ROUND(I689*H689,2)</f>
        <v>0</v>
      </c>
      <c r="K689" s="217" t="s">
        <v>196</v>
      </c>
      <c r="L689" s="46"/>
      <c r="M689" s="222" t="s">
        <v>19</v>
      </c>
      <c r="N689" s="223" t="s">
        <v>43</v>
      </c>
      <c r="O689" s="86"/>
      <c r="P689" s="224">
        <f>O689*H689</f>
        <v>0</v>
      </c>
      <c r="Q689" s="224">
        <v>1E-05</v>
      </c>
      <c r="R689" s="224">
        <f>Q689*H689</f>
        <v>2.5E-05</v>
      </c>
      <c r="S689" s="224">
        <v>0</v>
      </c>
      <c r="T689" s="225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6" t="s">
        <v>208</v>
      </c>
      <c r="AT689" s="226" t="s">
        <v>192</v>
      </c>
      <c r="AU689" s="226" t="s">
        <v>82</v>
      </c>
      <c r="AY689" s="19" t="s">
        <v>190</v>
      </c>
      <c r="BE689" s="227">
        <f>IF(N689="základní",J689,0)</f>
        <v>0</v>
      </c>
      <c r="BF689" s="227">
        <f>IF(N689="snížená",J689,0)</f>
        <v>0</v>
      </c>
      <c r="BG689" s="227">
        <f>IF(N689="zákl. přenesená",J689,0)</f>
        <v>0</v>
      </c>
      <c r="BH689" s="227">
        <f>IF(N689="sníž. přenesená",J689,0)</f>
        <v>0</v>
      </c>
      <c r="BI689" s="227">
        <f>IF(N689="nulová",J689,0)</f>
        <v>0</v>
      </c>
      <c r="BJ689" s="19" t="s">
        <v>80</v>
      </c>
      <c r="BK689" s="227">
        <f>ROUND(I689*H689,2)</f>
        <v>0</v>
      </c>
      <c r="BL689" s="19" t="s">
        <v>208</v>
      </c>
      <c r="BM689" s="226" t="s">
        <v>839</v>
      </c>
    </row>
    <row r="690" spans="1:47" s="2" customFormat="1" ht="12">
      <c r="A690" s="40"/>
      <c r="B690" s="41"/>
      <c r="C690" s="42"/>
      <c r="D690" s="228" t="s">
        <v>199</v>
      </c>
      <c r="E690" s="42"/>
      <c r="F690" s="229" t="s">
        <v>840</v>
      </c>
      <c r="G690" s="42"/>
      <c r="H690" s="42"/>
      <c r="I690" s="230"/>
      <c r="J690" s="42"/>
      <c r="K690" s="42"/>
      <c r="L690" s="46"/>
      <c r="M690" s="231"/>
      <c r="N690" s="232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199</v>
      </c>
      <c r="AU690" s="19" t="s">
        <v>82</v>
      </c>
    </row>
    <row r="691" spans="1:47" s="2" customFormat="1" ht="12">
      <c r="A691" s="40"/>
      <c r="B691" s="41"/>
      <c r="C691" s="42"/>
      <c r="D691" s="233" t="s">
        <v>201</v>
      </c>
      <c r="E691" s="42"/>
      <c r="F691" s="234" t="s">
        <v>841</v>
      </c>
      <c r="G691" s="42"/>
      <c r="H691" s="42"/>
      <c r="I691" s="230"/>
      <c r="J691" s="42"/>
      <c r="K691" s="42"/>
      <c r="L691" s="46"/>
      <c r="M691" s="231"/>
      <c r="N691" s="232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201</v>
      </c>
      <c r="AU691" s="19" t="s">
        <v>82</v>
      </c>
    </row>
    <row r="692" spans="1:51" s="13" customFormat="1" ht="12">
      <c r="A692" s="13"/>
      <c r="B692" s="235"/>
      <c r="C692" s="236"/>
      <c r="D692" s="228" t="s">
        <v>203</v>
      </c>
      <c r="E692" s="237" t="s">
        <v>19</v>
      </c>
      <c r="F692" s="238" t="s">
        <v>456</v>
      </c>
      <c r="G692" s="236"/>
      <c r="H692" s="237" t="s">
        <v>19</v>
      </c>
      <c r="I692" s="239"/>
      <c r="J692" s="236"/>
      <c r="K692" s="236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203</v>
      </c>
      <c r="AU692" s="244" t="s">
        <v>82</v>
      </c>
      <c r="AV692" s="13" t="s">
        <v>80</v>
      </c>
      <c r="AW692" s="13" t="s">
        <v>34</v>
      </c>
      <c r="AX692" s="13" t="s">
        <v>72</v>
      </c>
      <c r="AY692" s="244" t="s">
        <v>190</v>
      </c>
    </row>
    <row r="693" spans="1:51" s="13" customFormat="1" ht="12">
      <c r="A693" s="13"/>
      <c r="B693" s="235"/>
      <c r="C693" s="236"/>
      <c r="D693" s="228" t="s">
        <v>203</v>
      </c>
      <c r="E693" s="237" t="s">
        <v>19</v>
      </c>
      <c r="F693" s="238" t="s">
        <v>834</v>
      </c>
      <c r="G693" s="236"/>
      <c r="H693" s="237" t="s">
        <v>19</v>
      </c>
      <c r="I693" s="239"/>
      <c r="J693" s="236"/>
      <c r="K693" s="236"/>
      <c r="L693" s="240"/>
      <c r="M693" s="241"/>
      <c r="N693" s="242"/>
      <c r="O693" s="242"/>
      <c r="P693" s="242"/>
      <c r="Q693" s="242"/>
      <c r="R693" s="242"/>
      <c r="S693" s="242"/>
      <c r="T693" s="24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4" t="s">
        <v>203</v>
      </c>
      <c r="AU693" s="244" t="s">
        <v>82</v>
      </c>
      <c r="AV693" s="13" t="s">
        <v>80</v>
      </c>
      <c r="AW693" s="13" t="s">
        <v>34</v>
      </c>
      <c r="AX693" s="13" t="s">
        <v>72</v>
      </c>
      <c r="AY693" s="244" t="s">
        <v>190</v>
      </c>
    </row>
    <row r="694" spans="1:51" s="14" customFormat="1" ht="12">
      <c r="A694" s="14"/>
      <c r="B694" s="245"/>
      <c r="C694" s="246"/>
      <c r="D694" s="228" t="s">
        <v>203</v>
      </c>
      <c r="E694" s="247" t="s">
        <v>19</v>
      </c>
      <c r="F694" s="248" t="s">
        <v>842</v>
      </c>
      <c r="G694" s="246"/>
      <c r="H694" s="249">
        <v>2.5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5" t="s">
        <v>203</v>
      </c>
      <c r="AU694" s="255" t="s">
        <v>82</v>
      </c>
      <c r="AV694" s="14" t="s">
        <v>82</v>
      </c>
      <c r="AW694" s="14" t="s">
        <v>34</v>
      </c>
      <c r="AX694" s="14" t="s">
        <v>72</v>
      </c>
      <c r="AY694" s="255" t="s">
        <v>190</v>
      </c>
    </row>
    <row r="695" spans="1:51" s="15" customFormat="1" ht="12">
      <c r="A695" s="15"/>
      <c r="B695" s="256"/>
      <c r="C695" s="257"/>
      <c r="D695" s="228" t="s">
        <v>203</v>
      </c>
      <c r="E695" s="258" t="s">
        <v>19</v>
      </c>
      <c r="F695" s="259" t="s">
        <v>207</v>
      </c>
      <c r="G695" s="257"/>
      <c r="H695" s="260">
        <v>2.5</v>
      </c>
      <c r="I695" s="261"/>
      <c r="J695" s="257"/>
      <c r="K695" s="257"/>
      <c r="L695" s="262"/>
      <c r="M695" s="263"/>
      <c r="N695" s="264"/>
      <c r="O695" s="264"/>
      <c r="P695" s="264"/>
      <c r="Q695" s="264"/>
      <c r="R695" s="264"/>
      <c r="S695" s="264"/>
      <c r="T695" s="26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66" t="s">
        <v>203</v>
      </c>
      <c r="AU695" s="266" t="s">
        <v>82</v>
      </c>
      <c r="AV695" s="15" t="s">
        <v>208</v>
      </c>
      <c r="AW695" s="15" t="s">
        <v>34</v>
      </c>
      <c r="AX695" s="15" t="s">
        <v>80</v>
      </c>
      <c r="AY695" s="266" t="s">
        <v>190</v>
      </c>
    </row>
    <row r="696" spans="1:65" s="2" customFormat="1" ht="24.15" customHeight="1">
      <c r="A696" s="40"/>
      <c r="B696" s="41"/>
      <c r="C696" s="215" t="s">
        <v>843</v>
      </c>
      <c r="D696" s="215" t="s">
        <v>192</v>
      </c>
      <c r="E696" s="216" t="s">
        <v>844</v>
      </c>
      <c r="F696" s="217" t="s">
        <v>845</v>
      </c>
      <c r="G696" s="218" t="s">
        <v>710</v>
      </c>
      <c r="H696" s="219">
        <v>40</v>
      </c>
      <c r="I696" s="220"/>
      <c r="J696" s="221">
        <f>ROUND(I696*H696,2)</f>
        <v>0</v>
      </c>
      <c r="K696" s="217" t="s">
        <v>196</v>
      </c>
      <c r="L696" s="46"/>
      <c r="M696" s="222" t="s">
        <v>19</v>
      </c>
      <c r="N696" s="223" t="s">
        <v>43</v>
      </c>
      <c r="O696" s="86"/>
      <c r="P696" s="224">
        <f>O696*H696</f>
        <v>0</v>
      </c>
      <c r="Q696" s="224">
        <v>0</v>
      </c>
      <c r="R696" s="224">
        <f>Q696*H696</f>
        <v>0</v>
      </c>
      <c r="S696" s="224">
        <v>0.086</v>
      </c>
      <c r="T696" s="225">
        <f>S696*H696</f>
        <v>3.4399999999999995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6" t="s">
        <v>208</v>
      </c>
      <c r="AT696" s="226" t="s">
        <v>192</v>
      </c>
      <c r="AU696" s="226" t="s">
        <v>82</v>
      </c>
      <c r="AY696" s="19" t="s">
        <v>190</v>
      </c>
      <c r="BE696" s="227">
        <f>IF(N696="základní",J696,0)</f>
        <v>0</v>
      </c>
      <c r="BF696" s="227">
        <f>IF(N696="snížená",J696,0)</f>
        <v>0</v>
      </c>
      <c r="BG696" s="227">
        <f>IF(N696="zákl. přenesená",J696,0)</f>
        <v>0</v>
      </c>
      <c r="BH696" s="227">
        <f>IF(N696="sníž. přenesená",J696,0)</f>
        <v>0</v>
      </c>
      <c r="BI696" s="227">
        <f>IF(N696="nulová",J696,0)</f>
        <v>0</v>
      </c>
      <c r="BJ696" s="19" t="s">
        <v>80</v>
      </c>
      <c r="BK696" s="227">
        <f>ROUND(I696*H696,2)</f>
        <v>0</v>
      </c>
      <c r="BL696" s="19" t="s">
        <v>208</v>
      </c>
      <c r="BM696" s="226" t="s">
        <v>846</v>
      </c>
    </row>
    <row r="697" spans="1:47" s="2" customFormat="1" ht="12">
      <c r="A697" s="40"/>
      <c r="B697" s="41"/>
      <c r="C697" s="42"/>
      <c r="D697" s="228" t="s">
        <v>199</v>
      </c>
      <c r="E697" s="42"/>
      <c r="F697" s="229" t="s">
        <v>847</v>
      </c>
      <c r="G697" s="42"/>
      <c r="H697" s="42"/>
      <c r="I697" s="230"/>
      <c r="J697" s="42"/>
      <c r="K697" s="42"/>
      <c r="L697" s="46"/>
      <c r="M697" s="231"/>
      <c r="N697" s="232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199</v>
      </c>
      <c r="AU697" s="19" t="s">
        <v>82</v>
      </c>
    </row>
    <row r="698" spans="1:47" s="2" customFormat="1" ht="12">
      <c r="A698" s="40"/>
      <c r="B698" s="41"/>
      <c r="C698" s="42"/>
      <c r="D698" s="233" t="s">
        <v>201</v>
      </c>
      <c r="E698" s="42"/>
      <c r="F698" s="234" t="s">
        <v>848</v>
      </c>
      <c r="G698" s="42"/>
      <c r="H698" s="42"/>
      <c r="I698" s="230"/>
      <c r="J698" s="42"/>
      <c r="K698" s="42"/>
      <c r="L698" s="46"/>
      <c r="M698" s="231"/>
      <c r="N698" s="232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201</v>
      </c>
      <c r="AU698" s="19" t="s">
        <v>82</v>
      </c>
    </row>
    <row r="699" spans="1:51" s="13" customFormat="1" ht="12">
      <c r="A699" s="13"/>
      <c r="B699" s="235"/>
      <c r="C699" s="236"/>
      <c r="D699" s="228" t="s">
        <v>203</v>
      </c>
      <c r="E699" s="237" t="s">
        <v>19</v>
      </c>
      <c r="F699" s="238" t="s">
        <v>714</v>
      </c>
      <c r="G699" s="236"/>
      <c r="H699" s="237" t="s">
        <v>19</v>
      </c>
      <c r="I699" s="239"/>
      <c r="J699" s="236"/>
      <c r="K699" s="236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203</v>
      </c>
      <c r="AU699" s="244" t="s">
        <v>82</v>
      </c>
      <c r="AV699" s="13" t="s">
        <v>80</v>
      </c>
      <c r="AW699" s="13" t="s">
        <v>34</v>
      </c>
      <c r="AX699" s="13" t="s">
        <v>72</v>
      </c>
      <c r="AY699" s="244" t="s">
        <v>190</v>
      </c>
    </row>
    <row r="700" spans="1:51" s="13" customFormat="1" ht="12">
      <c r="A700" s="13"/>
      <c r="B700" s="235"/>
      <c r="C700" s="236"/>
      <c r="D700" s="228" t="s">
        <v>203</v>
      </c>
      <c r="E700" s="237" t="s">
        <v>19</v>
      </c>
      <c r="F700" s="238" t="s">
        <v>849</v>
      </c>
      <c r="G700" s="236"/>
      <c r="H700" s="237" t="s">
        <v>19</v>
      </c>
      <c r="I700" s="239"/>
      <c r="J700" s="236"/>
      <c r="K700" s="236"/>
      <c r="L700" s="240"/>
      <c r="M700" s="241"/>
      <c r="N700" s="242"/>
      <c r="O700" s="242"/>
      <c r="P700" s="242"/>
      <c r="Q700" s="242"/>
      <c r="R700" s="242"/>
      <c r="S700" s="242"/>
      <c r="T700" s="24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4" t="s">
        <v>203</v>
      </c>
      <c r="AU700" s="244" t="s">
        <v>82</v>
      </c>
      <c r="AV700" s="13" t="s">
        <v>80</v>
      </c>
      <c r="AW700" s="13" t="s">
        <v>34</v>
      </c>
      <c r="AX700" s="13" t="s">
        <v>72</v>
      </c>
      <c r="AY700" s="244" t="s">
        <v>190</v>
      </c>
    </row>
    <row r="701" spans="1:51" s="14" customFormat="1" ht="12">
      <c r="A701" s="14"/>
      <c r="B701" s="245"/>
      <c r="C701" s="246"/>
      <c r="D701" s="228" t="s">
        <v>203</v>
      </c>
      <c r="E701" s="247" t="s">
        <v>19</v>
      </c>
      <c r="F701" s="248" t="s">
        <v>850</v>
      </c>
      <c r="G701" s="246"/>
      <c r="H701" s="249">
        <v>40</v>
      </c>
      <c r="I701" s="250"/>
      <c r="J701" s="246"/>
      <c r="K701" s="246"/>
      <c r="L701" s="251"/>
      <c r="M701" s="252"/>
      <c r="N701" s="253"/>
      <c r="O701" s="253"/>
      <c r="P701" s="253"/>
      <c r="Q701" s="253"/>
      <c r="R701" s="253"/>
      <c r="S701" s="253"/>
      <c r="T701" s="25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5" t="s">
        <v>203</v>
      </c>
      <c r="AU701" s="255" t="s">
        <v>82</v>
      </c>
      <c r="AV701" s="14" t="s">
        <v>82</v>
      </c>
      <c r="AW701" s="14" t="s">
        <v>34</v>
      </c>
      <c r="AX701" s="14" t="s">
        <v>72</v>
      </c>
      <c r="AY701" s="255" t="s">
        <v>190</v>
      </c>
    </row>
    <row r="702" spans="1:51" s="15" customFormat="1" ht="12">
      <c r="A702" s="15"/>
      <c r="B702" s="256"/>
      <c r="C702" s="257"/>
      <c r="D702" s="228" t="s">
        <v>203</v>
      </c>
      <c r="E702" s="258" t="s">
        <v>19</v>
      </c>
      <c r="F702" s="259" t="s">
        <v>207</v>
      </c>
      <c r="G702" s="257"/>
      <c r="H702" s="260">
        <v>40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203</v>
      </c>
      <c r="AU702" s="266" t="s">
        <v>82</v>
      </c>
      <c r="AV702" s="15" t="s">
        <v>208</v>
      </c>
      <c r="AW702" s="15" t="s">
        <v>34</v>
      </c>
      <c r="AX702" s="15" t="s">
        <v>80</v>
      </c>
      <c r="AY702" s="266" t="s">
        <v>190</v>
      </c>
    </row>
    <row r="703" spans="1:65" s="2" customFormat="1" ht="24.15" customHeight="1">
      <c r="A703" s="40"/>
      <c r="B703" s="41"/>
      <c r="C703" s="215" t="s">
        <v>851</v>
      </c>
      <c r="D703" s="215" t="s">
        <v>192</v>
      </c>
      <c r="E703" s="216" t="s">
        <v>852</v>
      </c>
      <c r="F703" s="217" t="s">
        <v>853</v>
      </c>
      <c r="G703" s="218" t="s">
        <v>710</v>
      </c>
      <c r="H703" s="219">
        <v>7</v>
      </c>
      <c r="I703" s="220"/>
      <c r="J703" s="221">
        <f>ROUND(I703*H703,2)</f>
        <v>0</v>
      </c>
      <c r="K703" s="217" t="s">
        <v>196</v>
      </c>
      <c r="L703" s="46"/>
      <c r="M703" s="222" t="s">
        <v>19</v>
      </c>
      <c r="N703" s="223" t="s">
        <v>43</v>
      </c>
      <c r="O703" s="86"/>
      <c r="P703" s="224">
        <f>O703*H703</f>
        <v>0</v>
      </c>
      <c r="Q703" s="224">
        <v>0</v>
      </c>
      <c r="R703" s="224">
        <f>Q703*H703</f>
        <v>0</v>
      </c>
      <c r="S703" s="224">
        <v>0.065</v>
      </c>
      <c r="T703" s="225">
        <f>S703*H703</f>
        <v>0.455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6" t="s">
        <v>208</v>
      </c>
      <c r="AT703" s="226" t="s">
        <v>192</v>
      </c>
      <c r="AU703" s="226" t="s">
        <v>82</v>
      </c>
      <c r="AY703" s="19" t="s">
        <v>190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19" t="s">
        <v>80</v>
      </c>
      <c r="BK703" s="227">
        <f>ROUND(I703*H703,2)</f>
        <v>0</v>
      </c>
      <c r="BL703" s="19" t="s">
        <v>208</v>
      </c>
      <c r="BM703" s="226" t="s">
        <v>854</v>
      </c>
    </row>
    <row r="704" spans="1:47" s="2" customFormat="1" ht="12">
      <c r="A704" s="40"/>
      <c r="B704" s="41"/>
      <c r="C704" s="42"/>
      <c r="D704" s="228" t="s">
        <v>199</v>
      </c>
      <c r="E704" s="42"/>
      <c r="F704" s="229" t="s">
        <v>855</v>
      </c>
      <c r="G704" s="42"/>
      <c r="H704" s="42"/>
      <c r="I704" s="230"/>
      <c r="J704" s="42"/>
      <c r="K704" s="42"/>
      <c r="L704" s="46"/>
      <c r="M704" s="231"/>
      <c r="N704" s="232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199</v>
      </c>
      <c r="AU704" s="19" t="s">
        <v>82</v>
      </c>
    </row>
    <row r="705" spans="1:47" s="2" customFormat="1" ht="12">
      <c r="A705" s="40"/>
      <c r="B705" s="41"/>
      <c r="C705" s="42"/>
      <c r="D705" s="233" t="s">
        <v>201</v>
      </c>
      <c r="E705" s="42"/>
      <c r="F705" s="234" t="s">
        <v>856</v>
      </c>
      <c r="G705" s="42"/>
      <c r="H705" s="42"/>
      <c r="I705" s="230"/>
      <c r="J705" s="42"/>
      <c r="K705" s="42"/>
      <c r="L705" s="46"/>
      <c r="M705" s="231"/>
      <c r="N705" s="232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201</v>
      </c>
      <c r="AU705" s="19" t="s">
        <v>82</v>
      </c>
    </row>
    <row r="706" spans="1:51" s="13" customFormat="1" ht="12">
      <c r="A706" s="13"/>
      <c r="B706" s="235"/>
      <c r="C706" s="236"/>
      <c r="D706" s="228" t="s">
        <v>203</v>
      </c>
      <c r="E706" s="237" t="s">
        <v>19</v>
      </c>
      <c r="F706" s="238" t="s">
        <v>714</v>
      </c>
      <c r="G706" s="236"/>
      <c r="H706" s="237" t="s">
        <v>19</v>
      </c>
      <c r="I706" s="239"/>
      <c r="J706" s="236"/>
      <c r="K706" s="236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203</v>
      </c>
      <c r="AU706" s="244" t="s">
        <v>82</v>
      </c>
      <c r="AV706" s="13" t="s">
        <v>80</v>
      </c>
      <c r="AW706" s="13" t="s">
        <v>34</v>
      </c>
      <c r="AX706" s="13" t="s">
        <v>72</v>
      </c>
      <c r="AY706" s="244" t="s">
        <v>190</v>
      </c>
    </row>
    <row r="707" spans="1:51" s="13" customFormat="1" ht="12">
      <c r="A707" s="13"/>
      <c r="B707" s="235"/>
      <c r="C707" s="236"/>
      <c r="D707" s="228" t="s">
        <v>203</v>
      </c>
      <c r="E707" s="237" t="s">
        <v>19</v>
      </c>
      <c r="F707" s="238" t="s">
        <v>857</v>
      </c>
      <c r="G707" s="236"/>
      <c r="H707" s="237" t="s">
        <v>19</v>
      </c>
      <c r="I707" s="239"/>
      <c r="J707" s="236"/>
      <c r="K707" s="236"/>
      <c r="L707" s="240"/>
      <c r="M707" s="241"/>
      <c r="N707" s="242"/>
      <c r="O707" s="242"/>
      <c r="P707" s="242"/>
      <c r="Q707" s="242"/>
      <c r="R707" s="242"/>
      <c r="S707" s="242"/>
      <c r="T707" s="24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4" t="s">
        <v>203</v>
      </c>
      <c r="AU707" s="244" t="s">
        <v>82</v>
      </c>
      <c r="AV707" s="13" t="s">
        <v>80</v>
      </c>
      <c r="AW707" s="13" t="s">
        <v>34</v>
      </c>
      <c r="AX707" s="13" t="s">
        <v>72</v>
      </c>
      <c r="AY707" s="244" t="s">
        <v>190</v>
      </c>
    </row>
    <row r="708" spans="1:51" s="14" customFormat="1" ht="12">
      <c r="A708" s="14"/>
      <c r="B708" s="245"/>
      <c r="C708" s="246"/>
      <c r="D708" s="228" t="s">
        <v>203</v>
      </c>
      <c r="E708" s="247" t="s">
        <v>19</v>
      </c>
      <c r="F708" s="248" t="s">
        <v>206</v>
      </c>
      <c r="G708" s="246"/>
      <c r="H708" s="249">
        <v>7</v>
      </c>
      <c r="I708" s="250"/>
      <c r="J708" s="246"/>
      <c r="K708" s="246"/>
      <c r="L708" s="251"/>
      <c r="M708" s="252"/>
      <c r="N708" s="253"/>
      <c r="O708" s="253"/>
      <c r="P708" s="253"/>
      <c r="Q708" s="253"/>
      <c r="R708" s="253"/>
      <c r="S708" s="253"/>
      <c r="T708" s="25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5" t="s">
        <v>203</v>
      </c>
      <c r="AU708" s="255" t="s">
        <v>82</v>
      </c>
      <c r="AV708" s="14" t="s">
        <v>82</v>
      </c>
      <c r="AW708" s="14" t="s">
        <v>34</v>
      </c>
      <c r="AX708" s="14" t="s">
        <v>72</v>
      </c>
      <c r="AY708" s="255" t="s">
        <v>190</v>
      </c>
    </row>
    <row r="709" spans="1:51" s="15" customFormat="1" ht="12">
      <c r="A709" s="15"/>
      <c r="B709" s="256"/>
      <c r="C709" s="257"/>
      <c r="D709" s="228" t="s">
        <v>203</v>
      </c>
      <c r="E709" s="258" t="s">
        <v>19</v>
      </c>
      <c r="F709" s="259" t="s">
        <v>207</v>
      </c>
      <c r="G709" s="257"/>
      <c r="H709" s="260">
        <v>7</v>
      </c>
      <c r="I709" s="261"/>
      <c r="J709" s="257"/>
      <c r="K709" s="257"/>
      <c r="L709" s="262"/>
      <c r="M709" s="263"/>
      <c r="N709" s="264"/>
      <c r="O709" s="264"/>
      <c r="P709" s="264"/>
      <c r="Q709" s="264"/>
      <c r="R709" s="264"/>
      <c r="S709" s="264"/>
      <c r="T709" s="26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6" t="s">
        <v>203</v>
      </c>
      <c r="AU709" s="266" t="s">
        <v>82</v>
      </c>
      <c r="AV709" s="15" t="s">
        <v>208</v>
      </c>
      <c r="AW709" s="15" t="s">
        <v>34</v>
      </c>
      <c r="AX709" s="15" t="s">
        <v>80</v>
      </c>
      <c r="AY709" s="266" t="s">
        <v>190</v>
      </c>
    </row>
    <row r="710" spans="1:65" s="2" customFormat="1" ht="24.15" customHeight="1">
      <c r="A710" s="40"/>
      <c r="B710" s="41"/>
      <c r="C710" s="215" t="s">
        <v>858</v>
      </c>
      <c r="D710" s="215" t="s">
        <v>192</v>
      </c>
      <c r="E710" s="216" t="s">
        <v>859</v>
      </c>
      <c r="F710" s="217" t="s">
        <v>860</v>
      </c>
      <c r="G710" s="218" t="s">
        <v>710</v>
      </c>
      <c r="H710" s="219">
        <v>2.5</v>
      </c>
      <c r="I710" s="220"/>
      <c r="J710" s="221">
        <f>ROUND(I710*H710,2)</f>
        <v>0</v>
      </c>
      <c r="K710" s="217" t="s">
        <v>196</v>
      </c>
      <c r="L710" s="46"/>
      <c r="M710" s="222" t="s">
        <v>19</v>
      </c>
      <c r="N710" s="223" t="s">
        <v>43</v>
      </c>
      <c r="O710" s="86"/>
      <c r="P710" s="224">
        <f>O710*H710</f>
        <v>0</v>
      </c>
      <c r="Q710" s="224">
        <v>0.00149</v>
      </c>
      <c r="R710" s="224">
        <f>Q710*H710</f>
        <v>0.003725</v>
      </c>
      <c r="S710" s="224">
        <v>0</v>
      </c>
      <c r="T710" s="225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6" t="s">
        <v>208</v>
      </c>
      <c r="AT710" s="226" t="s">
        <v>192</v>
      </c>
      <c r="AU710" s="226" t="s">
        <v>82</v>
      </c>
      <c r="AY710" s="19" t="s">
        <v>190</v>
      </c>
      <c r="BE710" s="227">
        <f>IF(N710="základní",J710,0)</f>
        <v>0</v>
      </c>
      <c r="BF710" s="227">
        <f>IF(N710="snížená",J710,0)</f>
        <v>0</v>
      </c>
      <c r="BG710" s="227">
        <f>IF(N710="zákl. přenesená",J710,0)</f>
        <v>0</v>
      </c>
      <c r="BH710" s="227">
        <f>IF(N710="sníž. přenesená",J710,0)</f>
        <v>0</v>
      </c>
      <c r="BI710" s="227">
        <f>IF(N710="nulová",J710,0)</f>
        <v>0</v>
      </c>
      <c r="BJ710" s="19" t="s">
        <v>80</v>
      </c>
      <c r="BK710" s="227">
        <f>ROUND(I710*H710,2)</f>
        <v>0</v>
      </c>
      <c r="BL710" s="19" t="s">
        <v>208</v>
      </c>
      <c r="BM710" s="226" t="s">
        <v>861</v>
      </c>
    </row>
    <row r="711" spans="1:47" s="2" customFormat="1" ht="12">
      <c r="A711" s="40"/>
      <c r="B711" s="41"/>
      <c r="C711" s="42"/>
      <c r="D711" s="228" t="s">
        <v>199</v>
      </c>
      <c r="E711" s="42"/>
      <c r="F711" s="229" t="s">
        <v>862</v>
      </c>
      <c r="G711" s="42"/>
      <c r="H711" s="42"/>
      <c r="I711" s="230"/>
      <c r="J711" s="42"/>
      <c r="K711" s="42"/>
      <c r="L711" s="46"/>
      <c r="M711" s="231"/>
      <c r="N711" s="232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199</v>
      </c>
      <c r="AU711" s="19" t="s">
        <v>82</v>
      </c>
    </row>
    <row r="712" spans="1:47" s="2" customFormat="1" ht="12">
      <c r="A712" s="40"/>
      <c r="B712" s="41"/>
      <c r="C712" s="42"/>
      <c r="D712" s="233" t="s">
        <v>201</v>
      </c>
      <c r="E712" s="42"/>
      <c r="F712" s="234" t="s">
        <v>863</v>
      </c>
      <c r="G712" s="42"/>
      <c r="H712" s="42"/>
      <c r="I712" s="230"/>
      <c r="J712" s="42"/>
      <c r="K712" s="42"/>
      <c r="L712" s="46"/>
      <c r="M712" s="231"/>
      <c r="N712" s="232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201</v>
      </c>
      <c r="AU712" s="19" t="s">
        <v>82</v>
      </c>
    </row>
    <row r="713" spans="1:51" s="13" customFormat="1" ht="12">
      <c r="A713" s="13"/>
      <c r="B713" s="235"/>
      <c r="C713" s="236"/>
      <c r="D713" s="228" t="s">
        <v>203</v>
      </c>
      <c r="E713" s="237" t="s">
        <v>19</v>
      </c>
      <c r="F713" s="238" t="s">
        <v>456</v>
      </c>
      <c r="G713" s="236"/>
      <c r="H713" s="237" t="s">
        <v>19</v>
      </c>
      <c r="I713" s="239"/>
      <c r="J713" s="236"/>
      <c r="K713" s="236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203</v>
      </c>
      <c r="AU713" s="244" t="s">
        <v>82</v>
      </c>
      <c r="AV713" s="13" t="s">
        <v>80</v>
      </c>
      <c r="AW713" s="13" t="s">
        <v>34</v>
      </c>
      <c r="AX713" s="13" t="s">
        <v>72</v>
      </c>
      <c r="AY713" s="244" t="s">
        <v>190</v>
      </c>
    </row>
    <row r="714" spans="1:51" s="13" customFormat="1" ht="12">
      <c r="A714" s="13"/>
      <c r="B714" s="235"/>
      <c r="C714" s="236"/>
      <c r="D714" s="228" t="s">
        <v>203</v>
      </c>
      <c r="E714" s="237" t="s">
        <v>19</v>
      </c>
      <c r="F714" s="238" t="s">
        <v>834</v>
      </c>
      <c r="G714" s="236"/>
      <c r="H714" s="237" t="s">
        <v>19</v>
      </c>
      <c r="I714" s="239"/>
      <c r="J714" s="236"/>
      <c r="K714" s="236"/>
      <c r="L714" s="240"/>
      <c r="M714" s="241"/>
      <c r="N714" s="242"/>
      <c r="O714" s="242"/>
      <c r="P714" s="242"/>
      <c r="Q714" s="242"/>
      <c r="R714" s="242"/>
      <c r="S714" s="242"/>
      <c r="T714" s="24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4" t="s">
        <v>203</v>
      </c>
      <c r="AU714" s="244" t="s">
        <v>82</v>
      </c>
      <c r="AV714" s="13" t="s">
        <v>80</v>
      </c>
      <c r="AW714" s="13" t="s">
        <v>34</v>
      </c>
      <c r="AX714" s="13" t="s">
        <v>72</v>
      </c>
      <c r="AY714" s="244" t="s">
        <v>190</v>
      </c>
    </row>
    <row r="715" spans="1:51" s="14" customFormat="1" ht="12">
      <c r="A715" s="14"/>
      <c r="B715" s="245"/>
      <c r="C715" s="246"/>
      <c r="D715" s="228" t="s">
        <v>203</v>
      </c>
      <c r="E715" s="247" t="s">
        <v>19</v>
      </c>
      <c r="F715" s="248" t="s">
        <v>842</v>
      </c>
      <c r="G715" s="246"/>
      <c r="H715" s="249">
        <v>2.5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5" t="s">
        <v>203</v>
      </c>
      <c r="AU715" s="255" t="s">
        <v>82</v>
      </c>
      <c r="AV715" s="14" t="s">
        <v>82</v>
      </c>
      <c r="AW715" s="14" t="s">
        <v>34</v>
      </c>
      <c r="AX715" s="14" t="s">
        <v>72</v>
      </c>
      <c r="AY715" s="255" t="s">
        <v>190</v>
      </c>
    </row>
    <row r="716" spans="1:51" s="15" customFormat="1" ht="12">
      <c r="A716" s="15"/>
      <c r="B716" s="256"/>
      <c r="C716" s="257"/>
      <c r="D716" s="228" t="s">
        <v>203</v>
      </c>
      <c r="E716" s="258" t="s">
        <v>19</v>
      </c>
      <c r="F716" s="259" t="s">
        <v>207</v>
      </c>
      <c r="G716" s="257"/>
      <c r="H716" s="260">
        <v>2.5</v>
      </c>
      <c r="I716" s="261"/>
      <c r="J716" s="257"/>
      <c r="K716" s="257"/>
      <c r="L716" s="262"/>
      <c r="M716" s="263"/>
      <c r="N716" s="264"/>
      <c r="O716" s="264"/>
      <c r="P716" s="264"/>
      <c r="Q716" s="264"/>
      <c r="R716" s="264"/>
      <c r="S716" s="264"/>
      <c r="T716" s="26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6" t="s">
        <v>203</v>
      </c>
      <c r="AU716" s="266" t="s">
        <v>82</v>
      </c>
      <c r="AV716" s="15" t="s">
        <v>208</v>
      </c>
      <c r="AW716" s="15" t="s">
        <v>34</v>
      </c>
      <c r="AX716" s="15" t="s">
        <v>80</v>
      </c>
      <c r="AY716" s="266" t="s">
        <v>190</v>
      </c>
    </row>
    <row r="717" spans="1:65" s="2" customFormat="1" ht="16.5" customHeight="1">
      <c r="A717" s="40"/>
      <c r="B717" s="41"/>
      <c r="C717" s="215" t="s">
        <v>864</v>
      </c>
      <c r="D717" s="215" t="s">
        <v>192</v>
      </c>
      <c r="E717" s="216" t="s">
        <v>865</v>
      </c>
      <c r="F717" s="217" t="s">
        <v>866</v>
      </c>
      <c r="G717" s="218" t="s">
        <v>211</v>
      </c>
      <c r="H717" s="219">
        <v>26</v>
      </c>
      <c r="I717" s="220"/>
      <c r="J717" s="221">
        <f>ROUND(I717*H717,2)</f>
        <v>0</v>
      </c>
      <c r="K717" s="217" t="s">
        <v>196</v>
      </c>
      <c r="L717" s="46"/>
      <c r="M717" s="222" t="s">
        <v>19</v>
      </c>
      <c r="N717" s="223" t="s">
        <v>43</v>
      </c>
      <c r="O717" s="86"/>
      <c r="P717" s="224">
        <f>O717*H717</f>
        <v>0</v>
      </c>
      <c r="Q717" s="224">
        <v>8E-05</v>
      </c>
      <c r="R717" s="224">
        <f>Q717*H717</f>
        <v>0.0020800000000000003</v>
      </c>
      <c r="S717" s="224">
        <v>0</v>
      </c>
      <c r="T717" s="225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6" t="s">
        <v>208</v>
      </c>
      <c r="AT717" s="226" t="s">
        <v>192</v>
      </c>
      <c r="AU717" s="226" t="s">
        <v>82</v>
      </c>
      <c r="AY717" s="19" t="s">
        <v>190</v>
      </c>
      <c r="BE717" s="227">
        <f>IF(N717="základní",J717,0)</f>
        <v>0</v>
      </c>
      <c r="BF717" s="227">
        <f>IF(N717="snížená",J717,0)</f>
        <v>0</v>
      </c>
      <c r="BG717" s="227">
        <f>IF(N717="zákl. přenesená",J717,0)</f>
        <v>0</v>
      </c>
      <c r="BH717" s="227">
        <f>IF(N717="sníž. přenesená",J717,0)</f>
        <v>0</v>
      </c>
      <c r="BI717" s="227">
        <f>IF(N717="nulová",J717,0)</f>
        <v>0</v>
      </c>
      <c r="BJ717" s="19" t="s">
        <v>80</v>
      </c>
      <c r="BK717" s="227">
        <f>ROUND(I717*H717,2)</f>
        <v>0</v>
      </c>
      <c r="BL717" s="19" t="s">
        <v>208</v>
      </c>
      <c r="BM717" s="226" t="s">
        <v>867</v>
      </c>
    </row>
    <row r="718" spans="1:47" s="2" customFormat="1" ht="12">
      <c r="A718" s="40"/>
      <c r="B718" s="41"/>
      <c r="C718" s="42"/>
      <c r="D718" s="228" t="s">
        <v>199</v>
      </c>
      <c r="E718" s="42"/>
      <c r="F718" s="229" t="s">
        <v>868</v>
      </c>
      <c r="G718" s="42"/>
      <c r="H718" s="42"/>
      <c r="I718" s="230"/>
      <c r="J718" s="42"/>
      <c r="K718" s="42"/>
      <c r="L718" s="46"/>
      <c r="M718" s="231"/>
      <c r="N718" s="232"/>
      <c r="O718" s="86"/>
      <c r="P718" s="86"/>
      <c r="Q718" s="86"/>
      <c r="R718" s="86"/>
      <c r="S718" s="86"/>
      <c r="T718" s="87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9" t="s">
        <v>199</v>
      </c>
      <c r="AU718" s="19" t="s">
        <v>82</v>
      </c>
    </row>
    <row r="719" spans="1:47" s="2" customFormat="1" ht="12">
      <c r="A719" s="40"/>
      <c r="B719" s="41"/>
      <c r="C719" s="42"/>
      <c r="D719" s="233" t="s">
        <v>201</v>
      </c>
      <c r="E719" s="42"/>
      <c r="F719" s="234" t="s">
        <v>869</v>
      </c>
      <c r="G719" s="42"/>
      <c r="H719" s="42"/>
      <c r="I719" s="230"/>
      <c r="J719" s="42"/>
      <c r="K719" s="42"/>
      <c r="L719" s="46"/>
      <c r="M719" s="231"/>
      <c r="N719" s="232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201</v>
      </c>
      <c r="AU719" s="19" t="s">
        <v>82</v>
      </c>
    </row>
    <row r="720" spans="1:51" s="13" customFormat="1" ht="12">
      <c r="A720" s="13"/>
      <c r="B720" s="235"/>
      <c r="C720" s="236"/>
      <c r="D720" s="228" t="s">
        <v>203</v>
      </c>
      <c r="E720" s="237" t="s">
        <v>19</v>
      </c>
      <c r="F720" s="238" t="s">
        <v>518</v>
      </c>
      <c r="G720" s="236"/>
      <c r="H720" s="237" t="s">
        <v>19</v>
      </c>
      <c r="I720" s="239"/>
      <c r="J720" s="236"/>
      <c r="K720" s="236"/>
      <c r="L720" s="240"/>
      <c r="M720" s="241"/>
      <c r="N720" s="242"/>
      <c r="O720" s="242"/>
      <c r="P720" s="242"/>
      <c r="Q720" s="242"/>
      <c r="R720" s="242"/>
      <c r="S720" s="242"/>
      <c r="T720" s="24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4" t="s">
        <v>203</v>
      </c>
      <c r="AU720" s="244" t="s">
        <v>82</v>
      </c>
      <c r="AV720" s="13" t="s">
        <v>80</v>
      </c>
      <c r="AW720" s="13" t="s">
        <v>34</v>
      </c>
      <c r="AX720" s="13" t="s">
        <v>72</v>
      </c>
      <c r="AY720" s="244" t="s">
        <v>190</v>
      </c>
    </row>
    <row r="721" spans="1:51" s="13" customFormat="1" ht="12">
      <c r="A721" s="13"/>
      <c r="B721" s="235"/>
      <c r="C721" s="236"/>
      <c r="D721" s="228" t="s">
        <v>203</v>
      </c>
      <c r="E721" s="237" t="s">
        <v>19</v>
      </c>
      <c r="F721" s="238" t="s">
        <v>870</v>
      </c>
      <c r="G721" s="236"/>
      <c r="H721" s="237" t="s">
        <v>19</v>
      </c>
      <c r="I721" s="239"/>
      <c r="J721" s="236"/>
      <c r="K721" s="236"/>
      <c r="L721" s="240"/>
      <c r="M721" s="241"/>
      <c r="N721" s="242"/>
      <c r="O721" s="242"/>
      <c r="P721" s="242"/>
      <c r="Q721" s="242"/>
      <c r="R721" s="242"/>
      <c r="S721" s="242"/>
      <c r="T721" s="24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4" t="s">
        <v>203</v>
      </c>
      <c r="AU721" s="244" t="s">
        <v>82</v>
      </c>
      <c r="AV721" s="13" t="s">
        <v>80</v>
      </c>
      <c r="AW721" s="13" t="s">
        <v>34</v>
      </c>
      <c r="AX721" s="13" t="s">
        <v>72</v>
      </c>
      <c r="AY721" s="244" t="s">
        <v>190</v>
      </c>
    </row>
    <row r="722" spans="1:51" s="14" customFormat="1" ht="12">
      <c r="A722" s="14"/>
      <c r="B722" s="245"/>
      <c r="C722" s="246"/>
      <c r="D722" s="228" t="s">
        <v>203</v>
      </c>
      <c r="E722" s="247" t="s">
        <v>19</v>
      </c>
      <c r="F722" s="248" t="s">
        <v>251</v>
      </c>
      <c r="G722" s="246"/>
      <c r="H722" s="249">
        <v>26</v>
      </c>
      <c r="I722" s="250"/>
      <c r="J722" s="246"/>
      <c r="K722" s="246"/>
      <c r="L722" s="251"/>
      <c r="M722" s="252"/>
      <c r="N722" s="253"/>
      <c r="O722" s="253"/>
      <c r="P722" s="253"/>
      <c r="Q722" s="253"/>
      <c r="R722" s="253"/>
      <c r="S722" s="253"/>
      <c r="T722" s="25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5" t="s">
        <v>203</v>
      </c>
      <c r="AU722" s="255" t="s">
        <v>82</v>
      </c>
      <c r="AV722" s="14" t="s">
        <v>82</v>
      </c>
      <c r="AW722" s="14" t="s">
        <v>34</v>
      </c>
      <c r="AX722" s="14" t="s">
        <v>72</v>
      </c>
      <c r="AY722" s="255" t="s">
        <v>190</v>
      </c>
    </row>
    <row r="723" spans="1:51" s="15" customFormat="1" ht="12">
      <c r="A723" s="15"/>
      <c r="B723" s="256"/>
      <c r="C723" s="257"/>
      <c r="D723" s="228" t="s">
        <v>203</v>
      </c>
      <c r="E723" s="258" t="s">
        <v>19</v>
      </c>
      <c r="F723" s="259" t="s">
        <v>207</v>
      </c>
      <c r="G723" s="257"/>
      <c r="H723" s="260">
        <v>26</v>
      </c>
      <c r="I723" s="261"/>
      <c r="J723" s="257"/>
      <c r="K723" s="257"/>
      <c r="L723" s="262"/>
      <c r="M723" s="263"/>
      <c r="N723" s="264"/>
      <c r="O723" s="264"/>
      <c r="P723" s="264"/>
      <c r="Q723" s="264"/>
      <c r="R723" s="264"/>
      <c r="S723" s="264"/>
      <c r="T723" s="26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66" t="s">
        <v>203</v>
      </c>
      <c r="AU723" s="266" t="s">
        <v>82</v>
      </c>
      <c r="AV723" s="15" t="s">
        <v>208</v>
      </c>
      <c r="AW723" s="15" t="s">
        <v>34</v>
      </c>
      <c r="AX723" s="15" t="s">
        <v>80</v>
      </c>
      <c r="AY723" s="266" t="s">
        <v>190</v>
      </c>
    </row>
    <row r="724" spans="1:65" s="2" customFormat="1" ht="16.5" customHeight="1">
      <c r="A724" s="40"/>
      <c r="B724" s="41"/>
      <c r="C724" s="268" t="s">
        <v>871</v>
      </c>
      <c r="D724" s="268" t="s">
        <v>411</v>
      </c>
      <c r="E724" s="269" t="s">
        <v>872</v>
      </c>
      <c r="F724" s="270" t="s">
        <v>873</v>
      </c>
      <c r="G724" s="271" t="s">
        <v>211</v>
      </c>
      <c r="H724" s="272">
        <v>26</v>
      </c>
      <c r="I724" s="273"/>
      <c r="J724" s="274">
        <f>ROUND(I724*H724,2)</f>
        <v>0</v>
      </c>
      <c r="K724" s="270" t="s">
        <v>19</v>
      </c>
      <c r="L724" s="275"/>
      <c r="M724" s="276" t="s">
        <v>19</v>
      </c>
      <c r="N724" s="277" t="s">
        <v>43</v>
      </c>
      <c r="O724" s="86"/>
      <c r="P724" s="224">
        <f>O724*H724</f>
        <v>0</v>
      </c>
      <c r="Q724" s="224">
        <v>0</v>
      </c>
      <c r="R724" s="224">
        <f>Q724*H724</f>
        <v>0</v>
      </c>
      <c r="S724" s="224">
        <v>0</v>
      </c>
      <c r="T724" s="22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274</v>
      </c>
      <c r="AT724" s="226" t="s">
        <v>411</v>
      </c>
      <c r="AU724" s="226" t="s">
        <v>82</v>
      </c>
      <c r="AY724" s="19" t="s">
        <v>190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80</v>
      </c>
      <c r="BK724" s="227">
        <f>ROUND(I724*H724,2)</f>
        <v>0</v>
      </c>
      <c r="BL724" s="19" t="s">
        <v>208</v>
      </c>
      <c r="BM724" s="226" t="s">
        <v>874</v>
      </c>
    </row>
    <row r="725" spans="1:47" s="2" customFormat="1" ht="12">
      <c r="A725" s="40"/>
      <c r="B725" s="41"/>
      <c r="C725" s="42"/>
      <c r="D725" s="228" t="s">
        <v>199</v>
      </c>
      <c r="E725" s="42"/>
      <c r="F725" s="229" t="s">
        <v>875</v>
      </c>
      <c r="G725" s="42"/>
      <c r="H725" s="42"/>
      <c r="I725" s="230"/>
      <c r="J725" s="42"/>
      <c r="K725" s="42"/>
      <c r="L725" s="46"/>
      <c r="M725" s="231"/>
      <c r="N725" s="232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199</v>
      </c>
      <c r="AU725" s="19" t="s">
        <v>82</v>
      </c>
    </row>
    <row r="726" spans="1:51" s="13" customFormat="1" ht="12">
      <c r="A726" s="13"/>
      <c r="B726" s="235"/>
      <c r="C726" s="236"/>
      <c r="D726" s="228" t="s">
        <v>203</v>
      </c>
      <c r="E726" s="237" t="s">
        <v>19</v>
      </c>
      <c r="F726" s="238" t="s">
        <v>876</v>
      </c>
      <c r="G726" s="236"/>
      <c r="H726" s="237" t="s">
        <v>19</v>
      </c>
      <c r="I726" s="239"/>
      <c r="J726" s="236"/>
      <c r="K726" s="236"/>
      <c r="L726" s="240"/>
      <c r="M726" s="241"/>
      <c r="N726" s="242"/>
      <c r="O726" s="242"/>
      <c r="P726" s="242"/>
      <c r="Q726" s="242"/>
      <c r="R726" s="242"/>
      <c r="S726" s="242"/>
      <c r="T726" s="24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4" t="s">
        <v>203</v>
      </c>
      <c r="AU726" s="244" t="s">
        <v>82</v>
      </c>
      <c r="AV726" s="13" t="s">
        <v>80</v>
      </c>
      <c r="AW726" s="13" t="s">
        <v>34</v>
      </c>
      <c r="AX726" s="13" t="s">
        <v>72</v>
      </c>
      <c r="AY726" s="244" t="s">
        <v>190</v>
      </c>
    </row>
    <row r="727" spans="1:51" s="14" customFormat="1" ht="12">
      <c r="A727" s="14"/>
      <c r="B727" s="245"/>
      <c r="C727" s="246"/>
      <c r="D727" s="228" t="s">
        <v>203</v>
      </c>
      <c r="E727" s="247" t="s">
        <v>19</v>
      </c>
      <c r="F727" s="248" t="s">
        <v>251</v>
      </c>
      <c r="G727" s="246"/>
      <c r="H727" s="249">
        <v>26</v>
      </c>
      <c r="I727" s="250"/>
      <c r="J727" s="246"/>
      <c r="K727" s="246"/>
      <c r="L727" s="251"/>
      <c r="M727" s="252"/>
      <c r="N727" s="253"/>
      <c r="O727" s="253"/>
      <c r="P727" s="253"/>
      <c r="Q727" s="253"/>
      <c r="R727" s="253"/>
      <c r="S727" s="253"/>
      <c r="T727" s="25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5" t="s">
        <v>203</v>
      </c>
      <c r="AU727" s="255" t="s">
        <v>82</v>
      </c>
      <c r="AV727" s="14" t="s">
        <v>82</v>
      </c>
      <c r="AW727" s="14" t="s">
        <v>34</v>
      </c>
      <c r="AX727" s="14" t="s">
        <v>72</v>
      </c>
      <c r="AY727" s="255" t="s">
        <v>190</v>
      </c>
    </row>
    <row r="728" spans="1:51" s="15" customFormat="1" ht="12">
      <c r="A728" s="15"/>
      <c r="B728" s="256"/>
      <c r="C728" s="257"/>
      <c r="D728" s="228" t="s">
        <v>203</v>
      </c>
      <c r="E728" s="258" t="s">
        <v>19</v>
      </c>
      <c r="F728" s="259" t="s">
        <v>207</v>
      </c>
      <c r="G728" s="257"/>
      <c r="H728" s="260">
        <v>26</v>
      </c>
      <c r="I728" s="261"/>
      <c r="J728" s="257"/>
      <c r="K728" s="257"/>
      <c r="L728" s="262"/>
      <c r="M728" s="263"/>
      <c r="N728" s="264"/>
      <c r="O728" s="264"/>
      <c r="P728" s="264"/>
      <c r="Q728" s="264"/>
      <c r="R728" s="264"/>
      <c r="S728" s="264"/>
      <c r="T728" s="26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66" t="s">
        <v>203</v>
      </c>
      <c r="AU728" s="266" t="s">
        <v>82</v>
      </c>
      <c r="AV728" s="15" t="s">
        <v>208</v>
      </c>
      <c r="AW728" s="15" t="s">
        <v>34</v>
      </c>
      <c r="AX728" s="15" t="s">
        <v>80</v>
      </c>
      <c r="AY728" s="266" t="s">
        <v>190</v>
      </c>
    </row>
    <row r="729" spans="1:63" s="12" customFormat="1" ht="22.8" customHeight="1">
      <c r="A729" s="12"/>
      <c r="B729" s="199"/>
      <c r="C729" s="200"/>
      <c r="D729" s="201" t="s">
        <v>71</v>
      </c>
      <c r="E729" s="213" t="s">
        <v>877</v>
      </c>
      <c r="F729" s="213" t="s">
        <v>878</v>
      </c>
      <c r="G729" s="200"/>
      <c r="H729" s="200"/>
      <c r="I729" s="203"/>
      <c r="J729" s="214">
        <f>BK729</f>
        <v>0</v>
      </c>
      <c r="K729" s="200"/>
      <c r="L729" s="205"/>
      <c r="M729" s="206"/>
      <c r="N729" s="207"/>
      <c r="O729" s="207"/>
      <c r="P729" s="208">
        <f>SUM(P730:P739)</f>
        <v>0</v>
      </c>
      <c r="Q729" s="207"/>
      <c r="R729" s="208">
        <f>SUM(R730:R739)</f>
        <v>0</v>
      </c>
      <c r="S729" s="207"/>
      <c r="T729" s="209">
        <f>SUM(T730:T739)</f>
        <v>0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210" t="s">
        <v>80</v>
      </c>
      <c r="AT729" s="211" t="s">
        <v>71</v>
      </c>
      <c r="AU729" s="211" t="s">
        <v>80</v>
      </c>
      <c r="AY729" s="210" t="s">
        <v>190</v>
      </c>
      <c r="BK729" s="212">
        <f>SUM(BK730:BK739)</f>
        <v>0</v>
      </c>
    </row>
    <row r="730" spans="1:65" s="2" customFormat="1" ht="24.15" customHeight="1">
      <c r="A730" s="40"/>
      <c r="B730" s="41"/>
      <c r="C730" s="215" t="s">
        <v>879</v>
      </c>
      <c r="D730" s="215" t="s">
        <v>192</v>
      </c>
      <c r="E730" s="216" t="s">
        <v>880</v>
      </c>
      <c r="F730" s="217" t="s">
        <v>881</v>
      </c>
      <c r="G730" s="218" t="s">
        <v>380</v>
      </c>
      <c r="H730" s="219">
        <v>1.543</v>
      </c>
      <c r="I730" s="220"/>
      <c r="J730" s="221">
        <f>ROUND(I730*H730,2)</f>
        <v>0</v>
      </c>
      <c r="K730" s="217" t="s">
        <v>19</v>
      </c>
      <c r="L730" s="46"/>
      <c r="M730" s="222" t="s">
        <v>19</v>
      </c>
      <c r="N730" s="223" t="s">
        <v>43</v>
      </c>
      <c r="O730" s="86"/>
      <c r="P730" s="224">
        <f>O730*H730</f>
        <v>0</v>
      </c>
      <c r="Q730" s="224">
        <v>0</v>
      </c>
      <c r="R730" s="224">
        <f>Q730*H730</f>
        <v>0</v>
      </c>
      <c r="S730" s="224">
        <v>0</v>
      </c>
      <c r="T730" s="225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6" t="s">
        <v>208</v>
      </c>
      <c r="AT730" s="226" t="s">
        <v>192</v>
      </c>
      <c r="AU730" s="226" t="s">
        <v>82</v>
      </c>
      <c r="AY730" s="19" t="s">
        <v>190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19" t="s">
        <v>80</v>
      </c>
      <c r="BK730" s="227">
        <f>ROUND(I730*H730,2)</f>
        <v>0</v>
      </c>
      <c r="BL730" s="19" t="s">
        <v>208</v>
      </c>
      <c r="BM730" s="226" t="s">
        <v>882</v>
      </c>
    </row>
    <row r="731" spans="1:47" s="2" customFormat="1" ht="12">
      <c r="A731" s="40"/>
      <c r="B731" s="41"/>
      <c r="C731" s="42"/>
      <c r="D731" s="228" t="s">
        <v>199</v>
      </c>
      <c r="E731" s="42"/>
      <c r="F731" s="229" t="s">
        <v>881</v>
      </c>
      <c r="G731" s="42"/>
      <c r="H731" s="42"/>
      <c r="I731" s="230"/>
      <c r="J731" s="42"/>
      <c r="K731" s="42"/>
      <c r="L731" s="46"/>
      <c r="M731" s="231"/>
      <c r="N731" s="232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199</v>
      </c>
      <c r="AU731" s="19" t="s">
        <v>82</v>
      </c>
    </row>
    <row r="732" spans="1:51" s="13" customFormat="1" ht="12">
      <c r="A732" s="13"/>
      <c r="B732" s="235"/>
      <c r="C732" s="236"/>
      <c r="D732" s="228" t="s">
        <v>203</v>
      </c>
      <c r="E732" s="237" t="s">
        <v>19</v>
      </c>
      <c r="F732" s="238" t="s">
        <v>883</v>
      </c>
      <c r="G732" s="236"/>
      <c r="H732" s="237" t="s">
        <v>19</v>
      </c>
      <c r="I732" s="239"/>
      <c r="J732" s="236"/>
      <c r="K732" s="236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203</v>
      </c>
      <c r="AU732" s="244" t="s">
        <v>82</v>
      </c>
      <c r="AV732" s="13" t="s">
        <v>80</v>
      </c>
      <c r="AW732" s="13" t="s">
        <v>34</v>
      </c>
      <c r="AX732" s="13" t="s">
        <v>72</v>
      </c>
      <c r="AY732" s="244" t="s">
        <v>190</v>
      </c>
    </row>
    <row r="733" spans="1:51" s="13" customFormat="1" ht="12">
      <c r="A733" s="13"/>
      <c r="B733" s="235"/>
      <c r="C733" s="236"/>
      <c r="D733" s="228" t="s">
        <v>203</v>
      </c>
      <c r="E733" s="237" t="s">
        <v>19</v>
      </c>
      <c r="F733" s="238" t="s">
        <v>884</v>
      </c>
      <c r="G733" s="236"/>
      <c r="H733" s="237" t="s">
        <v>19</v>
      </c>
      <c r="I733" s="239"/>
      <c r="J733" s="236"/>
      <c r="K733" s="236"/>
      <c r="L733" s="240"/>
      <c r="M733" s="241"/>
      <c r="N733" s="242"/>
      <c r="O733" s="242"/>
      <c r="P733" s="242"/>
      <c r="Q733" s="242"/>
      <c r="R733" s="242"/>
      <c r="S733" s="242"/>
      <c r="T733" s="24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4" t="s">
        <v>203</v>
      </c>
      <c r="AU733" s="244" t="s">
        <v>82</v>
      </c>
      <c r="AV733" s="13" t="s">
        <v>80</v>
      </c>
      <c r="AW733" s="13" t="s">
        <v>34</v>
      </c>
      <c r="AX733" s="13" t="s">
        <v>72</v>
      </c>
      <c r="AY733" s="244" t="s">
        <v>190</v>
      </c>
    </row>
    <row r="734" spans="1:51" s="14" customFormat="1" ht="12">
      <c r="A734" s="14"/>
      <c r="B734" s="245"/>
      <c r="C734" s="246"/>
      <c r="D734" s="228" t="s">
        <v>203</v>
      </c>
      <c r="E734" s="247" t="s">
        <v>19</v>
      </c>
      <c r="F734" s="248" t="s">
        <v>885</v>
      </c>
      <c r="G734" s="246"/>
      <c r="H734" s="249">
        <v>0.343</v>
      </c>
      <c r="I734" s="250"/>
      <c r="J734" s="246"/>
      <c r="K734" s="246"/>
      <c r="L734" s="251"/>
      <c r="M734" s="252"/>
      <c r="N734" s="253"/>
      <c r="O734" s="253"/>
      <c r="P734" s="253"/>
      <c r="Q734" s="253"/>
      <c r="R734" s="253"/>
      <c r="S734" s="253"/>
      <c r="T734" s="25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5" t="s">
        <v>203</v>
      </c>
      <c r="AU734" s="255" t="s">
        <v>82</v>
      </c>
      <c r="AV734" s="14" t="s">
        <v>82</v>
      </c>
      <c r="AW734" s="14" t="s">
        <v>34</v>
      </c>
      <c r="AX734" s="14" t="s">
        <v>72</v>
      </c>
      <c r="AY734" s="255" t="s">
        <v>190</v>
      </c>
    </row>
    <row r="735" spans="1:51" s="13" customFormat="1" ht="12">
      <c r="A735" s="13"/>
      <c r="B735" s="235"/>
      <c r="C735" s="236"/>
      <c r="D735" s="228" t="s">
        <v>203</v>
      </c>
      <c r="E735" s="237" t="s">
        <v>19</v>
      </c>
      <c r="F735" s="238" t="s">
        <v>886</v>
      </c>
      <c r="G735" s="236"/>
      <c r="H735" s="237" t="s">
        <v>19</v>
      </c>
      <c r="I735" s="239"/>
      <c r="J735" s="236"/>
      <c r="K735" s="236"/>
      <c r="L735" s="240"/>
      <c r="M735" s="241"/>
      <c r="N735" s="242"/>
      <c r="O735" s="242"/>
      <c r="P735" s="242"/>
      <c r="Q735" s="242"/>
      <c r="R735" s="242"/>
      <c r="S735" s="242"/>
      <c r="T735" s="24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4" t="s">
        <v>203</v>
      </c>
      <c r="AU735" s="244" t="s">
        <v>82</v>
      </c>
      <c r="AV735" s="13" t="s">
        <v>80</v>
      </c>
      <c r="AW735" s="13" t="s">
        <v>34</v>
      </c>
      <c r="AX735" s="13" t="s">
        <v>72</v>
      </c>
      <c r="AY735" s="244" t="s">
        <v>190</v>
      </c>
    </row>
    <row r="736" spans="1:51" s="14" customFormat="1" ht="12">
      <c r="A736" s="14"/>
      <c r="B736" s="245"/>
      <c r="C736" s="246"/>
      <c r="D736" s="228" t="s">
        <v>203</v>
      </c>
      <c r="E736" s="247" t="s">
        <v>19</v>
      </c>
      <c r="F736" s="248" t="s">
        <v>887</v>
      </c>
      <c r="G736" s="246"/>
      <c r="H736" s="249">
        <v>0.5</v>
      </c>
      <c r="I736" s="250"/>
      <c r="J736" s="246"/>
      <c r="K736" s="246"/>
      <c r="L736" s="251"/>
      <c r="M736" s="252"/>
      <c r="N736" s="253"/>
      <c r="O736" s="253"/>
      <c r="P736" s="253"/>
      <c r="Q736" s="253"/>
      <c r="R736" s="253"/>
      <c r="S736" s="253"/>
      <c r="T736" s="25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5" t="s">
        <v>203</v>
      </c>
      <c r="AU736" s="255" t="s">
        <v>82</v>
      </c>
      <c r="AV736" s="14" t="s">
        <v>82</v>
      </c>
      <c r="AW736" s="14" t="s">
        <v>34</v>
      </c>
      <c r="AX736" s="14" t="s">
        <v>72</v>
      </c>
      <c r="AY736" s="255" t="s">
        <v>190</v>
      </c>
    </row>
    <row r="737" spans="1:51" s="13" customFormat="1" ht="12">
      <c r="A737" s="13"/>
      <c r="B737" s="235"/>
      <c r="C737" s="236"/>
      <c r="D737" s="228" t="s">
        <v>203</v>
      </c>
      <c r="E737" s="237" t="s">
        <v>19</v>
      </c>
      <c r="F737" s="238" t="s">
        <v>888</v>
      </c>
      <c r="G737" s="236"/>
      <c r="H737" s="237" t="s">
        <v>19</v>
      </c>
      <c r="I737" s="239"/>
      <c r="J737" s="236"/>
      <c r="K737" s="236"/>
      <c r="L737" s="240"/>
      <c r="M737" s="241"/>
      <c r="N737" s="242"/>
      <c r="O737" s="242"/>
      <c r="P737" s="242"/>
      <c r="Q737" s="242"/>
      <c r="R737" s="242"/>
      <c r="S737" s="242"/>
      <c r="T737" s="24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4" t="s">
        <v>203</v>
      </c>
      <c r="AU737" s="244" t="s">
        <v>82</v>
      </c>
      <c r="AV737" s="13" t="s">
        <v>80</v>
      </c>
      <c r="AW737" s="13" t="s">
        <v>34</v>
      </c>
      <c r="AX737" s="13" t="s">
        <v>72</v>
      </c>
      <c r="AY737" s="244" t="s">
        <v>190</v>
      </c>
    </row>
    <row r="738" spans="1:51" s="14" customFormat="1" ht="12">
      <c r="A738" s="14"/>
      <c r="B738" s="245"/>
      <c r="C738" s="246"/>
      <c r="D738" s="228" t="s">
        <v>203</v>
      </c>
      <c r="E738" s="247" t="s">
        <v>19</v>
      </c>
      <c r="F738" s="248" t="s">
        <v>889</v>
      </c>
      <c r="G738" s="246"/>
      <c r="H738" s="249">
        <v>0.7</v>
      </c>
      <c r="I738" s="250"/>
      <c r="J738" s="246"/>
      <c r="K738" s="246"/>
      <c r="L738" s="251"/>
      <c r="M738" s="252"/>
      <c r="N738" s="253"/>
      <c r="O738" s="253"/>
      <c r="P738" s="253"/>
      <c r="Q738" s="253"/>
      <c r="R738" s="253"/>
      <c r="S738" s="253"/>
      <c r="T738" s="25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5" t="s">
        <v>203</v>
      </c>
      <c r="AU738" s="255" t="s">
        <v>82</v>
      </c>
      <c r="AV738" s="14" t="s">
        <v>82</v>
      </c>
      <c r="AW738" s="14" t="s">
        <v>34</v>
      </c>
      <c r="AX738" s="14" t="s">
        <v>72</v>
      </c>
      <c r="AY738" s="255" t="s">
        <v>190</v>
      </c>
    </row>
    <row r="739" spans="1:51" s="15" customFormat="1" ht="12">
      <c r="A739" s="15"/>
      <c r="B739" s="256"/>
      <c r="C739" s="257"/>
      <c r="D739" s="228" t="s">
        <v>203</v>
      </c>
      <c r="E739" s="258" t="s">
        <v>19</v>
      </c>
      <c r="F739" s="259" t="s">
        <v>207</v>
      </c>
      <c r="G739" s="257"/>
      <c r="H739" s="260">
        <v>1.543</v>
      </c>
      <c r="I739" s="261"/>
      <c r="J739" s="257"/>
      <c r="K739" s="257"/>
      <c r="L739" s="262"/>
      <c r="M739" s="263"/>
      <c r="N739" s="264"/>
      <c r="O739" s="264"/>
      <c r="P739" s="264"/>
      <c r="Q739" s="264"/>
      <c r="R739" s="264"/>
      <c r="S739" s="264"/>
      <c r="T739" s="26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66" t="s">
        <v>203</v>
      </c>
      <c r="AU739" s="266" t="s">
        <v>82</v>
      </c>
      <c r="AV739" s="15" t="s">
        <v>208</v>
      </c>
      <c r="AW739" s="15" t="s">
        <v>34</v>
      </c>
      <c r="AX739" s="15" t="s">
        <v>80</v>
      </c>
      <c r="AY739" s="266" t="s">
        <v>190</v>
      </c>
    </row>
    <row r="740" spans="1:63" s="12" customFormat="1" ht="22.8" customHeight="1">
      <c r="A740" s="12"/>
      <c r="B740" s="199"/>
      <c r="C740" s="200"/>
      <c r="D740" s="201" t="s">
        <v>71</v>
      </c>
      <c r="E740" s="213" t="s">
        <v>890</v>
      </c>
      <c r="F740" s="213" t="s">
        <v>891</v>
      </c>
      <c r="G740" s="200"/>
      <c r="H740" s="200"/>
      <c r="I740" s="203"/>
      <c r="J740" s="214">
        <f>BK740</f>
        <v>0</v>
      </c>
      <c r="K740" s="200"/>
      <c r="L740" s="205"/>
      <c r="M740" s="206"/>
      <c r="N740" s="207"/>
      <c r="O740" s="207"/>
      <c r="P740" s="208">
        <f>SUM(P741:P743)</f>
        <v>0</v>
      </c>
      <c r="Q740" s="207"/>
      <c r="R740" s="208">
        <f>SUM(R741:R743)</f>
        <v>0</v>
      </c>
      <c r="S740" s="207"/>
      <c r="T740" s="209">
        <f>SUM(T741:T743)</f>
        <v>0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10" t="s">
        <v>80</v>
      </c>
      <c r="AT740" s="211" t="s">
        <v>71</v>
      </c>
      <c r="AU740" s="211" t="s">
        <v>80</v>
      </c>
      <c r="AY740" s="210" t="s">
        <v>190</v>
      </c>
      <c r="BK740" s="212">
        <f>SUM(BK741:BK743)</f>
        <v>0</v>
      </c>
    </row>
    <row r="741" spans="1:65" s="2" customFormat="1" ht="33" customHeight="1">
      <c r="A741" s="40"/>
      <c r="B741" s="41"/>
      <c r="C741" s="215" t="s">
        <v>892</v>
      </c>
      <c r="D741" s="215" t="s">
        <v>192</v>
      </c>
      <c r="E741" s="216" t="s">
        <v>893</v>
      </c>
      <c r="F741" s="217" t="s">
        <v>894</v>
      </c>
      <c r="G741" s="218" t="s">
        <v>380</v>
      </c>
      <c r="H741" s="219">
        <v>1796.33</v>
      </c>
      <c r="I741" s="220"/>
      <c r="J741" s="221">
        <f>ROUND(I741*H741,2)</f>
        <v>0</v>
      </c>
      <c r="K741" s="217" t="s">
        <v>196</v>
      </c>
      <c r="L741" s="46"/>
      <c r="M741" s="222" t="s">
        <v>19</v>
      </c>
      <c r="N741" s="223" t="s">
        <v>43</v>
      </c>
      <c r="O741" s="86"/>
      <c r="P741" s="224">
        <f>O741*H741</f>
        <v>0</v>
      </c>
      <c r="Q741" s="224">
        <v>0</v>
      </c>
      <c r="R741" s="224">
        <f>Q741*H741</f>
        <v>0</v>
      </c>
      <c r="S741" s="224">
        <v>0</v>
      </c>
      <c r="T741" s="225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6" t="s">
        <v>208</v>
      </c>
      <c r="AT741" s="226" t="s">
        <v>192</v>
      </c>
      <c r="AU741" s="226" t="s">
        <v>82</v>
      </c>
      <c r="AY741" s="19" t="s">
        <v>190</v>
      </c>
      <c r="BE741" s="227">
        <f>IF(N741="základní",J741,0)</f>
        <v>0</v>
      </c>
      <c r="BF741" s="227">
        <f>IF(N741="snížená",J741,0)</f>
        <v>0</v>
      </c>
      <c r="BG741" s="227">
        <f>IF(N741="zákl. přenesená",J741,0)</f>
        <v>0</v>
      </c>
      <c r="BH741" s="227">
        <f>IF(N741="sníž. přenesená",J741,0)</f>
        <v>0</v>
      </c>
      <c r="BI741" s="227">
        <f>IF(N741="nulová",J741,0)</f>
        <v>0</v>
      </c>
      <c r="BJ741" s="19" t="s">
        <v>80</v>
      </c>
      <c r="BK741" s="227">
        <f>ROUND(I741*H741,2)</f>
        <v>0</v>
      </c>
      <c r="BL741" s="19" t="s">
        <v>208</v>
      </c>
      <c r="BM741" s="226" t="s">
        <v>895</v>
      </c>
    </row>
    <row r="742" spans="1:47" s="2" customFormat="1" ht="12">
      <c r="A742" s="40"/>
      <c r="B742" s="41"/>
      <c r="C742" s="42"/>
      <c r="D742" s="228" t="s">
        <v>199</v>
      </c>
      <c r="E742" s="42"/>
      <c r="F742" s="229" t="s">
        <v>896</v>
      </c>
      <c r="G742" s="42"/>
      <c r="H742" s="42"/>
      <c r="I742" s="230"/>
      <c r="J742" s="42"/>
      <c r="K742" s="42"/>
      <c r="L742" s="46"/>
      <c r="M742" s="231"/>
      <c r="N742" s="232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199</v>
      </c>
      <c r="AU742" s="19" t="s">
        <v>82</v>
      </c>
    </row>
    <row r="743" spans="1:47" s="2" customFormat="1" ht="12">
      <c r="A743" s="40"/>
      <c r="B743" s="41"/>
      <c r="C743" s="42"/>
      <c r="D743" s="233" t="s">
        <v>201</v>
      </c>
      <c r="E743" s="42"/>
      <c r="F743" s="234" t="s">
        <v>897</v>
      </c>
      <c r="G743" s="42"/>
      <c r="H743" s="42"/>
      <c r="I743" s="230"/>
      <c r="J743" s="42"/>
      <c r="K743" s="42"/>
      <c r="L743" s="46"/>
      <c r="M743" s="231"/>
      <c r="N743" s="232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201</v>
      </c>
      <c r="AU743" s="19" t="s">
        <v>82</v>
      </c>
    </row>
    <row r="744" spans="1:63" s="12" customFormat="1" ht="25.9" customHeight="1">
      <c r="A744" s="12"/>
      <c r="B744" s="199"/>
      <c r="C744" s="200"/>
      <c r="D744" s="201" t="s">
        <v>71</v>
      </c>
      <c r="E744" s="202" t="s">
        <v>898</v>
      </c>
      <c r="F744" s="202" t="s">
        <v>899</v>
      </c>
      <c r="G744" s="200"/>
      <c r="H744" s="200"/>
      <c r="I744" s="203"/>
      <c r="J744" s="204">
        <f>BK744</f>
        <v>0</v>
      </c>
      <c r="K744" s="200"/>
      <c r="L744" s="205"/>
      <c r="M744" s="206"/>
      <c r="N744" s="207"/>
      <c r="O744" s="207"/>
      <c r="P744" s="208">
        <f>P745+P762</f>
        <v>0</v>
      </c>
      <c r="Q744" s="207"/>
      <c r="R744" s="208">
        <f>R745+R762</f>
        <v>0.93759554</v>
      </c>
      <c r="S744" s="207"/>
      <c r="T744" s="209">
        <f>T745+T762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10" t="s">
        <v>82</v>
      </c>
      <c r="AT744" s="211" t="s">
        <v>71</v>
      </c>
      <c r="AU744" s="211" t="s">
        <v>72</v>
      </c>
      <c r="AY744" s="210" t="s">
        <v>190</v>
      </c>
      <c r="BK744" s="212">
        <f>BK745+BK762</f>
        <v>0</v>
      </c>
    </row>
    <row r="745" spans="1:63" s="12" customFormat="1" ht="22.8" customHeight="1">
      <c r="A745" s="12"/>
      <c r="B745" s="199"/>
      <c r="C745" s="200"/>
      <c r="D745" s="201" t="s">
        <v>71</v>
      </c>
      <c r="E745" s="213" t="s">
        <v>900</v>
      </c>
      <c r="F745" s="213" t="s">
        <v>901</v>
      </c>
      <c r="G745" s="200"/>
      <c r="H745" s="200"/>
      <c r="I745" s="203"/>
      <c r="J745" s="214">
        <f>BK745</f>
        <v>0</v>
      </c>
      <c r="K745" s="200"/>
      <c r="L745" s="205"/>
      <c r="M745" s="206"/>
      <c r="N745" s="207"/>
      <c r="O745" s="207"/>
      <c r="P745" s="208">
        <f>SUM(P746:P761)</f>
        <v>0</v>
      </c>
      <c r="Q745" s="207"/>
      <c r="R745" s="208">
        <f>SUM(R746:R761)</f>
        <v>0.9156</v>
      </c>
      <c r="S745" s="207"/>
      <c r="T745" s="209">
        <f>SUM(T746:T761)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10" t="s">
        <v>82</v>
      </c>
      <c r="AT745" s="211" t="s">
        <v>71</v>
      </c>
      <c r="AU745" s="211" t="s">
        <v>80</v>
      </c>
      <c r="AY745" s="210" t="s">
        <v>190</v>
      </c>
      <c r="BK745" s="212">
        <f>SUM(BK746:BK761)</f>
        <v>0</v>
      </c>
    </row>
    <row r="746" spans="1:65" s="2" customFormat="1" ht="24.15" customHeight="1">
      <c r="A746" s="40"/>
      <c r="B746" s="41"/>
      <c r="C746" s="215" t="s">
        <v>902</v>
      </c>
      <c r="D746" s="215" t="s">
        <v>192</v>
      </c>
      <c r="E746" s="216" t="s">
        <v>903</v>
      </c>
      <c r="F746" s="217" t="s">
        <v>904</v>
      </c>
      <c r="G746" s="218" t="s">
        <v>414</v>
      </c>
      <c r="H746" s="219">
        <v>872</v>
      </c>
      <c r="I746" s="220"/>
      <c r="J746" s="221">
        <f>ROUND(I746*H746,2)</f>
        <v>0</v>
      </c>
      <c r="K746" s="217" t="s">
        <v>196</v>
      </c>
      <c r="L746" s="46"/>
      <c r="M746" s="222" t="s">
        <v>19</v>
      </c>
      <c r="N746" s="223" t="s">
        <v>43</v>
      </c>
      <c r="O746" s="86"/>
      <c r="P746" s="224">
        <f>O746*H746</f>
        <v>0</v>
      </c>
      <c r="Q746" s="224">
        <v>5E-05</v>
      </c>
      <c r="R746" s="224">
        <f>Q746*H746</f>
        <v>0.0436</v>
      </c>
      <c r="S746" s="224">
        <v>0</v>
      </c>
      <c r="T746" s="225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6" t="s">
        <v>197</v>
      </c>
      <c r="AT746" s="226" t="s">
        <v>192</v>
      </c>
      <c r="AU746" s="226" t="s">
        <v>82</v>
      </c>
      <c r="AY746" s="19" t="s">
        <v>190</v>
      </c>
      <c r="BE746" s="227">
        <f>IF(N746="základní",J746,0)</f>
        <v>0</v>
      </c>
      <c r="BF746" s="227">
        <f>IF(N746="snížená",J746,0)</f>
        <v>0</v>
      </c>
      <c r="BG746" s="227">
        <f>IF(N746="zákl. přenesená",J746,0)</f>
        <v>0</v>
      </c>
      <c r="BH746" s="227">
        <f>IF(N746="sníž. přenesená",J746,0)</f>
        <v>0</v>
      </c>
      <c r="BI746" s="227">
        <f>IF(N746="nulová",J746,0)</f>
        <v>0</v>
      </c>
      <c r="BJ746" s="19" t="s">
        <v>80</v>
      </c>
      <c r="BK746" s="227">
        <f>ROUND(I746*H746,2)</f>
        <v>0</v>
      </c>
      <c r="BL746" s="19" t="s">
        <v>197</v>
      </c>
      <c r="BM746" s="226" t="s">
        <v>905</v>
      </c>
    </row>
    <row r="747" spans="1:47" s="2" customFormat="1" ht="12">
      <c r="A747" s="40"/>
      <c r="B747" s="41"/>
      <c r="C747" s="42"/>
      <c r="D747" s="228" t="s">
        <v>199</v>
      </c>
      <c r="E747" s="42"/>
      <c r="F747" s="229" t="s">
        <v>906</v>
      </c>
      <c r="G747" s="42"/>
      <c r="H747" s="42"/>
      <c r="I747" s="230"/>
      <c r="J747" s="42"/>
      <c r="K747" s="42"/>
      <c r="L747" s="46"/>
      <c r="M747" s="231"/>
      <c r="N747" s="232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199</v>
      </c>
      <c r="AU747" s="19" t="s">
        <v>82</v>
      </c>
    </row>
    <row r="748" spans="1:47" s="2" customFormat="1" ht="12">
      <c r="A748" s="40"/>
      <c r="B748" s="41"/>
      <c r="C748" s="42"/>
      <c r="D748" s="233" t="s">
        <v>201</v>
      </c>
      <c r="E748" s="42"/>
      <c r="F748" s="234" t="s">
        <v>907</v>
      </c>
      <c r="G748" s="42"/>
      <c r="H748" s="42"/>
      <c r="I748" s="230"/>
      <c r="J748" s="42"/>
      <c r="K748" s="42"/>
      <c r="L748" s="46"/>
      <c r="M748" s="231"/>
      <c r="N748" s="232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201</v>
      </c>
      <c r="AU748" s="19" t="s">
        <v>82</v>
      </c>
    </row>
    <row r="749" spans="1:51" s="13" customFormat="1" ht="12">
      <c r="A749" s="13"/>
      <c r="B749" s="235"/>
      <c r="C749" s="236"/>
      <c r="D749" s="228" t="s">
        <v>203</v>
      </c>
      <c r="E749" s="237" t="s">
        <v>19</v>
      </c>
      <c r="F749" s="238" t="s">
        <v>518</v>
      </c>
      <c r="G749" s="236"/>
      <c r="H749" s="237" t="s">
        <v>19</v>
      </c>
      <c r="I749" s="239"/>
      <c r="J749" s="236"/>
      <c r="K749" s="236"/>
      <c r="L749" s="240"/>
      <c r="M749" s="241"/>
      <c r="N749" s="242"/>
      <c r="O749" s="242"/>
      <c r="P749" s="242"/>
      <c r="Q749" s="242"/>
      <c r="R749" s="242"/>
      <c r="S749" s="242"/>
      <c r="T749" s="24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4" t="s">
        <v>203</v>
      </c>
      <c r="AU749" s="244" t="s">
        <v>82</v>
      </c>
      <c r="AV749" s="13" t="s">
        <v>80</v>
      </c>
      <c r="AW749" s="13" t="s">
        <v>34</v>
      </c>
      <c r="AX749" s="13" t="s">
        <v>72</v>
      </c>
      <c r="AY749" s="244" t="s">
        <v>190</v>
      </c>
    </row>
    <row r="750" spans="1:51" s="13" customFormat="1" ht="12">
      <c r="A750" s="13"/>
      <c r="B750" s="235"/>
      <c r="C750" s="236"/>
      <c r="D750" s="228" t="s">
        <v>203</v>
      </c>
      <c r="E750" s="237" t="s">
        <v>19</v>
      </c>
      <c r="F750" s="238" t="s">
        <v>908</v>
      </c>
      <c r="G750" s="236"/>
      <c r="H750" s="237" t="s">
        <v>19</v>
      </c>
      <c r="I750" s="239"/>
      <c r="J750" s="236"/>
      <c r="K750" s="236"/>
      <c r="L750" s="240"/>
      <c r="M750" s="241"/>
      <c r="N750" s="242"/>
      <c r="O750" s="242"/>
      <c r="P750" s="242"/>
      <c r="Q750" s="242"/>
      <c r="R750" s="242"/>
      <c r="S750" s="242"/>
      <c r="T750" s="24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4" t="s">
        <v>203</v>
      </c>
      <c r="AU750" s="244" t="s">
        <v>82</v>
      </c>
      <c r="AV750" s="13" t="s">
        <v>80</v>
      </c>
      <c r="AW750" s="13" t="s">
        <v>34</v>
      </c>
      <c r="AX750" s="13" t="s">
        <v>72</v>
      </c>
      <c r="AY750" s="244" t="s">
        <v>190</v>
      </c>
    </row>
    <row r="751" spans="1:51" s="14" customFormat="1" ht="12">
      <c r="A751" s="14"/>
      <c r="B751" s="245"/>
      <c r="C751" s="246"/>
      <c r="D751" s="228" t="s">
        <v>203</v>
      </c>
      <c r="E751" s="247" t="s">
        <v>19</v>
      </c>
      <c r="F751" s="248" t="s">
        <v>909</v>
      </c>
      <c r="G751" s="246"/>
      <c r="H751" s="249">
        <v>872</v>
      </c>
      <c r="I751" s="250"/>
      <c r="J751" s="246"/>
      <c r="K751" s="246"/>
      <c r="L751" s="251"/>
      <c r="M751" s="252"/>
      <c r="N751" s="253"/>
      <c r="O751" s="253"/>
      <c r="P751" s="253"/>
      <c r="Q751" s="253"/>
      <c r="R751" s="253"/>
      <c r="S751" s="253"/>
      <c r="T751" s="25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5" t="s">
        <v>203</v>
      </c>
      <c r="AU751" s="255" t="s">
        <v>82</v>
      </c>
      <c r="AV751" s="14" t="s">
        <v>82</v>
      </c>
      <c r="AW751" s="14" t="s">
        <v>34</v>
      </c>
      <c r="AX751" s="14" t="s">
        <v>72</v>
      </c>
      <c r="AY751" s="255" t="s">
        <v>190</v>
      </c>
    </row>
    <row r="752" spans="1:51" s="15" customFormat="1" ht="12">
      <c r="A752" s="15"/>
      <c r="B752" s="256"/>
      <c r="C752" s="257"/>
      <c r="D752" s="228" t="s">
        <v>203</v>
      </c>
      <c r="E752" s="258" t="s">
        <v>19</v>
      </c>
      <c r="F752" s="259" t="s">
        <v>207</v>
      </c>
      <c r="G752" s="257"/>
      <c r="H752" s="260">
        <v>872</v>
      </c>
      <c r="I752" s="261"/>
      <c r="J752" s="257"/>
      <c r="K752" s="257"/>
      <c r="L752" s="262"/>
      <c r="M752" s="263"/>
      <c r="N752" s="264"/>
      <c r="O752" s="264"/>
      <c r="P752" s="264"/>
      <c r="Q752" s="264"/>
      <c r="R752" s="264"/>
      <c r="S752" s="264"/>
      <c r="T752" s="26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66" t="s">
        <v>203</v>
      </c>
      <c r="AU752" s="266" t="s">
        <v>82</v>
      </c>
      <c r="AV752" s="15" t="s">
        <v>208</v>
      </c>
      <c r="AW752" s="15" t="s">
        <v>34</v>
      </c>
      <c r="AX752" s="15" t="s">
        <v>80</v>
      </c>
      <c r="AY752" s="266" t="s">
        <v>190</v>
      </c>
    </row>
    <row r="753" spans="1:65" s="2" customFormat="1" ht="16.5" customHeight="1">
      <c r="A753" s="40"/>
      <c r="B753" s="41"/>
      <c r="C753" s="268" t="s">
        <v>910</v>
      </c>
      <c r="D753" s="268" t="s">
        <v>411</v>
      </c>
      <c r="E753" s="269" t="s">
        <v>911</v>
      </c>
      <c r="F753" s="270" t="s">
        <v>912</v>
      </c>
      <c r="G753" s="271" t="s">
        <v>414</v>
      </c>
      <c r="H753" s="272">
        <v>872</v>
      </c>
      <c r="I753" s="273"/>
      <c r="J753" s="274">
        <f>ROUND(I753*H753,2)</f>
        <v>0</v>
      </c>
      <c r="K753" s="270" t="s">
        <v>19</v>
      </c>
      <c r="L753" s="275"/>
      <c r="M753" s="276" t="s">
        <v>19</v>
      </c>
      <c r="N753" s="277" t="s">
        <v>43</v>
      </c>
      <c r="O753" s="86"/>
      <c r="P753" s="224">
        <f>O753*H753</f>
        <v>0</v>
      </c>
      <c r="Q753" s="224">
        <v>0.001</v>
      </c>
      <c r="R753" s="224">
        <f>Q753*H753</f>
        <v>0.872</v>
      </c>
      <c r="S753" s="224">
        <v>0</v>
      </c>
      <c r="T753" s="225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6" t="s">
        <v>483</v>
      </c>
      <c r="AT753" s="226" t="s">
        <v>411</v>
      </c>
      <c r="AU753" s="226" t="s">
        <v>82</v>
      </c>
      <c r="AY753" s="19" t="s">
        <v>190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19" t="s">
        <v>80</v>
      </c>
      <c r="BK753" s="227">
        <f>ROUND(I753*H753,2)</f>
        <v>0</v>
      </c>
      <c r="BL753" s="19" t="s">
        <v>197</v>
      </c>
      <c r="BM753" s="226" t="s">
        <v>913</v>
      </c>
    </row>
    <row r="754" spans="1:47" s="2" customFormat="1" ht="12">
      <c r="A754" s="40"/>
      <c r="B754" s="41"/>
      <c r="C754" s="42"/>
      <c r="D754" s="228" t="s">
        <v>199</v>
      </c>
      <c r="E754" s="42"/>
      <c r="F754" s="229" t="s">
        <v>914</v>
      </c>
      <c r="G754" s="42"/>
      <c r="H754" s="42"/>
      <c r="I754" s="230"/>
      <c r="J754" s="42"/>
      <c r="K754" s="42"/>
      <c r="L754" s="46"/>
      <c r="M754" s="231"/>
      <c r="N754" s="232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199</v>
      </c>
      <c r="AU754" s="19" t="s">
        <v>82</v>
      </c>
    </row>
    <row r="755" spans="1:51" s="13" customFormat="1" ht="12">
      <c r="A755" s="13"/>
      <c r="B755" s="235"/>
      <c r="C755" s="236"/>
      <c r="D755" s="228" t="s">
        <v>203</v>
      </c>
      <c r="E755" s="237" t="s">
        <v>19</v>
      </c>
      <c r="F755" s="238" t="s">
        <v>915</v>
      </c>
      <c r="G755" s="236"/>
      <c r="H755" s="237" t="s">
        <v>19</v>
      </c>
      <c r="I755" s="239"/>
      <c r="J755" s="236"/>
      <c r="K755" s="236"/>
      <c r="L755" s="240"/>
      <c r="M755" s="241"/>
      <c r="N755" s="242"/>
      <c r="O755" s="242"/>
      <c r="P755" s="242"/>
      <c r="Q755" s="242"/>
      <c r="R755" s="242"/>
      <c r="S755" s="242"/>
      <c r="T755" s="24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4" t="s">
        <v>203</v>
      </c>
      <c r="AU755" s="244" t="s">
        <v>82</v>
      </c>
      <c r="AV755" s="13" t="s">
        <v>80</v>
      </c>
      <c r="AW755" s="13" t="s">
        <v>34</v>
      </c>
      <c r="AX755" s="13" t="s">
        <v>72</v>
      </c>
      <c r="AY755" s="244" t="s">
        <v>190</v>
      </c>
    </row>
    <row r="756" spans="1:51" s="13" customFormat="1" ht="12">
      <c r="A756" s="13"/>
      <c r="B756" s="235"/>
      <c r="C756" s="236"/>
      <c r="D756" s="228" t="s">
        <v>203</v>
      </c>
      <c r="E756" s="237" t="s">
        <v>19</v>
      </c>
      <c r="F756" s="238" t="s">
        <v>916</v>
      </c>
      <c r="G756" s="236"/>
      <c r="H756" s="237" t="s">
        <v>19</v>
      </c>
      <c r="I756" s="239"/>
      <c r="J756" s="236"/>
      <c r="K756" s="236"/>
      <c r="L756" s="240"/>
      <c r="M756" s="241"/>
      <c r="N756" s="242"/>
      <c r="O756" s="242"/>
      <c r="P756" s="242"/>
      <c r="Q756" s="242"/>
      <c r="R756" s="242"/>
      <c r="S756" s="242"/>
      <c r="T756" s="24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4" t="s">
        <v>203</v>
      </c>
      <c r="AU756" s="244" t="s">
        <v>82</v>
      </c>
      <c r="AV756" s="13" t="s">
        <v>80</v>
      </c>
      <c r="AW756" s="13" t="s">
        <v>34</v>
      </c>
      <c r="AX756" s="13" t="s">
        <v>72</v>
      </c>
      <c r="AY756" s="244" t="s">
        <v>190</v>
      </c>
    </row>
    <row r="757" spans="1:51" s="14" customFormat="1" ht="12">
      <c r="A757" s="14"/>
      <c r="B757" s="245"/>
      <c r="C757" s="246"/>
      <c r="D757" s="228" t="s">
        <v>203</v>
      </c>
      <c r="E757" s="247" t="s">
        <v>19</v>
      </c>
      <c r="F757" s="248" t="s">
        <v>909</v>
      </c>
      <c r="G757" s="246"/>
      <c r="H757" s="249">
        <v>872</v>
      </c>
      <c r="I757" s="250"/>
      <c r="J757" s="246"/>
      <c r="K757" s="246"/>
      <c r="L757" s="251"/>
      <c r="M757" s="252"/>
      <c r="N757" s="253"/>
      <c r="O757" s="253"/>
      <c r="P757" s="253"/>
      <c r="Q757" s="253"/>
      <c r="R757" s="253"/>
      <c r="S757" s="253"/>
      <c r="T757" s="25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5" t="s">
        <v>203</v>
      </c>
      <c r="AU757" s="255" t="s">
        <v>82</v>
      </c>
      <c r="AV757" s="14" t="s">
        <v>82</v>
      </c>
      <c r="AW757" s="14" t="s">
        <v>34</v>
      </c>
      <c r="AX757" s="14" t="s">
        <v>72</v>
      </c>
      <c r="AY757" s="255" t="s">
        <v>190</v>
      </c>
    </row>
    <row r="758" spans="1:51" s="15" customFormat="1" ht="12">
      <c r="A758" s="15"/>
      <c r="B758" s="256"/>
      <c r="C758" s="257"/>
      <c r="D758" s="228" t="s">
        <v>203</v>
      </c>
      <c r="E758" s="258" t="s">
        <v>19</v>
      </c>
      <c r="F758" s="259" t="s">
        <v>207</v>
      </c>
      <c r="G758" s="257"/>
      <c r="H758" s="260">
        <v>872</v>
      </c>
      <c r="I758" s="261"/>
      <c r="J758" s="257"/>
      <c r="K758" s="257"/>
      <c r="L758" s="262"/>
      <c r="M758" s="263"/>
      <c r="N758" s="264"/>
      <c r="O758" s="264"/>
      <c r="P758" s="264"/>
      <c r="Q758" s="264"/>
      <c r="R758" s="264"/>
      <c r="S758" s="264"/>
      <c r="T758" s="26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66" t="s">
        <v>203</v>
      </c>
      <c r="AU758" s="266" t="s">
        <v>82</v>
      </c>
      <c r="AV758" s="15" t="s">
        <v>208</v>
      </c>
      <c r="AW758" s="15" t="s">
        <v>34</v>
      </c>
      <c r="AX758" s="15" t="s">
        <v>80</v>
      </c>
      <c r="AY758" s="266" t="s">
        <v>190</v>
      </c>
    </row>
    <row r="759" spans="1:65" s="2" customFormat="1" ht="24.15" customHeight="1">
      <c r="A759" s="40"/>
      <c r="B759" s="41"/>
      <c r="C759" s="215" t="s">
        <v>917</v>
      </c>
      <c r="D759" s="215" t="s">
        <v>192</v>
      </c>
      <c r="E759" s="216" t="s">
        <v>918</v>
      </c>
      <c r="F759" s="217" t="s">
        <v>919</v>
      </c>
      <c r="G759" s="218" t="s">
        <v>380</v>
      </c>
      <c r="H759" s="219">
        <v>0.916</v>
      </c>
      <c r="I759" s="220"/>
      <c r="J759" s="221">
        <f>ROUND(I759*H759,2)</f>
        <v>0</v>
      </c>
      <c r="K759" s="217" t="s">
        <v>196</v>
      </c>
      <c r="L759" s="46"/>
      <c r="M759" s="222" t="s">
        <v>19</v>
      </c>
      <c r="N759" s="223" t="s">
        <v>43</v>
      </c>
      <c r="O759" s="86"/>
      <c r="P759" s="224">
        <f>O759*H759</f>
        <v>0</v>
      </c>
      <c r="Q759" s="224">
        <v>0</v>
      </c>
      <c r="R759" s="224">
        <f>Q759*H759</f>
        <v>0</v>
      </c>
      <c r="S759" s="224">
        <v>0</v>
      </c>
      <c r="T759" s="225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6" t="s">
        <v>197</v>
      </c>
      <c r="AT759" s="226" t="s">
        <v>192</v>
      </c>
      <c r="AU759" s="226" t="s">
        <v>82</v>
      </c>
      <c r="AY759" s="19" t="s">
        <v>190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19" t="s">
        <v>80</v>
      </c>
      <c r="BK759" s="227">
        <f>ROUND(I759*H759,2)</f>
        <v>0</v>
      </c>
      <c r="BL759" s="19" t="s">
        <v>197</v>
      </c>
      <c r="BM759" s="226" t="s">
        <v>920</v>
      </c>
    </row>
    <row r="760" spans="1:47" s="2" customFormat="1" ht="12">
      <c r="A760" s="40"/>
      <c r="B760" s="41"/>
      <c r="C760" s="42"/>
      <c r="D760" s="228" t="s">
        <v>199</v>
      </c>
      <c r="E760" s="42"/>
      <c r="F760" s="229" t="s">
        <v>921</v>
      </c>
      <c r="G760" s="42"/>
      <c r="H760" s="42"/>
      <c r="I760" s="230"/>
      <c r="J760" s="42"/>
      <c r="K760" s="42"/>
      <c r="L760" s="46"/>
      <c r="M760" s="231"/>
      <c r="N760" s="232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199</v>
      </c>
      <c r="AU760" s="19" t="s">
        <v>82</v>
      </c>
    </row>
    <row r="761" spans="1:47" s="2" customFormat="1" ht="12">
      <c r="A761" s="40"/>
      <c r="B761" s="41"/>
      <c r="C761" s="42"/>
      <c r="D761" s="233" t="s">
        <v>201</v>
      </c>
      <c r="E761" s="42"/>
      <c r="F761" s="234" t="s">
        <v>922</v>
      </c>
      <c r="G761" s="42"/>
      <c r="H761" s="42"/>
      <c r="I761" s="230"/>
      <c r="J761" s="42"/>
      <c r="K761" s="42"/>
      <c r="L761" s="46"/>
      <c r="M761" s="231"/>
      <c r="N761" s="232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201</v>
      </c>
      <c r="AU761" s="19" t="s">
        <v>82</v>
      </c>
    </row>
    <row r="762" spans="1:63" s="12" customFormat="1" ht="22.8" customHeight="1">
      <c r="A762" s="12"/>
      <c r="B762" s="199"/>
      <c r="C762" s="200"/>
      <c r="D762" s="201" t="s">
        <v>71</v>
      </c>
      <c r="E762" s="213" t="s">
        <v>923</v>
      </c>
      <c r="F762" s="213" t="s">
        <v>924</v>
      </c>
      <c r="G762" s="200"/>
      <c r="H762" s="200"/>
      <c r="I762" s="203"/>
      <c r="J762" s="214">
        <f>BK762</f>
        <v>0</v>
      </c>
      <c r="K762" s="200"/>
      <c r="L762" s="205"/>
      <c r="M762" s="206"/>
      <c r="N762" s="207"/>
      <c r="O762" s="207"/>
      <c r="P762" s="208">
        <f>SUM(P763:P775)</f>
        <v>0</v>
      </c>
      <c r="Q762" s="207"/>
      <c r="R762" s="208">
        <f>SUM(R763:R775)</f>
        <v>0.02199554</v>
      </c>
      <c r="S762" s="207"/>
      <c r="T762" s="209">
        <f>SUM(T763:T775)</f>
        <v>0</v>
      </c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R762" s="210" t="s">
        <v>82</v>
      </c>
      <c r="AT762" s="211" t="s">
        <v>71</v>
      </c>
      <c r="AU762" s="211" t="s">
        <v>80</v>
      </c>
      <c r="AY762" s="210" t="s">
        <v>190</v>
      </c>
      <c r="BK762" s="212">
        <f>SUM(BK763:BK775)</f>
        <v>0</v>
      </c>
    </row>
    <row r="763" spans="1:65" s="2" customFormat="1" ht="24.15" customHeight="1">
      <c r="A763" s="40"/>
      <c r="B763" s="41"/>
      <c r="C763" s="215" t="s">
        <v>925</v>
      </c>
      <c r="D763" s="215" t="s">
        <v>192</v>
      </c>
      <c r="E763" s="216" t="s">
        <v>926</v>
      </c>
      <c r="F763" s="217" t="s">
        <v>927</v>
      </c>
      <c r="G763" s="218" t="s">
        <v>195</v>
      </c>
      <c r="H763" s="219">
        <v>13.747</v>
      </c>
      <c r="I763" s="220"/>
      <c r="J763" s="221">
        <f>ROUND(I763*H763,2)</f>
        <v>0</v>
      </c>
      <c r="K763" s="217" t="s">
        <v>196</v>
      </c>
      <c r="L763" s="46"/>
      <c r="M763" s="222" t="s">
        <v>19</v>
      </c>
      <c r="N763" s="223" t="s">
        <v>43</v>
      </c>
      <c r="O763" s="86"/>
      <c r="P763" s="224">
        <f>O763*H763</f>
        <v>0</v>
      </c>
      <c r="Q763" s="224">
        <v>0.00082</v>
      </c>
      <c r="R763" s="224">
        <f>Q763*H763</f>
        <v>0.01127254</v>
      </c>
      <c r="S763" s="224">
        <v>0</v>
      </c>
      <c r="T763" s="225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6" t="s">
        <v>197</v>
      </c>
      <c r="AT763" s="226" t="s">
        <v>192</v>
      </c>
      <c r="AU763" s="226" t="s">
        <v>82</v>
      </c>
      <c r="AY763" s="19" t="s">
        <v>190</v>
      </c>
      <c r="BE763" s="227">
        <f>IF(N763="základní",J763,0)</f>
        <v>0</v>
      </c>
      <c r="BF763" s="227">
        <f>IF(N763="snížená",J763,0)</f>
        <v>0</v>
      </c>
      <c r="BG763" s="227">
        <f>IF(N763="zákl. přenesená",J763,0)</f>
        <v>0</v>
      </c>
      <c r="BH763" s="227">
        <f>IF(N763="sníž. přenesená",J763,0)</f>
        <v>0</v>
      </c>
      <c r="BI763" s="227">
        <f>IF(N763="nulová",J763,0)</f>
        <v>0</v>
      </c>
      <c r="BJ763" s="19" t="s">
        <v>80</v>
      </c>
      <c r="BK763" s="227">
        <f>ROUND(I763*H763,2)</f>
        <v>0</v>
      </c>
      <c r="BL763" s="19" t="s">
        <v>197</v>
      </c>
      <c r="BM763" s="226" t="s">
        <v>928</v>
      </c>
    </row>
    <row r="764" spans="1:47" s="2" customFormat="1" ht="12">
      <c r="A764" s="40"/>
      <c r="B764" s="41"/>
      <c r="C764" s="42"/>
      <c r="D764" s="228" t="s">
        <v>199</v>
      </c>
      <c r="E764" s="42"/>
      <c r="F764" s="229" t="s">
        <v>929</v>
      </c>
      <c r="G764" s="42"/>
      <c r="H764" s="42"/>
      <c r="I764" s="230"/>
      <c r="J764" s="42"/>
      <c r="K764" s="42"/>
      <c r="L764" s="46"/>
      <c r="M764" s="231"/>
      <c r="N764" s="232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199</v>
      </c>
      <c r="AU764" s="19" t="s">
        <v>82</v>
      </c>
    </row>
    <row r="765" spans="1:47" s="2" customFormat="1" ht="12">
      <c r="A765" s="40"/>
      <c r="B765" s="41"/>
      <c r="C765" s="42"/>
      <c r="D765" s="233" t="s">
        <v>201</v>
      </c>
      <c r="E765" s="42"/>
      <c r="F765" s="234" t="s">
        <v>930</v>
      </c>
      <c r="G765" s="42"/>
      <c r="H765" s="42"/>
      <c r="I765" s="230"/>
      <c r="J765" s="42"/>
      <c r="K765" s="42"/>
      <c r="L765" s="46"/>
      <c r="M765" s="231"/>
      <c r="N765" s="232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201</v>
      </c>
      <c r="AU765" s="19" t="s">
        <v>82</v>
      </c>
    </row>
    <row r="766" spans="1:51" s="13" customFormat="1" ht="12">
      <c r="A766" s="13"/>
      <c r="B766" s="235"/>
      <c r="C766" s="236"/>
      <c r="D766" s="228" t="s">
        <v>203</v>
      </c>
      <c r="E766" s="237" t="s">
        <v>19</v>
      </c>
      <c r="F766" s="238" t="s">
        <v>518</v>
      </c>
      <c r="G766" s="236"/>
      <c r="H766" s="237" t="s">
        <v>19</v>
      </c>
      <c r="I766" s="239"/>
      <c r="J766" s="236"/>
      <c r="K766" s="236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203</v>
      </c>
      <c r="AU766" s="244" t="s">
        <v>82</v>
      </c>
      <c r="AV766" s="13" t="s">
        <v>80</v>
      </c>
      <c r="AW766" s="13" t="s">
        <v>34</v>
      </c>
      <c r="AX766" s="13" t="s">
        <v>72</v>
      </c>
      <c r="AY766" s="244" t="s">
        <v>190</v>
      </c>
    </row>
    <row r="767" spans="1:51" s="13" customFormat="1" ht="12">
      <c r="A767" s="13"/>
      <c r="B767" s="235"/>
      <c r="C767" s="236"/>
      <c r="D767" s="228" t="s">
        <v>203</v>
      </c>
      <c r="E767" s="237" t="s">
        <v>19</v>
      </c>
      <c r="F767" s="238" t="s">
        <v>931</v>
      </c>
      <c r="G767" s="236"/>
      <c r="H767" s="237" t="s">
        <v>19</v>
      </c>
      <c r="I767" s="239"/>
      <c r="J767" s="236"/>
      <c r="K767" s="236"/>
      <c r="L767" s="240"/>
      <c r="M767" s="241"/>
      <c r="N767" s="242"/>
      <c r="O767" s="242"/>
      <c r="P767" s="242"/>
      <c r="Q767" s="242"/>
      <c r="R767" s="242"/>
      <c r="S767" s="242"/>
      <c r="T767" s="24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4" t="s">
        <v>203</v>
      </c>
      <c r="AU767" s="244" t="s">
        <v>82</v>
      </c>
      <c r="AV767" s="13" t="s">
        <v>80</v>
      </c>
      <c r="AW767" s="13" t="s">
        <v>34</v>
      </c>
      <c r="AX767" s="13" t="s">
        <v>72</v>
      </c>
      <c r="AY767" s="244" t="s">
        <v>190</v>
      </c>
    </row>
    <row r="768" spans="1:51" s="14" customFormat="1" ht="12">
      <c r="A768" s="14"/>
      <c r="B768" s="245"/>
      <c r="C768" s="246"/>
      <c r="D768" s="228" t="s">
        <v>203</v>
      </c>
      <c r="E768" s="247" t="s">
        <v>19</v>
      </c>
      <c r="F768" s="248" t="s">
        <v>932</v>
      </c>
      <c r="G768" s="246"/>
      <c r="H768" s="249">
        <v>6.971</v>
      </c>
      <c r="I768" s="250"/>
      <c r="J768" s="246"/>
      <c r="K768" s="246"/>
      <c r="L768" s="251"/>
      <c r="M768" s="252"/>
      <c r="N768" s="253"/>
      <c r="O768" s="253"/>
      <c r="P768" s="253"/>
      <c r="Q768" s="253"/>
      <c r="R768" s="253"/>
      <c r="S768" s="253"/>
      <c r="T768" s="25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5" t="s">
        <v>203</v>
      </c>
      <c r="AU768" s="255" t="s">
        <v>82</v>
      </c>
      <c r="AV768" s="14" t="s">
        <v>82</v>
      </c>
      <c r="AW768" s="14" t="s">
        <v>34</v>
      </c>
      <c r="AX768" s="14" t="s">
        <v>72</v>
      </c>
      <c r="AY768" s="255" t="s">
        <v>190</v>
      </c>
    </row>
    <row r="769" spans="1:51" s="14" customFormat="1" ht="12">
      <c r="A769" s="14"/>
      <c r="B769" s="245"/>
      <c r="C769" s="246"/>
      <c r="D769" s="228" t="s">
        <v>203</v>
      </c>
      <c r="E769" s="247" t="s">
        <v>19</v>
      </c>
      <c r="F769" s="248" t="s">
        <v>933</v>
      </c>
      <c r="G769" s="246"/>
      <c r="H769" s="249">
        <v>6.776</v>
      </c>
      <c r="I769" s="250"/>
      <c r="J769" s="246"/>
      <c r="K769" s="246"/>
      <c r="L769" s="251"/>
      <c r="M769" s="252"/>
      <c r="N769" s="253"/>
      <c r="O769" s="253"/>
      <c r="P769" s="253"/>
      <c r="Q769" s="253"/>
      <c r="R769" s="253"/>
      <c r="S769" s="253"/>
      <c r="T769" s="25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5" t="s">
        <v>203</v>
      </c>
      <c r="AU769" s="255" t="s">
        <v>82</v>
      </c>
      <c r="AV769" s="14" t="s">
        <v>82</v>
      </c>
      <c r="AW769" s="14" t="s">
        <v>34</v>
      </c>
      <c r="AX769" s="14" t="s">
        <v>72</v>
      </c>
      <c r="AY769" s="255" t="s">
        <v>190</v>
      </c>
    </row>
    <row r="770" spans="1:51" s="15" customFormat="1" ht="12">
      <c r="A770" s="15"/>
      <c r="B770" s="256"/>
      <c r="C770" s="257"/>
      <c r="D770" s="228" t="s">
        <v>203</v>
      </c>
      <c r="E770" s="258" t="s">
        <v>19</v>
      </c>
      <c r="F770" s="259" t="s">
        <v>207</v>
      </c>
      <c r="G770" s="257"/>
      <c r="H770" s="260">
        <v>13.747</v>
      </c>
      <c r="I770" s="261"/>
      <c r="J770" s="257"/>
      <c r="K770" s="257"/>
      <c r="L770" s="262"/>
      <c r="M770" s="263"/>
      <c r="N770" s="264"/>
      <c r="O770" s="264"/>
      <c r="P770" s="264"/>
      <c r="Q770" s="264"/>
      <c r="R770" s="264"/>
      <c r="S770" s="264"/>
      <c r="T770" s="26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66" t="s">
        <v>203</v>
      </c>
      <c r="AU770" s="266" t="s">
        <v>82</v>
      </c>
      <c r="AV770" s="15" t="s">
        <v>208</v>
      </c>
      <c r="AW770" s="15" t="s">
        <v>34</v>
      </c>
      <c r="AX770" s="15" t="s">
        <v>80</v>
      </c>
      <c r="AY770" s="266" t="s">
        <v>190</v>
      </c>
    </row>
    <row r="771" spans="1:65" s="2" customFormat="1" ht="16.5" customHeight="1">
      <c r="A771" s="40"/>
      <c r="B771" s="41"/>
      <c r="C771" s="268" t="s">
        <v>934</v>
      </c>
      <c r="D771" s="268" t="s">
        <v>411</v>
      </c>
      <c r="E771" s="269" t="s">
        <v>935</v>
      </c>
      <c r="F771" s="270" t="s">
        <v>936</v>
      </c>
      <c r="G771" s="271" t="s">
        <v>414</v>
      </c>
      <c r="H771" s="272">
        <v>10.723</v>
      </c>
      <c r="I771" s="273"/>
      <c r="J771" s="274">
        <f>ROUND(I771*H771,2)</f>
        <v>0</v>
      </c>
      <c r="K771" s="270" t="s">
        <v>196</v>
      </c>
      <c r="L771" s="275"/>
      <c r="M771" s="276" t="s">
        <v>19</v>
      </c>
      <c r="N771" s="277" t="s">
        <v>43</v>
      </c>
      <c r="O771" s="86"/>
      <c r="P771" s="224">
        <f>O771*H771</f>
        <v>0</v>
      </c>
      <c r="Q771" s="224">
        <v>0.001</v>
      </c>
      <c r="R771" s="224">
        <f>Q771*H771</f>
        <v>0.010723000000000002</v>
      </c>
      <c r="S771" s="224">
        <v>0</v>
      </c>
      <c r="T771" s="225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6" t="s">
        <v>483</v>
      </c>
      <c r="AT771" s="226" t="s">
        <v>411</v>
      </c>
      <c r="AU771" s="226" t="s">
        <v>82</v>
      </c>
      <c r="AY771" s="19" t="s">
        <v>190</v>
      </c>
      <c r="BE771" s="227">
        <f>IF(N771="základní",J771,0)</f>
        <v>0</v>
      </c>
      <c r="BF771" s="227">
        <f>IF(N771="snížená",J771,0)</f>
        <v>0</v>
      </c>
      <c r="BG771" s="227">
        <f>IF(N771="zákl. přenesená",J771,0)</f>
        <v>0</v>
      </c>
      <c r="BH771" s="227">
        <f>IF(N771="sníž. přenesená",J771,0)</f>
        <v>0</v>
      </c>
      <c r="BI771" s="227">
        <f>IF(N771="nulová",J771,0)</f>
        <v>0</v>
      </c>
      <c r="BJ771" s="19" t="s">
        <v>80</v>
      </c>
      <c r="BK771" s="227">
        <f>ROUND(I771*H771,2)</f>
        <v>0</v>
      </c>
      <c r="BL771" s="19" t="s">
        <v>197</v>
      </c>
      <c r="BM771" s="226" t="s">
        <v>937</v>
      </c>
    </row>
    <row r="772" spans="1:47" s="2" customFormat="1" ht="12">
      <c r="A772" s="40"/>
      <c r="B772" s="41"/>
      <c r="C772" s="42"/>
      <c r="D772" s="228" t="s">
        <v>199</v>
      </c>
      <c r="E772" s="42"/>
      <c r="F772" s="229" t="s">
        <v>936</v>
      </c>
      <c r="G772" s="42"/>
      <c r="H772" s="42"/>
      <c r="I772" s="230"/>
      <c r="J772" s="42"/>
      <c r="K772" s="42"/>
      <c r="L772" s="46"/>
      <c r="M772" s="231"/>
      <c r="N772" s="232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199</v>
      </c>
      <c r="AU772" s="19" t="s">
        <v>82</v>
      </c>
    </row>
    <row r="773" spans="1:51" s="13" customFormat="1" ht="12">
      <c r="A773" s="13"/>
      <c r="B773" s="235"/>
      <c r="C773" s="236"/>
      <c r="D773" s="228" t="s">
        <v>203</v>
      </c>
      <c r="E773" s="237" t="s">
        <v>19</v>
      </c>
      <c r="F773" s="238" t="s">
        <v>938</v>
      </c>
      <c r="G773" s="236"/>
      <c r="H773" s="237" t="s">
        <v>19</v>
      </c>
      <c r="I773" s="239"/>
      <c r="J773" s="236"/>
      <c r="K773" s="236"/>
      <c r="L773" s="240"/>
      <c r="M773" s="241"/>
      <c r="N773" s="242"/>
      <c r="O773" s="242"/>
      <c r="P773" s="242"/>
      <c r="Q773" s="242"/>
      <c r="R773" s="242"/>
      <c r="S773" s="242"/>
      <c r="T773" s="24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4" t="s">
        <v>203</v>
      </c>
      <c r="AU773" s="244" t="s">
        <v>82</v>
      </c>
      <c r="AV773" s="13" t="s">
        <v>80</v>
      </c>
      <c r="AW773" s="13" t="s">
        <v>34</v>
      </c>
      <c r="AX773" s="13" t="s">
        <v>72</v>
      </c>
      <c r="AY773" s="244" t="s">
        <v>190</v>
      </c>
    </row>
    <row r="774" spans="1:51" s="14" customFormat="1" ht="12">
      <c r="A774" s="14"/>
      <c r="B774" s="245"/>
      <c r="C774" s="246"/>
      <c r="D774" s="228" t="s">
        <v>203</v>
      </c>
      <c r="E774" s="247" t="s">
        <v>19</v>
      </c>
      <c r="F774" s="248" t="s">
        <v>939</v>
      </c>
      <c r="G774" s="246"/>
      <c r="H774" s="249">
        <v>10.723</v>
      </c>
      <c r="I774" s="250"/>
      <c r="J774" s="246"/>
      <c r="K774" s="246"/>
      <c r="L774" s="251"/>
      <c r="M774" s="252"/>
      <c r="N774" s="253"/>
      <c r="O774" s="253"/>
      <c r="P774" s="253"/>
      <c r="Q774" s="253"/>
      <c r="R774" s="253"/>
      <c r="S774" s="253"/>
      <c r="T774" s="25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5" t="s">
        <v>203</v>
      </c>
      <c r="AU774" s="255" t="s">
        <v>82</v>
      </c>
      <c r="AV774" s="14" t="s">
        <v>82</v>
      </c>
      <c r="AW774" s="14" t="s">
        <v>34</v>
      </c>
      <c r="AX774" s="14" t="s">
        <v>72</v>
      </c>
      <c r="AY774" s="255" t="s">
        <v>190</v>
      </c>
    </row>
    <row r="775" spans="1:51" s="15" customFormat="1" ht="12">
      <c r="A775" s="15"/>
      <c r="B775" s="256"/>
      <c r="C775" s="257"/>
      <c r="D775" s="228" t="s">
        <v>203</v>
      </c>
      <c r="E775" s="258" t="s">
        <v>19</v>
      </c>
      <c r="F775" s="259" t="s">
        <v>207</v>
      </c>
      <c r="G775" s="257"/>
      <c r="H775" s="260">
        <v>10.723</v>
      </c>
      <c r="I775" s="261"/>
      <c r="J775" s="257"/>
      <c r="K775" s="257"/>
      <c r="L775" s="262"/>
      <c r="M775" s="278"/>
      <c r="N775" s="279"/>
      <c r="O775" s="279"/>
      <c r="P775" s="279"/>
      <c r="Q775" s="279"/>
      <c r="R775" s="279"/>
      <c r="S775" s="279"/>
      <c r="T775" s="280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66" t="s">
        <v>203</v>
      </c>
      <c r="AU775" s="266" t="s">
        <v>82</v>
      </c>
      <c r="AV775" s="15" t="s">
        <v>208</v>
      </c>
      <c r="AW775" s="15" t="s">
        <v>34</v>
      </c>
      <c r="AX775" s="15" t="s">
        <v>80</v>
      </c>
      <c r="AY775" s="266" t="s">
        <v>190</v>
      </c>
    </row>
    <row r="776" spans="1:31" s="2" customFormat="1" ht="6.95" customHeight="1">
      <c r="A776" s="40"/>
      <c r="B776" s="61"/>
      <c r="C776" s="62"/>
      <c r="D776" s="62"/>
      <c r="E776" s="62"/>
      <c r="F776" s="62"/>
      <c r="G776" s="62"/>
      <c r="H776" s="62"/>
      <c r="I776" s="62"/>
      <c r="J776" s="62"/>
      <c r="K776" s="62"/>
      <c r="L776" s="46"/>
      <c r="M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</row>
  </sheetData>
  <sheetProtection password="CC35" sheet="1" objects="1" scenarios="1" formatColumns="0" formatRows="0" autoFilter="0"/>
  <autoFilter ref="C91:K77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4_01/111251101"/>
    <hyperlink ref="F104" r:id="rId2" display="https://podminky.urs.cz/item/CS_URS_2024_01/112101102"/>
    <hyperlink ref="F110" r:id="rId3" display="https://podminky.urs.cz/item/CS_URS_2024_01/112251102"/>
    <hyperlink ref="F122" r:id="rId4" display="https://podminky.urs.cz/item/CS_URS_2024_01/122252206"/>
    <hyperlink ref="F147" r:id="rId5" display="https://podminky.urs.cz/item/CS_URS_2024_01/129001101"/>
    <hyperlink ref="F156" r:id="rId6" display="https://podminky.urs.cz/item/CS_URS_2024_01/132251101"/>
    <hyperlink ref="F164" r:id="rId7" display="https://podminky.urs.cz/item/CS_URS_2024_01/162201402"/>
    <hyperlink ref="F171" r:id="rId8" display="https://podminky.urs.cz/item/CS_URS_2024_01/162201412"/>
    <hyperlink ref="F178" r:id="rId9" display="https://podminky.urs.cz/item/CS_URS_2024_01/162201422"/>
    <hyperlink ref="F185" r:id="rId10" display="https://podminky.urs.cz/item/CS_URS_2024_01/162301501"/>
    <hyperlink ref="F193" r:id="rId11" display="https://podminky.urs.cz/item/CS_URS_2024_01/162301932"/>
    <hyperlink ref="F200" r:id="rId12" display="https://podminky.urs.cz/item/CS_URS_2024_01/162301972"/>
    <hyperlink ref="F207" r:id="rId13" display="https://podminky.urs.cz/item/CS_URS_2024_01/162351103"/>
    <hyperlink ref="F221" r:id="rId14" display="https://podminky.urs.cz/item/CS_URS_2024_01/162751117"/>
    <hyperlink ref="F236" r:id="rId15" display="https://podminky.urs.cz/item/CS_URS_2024_01/162751119"/>
    <hyperlink ref="F243" r:id="rId16" display="https://podminky.urs.cz/item/CS_URS_2024_01/166151101"/>
    <hyperlink ref="F250" r:id="rId17" display="https://podminky.urs.cz/item/CS_URS_2024_01/167151111"/>
    <hyperlink ref="F264" r:id="rId18" display="https://podminky.urs.cz/item/CS_URS_2024_01/171201231"/>
    <hyperlink ref="F271" r:id="rId19" display="https://podminky.urs.cz/item/CS_URS_2024_01/171251201"/>
    <hyperlink ref="F278" r:id="rId20" display="https://podminky.urs.cz/item/CS_URS_2024_01/174151101"/>
    <hyperlink ref="F285" r:id="rId21" display="https://podminky.urs.cz/item/CS_URS_2024_01/181411122"/>
    <hyperlink ref="F297" r:id="rId22" display="https://podminky.urs.cz/item/CS_URS_2024_01/181451121"/>
    <hyperlink ref="F309" r:id="rId23" display="https://podminky.urs.cz/item/CS_URS_2024_01/181951111"/>
    <hyperlink ref="F316" r:id="rId24" display="https://podminky.urs.cz/item/CS_URS_2024_01/181951112"/>
    <hyperlink ref="F326" r:id="rId25" display="https://podminky.urs.cz/item/CS_URS_2024_01/182151111"/>
    <hyperlink ref="F335" r:id="rId26" display="https://podminky.urs.cz/item/CS_URS_2024_01/182251101"/>
    <hyperlink ref="F341" r:id="rId27" display="https://podminky.urs.cz/item/CS_URS_2024_01/182351133"/>
    <hyperlink ref="F350" r:id="rId28" display="https://podminky.urs.cz/item/CS_URS_2024_01/213311113"/>
    <hyperlink ref="F361" r:id="rId29" display="https://podminky.urs.cz/item/CS_URS_2024_01/274311128"/>
    <hyperlink ref="F370" r:id="rId30" display="https://podminky.urs.cz/item/CS_URS_2024_01/274354111"/>
    <hyperlink ref="F380" r:id="rId31" display="https://podminky.urs.cz/item/CS_URS_2024_01/274354211"/>
    <hyperlink ref="F386" r:id="rId32" display="https://podminky.urs.cz/item/CS_URS_2024_01/274361116"/>
    <hyperlink ref="F393" r:id="rId33" display="https://podminky.urs.cz/item/CS_URS_2024_01/274361412"/>
    <hyperlink ref="F401" r:id="rId34" display="https://podminky.urs.cz/item/CS_URS_2024_01/317941121"/>
    <hyperlink ref="F423" r:id="rId35" display="https://podminky.urs.cz/item/CS_URS_2024_01/451311111"/>
    <hyperlink ref="F430" r:id="rId36" display="https://podminky.urs.cz/item/CS_URS_2024_01/451576121"/>
    <hyperlink ref="F438" r:id="rId37" display="https://podminky.urs.cz/item/CS_URS_2024_01/452218142"/>
    <hyperlink ref="F445" r:id="rId38" display="https://podminky.urs.cz/item/CS_URS_2024_01/457572111"/>
    <hyperlink ref="F452" r:id="rId39" display="https://podminky.urs.cz/item/CS_URS_2024_01/462451114"/>
    <hyperlink ref="F460" r:id="rId40" display="https://podminky.urs.cz/item/CS_URS_2024_01/465512127"/>
    <hyperlink ref="F468" r:id="rId41" display="https://podminky.urs.cz/item/CS_URS_2024_01/561061131"/>
    <hyperlink ref="F486" r:id="rId42" display="https://podminky.urs.cz/item/CS_URS_2024_01/564752111"/>
    <hyperlink ref="F493" r:id="rId43" display="https://podminky.urs.cz/item/CS_URS_2024_01/564762111"/>
    <hyperlink ref="F501" r:id="rId44" display="https://podminky.urs.cz/item/CS_URS_2024_01/564861111"/>
    <hyperlink ref="F510" r:id="rId45" display="https://podminky.urs.cz/item/CS_URS_2024_01/565135121"/>
    <hyperlink ref="F531" r:id="rId46" display="https://podminky.urs.cz/item/CS_URS_2024_01/571904111"/>
    <hyperlink ref="F541" r:id="rId47" display="https://podminky.urs.cz/item/CS_URS_2024_01/573111115"/>
    <hyperlink ref="F547" r:id="rId48" display="https://podminky.urs.cz/item/CS_URS_2024_01/573231106"/>
    <hyperlink ref="F553" r:id="rId49" display="https://podminky.urs.cz/item/CS_URS_2024_01/577134121"/>
    <hyperlink ref="F559" r:id="rId50" display="https://podminky.urs.cz/item/CS_URS_2024_01/584121111"/>
    <hyperlink ref="F571" r:id="rId51" display="https://podminky.urs.cz/item/CS_URS_2024_01/597361121"/>
    <hyperlink ref="F591" r:id="rId52" display="https://podminky.urs.cz/item/CS_URS_2024_01/912211111"/>
    <hyperlink ref="F602" r:id="rId53" display="https://podminky.urs.cz/item/CS_URS_2024_01/914111111"/>
    <hyperlink ref="F614" r:id="rId54" display="https://podminky.urs.cz/item/CS_URS_2024_01/914511111"/>
    <hyperlink ref="F626" r:id="rId55" display="https://podminky.urs.cz/item/CS_URS_2024_01/916111122"/>
    <hyperlink ref="F634" r:id="rId56" display="https://podminky.urs.cz/item/CS_URS_2024_01/916111123"/>
    <hyperlink ref="F648" r:id="rId57" display="https://podminky.urs.cz/item/CS_URS_2024_01/916131213"/>
    <hyperlink ref="F660" r:id="rId58" display="https://podminky.urs.cz/item/CS_URS_2024_01/916991121"/>
    <hyperlink ref="F667" r:id="rId59" display="https://podminky.urs.cz/item/CS_URS_2024_01/919726202"/>
    <hyperlink ref="F678" r:id="rId60" display="https://podminky.urs.cz/item/CS_URS_2024_01/919732211"/>
    <hyperlink ref="F684" r:id="rId61" display="https://podminky.urs.cz/item/CS_URS_2024_01/931992121"/>
    <hyperlink ref="F691" r:id="rId62" display="https://podminky.urs.cz/item/CS_URS_2024_01/931994151"/>
    <hyperlink ref="F698" r:id="rId63" display="https://podminky.urs.cz/item/CS_URS_2024_01/938902201"/>
    <hyperlink ref="F705" r:id="rId64" display="https://podminky.urs.cz/item/CS_URS_2024_01/938902452"/>
    <hyperlink ref="F712" r:id="rId65" display="https://podminky.urs.cz/item/CS_URS_2024_01/953333318"/>
    <hyperlink ref="F719" r:id="rId66" display="https://podminky.urs.cz/item/CS_URS_2024_01/953943121"/>
    <hyperlink ref="F743" r:id="rId67" display="https://podminky.urs.cz/item/CS_URS_2024_01/998225111"/>
    <hyperlink ref="F748" r:id="rId68" display="https://podminky.urs.cz/item/CS_URS_2024_01/767995114"/>
    <hyperlink ref="F761" r:id="rId69" display="https://podminky.urs.cz/item/CS_URS_2024_01/998767101"/>
    <hyperlink ref="F765" r:id="rId70" display="https://podminky.urs.cz/item/CS_URS_2024_01/78942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2142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2227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2142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05.2.3 -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2142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05.2.3 -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171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2228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2229</v>
      </c>
      <c r="G101" s="246"/>
      <c r="H101" s="249">
        <v>171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171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171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2230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1548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1794</v>
      </c>
      <c r="G108" s="246"/>
      <c r="H108" s="249">
        <v>171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171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0.078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2231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2205</v>
      </c>
      <c r="G115" s="246"/>
      <c r="H115" s="249">
        <v>0.078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0.078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0.513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2232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2207</v>
      </c>
      <c r="G122" s="246"/>
      <c r="H122" s="249">
        <v>0.513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0.513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46.56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2233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1551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2222</v>
      </c>
      <c r="G129" s="246"/>
      <c r="H129" s="249">
        <v>30.78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2223</v>
      </c>
      <c r="G130" s="246"/>
      <c r="H130" s="249">
        <v>15.78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46.56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46.56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2234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2225</v>
      </c>
      <c r="G136" s="246"/>
      <c r="H136" s="249">
        <v>46.56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46.56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46.56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2235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2225</v>
      </c>
      <c r="G141" s="246"/>
      <c r="H141" s="249">
        <v>46.56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46.56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2236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ROUND((SUM(BE92:BE312)),2)</f>
        <v>0</v>
      </c>
      <c r="G35" s="40"/>
      <c r="H35" s="40"/>
      <c r="I35" s="160">
        <v>0.21</v>
      </c>
      <c r="J35" s="159">
        <f>ROUND(((SUM(BE92:BE312))*I35),2)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ROUND((SUM(BF92:BF312)),2)</f>
        <v>0</v>
      </c>
      <c r="G36" s="40"/>
      <c r="H36" s="40"/>
      <c r="I36" s="160">
        <v>0.15</v>
      </c>
      <c r="J36" s="159">
        <f>ROUND(((SUM(BF92:BF312))*I36),2)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ROUND((SUM(BG92:BG312)),2)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ROUND((SUM(BH92:BH312)),2)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ROUND((SUM(BI92:BI312)),2)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1899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05.3 - Interakční prvek IP17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1329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1135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165</v>
      </c>
      <c r="E66" s="185"/>
      <c r="F66" s="185"/>
      <c r="G66" s="185"/>
      <c r="H66" s="185"/>
      <c r="I66" s="185"/>
      <c r="J66" s="186">
        <f>J283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1330</v>
      </c>
      <c r="E67" s="185"/>
      <c r="F67" s="185"/>
      <c r="G67" s="185"/>
      <c r="H67" s="185"/>
      <c r="I67" s="185"/>
      <c r="J67" s="186">
        <f>J291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1331</v>
      </c>
      <c r="E68" s="185"/>
      <c r="F68" s="185"/>
      <c r="G68" s="185"/>
      <c r="H68" s="185"/>
      <c r="I68" s="185"/>
      <c r="J68" s="186">
        <f>J292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1332</v>
      </c>
      <c r="E69" s="180"/>
      <c r="F69" s="180"/>
      <c r="G69" s="180"/>
      <c r="H69" s="180"/>
      <c r="I69" s="180"/>
      <c r="J69" s="181">
        <f>J296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7"/>
      <c r="D70" s="184" t="s">
        <v>1333</v>
      </c>
      <c r="E70" s="185"/>
      <c r="F70" s="185"/>
      <c r="G70" s="185"/>
      <c r="H70" s="185"/>
      <c r="I70" s="185"/>
      <c r="J70" s="186">
        <f>J297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175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Realizace prvků společných zařízení KoPÚ Neplachovice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156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1899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1327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05.3 - Interakční prvek IP17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15. 7. 2019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176</v>
      </c>
      <c r="D91" s="191" t="s">
        <v>57</v>
      </c>
      <c r="E91" s="191" t="s">
        <v>53</v>
      </c>
      <c r="F91" s="191" t="s">
        <v>54</v>
      </c>
      <c r="G91" s="191" t="s">
        <v>177</v>
      </c>
      <c r="H91" s="191" t="s">
        <v>178</v>
      </c>
      <c r="I91" s="191" t="s">
        <v>179</v>
      </c>
      <c r="J91" s="191" t="s">
        <v>160</v>
      </c>
      <c r="K91" s="192" t="s">
        <v>180</v>
      </c>
      <c r="L91" s="193"/>
      <c r="M91" s="94" t="s">
        <v>19</v>
      </c>
      <c r="N91" s="95" t="s">
        <v>42</v>
      </c>
      <c r="O91" s="95" t="s">
        <v>181</v>
      </c>
      <c r="P91" s="95" t="s">
        <v>182</v>
      </c>
      <c r="Q91" s="95" t="s">
        <v>183</v>
      </c>
      <c r="R91" s="95" t="s">
        <v>184</v>
      </c>
      <c r="S91" s="95" t="s">
        <v>185</v>
      </c>
      <c r="T91" s="96" t="s">
        <v>186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187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P93+P296</f>
        <v>0</v>
      </c>
      <c r="Q92" s="98"/>
      <c r="R92" s="196">
        <f>R93+R296</f>
        <v>8.963719860000001</v>
      </c>
      <c r="S92" s="98"/>
      <c r="T92" s="197">
        <f>T93+T296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161</v>
      </c>
      <c r="BK92" s="198">
        <f>BK93+BK296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188</v>
      </c>
      <c r="F93" s="202" t="s">
        <v>1334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P94+P283+P291</f>
        <v>0</v>
      </c>
      <c r="Q93" s="207"/>
      <c r="R93" s="208">
        <f>R94+R283+R291</f>
        <v>8.372919860000001</v>
      </c>
      <c r="S93" s="207"/>
      <c r="T93" s="209">
        <f>T94+T283+T291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72</v>
      </c>
      <c r="AY93" s="210" t="s">
        <v>190</v>
      </c>
      <c r="BK93" s="212">
        <f>BK94+BK283+BK291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80</v>
      </c>
      <c r="F94" s="213" t="s">
        <v>1137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SUM(P95:P282)</f>
        <v>0</v>
      </c>
      <c r="Q94" s="207"/>
      <c r="R94" s="208">
        <f>SUM(R95:R282)</f>
        <v>8.26989986</v>
      </c>
      <c r="S94" s="207"/>
      <c r="T94" s="209">
        <f>SUM(T95:T282)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80</v>
      </c>
      <c r="AY94" s="210" t="s">
        <v>190</v>
      </c>
      <c r="BK94" s="212">
        <f>SUM(BK95:BK282)</f>
        <v>0</v>
      </c>
    </row>
    <row r="95" spans="1:65" s="2" customFormat="1" ht="33" customHeight="1">
      <c r="A95" s="40"/>
      <c r="B95" s="41"/>
      <c r="C95" s="215" t="s">
        <v>80</v>
      </c>
      <c r="D95" s="215" t="s">
        <v>192</v>
      </c>
      <c r="E95" s="216" t="s">
        <v>1342</v>
      </c>
      <c r="F95" s="217" t="s">
        <v>1343</v>
      </c>
      <c r="G95" s="218" t="s">
        <v>211</v>
      </c>
      <c r="H95" s="219">
        <v>112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208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208</v>
      </c>
      <c r="BM95" s="226" t="s">
        <v>2237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1345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1346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1990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2238</v>
      </c>
      <c r="G99" s="246"/>
      <c r="H99" s="249">
        <v>112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5" customFormat="1" ht="12">
      <c r="A100" s="15"/>
      <c r="B100" s="256"/>
      <c r="C100" s="257"/>
      <c r="D100" s="228" t="s">
        <v>203</v>
      </c>
      <c r="E100" s="258" t="s">
        <v>19</v>
      </c>
      <c r="F100" s="259" t="s">
        <v>207</v>
      </c>
      <c r="G100" s="257"/>
      <c r="H100" s="260">
        <v>112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203</v>
      </c>
      <c r="AU100" s="266" t="s">
        <v>82</v>
      </c>
      <c r="AV100" s="15" t="s">
        <v>208</v>
      </c>
      <c r="AW100" s="15" t="s">
        <v>34</v>
      </c>
      <c r="AX100" s="15" t="s">
        <v>80</v>
      </c>
      <c r="AY100" s="266" t="s">
        <v>190</v>
      </c>
    </row>
    <row r="101" spans="1:65" s="2" customFormat="1" ht="33" customHeight="1">
      <c r="A101" s="40"/>
      <c r="B101" s="41"/>
      <c r="C101" s="215" t="s">
        <v>82</v>
      </c>
      <c r="D101" s="215" t="s">
        <v>192</v>
      </c>
      <c r="E101" s="216" t="s">
        <v>1992</v>
      </c>
      <c r="F101" s="217" t="s">
        <v>1993</v>
      </c>
      <c r="G101" s="218" t="s">
        <v>211</v>
      </c>
      <c r="H101" s="219">
        <v>291</v>
      </c>
      <c r="I101" s="220"/>
      <c r="J101" s="221">
        <f>ROUND(I101*H101,2)</f>
        <v>0</v>
      </c>
      <c r="K101" s="217" t="s">
        <v>196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208</v>
      </c>
      <c r="AT101" s="226" t="s">
        <v>192</v>
      </c>
      <c r="AU101" s="226" t="s">
        <v>82</v>
      </c>
      <c r="AY101" s="19" t="s">
        <v>190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208</v>
      </c>
      <c r="BM101" s="226" t="s">
        <v>2239</v>
      </c>
    </row>
    <row r="102" spans="1:47" s="2" customFormat="1" ht="12">
      <c r="A102" s="40"/>
      <c r="B102" s="41"/>
      <c r="C102" s="42"/>
      <c r="D102" s="228" t="s">
        <v>199</v>
      </c>
      <c r="E102" s="42"/>
      <c r="F102" s="229" t="s">
        <v>1995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199</v>
      </c>
      <c r="AU102" s="19" t="s">
        <v>82</v>
      </c>
    </row>
    <row r="103" spans="1:47" s="2" customFormat="1" ht="12">
      <c r="A103" s="40"/>
      <c r="B103" s="41"/>
      <c r="C103" s="42"/>
      <c r="D103" s="233" t="s">
        <v>201</v>
      </c>
      <c r="E103" s="42"/>
      <c r="F103" s="234" t="s">
        <v>1996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201</v>
      </c>
      <c r="AU103" s="19" t="s">
        <v>82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1997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1998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2240</v>
      </c>
      <c r="G106" s="246"/>
      <c r="H106" s="249">
        <v>291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291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4.15" customHeight="1">
      <c r="A108" s="40"/>
      <c r="B108" s="41"/>
      <c r="C108" s="215" t="s">
        <v>94</v>
      </c>
      <c r="D108" s="215" t="s">
        <v>192</v>
      </c>
      <c r="E108" s="216" t="s">
        <v>1349</v>
      </c>
      <c r="F108" s="217" t="s">
        <v>1350</v>
      </c>
      <c r="G108" s="218" t="s">
        <v>211</v>
      </c>
      <c r="H108" s="219">
        <v>112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2241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1352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1353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1990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2238</v>
      </c>
      <c r="G112" s="246"/>
      <c r="H112" s="249">
        <v>112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112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68" t="s">
        <v>208</v>
      </c>
      <c r="D114" s="268" t="s">
        <v>411</v>
      </c>
      <c r="E114" s="269" t="s">
        <v>2001</v>
      </c>
      <c r="F114" s="270" t="s">
        <v>2002</v>
      </c>
      <c r="G114" s="271" t="s">
        <v>211</v>
      </c>
      <c r="H114" s="272">
        <v>38</v>
      </c>
      <c r="I114" s="273"/>
      <c r="J114" s="274">
        <f>ROUND(I114*H114,2)</f>
        <v>0</v>
      </c>
      <c r="K114" s="270" t="s">
        <v>19</v>
      </c>
      <c r="L114" s="275"/>
      <c r="M114" s="276" t="s">
        <v>19</v>
      </c>
      <c r="N114" s="277" t="s">
        <v>43</v>
      </c>
      <c r="O114" s="86"/>
      <c r="P114" s="224">
        <f>O114*H114</f>
        <v>0</v>
      </c>
      <c r="Q114" s="224">
        <v>0.01</v>
      </c>
      <c r="R114" s="224">
        <f>Q114*H114</f>
        <v>0.38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274</v>
      </c>
      <c r="AT114" s="226" t="s">
        <v>411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2242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2004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1359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541</v>
      </c>
      <c r="G117" s="246"/>
      <c r="H117" s="249">
        <v>38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38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21.75" customHeight="1">
      <c r="A119" s="40"/>
      <c r="B119" s="41"/>
      <c r="C119" s="268" t="s">
        <v>228</v>
      </c>
      <c r="D119" s="268" t="s">
        <v>411</v>
      </c>
      <c r="E119" s="269" t="s">
        <v>2005</v>
      </c>
      <c r="F119" s="270" t="s">
        <v>2006</v>
      </c>
      <c r="G119" s="271" t="s">
        <v>2007</v>
      </c>
      <c r="H119" s="272">
        <v>11</v>
      </c>
      <c r="I119" s="273"/>
      <c r="J119" s="274">
        <f>ROUND(I119*H119,2)</f>
        <v>0</v>
      </c>
      <c r="K119" s="270" t="s">
        <v>19</v>
      </c>
      <c r="L119" s="275"/>
      <c r="M119" s="276" t="s">
        <v>19</v>
      </c>
      <c r="N119" s="277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274</v>
      </c>
      <c r="AT119" s="226" t="s">
        <v>411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2243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2006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1359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295</v>
      </c>
      <c r="G122" s="246"/>
      <c r="H122" s="249">
        <v>11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11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68" t="s">
        <v>254</v>
      </c>
      <c r="D124" s="268" t="s">
        <v>411</v>
      </c>
      <c r="E124" s="269" t="s">
        <v>2009</v>
      </c>
      <c r="F124" s="270" t="s">
        <v>2010</v>
      </c>
      <c r="G124" s="271" t="s">
        <v>211</v>
      </c>
      <c r="H124" s="272">
        <v>16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274</v>
      </c>
      <c r="AT124" s="226" t="s">
        <v>411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2244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2010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1359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197</v>
      </c>
      <c r="G127" s="246"/>
      <c r="H127" s="249">
        <v>16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16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16.5" customHeight="1">
      <c r="A129" s="40"/>
      <c r="B129" s="41"/>
      <c r="C129" s="268" t="s">
        <v>206</v>
      </c>
      <c r="D129" s="268" t="s">
        <v>411</v>
      </c>
      <c r="E129" s="269" t="s">
        <v>2012</v>
      </c>
      <c r="F129" s="270" t="s">
        <v>2013</v>
      </c>
      <c r="G129" s="271" t="s">
        <v>211</v>
      </c>
      <c r="H129" s="272">
        <v>17</v>
      </c>
      <c r="I129" s="273"/>
      <c r="J129" s="274">
        <f>ROUND(I129*H129,2)</f>
        <v>0</v>
      </c>
      <c r="K129" s="270" t="s">
        <v>19</v>
      </c>
      <c r="L129" s="275"/>
      <c r="M129" s="276" t="s">
        <v>19</v>
      </c>
      <c r="N129" s="277" t="s">
        <v>43</v>
      </c>
      <c r="O129" s="86"/>
      <c r="P129" s="224">
        <f>O129*H129</f>
        <v>0</v>
      </c>
      <c r="Q129" s="224">
        <v>0.01</v>
      </c>
      <c r="R129" s="224">
        <f>Q129*H129</f>
        <v>0.17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274</v>
      </c>
      <c r="AT129" s="226" t="s">
        <v>411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2245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2015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1359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356</v>
      </c>
      <c r="G132" s="246"/>
      <c r="H132" s="249">
        <v>17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5" customFormat="1" ht="12">
      <c r="A133" s="15"/>
      <c r="B133" s="256"/>
      <c r="C133" s="257"/>
      <c r="D133" s="228" t="s">
        <v>203</v>
      </c>
      <c r="E133" s="258" t="s">
        <v>19</v>
      </c>
      <c r="F133" s="259" t="s">
        <v>207</v>
      </c>
      <c r="G133" s="257"/>
      <c r="H133" s="260">
        <v>17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203</v>
      </c>
      <c r="AU133" s="266" t="s">
        <v>82</v>
      </c>
      <c r="AV133" s="15" t="s">
        <v>208</v>
      </c>
      <c r="AW133" s="15" t="s">
        <v>34</v>
      </c>
      <c r="AX133" s="15" t="s">
        <v>80</v>
      </c>
      <c r="AY133" s="266" t="s">
        <v>190</v>
      </c>
    </row>
    <row r="134" spans="1:65" s="2" customFormat="1" ht="21.75" customHeight="1">
      <c r="A134" s="40"/>
      <c r="B134" s="41"/>
      <c r="C134" s="268" t="s">
        <v>274</v>
      </c>
      <c r="D134" s="268" t="s">
        <v>411</v>
      </c>
      <c r="E134" s="269" t="s">
        <v>2016</v>
      </c>
      <c r="F134" s="270" t="s">
        <v>2017</v>
      </c>
      <c r="G134" s="271" t="s">
        <v>2007</v>
      </c>
      <c r="H134" s="272">
        <v>7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274</v>
      </c>
      <c r="AT134" s="226" t="s">
        <v>411</v>
      </c>
      <c r="AU134" s="226" t="s">
        <v>82</v>
      </c>
      <c r="AY134" s="19" t="s">
        <v>190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208</v>
      </c>
      <c r="BM134" s="226" t="s">
        <v>2246</v>
      </c>
    </row>
    <row r="135" spans="1:47" s="2" customFormat="1" ht="12">
      <c r="A135" s="40"/>
      <c r="B135" s="41"/>
      <c r="C135" s="42"/>
      <c r="D135" s="228" t="s">
        <v>199</v>
      </c>
      <c r="E135" s="42"/>
      <c r="F135" s="229" t="s">
        <v>2017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199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1359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206</v>
      </c>
      <c r="G137" s="246"/>
      <c r="H137" s="249">
        <v>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7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16.5" customHeight="1">
      <c r="A139" s="40"/>
      <c r="B139" s="41"/>
      <c r="C139" s="268" t="s">
        <v>281</v>
      </c>
      <c r="D139" s="268" t="s">
        <v>411</v>
      </c>
      <c r="E139" s="269" t="s">
        <v>1360</v>
      </c>
      <c r="F139" s="270" t="s">
        <v>2019</v>
      </c>
      <c r="G139" s="271" t="s">
        <v>211</v>
      </c>
      <c r="H139" s="272">
        <v>23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43</v>
      </c>
      <c r="O139" s="86"/>
      <c r="P139" s="224">
        <f>O139*H139</f>
        <v>0</v>
      </c>
      <c r="Q139" s="224">
        <v>0.01</v>
      </c>
      <c r="R139" s="224">
        <f>Q139*H139</f>
        <v>0.23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274</v>
      </c>
      <c r="AT139" s="226" t="s">
        <v>411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2247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2021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1359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4" customFormat="1" ht="12">
      <c r="A142" s="14"/>
      <c r="B142" s="245"/>
      <c r="C142" s="246"/>
      <c r="D142" s="228" t="s">
        <v>203</v>
      </c>
      <c r="E142" s="247" t="s">
        <v>19</v>
      </c>
      <c r="F142" s="248" t="s">
        <v>410</v>
      </c>
      <c r="G142" s="246"/>
      <c r="H142" s="249">
        <v>23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203</v>
      </c>
      <c r="AU142" s="255" t="s">
        <v>82</v>
      </c>
      <c r="AV142" s="14" t="s">
        <v>82</v>
      </c>
      <c r="AW142" s="14" t="s">
        <v>34</v>
      </c>
      <c r="AX142" s="14" t="s">
        <v>72</v>
      </c>
      <c r="AY142" s="255" t="s">
        <v>190</v>
      </c>
    </row>
    <row r="143" spans="1:51" s="15" customFormat="1" ht="12">
      <c r="A143" s="15"/>
      <c r="B143" s="256"/>
      <c r="C143" s="257"/>
      <c r="D143" s="228" t="s">
        <v>203</v>
      </c>
      <c r="E143" s="258" t="s">
        <v>19</v>
      </c>
      <c r="F143" s="259" t="s">
        <v>207</v>
      </c>
      <c r="G143" s="257"/>
      <c r="H143" s="260">
        <v>23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203</v>
      </c>
      <c r="AU143" s="266" t="s">
        <v>82</v>
      </c>
      <c r="AV143" s="15" t="s">
        <v>208</v>
      </c>
      <c r="AW143" s="15" t="s">
        <v>34</v>
      </c>
      <c r="AX143" s="15" t="s">
        <v>80</v>
      </c>
      <c r="AY143" s="266" t="s">
        <v>190</v>
      </c>
    </row>
    <row r="144" spans="1:65" s="2" customFormat="1" ht="24.15" customHeight="1">
      <c r="A144" s="40"/>
      <c r="B144" s="41"/>
      <c r="C144" s="215" t="s">
        <v>288</v>
      </c>
      <c r="D144" s="215" t="s">
        <v>192</v>
      </c>
      <c r="E144" s="216" t="s">
        <v>2022</v>
      </c>
      <c r="F144" s="217" t="s">
        <v>2023</v>
      </c>
      <c r="G144" s="218" t="s">
        <v>211</v>
      </c>
      <c r="H144" s="219">
        <v>291</v>
      </c>
      <c r="I144" s="220"/>
      <c r="J144" s="221">
        <f>ROUND(I144*H144,2)</f>
        <v>0</v>
      </c>
      <c r="K144" s="217" t="s">
        <v>196</v>
      </c>
      <c r="L144" s="46"/>
      <c r="M144" s="222" t="s">
        <v>19</v>
      </c>
      <c r="N144" s="223" t="s">
        <v>43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208</v>
      </c>
      <c r="AT144" s="226" t="s">
        <v>192</v>
      </c>
      <c r="AU144" s="226" t="s">
        <v>82</v>
      </c>
      <c r="AY144" s="19" t="s">
        <v>190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208</v>
      </c>
      <c r="BM144" s="226" t="s">
        <v>2248</v>
      </c>
    </row>
    <row r="145" spans="1:47" s="2" customFormat="1" ht="12">
      <c r="A145" s="40"/>
      <c r="B145" s="41"/>
      <c r="C145" s="42"/>
      <c r="D145" s="228" t="s">
        <v>199</v>
      </c>
      <c r="E145" s="42"/>
      <c r="F145" s="229" t="s">
        <v>2025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199</v>
      </c>
      <c r="AU145" s="19" t="s">
        <v>82</v>
      </c>
    </row>
    <row r="146" spans="1:47" s="2" customFormat="1" ht="12">
      <c r="A146" s="40"/>
      <c r="B146" s="41"/>
      <c r="C146" s="42"/>
      <c r="D146" s="233" t="s">
        <v>201</v>
      </c>
      <c r="E146" s="42"/>
      <c r="F146" s="234" t="s">
        <v>2026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201</v>
      </c>
      <c r="AU146" s="19" t="s">
        <v>82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1990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4" customFormat="1" ht="12">
      <c r="A148" s="14"/>
      <c r="B148" s="245"/>
      <c r="C148" s="246"/>
      <c r="D148" s="228" t="s">
        <v>203</v>
      </c>
      <c r="E148" s="247" t="s">
        <v>19</v>
      </c>
      <c r="F148" s="248" t="s">
        <v>2240</v>
      </c>
      <c r="G148" s="246"/>
      <c r="H148" s="249">
        <v>291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203</v>
      </c>
      <c r="AU148" s="255" t="s">
        <v>82</v>
      </c>
      <c r="AV148" s="14" t="s">
        <v>82</v>
      </c>
      <c r="AW148" s="14" t="s">
        <v>34</v>
      </c>
      <c r="AX148" s="14" t="s">
        <v>72</v>
      </c>
      <c r="AY148" s="255" t="s">
        <v>190</v>
      </c>
    </row>
    <row r="149" spans="1:51" s="15" customFormat="1" ht="12">
      <c r="A149" s="15"/>
      <c r="B149" s="256"/>
      <c r="C149" s="257"/>
      <c r="D149" s="228" t="s">
        <v>203</v>
      </c>
      <c r="E149" s="258" t="s">
        <v>19</v>
      </c>
      <c r="F149" s="259" t="s">
        <v>207</v>
      </c>
      <c r="G149" s="257"/>
      <c r="H149" s="260">
        <v>291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203</v>
      </c>
      <c r="AU149" s="266" t="s">
        <v>82</v>
      </c>
      <c r="AV149" s="15" t="s">
        <v>208</v>
      </c>
      <c r="AW149" s="15" t="s">
        <v>34</v>
      </c>
      <c r="AX149" s="15" t="s">
        <v>80</v>
      </c>
      <c r="AY149" s="266" t="s">
        <v>190</v>
      </c>
    </row>
    <row r="150" spans="1:65" s="2" customFormat="1" ht="21.75" customHeight="1">
      <c r="A150" s="40"/>
      <c r="B150" s="41"/>
      <c r="C150" s="268" t="s">
        <v>295</v>
      </c>
      <c r="D150" s="268" t="s">
        <v>411</v>
      </c>
      <c r="E150" s="269" t="s">
        <v>2027</v>
      </c>
      <c r="F150" s="270" t="s">
        <v>2028</v>
      </c>
      <c r="G150" s="271" t="s">
        <v>211</v>
      </c>
      <c r="H150" s="272">
        <v>60</v>
      </c>
      <c r="I150" s="273"/>
      <c r="J150" s="274">
        <f>ROUND(I150*H150,2)</f>
        <v>0</v>
      </c>
      <c r="K150" s="270" t="s">
        <v>19</v>
      </c>
      <c r="L150" s="275"/>
      <c r="M150" s="276" t="s">
        <v>19</v>
      </c>
      <c r="N150" s="277" t="s">
        <v>43</v>
      </c>
      <c r="O150" s="86"/>
      <c r="P150" s="224">
        <f>O150*H150</f>
        <v>0</v>
      </c>
      <c r="Q150" s="224">
        <v>0.01</v>
      </c>
      <c r="R150" s="224">
        <f>Q150*H150</f>
        <v>0.6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274</v>
      </c>
      <c r="AT150" s="226" t="s">
        <v>411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208</v>
      </c>
      <c r="BM150" s="226" t="s">
        <v>2249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2030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51" s="13" customFormat="1" ht="12">
      <c r="A152" s="13"/>
      <c r="B152" s="235"/>
      <c r="C152" s="236"/>
      <c r="D152" s="228" t="s">
        <v>203</v>
      </c>
      <c r="E152" s="237" t="s">
        <v>19</v>
      </c>
      <c r="F152" s="238" t="s">
        <v>2250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203</v>
      </c>
      <c r="AU152" s="244" t="s">
        <v>82</v>
      </c>
      <c r="AV152" s="13" t="s">
        <v>80</v>
      </c>
      <c r="AW152" s="13" t="s">
        <v>34</v>
      </c>
      <c r="AX152" s="13" t="s">
        <v>72</v>
      </c>
      <c r="AY152" s="244" t="s">
        <v>190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707</v>
      </c>
      <c r="G153" s="246"/>
      <c r="H153" s="249">
        <v>60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72</v>
      </c>
      <c r="AY153" s="255" t="s">
        <v>190</v>
      </c>
    </row>
    <row r="154" spans="1:51" s="15" customFormat="1" ht="12">
      <c r="A154" s="15"/>
      <c r="B154" s="256"/>
      <c r="C154" s="257"/>
      <c r="D154" s="228" t="s">
        <v>203</v>
      </c>
      <c r="E154" s="258" t="s">
        <v>19</v>
      </c>
      <c r="F154" s="259" t="s">
        <v>207</v>
      </c>
      <c r="G154" s="257"/>
      <c r="H154" s="260">
        <v>60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203</v>
      </c>
      <c r="AU154" s="266" t="s">
        <v>82</v>
      </c>
      <c r="AV154" s="15" t="s">
        <v>208</v>
      </c>
      <c r="AW154" s="15" t="s">
        <v>34</v>
      </c>
      <c r="AX154" s="15" t="s">
        <v>80</v>
      </c>
      <c r="AY154" s="266" t="s">
        <v>190</v>
      </c>
    </row>
    <row r="155" spans="1:65" s="2" customFormat="1" ht="16.5" customHeight="1">
      <c r="A155" s="40"/>
      <c r="B155" s="41"/>
      <c r="C155" s="268" t="s">
        <v>304</v>
      </c>
      <c r="D155" s="268" t="s">
        <v>411</v>
      </c>
      <c r="E155" s="269" t="s">
        <v>2031</v>
      </c>
      <c r="F155" s="270" t="s">
        <v>2032</v>
      </c>
      <c r="G155" s="271" t="s">
        <v>211</v>
      </c>
      <c r="H155" s="272">
        <v>56</v>
      </c>
      <c r="I155" s="273"/>
      <c r="J155" s="274">
        <f>ROUND(I155*H155,2)</f>
        <v>0</v>
      </c>
      <c r="K155" s="270" t="s">
        <v>19</v>
      </c>
      <c r="L155" s="275"/>
      <c r="M155" s="276" t="s">
        <v>19</v>
      </c>
      <c r="N155" s="277" t="s">
        <v>43</v>
      </c>
      <c r="O155" s="86"/>
      <c r="P155" s="224">
        <f>O155*H155</f>
        <v>0</v>
      </c>
      <c r="Q155" s="224">
        <v>0.001</v>
      </c>
      <c r="R155" s="224">
        <f>Q155*H155</f>
        <v>0.056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274</v>
      </c>
      <c r="AT155" s="226" t="s">
        <v>411</v>
      </c>
      <c r="AU155" s="226" t="s">
        <v>82</v>
      </c>
      <c r="AY155" s="19" t="s">
        <v>190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208</v>
      </c>
      <c r="BM155" s="226" t="s">
        <v>2251</v>
      </c>
    </row>
    <row r="156" spans="1:47" s="2" customFormat="1" ht="12">
      <c r="A156" s="40"/>
      <c r="B156" s="41"/>
      <c r="C156" s="42"/>
      <c r="D156" s="228" t="s">
        <v>199</v>
      </c>
      <c r="E156" s="42"/>
      <c r="F156" s="229" t="s">
        <v>2032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199</v>
      </c>
      <c r="AU156" s="19" t="s">
        <v>82</v>
      </c>
    </row>
    <row r="157" spans="1:51" s="13" customFormat="1" ht="12">
      <c r="A157" s="13"/>
      <c r="B157" s="235"/>
      <c r="C157" s="236"/>
      <c r="D157" s="228" t="s">
        <v>203</v>
      </c>
      <c r="E157" s="237" t="s">
        <v>19</v>
      </c>
      <c r="F157" s="238" t="s">
        <v>1370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203</v>
      </c>
      <c r="AU157" s="244" t="s">
        <v>82</v>
      </c>
      <c r="AV157" s="13" t="s">
        <v>80</v>
      </c>
      <c r="AW157" s="13" t="s">
        <v>34</v>
      </c>
      <c r="AX157" s="13" t="s">
        <v>72</v>
      </c>
      <c r="AY157" s="244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684</v>
      </c>
      <c r="G158" s="246"/>
      <c r="H158" s="249">
        <v>56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56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16.5" customHeight="1">
      <c r="A160" s="40"/>
      <c r="B160" s="41"/>
      <c r="C160" s="268" t="s">
        <v>312</v>
      </c>
      <c r="D160" s="268" t="s">
        <v>411</v>
      </c>
      <c r="E160" s="269" t="s">
        <v>2034</v>
      </c>
      <c r="F160" s="270" t="s">
        <v>2035</v>
      </c>
      <c r="G160" s="271" t="s">
        <v>211</v>
      </c>
      <c r="H160" s="272">
        <v>60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43</v>
      </c>
      <c r="O160" s="86"/>
      <c r="P160" s="224">
        <f>O160*H160</f>
        <v>0</v>
      </c>
      <c r="Q160" s="224">
        <v>0.001</v>
      </c>
      <c r="R160" s="224">
        <f>Q160*H160</f>
        <v>0.06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274</v>
      </c>
      <c r="AT160" s="226" t="s">
        <v>411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2252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2035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51" s="13" customFormat="1" ht="12">
      <c r="A162" s="13"/>
      <c r="B162" s="235"/>
      <c r="C162" s="236"/>
      <c r="D162" s="228" t="s">
        <v>203</v>
      </c>
      <c r="E162" s="237" t="s">
        <v>19</v>
      </c>
      <c r="F162" s="238" t="s">
        <v>1370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203</v>
      </c>
      <c r="AU162" s="244" t="s">
        <v>82</v>
      </c>
      <c r="AV162" s="13" t="s">
        <v>80</v>
      </c>
      <c r="AW162" s="13" t="s">
        <v>34</v>
      </c>
      <c r="AX162" s="13" t="s">
        <v>72</v>
      </c>
      <c r="AY162" s="244" t="s">
        <v>190</v>
      </c>
    </row>
    <row r="163" spans="1:51" s="14" customFormat="1" ht="12">
      <c r="A163" s="14"/>
      <c r="B163" s="245"/>
      <c r="C163" s="246"/>
      <c r="D163" s="228" t="s">
        <v>203</v>
      </c>
      <c r="E163" s="247" t="s">
        <v>19</v>
      </c>
      <c r="F163" s="248" t="s">
        <v>707</v>
      </c>
      <c r="G163" s="246"/>
      <c r="H163" s="249">
        <v>60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203</v>
      </c>
      <c r="AU163" s="255" t="s">
        <v>82</v>
      </c>
      <c r="AV163" s="14" t="s">
        <v>82</v>
      </c>
      <c r="AW163" s="14" t="s">
        <v>34</v>
      </c>
      <c r="AX163" s="14" t="s">
        <v>72</v>
      </c>
      <c r="AY163" s="255" t="s">
        <v>190</v>
      </c>
    </row>
    <row r="164" spans="1:51" s="15" customFormat="1" ht="12">
      <c r="A164" s="15"/>
      <c r="B164" s="256"/>
      <c r="C164" s="257"/>
      <c r="D164" s="228" t="s">
        <v>203</v>
      </c>
      <c r="E164" s="258" t="s">
        <v>19</v>
      </c>
      <c r="F164" s="259" t="s">
        <v>207</v>
      </c>
      <c r="G164" s="257"/>
      <c r="H164" s="260">
        <v>60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203</v>
      </c>
      <c r="AU164" s="266" t="s">
        <v>82</v>
      </c>
      <c r="AV164" s="15" t="s">
        <v>208</v>
      </c>
      <c r="AW164" s="15" t="s">
        <v>34</v>
      </c>
      <c r="AX164" s="15" t="s">
        <v>80</v>
      </c>
      <c r="AY164" s="266" t="s">
        <v>190</v>
      </c>
    </row>
    <row r="165" spans="1:65" s="2" customFormat="1" ht="16.5" customHeight="1">
      <c r="A165" s="40"/>
      <c r="B165" s="41"/>
      <c r="C165" s="268" t="s">
        <v>318</v>
      </c>
      <c r="D165" s="268" t="s">
        <v>411</v>
      </c>
      <c r="E165" s="269" t="s">
        <v>2037</v>
      </c>
      <c r="F165" s="270" t="s">
        <v>2038</v>
      </c>
      <c r="G165" s="271" t="s">
        <v>211</v>
      </c>
      <c r="H165" s="272">
        <v>57</v>
      </c>
      <c r="I165" s="273"/>
      <c r="J165" s="274">
        <f>ROUND(I165*H165,2)</f>
        <v>0</v>
      </c>
      <c r="K165" s="270" t="s">
        <v>19</v>
      </c>
      <c r="L165" s="275"/>
      <c r="M165" s="276" t="s">
        <v>19</v>
      </c>
      <c r="N165" s="277" t="s">
        <v>43</v>
      </c>
      <c r="O165" s="86"/>
      <c r="P165" s="224">
        <f>O165*H165</f>
        <v>0</v>
      </c>
      <c r="Q165" s="224">
        <v>0.001</v>
      </c>
      <c r="R165" s="224">
        <f>Q165*H165</f>
        <v>0.057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274</v>
      </c>
      <c r="AT165" s="226" t="s">
        <v>411</v>
      </c>
      <c r="AU165" s="226" t="s">
        <v>82</v>
      </c>
      <c r="AY165" s="19" t="s">
        <v>190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208</v>
      </c>
      <c r="BM165" s="226" t="s">
        <v>2253</v>
      </c>
    </row>
    <row r="166" spans="1:47" s="2" customFormat="1" ht="12">
      <c r="A166" s="40"/>
      <c r="B166" s="41"/>
      <c r="C166" s="42"/>
      <c r="D166" s="228" t="s">
        <v>199</v>
      </c>
      <c r="E166" s="42"/>
      <c r="F166" s="229" t="s">
        <v>2040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199</v>
      </c>
      <c r="AU166" s="19" t="s">
        <v>82</v>
      </c>
    </row>
    <row r="167" spans="1:51" s="13" customFormat="1" ht="12">
      <c r="A167" s="13"/>
      <c r="B167" s="235"/>
      <c r="C167" s="236"/>
      <c r="D167" s="228" t="s">
        <v>203</v>
      </c>
      <c r="E167" s="237" t="s">
        <v>19</v>
      </c>
      <c r="F167" s="238" t="s">
        <v>1370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203</v>
      </c>
      <c r="AU167" s="244" t="s">
        <v>82</v>
      </c>
      <c r="AV167" s="13" t="s">
        <v>80</v>
      </c>
      <c r="AW167" s="13" t="s">
        <v>34</v>
      </c>
      <c r="AX167" s="13" t="s">
        <v>72</v>
      </c>
      <c r="AY167" s="244" t="s">
        <v>190</v>
      </c>
    </row>
    <row r="168" spans="1:51" s="14" customFormat="1" ht="12">
      <c r="A168" s="14"/>
      <c r="B168" s="245"/>
      <c r="C168" s="246"/>
      <c r="D168" s="228" t="s">
        <v>203</v>
      </c>
      <c r="E168" s="247" t="s">
        <v>19</v>
      </c>
      <c r="F168" s="248" t="s">
        <v>690</v>
      </c>
      <c r="G168" s="246"/>
      <c r="H168" s="249">
        <v>57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203</v>
      </c>
      <c r="AU168" s="255" t="s">
        <v>82</v>
      </c>
      <c r="AV168" s="14" t="s">
        <v>82</v>
      </c>
      <c r="AW168" s="14" t="s">
        <v>34</v>
      </c>
      <c r="AX168" s="14" t="s">
        <v>72</v>
      </c>
      <c r="AY168" s="255" t="s">
        <v>190</v>
      </c>
    </row>
    <row r="169" spans="1:51" s="15" customFormat="1" ht="12">
      <c r="A169" s="15"/>
      <c r="B169" s="256"/>
      <c r="C169" s="257"/>
      <c r="D169" s="228" t="s">
        <v>203</v>
      </c>
      <c r="E169" s="258" t="s">
        <v>19</v>
      </c>
      <c r="F169" s="259" t="s">
        <v>207</v>
      </c>
      <c r="G169" s="257"/>
      <c r="H169" s="260">
        <v>57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203</v>
      </c>
      <c r="AU169" s="266" t="s">
        <v>82</v>
      </c>
      <c r="AV169" s="15" t="s">
        <v>208</v>
      </c>
      <c r="AW169" s="15" t="s">
        <v>34</v>
      </c>
      <c r="AX169" s="15" t="s">
        <v>80</v>
      </c>
      <c r="AY169" s="266" t="s">
        <v>190</v>
      </c>
    </row>
    <row r="170" spans="1:65" s="2" customFormat="1" ht="24.15" customHeight="1">
      <c r="A170" s="40"/>
      <c r="B170" s="41"/>
      <c r="C170" s="268" t="s">
        <v>8</v>
      </c>
      <c r="D170" s="268" t="s">
        <v>411</v>
      </c>
      <c r="E170" s="269" t="s">
        <v>1371</v>
      </c>
      <c r="F170" s="270" t="s">
        <v>2158</v>
      </c>
      <c r="G170" s="271" t="s">
        <v>211</v>
      </c>
      <c r="H170" s="272">
        <v>58</v>
      </c>
      <c r="I170" s="273"/>
      <c r="J170" s="274">
        <f>ROUND(I170*H170,2)</f>
        <v>0</v>
      </c>
      <c r="K170" s="270" t="s">
        <v>19</v>
      </c>
      <c r="L170" s="275"/>
      <c r="M170" s="276" t="s">
        <v>19</v>
      </c>
      <c r="N170" s="277" t="s">
        <v>43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274</v>
      </c>
      <c r="AT170" s="226" t="s">
        <v>411</v>
      </c>
      <c r="AU170" s="226" t="s">
        <v>82</v>
      </c>
      <c r="AY170" s="19" t="s">
        <v>190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80</v>
      </c>
      <c r="BK170" s="227">
        <f>ROUND(I170*H170,2)</f>
        <v>0</v>
      </c>
      <c r="BL170" s="19" t="s">
        <v>208</v>
      </c>
      <c r="BM170" s="226" t="s">
        <v>2254</v>
      </c>
    </row>
    <row r="171" spans="1:47" s="2" customFormat="1" ht="12">
      <c r="A171" s="40"/>
      <c r="B171" s="41"/>
      <c r="C171" s="42"/>
      <c r="D171" s="228" t="s">
        <v>199</v>
      </c>
      <c r="E171" s="42"/>
      <c r="F171" s="229" t="s">
        <v>2158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199</v>
      </c>
      <c r="AU171" s="19" t="s">
        <v>82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1370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4" customFormat="1" ht="12">
      <c r="A173" s="14"/>
      <c r="B173" s="245"/>
      <c r="C173" s="246"/>
      <c r="D173" s="228" t="s">
        <v>203</v>
      </c>
      <c r="E173" s="247" t="s">
        <v>19</v>
      </c>
      <c r="F173" s="248" t="s">
        <v>696</v>
      </c>
      <c r="G173" s="246"/>
      <c r="H173" s="249">
        <v>58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203</v>
      </c>
      <c r="AU173" s="255" t="s">
        <v>82</v>
      </c>
      <c r="AV173" s="14" t="s">
        <v>82</v>
      </c>
      <c r="AW173" s="14" t="s">
        <v>34</v>
      </c>
      <c r="AX173" s="14" t="s">
        <v>72</v>
      </c>
      <c r="AY173" s="255" t="s">
        <v>190</v>
      </c>
    </row>
    <row r="174" spans="1:51" s="15" customFormat="1" ht="12">
      <c r="A174" s="15"/>
      <c r="B174" s="256"/>
      <c r="C174" s="257"/>
      <c r="D174" s="228" t="s">
        <v>203</v>
      </c>
      <c r="E174" s="258" t="s">
        <v>19</v>
      </c>
      <c r="F174" s="259" t="s">
        <v>207</v>
      </c>
      <c r="G174" s="257"/>
      <c r="H174" s="260">
        <v>58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203</v>
      </c>
      <c r="AU174" s="266" t="s">
        <v>82</v>
      </c>
      <c r="AV174" s="15" t="s">
        <v>208</v>
      </c>
      <c r="AW174" s="15" t="s">
        <v>34</v>
      </c>
      <c r="AX174" s="15" t="s">
        <v>80</v>
      </c>
      <c r="AY174" s="266" t="s">
        <v>190</v>
      </c>
    </row>
    <row r="175" spans="1:65" s="2" customFormat="1" ht="33" customHeight="1">
      <c r="A175" s="40"/>
      <c r="B175" s="41"/>
      <c r="C175" s="215" t="s">
        <v>197</v>
      </c>
      <c r="D175" s="215" t="s">
        <v>192</v>
      </c>
      <c r="E175" s="216" t="s">
        <v>1375</v>
      </c>
      <c r="F175" s="217" t="s">
        <v>1376</v>
      </c>
      <c r="G175" s="218" t="s">
        <v>211</v>
      </c>
      <c r="H175" s="219">
        <v>112</v>
      </c>
      <c r="I175" s="220"/>
      <c r="J175" s="221">
        <f>ROUND(I175*H175,2)</f>
        <v>0</v>
      </c>
      <c r="K175" s="217" t="s">
        <v>196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6E-05</v>
      </c>
      <c r="R175" s="224">
        <f>Q175*H175</f>
        <v>0.00672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208</v>
      </c>
      <c r="AT175" s="226" t="s">
        <v>192</v>
      </c>
      <c r="AU175" s="226" t="s">
        <v>82</v>
      </c>
      <c r="AY175" s="19" t="s">
        <v>190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208</v>
      </c>
      <c r="BM175" s="226" t="s">
        <v>2255</v>
      </c>
    </row>
    <row r="176" spans="1:47" s="2" customFormat="1" ht="12">
      <c r="A176" s="40"/>
      <c r="B176" s="41"/>
      <c r="C176" s="42"/>
      <c r="D176" s="228" t="s">
        <v>199</v>
      </c>
      <c r="E176" s="42"/>
      <c r="F176" s="229" t="s">
        <v>1378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199</v>
      </c>
      <c r="AU176" s="19" t="s">
        <v>82</v>
      </c>
    </row>
    <row r="177" spans="1:47" s="2" customFormat="1" ht="12">
      <c r="A177" s="40"/>
      <c r="B177" s="41"/>
      <c r="C177" s="42"/>
      <c r="D177" s="233" t="s">
        <v>201</v>
      </c>
      <c r="E177" s="42"/>
      <c r="F177" s="234" t="s">
        <v>1379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201</v>
      </c>
      <c r="AU177" s="19" t="s">
        <v>82</v>
      </c>
    </row>
    <row r="178" spans="1:51" s="13" customFormat="1" ht="12">
      <c r="A178" s="13"/>
      <c r="B178" s="235"/>
      <c r="C178" s="236"/>
      <c r="D178" s="228" t="s">
        <v>203</v>
      </c>
      <c r="E178" s="237" t="s">
        <v>19</v>
      </c>
      <c r="F178" s="238" t="s">
        <v>1990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203</v>
      </c>
      <c r="AU178" s="244" t="s">
        <v>82</v>
      </c>
      <c r="AV178" s="13" t="s">
        <v>80</v>
      </c>
      <c r="AW178" s="13" t="s">
        <v>34</v>
      </c>
      <c r="AX178" s="13" t="s">
        <v>72</v>
      </c>
      <c r="AY178" s="244" t="s">
        <v>190</v>
      </c>
    </row>
    <row r="179" spans="1:51" s="13" customFormat="1" ht="12">
      <c r="A179" s="13"/>
      <c r="B179" s="235"/>
      <c r="C179" s="236"/>
      <c r="D179" s="228" t="s">
        <v>203</v>
      </c>
      <c r="E179" s="237" t="s">
        <v>19</v>
      </c>
      <c r="F179" s="238" t="s">
        <v>1380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203</v>
      </c>
      <c r="AU179" s="244" t="s">
        <v>82</v>
      </c>
      <c r="AV179" s="13" t="s">
        <v>80</v>
      </c>
      <c r="AW179" s="13" t="s">
        <v>34</v>
      </c>
      <c r="AX179" s="13" t="s">
        <v>72</v>
      </c>
      <c r="AY179" s="244" t="s">
        <v>190</v>
      </c>
    </row>
    <row r="180" spans="1:51" s="14" customFormat="1" ht="12">
      <c r="A180" s="14"/>
      <c r="B180" s="245"/>
      <c r="C180" s="246"/>
      <c r="D180" s="228" t="s">
        <v>203</v>
      </c>
      <c r="E180" s="247" t="s">
        <v>19</v>
      </c>
      <c r="F180" s="248" t="s">
        <v>2238</v>
      </c>
      <c r="G180" s="246"/>
      <c r="H180" s="249">
        <v>112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203</v>
      </c>
      <c r="AU180" s="255" t="s">
        <v>82</v>
      </c>
      <c r="AV180" s="14" t="s">
        <v>82</v>
      </c>
      <c r="AW180" s="14" t="s">
        <v>34</v>
      </c>
      <c r="AX180" s="14" t="s">
        <v>72</v>
      </c>
      <c r="AY180" s="255" t="s">
        <v>190</v>
      </c>
    </row>
    <row r="181" spans="1:51" s="15" customFormat="1" ht="12">
      <c r="A181" s="15"/>
      <c r="B181" s="256"/>
      <c r="C181" s="257"/>
      <c r="D181" s="228" t="s">
        <v>203</v>
      </c>
      <c r="E181" s="258" t="s">
        <v>19</v>
      </c>
      <c r="F181" s="259" t="s">
        <v>207</v>
      </c>
      <c r="G181" s="257"/>
      <c r="H181" s="260">
        <v>112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203</v>
      </c>
      <c r="AU181" s="266" t="s">
        <v>82</v>
      </c>
      <c r="AV181" s="15" t="s">
        <v>208</v>
      </c>
      <c r="AW181" s="15" t="s">
        <v>34</v>
      </c>
      <c r="AX181" s="15" t="s">
        <v>80</v>
      </c>
      <c r="AY181" s="266" t="s">
        <v>190</v>
      </c>
    </row>
    <row r="182" spans="1:65" s="2" customFormat="1" ht="21.75" customHeight="1">
      <c r="A182" s="40"/>
      <c r="B182" s="41"/>
      <c r="C182" s="268" t="s">
        <v>356</v>
      </c>
      <c r="D182" s="268" t="s">
        <v>411</v>
      </c>
      <c r="E182" s="269" t="s">
        <v>1381</v>
      </c>
      <c r="F182" s="270" t="s">
        <v>1382</v>
      </c>
      <c r="G182" s="271" t="s">
        <v>211</v>
      </c>
      <c r="H182" s="272">
        <v>336</v>
      </c>
      <c r="I182" s="273"/>
      <c r="J182" s="274">
        <f>ROUND(I182*H182,2)</f>
        <v>0</v>
      </c>
      <c r="K182" s="270" t="s">
        <v>196</v>
      </c>
      <c r="L182" s="275"/>
      <c r="M182" s="276" t="s">
        <v>19</v>
      </c>
      <c r="N182" s="277" t="s">
        <v>43</v>
      </c>
      <c r="O182" s="86"/>
      <c r="P182" s="224">
        <f>O182*H182</f>
        <v>0</v>
      </c>
      <c r="Q182" s="224">
        <v>0.0059</v>
      </c>
      <c r="R182" s="224">
        <f>Q182*H182</f>
        <v>1.9824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274</v>
      </c>
      <c r="AT182" s="226" t="s">
        <v>411</v>
      </c>
      <c r="AU182" s="226" t="s">
        <v>82</v>
      </c>
      <c r="AY182" s="19" t="s">
        <v>190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208</v>
      </c>
      <c r="BM182" s="226" t="s">
        <v>2256</v>
      </c>
    </row>
    <row r="183" spans="1:47" s="2" customFormat="1" ht="12">
      <c r="A183" s="40"/>
      <c r="B183" s="41"/>
      <c r="C183" s="42"/>
      <c r="D183" s="228" t="s">
        <v>199</v>
      </c>
      <c r="E183" s="42"/>
      <c r="F183" s="229" t="s">
        <v>1382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199</v>
      </c>
      <c r="AU183" s="19" t="s">
        <v>82</v>
      </c>
    </row>
    <row r="184" spans="1:51" s="13" customFormat="1" ht="12">
      <c r="A184" s="13"/>
      <c r="B184" s="235"/>
      <c r="C184" s="236"/>
      <c r="D184" s="228" t="s">
        <v>203</v>
      </c>
      <c r="E184" s="237" t="s">
        <v>19</v>
      </c>
      <c r="F184" s="238" t="s">
        <v>1384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203</v>
      </c>
      <c r="AU184" s="244" t="s">
        <v>82</v>
      </c>
      <c r="AV184" s="13" t="s">
        <v>80</v>
      </c>
      <c r="AW184" s="13" t="s">
        <v>34</v>
      </c>
      <c r="AX184" s="13" t="s">
        <v>72</v>
      </c>
      <c r="AY184" s="244" t="s">
        <v>190</v>
      </c>
    </row>
    <row r="185" spans="1:51" s="14" customFormat="1" ht="12">
      <c r="A185" s="14"/>
      <c r="B185" s="245"/>
      <c r="C185" s="246"/>
      <c r="D185" s="228" t="s">
        <v>203</v>
      </c>
      <c r="E185" s="247" t="s">
        <v>19</v>
      </c>
      <c r="F185" s="248" t="s">
        <v>2257</v>
      </c>
      <c r="G185" s="246"/>
      <c r="H185" s="249">
        <v>336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203</v>
      </c>
      <c r="AU185" s="255" t="s">
        <v>82</v>
      </c>
      <c r="AV185" s="14" t="s">
        <v>82</v>
      </c>
      <c r="AW185" s="14" t="s">
        <v>34</v>
      </c>
      <c r="AX185" s="14" t="s">
        <v>72</v>
      </c>
      <c r="AY185" s="255" t="s">
        <v>190</v>
      </c>
    </row>
    <row r="186" spans="1:51" s="15" customFormat="1" ht="12">
      <c r="A186" s="15"/>
      <c r="B186" s="256"/>
      <c r="C186" s="257"/>
      <c r="D186" s="228" t="s">
        <v>203</v>
      </c>
      <c r="E186" s="258" t="s">
        <v>19</v>
      </c>
      <c r="F186" s="259" t="s">
        <v>207</v>
      </c>
      <c r="G186" s="257"/>
      <c r="H186" s="260">
        <v>336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203</v>
      </c>
      <c r="AU186" s="266" t="s">
        <v>82</v>
      </c>
      <c r="AV186" s="15" t="s">
        <v>208</v>
      </c>
      <c r="AW186" s="15" t="s">
        <v>34</v>
      </c>
      <c r="AX186" s="15" t="s">
        <v>80</v>
      </c>
      <c r="AY186" s="266" t="s">
        <v>190</v>
      </c>
    </row>
    <row r="187" spans="1:65" s="2" customFormat="1" ht="16.5" customHeight="1">
      <c r="A187" s="40"/>
      <c r="B187" s="41"/>
      <c r="C187" s="268" t="s">
        <v>364</v>
      </c>
      <c r="D187" s="268" t="s">
        <v>411</v>
      </c>
      <c r="E187" s="269" t="s">
        <v>1386</v>
      </c>
      <c r="F187" s="270" t="s">
        <v>1387</v>
      </c>
      <c r="G187" s="271" t="s">
        <v>710</v>
      </c>
      <c r="H187" s="272">
        <v>224</v>
      </c>
      <c r="I187" s="273"/>
      <c r="J187" s="274">
        <f>ROUND(I187*H187,2)</f>
        <v>0</v>
      </c>
      <c r="K187" s="270" t="s">
        <v>19</v>
      </c>
      <c r="L187" s="275"/>
      <c r="M187" s="276" t="s">
        <v>19</v>
      </c>
      <c r="N187" s="277" t="s">
        <v>43</v>
      </c>
      <c r="O187" s="86"/>
      <c r="P187" s="224">
        <f>O187*H187</f>
        <v>0</v>
      </c>
      <c r="Q187" s="224">
        <v>0.001</v>
      </c>
      <c r="R187" s="224">
        <f>Q187*H187</f>
        <v>0.224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274</v>
      </c>
      <c r="AT187" s="226" t="s">
        <v>411</v>
      </c>
      <c r="AU187" s="226" t="s">
        <v>82</v>
      </c>
      <c r="AY187" s="19" t="s">
        <v>190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80</v>
      </c>
      <c r="BK187" s="227">
        <f>ROUND(I187*H187,2)</f>
        <v>0</v>
      </c>
      <c r="BL187" s="19" t="s">
        <v>208</v>
      </c>
      <c r="BM187" s="226" t="s">
        <v>2258</v>
      </c>
    </row>
    <row r="188" spans="1:47" s="2" customFormat="1" ht="12">
      <c r="A188" s="40"/>
      <c r="B188" s="41"/>
      <c r="C188" s="42"/>
      <c r="D188" s="228" t="s">
        <v>199</v>
      </c>
      <c r="E188" s="42"/>
      <c r="F188" s="229" t="s">
        <v>1389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199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1384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4" customFormat="1" ht="12">
      <c r="A190" s="14"/>
      <c r="B190" s="245"/>
      <c r="C190" s="246"/>
      <c r="D190" s="228" t="s">
        <v>203</v>
      </c>
      <c r="E190" s="247" t="s">
        <v>19</v>
      </c>
      <c r="F190" s="248" t="s">
        <v>2259</v>
      </c>
      <c r="G190" s="246"/>
      <c r="H190" s="249">
        <v>224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203</v>
      </c>
      <c r="AU190" s="255" t="s">
        <v>82</v>
      </c>
      <c r="AV190" s="14" t="s">
        <v>82</v>
      </c>
      <c r="AW190" s="14" t="s">
        <v>34</v>
      </c>
      <c r="AX190" s="14" t="s">
        <v>72</v>
      </c>
      <c r="AY190" s="255" t="s">
        <v>190</v>
      </c>
    </row>
    <row r="191" spans="1:51" s="15" customFormat="1" ht="12">
      <c r="A191" s="15"/>
      <c r="B191" s="256"/>
      <c r="C191" s="257"/>
      <c r="D191" s="228" t="s">
        <v>203</v>
      </c>
      <c r="E191" s="258" t="s">
        <v>19</v>
      </c>
      <c r="F191" s="259" t="s">
        <v>207</v>
      </c>
      <c r="G191" s="257"/>
      <c r="H191" s="260">
        <v>224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203</v>
      </c>
      <c r="AU191" s="266" t="s">
        <v>82</v>
      </c>
      <c r="AV191" s="15" t="s">
        <v>208</v>
      </c>
      <c r="AW191" s="15" t="s">
        <v>34</v>
      </c>
      <c r="AX191" s="15" t="s">
        <v>80</v>
      </c>
      <c r="AY191" s="266" t="s">
        <v>190</v>
      </c>
    </row>
    <row r="192" spans="1:65" s="2" customFormat="1" ht="16.5" customHeight="1">
      <c r="A192" s="40"/>
      <c r="B192" s="41"/>
      <c r="C192" s="268" t="s">
        <v>377</v>
      </c>
      <c r="D192" s="268" t="s">
        <v>411</v>
      </c>
      <c r="E192" s="269" t="s">
        <v>1391</v>
      </c>
      <c r="F192" s="270" t="s">
        <v>1392</v>
      </c>
      <c r="G192" s="271" t="s">
        <v>222</v>
      </c>
      <c r="H192" s="272">
        <v>0.844</v>
      </c>
      <c r="I192" s="273"/>
      <c r="J192" s="274">
        <f>ROUND(I192*H192,2)</f>
        <v>0</v>
      </c>
      <c r="K192" s="270" t="s">
        <v>196</v>
      </c>
      <c r="L192" s="275"/>
      <c r="M192" s="276" t="s">
        <v>19</v>
      </c>
      <c r="N192" s="277" t="s">
        <v>43</v>
      </c>
      <c r="O192" s="86"/>
      <c r="P192" s="224">
        <f>O192*H192</f>
        <v>0</v>
      </c>
      <c r="Q192" s="224">
        <v>0.65</v>
      </c>
      <c r="R192" s="224">
        <f>Q192*H192</f>
        <v>0.5486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274</v>
      </c>
      <c r="AT192" s="226" t="s">
        <v>411</v>
      </c>
      <c r="AU192" s="226" t="s">
        <v>82</v>
      </c>
      <c r="AY192" s="19" t="s">
        <v>190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80</v>
      </c>
      <c r="BK192" s="227">
        <f>ROUND(I192*H192,2)</f>
        <v>0</v>
      </c>
      <c r="BL192" s="19" t="s">
        <v>208</v>
      </c>
      <c r="BM192" s="226" t="s">
        <v>2260</v>
      </c>
    </row>
    <row r="193" spans="1:47" s="2" customFormat="1" ht="12">
      <c r="A193" s="40"/>
      <c r="B193" s="41"/>
      <c r="C193" s="42"/>
      <c r="D193" s="228" t="s">
        <v>199</v>
      </c>
      <c r="E193" s="42"/>
      <c r="F193" s="229" t="s">
        <v>1392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199</v>
      </c>
      <c r="AU193" s="19" t="s">
        <v>82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1990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4" customFormat="1" ht="12">
      <c r="A195" s="14"/>
      <c r="B195" s="245"/>
      <c r="C195" s="246"/>
      <c r="D195" s="228" t="s">
        <v>203</v>
      </c>
      <c r="E195" s="247" t="s">
        <v>19</v>
      </c>
      <c r="F195" s="248" t="s">
        <v>2261</v>
      </c>
      <c r="G195" s="246"/>
      <c r="H195" s="249">
        <v>0.844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203</v>
      </c>
      <c r="AU195" s="255" t="s">
        <v>82</v>
      </c>
      <c r="AV195" s="14" t="s">
        <v>82</v>
      </c>
      <c r="AW195" s="14" t="s">
        <v>34</v>
      </c>
      <c r="AX195" s="14" t="s">
        <v>72</v>
      </c>
      <c r="AY195" s="255" t="s">
        <v>190</v>
      </c>
    </row>
    <row r="196" spans="1:51" s="15" customFormat="1" ht="12">
      <c r="A196" s="15"/>
      <c r="B196" s="256"/>
      <c r="C196" s="257"/>
      <c r="D196" s="228" t="s">
        <v>203</v>
      </c>
      <c r="E196" s="258" t="s">
        <v>19</v>
      </c>
      <c r="F196" s="259" t="s">
        <v>207</v>
      </c>
      <c r="G196" s="257"/>
      <c r="H196" s="260">
        <v>0.844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203</v>
      </c>
      <c r="AU196" s="266" t="s">
        <v>82</v>
      </c>
      <c r="AV196" s="15" t="s">
        <v>208</v>
      </c>
      <c r="AW196" s="15" t="s">
        <v>34</v>
      </c>
      <c r="AX196" s="15" t="s">
        <v>80</v>
      </c>
      <c r="AY196" s="266" t="s">
        <v>190</v>
      </c>
    </row>
    <row r="197" spans="1:65" s="2" customFormat="1" ht="24.15" customHeight="1">
      <c r="A197" s="40"/>
      <c r="B197" s="41"/>
      <c r="C197" s="215" t="s">
        <v>387</v>
      </c>
      <c r="D197" s="215" t="s">
        <v>192</v>
      </c>
      <c r="E197" s="216" t="s">
        <v>1395</v>
      </c>
      <c r="F197" s="217" t="s">
        <v>1396</v>
      </c>
      <c r="G197" s="218" t="s">
        <v>211</v>
      </c>
      <c r="H197" s="219">
        <v>112</v>
      </c>
      <c r="I197" s="220"/>
      <c r="J197" s="221">
        <f>ROUND(I197*H197,2)</f>
        <v>0</v>
      </c>
      <c r="K197" s="217" t="s">
        <v>196</v>
      </c>
      <c r="L197" s="46"/>
      <c r="M197" s="222" t="s">
        <v>19</v>
      </c>
      <c r="N197" s="223" t="s">
        <v>43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208</v>
      </c>
      <c r="AT197" s="226" t="s">
        <v>192</v>
      </c>
      <c r="AU197" s="226" t="s">
        <v>82</v>
      </c>
      <c r="AY197" s="19" t="s">
        <v>190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80</v>
      </c>
      <c r="BK197" s="227">
        <f>ROUND(I197*H197,2)</f>
        <v>0</v>
      </c>
      <c r="BL197" s="19" t="s">
        <v>208</v>
      </c>
      <c r="BM197" s="226" t="s">
        <v>2262</v>
      </c>
    </row>
    <row r="198" spans="1:47" s="2" customFormat="1" ht="12">
      <c r="A198" s="40"/>
      <c r="B198" s="41"/>
      <c r="C198" s="42"/>
      <c r="D198" s="228" t="s">
        <v>199</v>
      </c>
      <c r="E198" s="42"/>
      <c r="F198" s="229" t="s">
        <v>1398</v>
      </c>
      <c r="G198" s="42"/>
      <c r="H198" s="42"/>
      <c r="I198" s="230"/>
      <c r="J198" s="42"/>
      <c r="K198" s="42"/>
      <c r="L198" s="46"/>
      <c r="M198" s="231"/>
      <c r="N198" s="23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199</v>
      </c>
      <c r="AU198" s="19" t="s">
        <v>82</v>
      </c>
    </row>
    <row r="199" spans="1:47" s="2" customFormat="1" ht="12">
      <c r="A199" s="40"/>
      <c r="B199" s="41"/>
      <c r="C199" s="42"/>
      <c r="D199" s="233" t="s">
        <v>201</v>
      </c>
      <c r="E199" s="42"/>
      <c r="F199" s="234" t="s">
        <v>1399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201</v>
      </c>
      <c r="AU199" s="19" t="s">
        <v>82</v>
      </c>
    </row>
    <row r="200" spans="1:51" s="13" customFormat="1" ht="12">
      <c r="A200" s="13"/>
      <c r="B200" s="235"/>
      <c r="C200" s="236"/>
      <c r="D200" s="228" t="s">
        <v>203</v>
      </c>
      <c r="E200" s="237" t="s">
        <v>19</v>
      </c>
      <c r="F200" s="238" t="s">
        <v>1990</v>
      </c>
      <c r="G200" s="236"/>
      <c r="H200" s="237" t="s">
        <v>19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203</v>
      </c>
      <c r="AU200" s="244" t="s">
        <v>82</v>
      </c>
      <c r="AV200" s="13" t="s">
        <v>80</v>
      </c>
      <c r="AW200" s="13" t="s">
        <v>34</v>
      </c>
      <c r="AX200" s="13" t="s">
        <v>72</v>
      </c>
      <c r="AY200" s="244" t="s">
        <v>190</v>
      </c>
    </row>
    <row r="201" spans="1:51" s="13" customFormat="1" ht="12">
      <c r="A201" s="13"/>
      <c r="B201" s="235"/>
      <c r="C201" s="236"/>
      <c r="D201" s="228" t="s">
        <v>203</v>
      </c>
      <c r="E201" s="237" t="s">
        <v>19</v>
      </c>
      <c r="F201" s="238" t="s">
        <v>1400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203</v>
      </c>
      <c r="AU201" s="244" t="s">
        <v>82</v>
      </c>
      <c r="AV201" s="13" t="s">
        <v>80</v>
      </c>
      <c r="AW201" s="13" t="s">
        <v>34</v>
      </c>
      <c r="AX201" s="13" t="s">
        <v>72</v>
      </c>
      <c r="AY201" s="244" t="s">
        <v>190</v>
      </c>
    </row>
    <row r="202" spans="1:51" s="14" customFormat="1" ht="12">
      <c r="A202" s="14"/>
      <c r="B202" s="245"/>
      <c r="C202" s="246"/>
      <c r="D202" s="228" t="s">
        <v>203</v>
      </c>
      <c r="E202" s="247" t="s">
        <v>19</v>
      </c>
      <c r="F202" s="248" t="s">
        <v>2238</v>
      </c>
      <c r="G202" s="246"/>
      <c r="H202" s="249">
        <v>112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203</v>
      </c>
      <c r="AU202" s="255" t="s">
        <v>82</v>
      </c>
      <c r="AV202" s="14" t="s">
        <v>82</v>
      </c>
      <c r="AW202" s="14" t="s">
        <v>34</v>
      </c>
      <c r="AX202" s="14" t="s">
        <v>72</v>
      </c>
      <c r="AY202" s="255" t="s">
        <v>190</v>
      </c>
    </row>
    <row r="203" spans="1:51" s="15" customFormat="1" ht="12">
      <c r="A203" s="15"/>
      <c r="B203" s="256"/>
      <c r="C203" s="257"/>
      <c r="D203" s="228" t="s">
        <v>203</v>
      </c>
      <c r="E203" s="258" t="s">
        <v>19</v>
      </c>
      <c r="F203" s="259" t="s">
        <v>207</v>
      </c>
      <c r="G203" s="257"/>
      <c r="H203" s="260">
        <v>112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203</v>
      </c>
      <c r="AU203" s="266" t="s">
        <v>82</v>
      </c>
      <c r="AV203" s="15" t="s">
        <v>208</v>
      </c>
      <c r="AW203" s="15" t="s">
        <v>34</v>
      </c>
      <c r="AX203" s="15" t="s">
        <v>80</v>
      </c>
      <c r="AY203" s="266" t="s">
        <v>190</v>
      </c>
    </row>
    <row r="204" spans="1:65" s="2" customFormat="1" ht="24.15" customHeight="1">
      <c r="A204" s="40"/>
      <c r="B204" s="41"/>
      <c r="C204" s="215" t="s">
        <v>7</v>
      </c>
      <c r="D204" s="215" t="s">
        <v>192</v>
      </c>
      <c r="E204" s="216" t="s">
        <v>1401</v>
      </c>
      <c r="F204" s="217" t="s">
        <v>1402</v>
      </c>
      <c r="G204" s="218" t="s">
        <v>195</v>
      </c>
      <c r="H204" s="219">
        <v>63.302</v>
      </c>
      <c r="I204" s="220"/>
      <c r="J204" s="221">
        <f>ROUND(I204*H204,2)</f>
        <v>0</v>
      </c>
      <c r="K204" s="217" t="s">
        <v>196</v>
      </c>
      <c r="L204" s="46"/>
      <c r="M204" s="222" t="s">
        <v>19</v>
      </c>
      <c r="N204" s="223" t="s">
        <v>43</v>
      </c>
      <c r="O204" s="86"/>
      <c r="P204" s="224">
        <f>O204*H204</f>
        <v>0</v>
      </c>
      <c r="Q204" s="224">
        <v>3E-05</v>
      </c>
      <c r="R204" s="224">
        <f>Q204*H204</f>
        <v>0.00189906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208</v>
      </c>
      <c r="AT204" s="226" t="s">
        <v>192</v>
      </c>
      <c r="AU204" s="226" t="s">
        <v>82</v>
      </c>
      <c r="AY204" s="19" t="s">
        <v>190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208</v>
      </c>
      <c r="BM204" s="226" t="s">
        <v>2263</v>
      </c>
    </row>
    <row r="205" spans="1:47" s="2" customFormat="1" ht="12">
      <c r="A205" s="40"/>
      <c r="B205" s="41"/>
      <c r="C205" s="42"/>
      <c r="D205" s="228" t="s">
        <v>199</v>
      </c>
      <c r="E205" s="42"/>
      <c r="F205" s="229" t="s">
        <v>1404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199</v>
      </c>
      <c r="AU205" s="19" t="s">
        <v>82</v>
      </c>
    </row>
    <row r="206" spans="1:47" s="2" customFormat="1" ht="12">
      <c r="A206" s="40"/>
      <c r="B206" s="41"/>
      <c r="C206" s="42"/>
      <c r="D206" s="233" t="s">
        <v>201</v>
      </c>
      <c r="E206" s="42"/>
      <c r="F206" s="234" t="s">
        <v>1405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201</v>
      </c>
      <c r="AU206" s="19" t="s">
        <v>82</v>
      </c>
    </row>
    <row r="207" spans="1:51" s="13" customFormat="1" ht="12">
      <c r="A207" s="13"/>
      <c r="B207" s="235"/>
      <c r="C207" s="236"/>
      <c r="D207" s="228" t="s">
        <v>203</v>
      </c>
      <c r="E207" s="237" t="s">
        <v>19</v>
      </c>
      <c r="F207" s="238" t="s">
        <v>1990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203</v>
      </c>
      <c r="AU207" s="244" t="s">
        <v>82</v>
      </c>
      <c r="AV207" s="13" t="s">
        <v>80</v>
      </c>
      <c r="AW207" s="13" t="s">
        <v>34</v>
      </c>
      <c r="AX207" s="13" t="s">
        <v>72</v>
      </c>
      <c r="AY207" s="244" t="s">
        <v>190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1406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4" customFormat="1" ht="12">
      <c r="A209" s="14"/>
      <c r="B209" s="245"/>
      <c r="C209" s="246"/>
      <c r="D209" s="228" t="s">
        <v>203</v>
      </c>
      <c r="E209" s="247" t="s">
        <v>19</v>
      </c>
      <c r="F209" s="248" t="s">
        <v>2264</v>
      </c>
      <c r="G209" s="246"/>
      <c r="H209" s="249">
        <v>63.302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203</v>
      </c>
      <c r="AU209" s="255" t="s">
        <v>82</v>
      </c>
      <c r="AV209" s="14" t="s">
        <v>82</v>
      </c>
      <c r="AW209" s="14" t="s">
        <v>34</v>
      </c>
      <c r="AX209" s="14" t="s">
        <v>72</v>
      </c>
      <c r="AY209" s="255" t="s">
        <v>190</v>
      </c>
    </row>
    <row r="210" spans="1:51" s="15" customFormat="1" ht="12">
      <c r="A210" s="15"/>
      <c r="B210" s="256"/>
      <c r="C210" s="257"/>
      <c r="D210" s="228" t="s">
        <v>203</v>
      </c>
      <c r="E210" s="258" t="s">
        <v>19</v>
      </c>
      <c r="F210" s="259" t="s">
        <v>207</v>
      </c>
      <c r="G210" s="257"/>
      <c r="H210" s="260">
        <v>63.302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203</v>
      </c>
      <c r="AU210" s="266" t="s">
        <v>82</v>
      </c>
      <c r="AV210" s="15" t="s">
        <v>208</v>
      </c>
      <c r="AW210" s="15" t="s">
        <v>34</v>
      </c>
      <c r="AX210" s="15" t="s">
        <v>80</v>
      </c>
      <c r="AY210" s="266" t="s">
        <v>190</v>
      </c>
    </row>
    <row r="211" spans="1:65" s="2" customFormat="1" ht="16.5" customHeight="1">
      <c r="A211" s="40"/>
      <c r="B211" s="41"/>
      <c r="C211" s="268" t="s">
        <v>401</v>
      </c>
      <c r="D211" s="268" t="s">
        <v>411</v>
      </c>
      <c r="E211" s="269" t="s">
        <v>1408</v>
      </c>
      <c r="F211" s="270" t="s">
        <v>1409</v>
      </c>
      <c r="G211" s="271" t="s">
        <v>195</v>
      </c>
      <c r="H211" s="272">
        <v>63.302</v>
      </c>
      <c r="I211" s="273"/>
      <c r="J211" s="274">
        <f>ROUND(I211*H211,2)</f>
        <v>0</v>
      </c>
      <c r="K211" s="270" t="s">
        <v>196</v>
      </c>
      <c r="L211" s="275"/>
      <c r="M211" s="276" t="s">
        <v>19</v>
      </c>
      <c r="N211" s="277" t="s">
        <v>43</v>
      </c>
      <c r="O211" s="86"/>
      <c r="P211" s="224">
        <f>O211*H211</f>
        <v>0</v>
      </c>
      <c r="Q211" s="224">
        <v>0.0004</v>
      </c>
      <c r="R211" s="224">
        <f>Q211*H211</f>
        <v>0.0253208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274</v>
      </c>
      <c r="AT211" s="226" t="s">
        <v>411</v>
      </c>
      <c r="AU211" s="226" t="s">
        <v>82</v>
      </c>
      <c r="AY211" s="19" t="s">
        <v>190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208</v>
      </c>
      <c r="BM211" s="226" t="s">
        <v>2265</v>
      </c>
    </row>
    <row r="212" spans="1:47" s="2" customFormat="1" ht="12">
      <c r="A212" s="40"/>
      <c r="B212" s="41"/>
      <c r="C212" s="42"/>
      <c r="D212" s="228" t="s">
        <v>199</v>
      </c>
      <c r="E212" s="42"/>
      <c r="F212" s="229" t="s">
        <v>1409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199</v>
      </c>
      <c r="AU212" s="19" t="s">
        <v>82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1411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4" customFormat="1" ht="12">
      <c r="A214" s="14"/>
      <c r="B214" s="245"/>
      <c r="C214" s="246"/>
      <c r="D214" s="228" t="s">
        <v>203</v>
      </c>
      <c r="E214" s="247" t="s">
        <v>19</v>
      </c>
      <c r="F214" s="248" t="s">
        <v>2266</v>
      </c>
      <c r="G214" s="246"/>
      <c r="H214" s="249">
        <v>63.302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203</v>
      </c>
      <c r="AU214" s="255" t="s">
        <v>82</v>
      </c>
      <c r="AV214" s="14" t="s">
        <v>82</v>
      </c>
      <c r="AW214" s="14" t="s">
        <v>34</v>
      </c>
      <c r="AX214" s="14" t="s">
        <v>72</v>
      </c>
      <c r="AY214" s="255" t="s">
        <v>190</v>
      </c>
    </row>
    <row r="215" spans="1:51" s="15" customFormat="1" ht="12">
      <c r="A215" s="15"/>
      <c r="B215" s="256"/>
      <c r="C215" s="257"/>
      <c r="D215" s="228" t="s">
        <v>203</v>
      </c>
      <c r="E215" s="258" t="s">
        <v>19</v>
      </c>
      <c r="F215" s="259" t="s">
        <v>207</v>
      </c>
      <c r="G215" s="257"/>
      <c r="H215" s="260">
        <v>63.302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203</v>
      </c>
      <c r="AU215" s="266" t="s">
        <v>82</v>
      </c>
      <c r="AV215" s="15" t="s">
        <v>208</v>
      </c>
      <c r="AW215" s="15" t="s">
        <v>34</v>
      </c>
      <c r="AX215" s="15" t="s">
        <v>80</v>
      </c>
      <c r="AY215" s="266" t="s">
        <v>190</v>
      </c>
    </row>
    <row r="216" spans="1:65" s="2" customFormat="1" ht="33" customHeight="1">
      <c r="A216" s="40"/>
      <c r="B216" s="41"/>
      <c r="C216" s="215" t="s">
        <v>410</v>
      </c>
      <c r="D216" s="215" t="s">
        <v>192</v>
      </c>
      <c r="E216" s="216" t="s">
        <v>1413</v>
      </c>
      <c r="F216" s="217" t="s">
        <v>1414</v>
      </c>
      <c r="G216" s="218" t="s">
        <v>195</v>
      </c>
      <c r="H216" s="219">
        <v>403</v>
      </c>
      <c r="I216" s="220"/>
      <c r="J216" s="221">
        <f>ROUND(I216*H216,2)</f>
        <v>0</v>
      </c>
      <c r="K216" s="217" t="s">
        <v>1415</v>
      </c>
      <c r="L216" s="46"/>
      <c r="M216" s="222" t="s">
        <v>19</v>
      </c>
      <c r="N216" s="223" t="s">
        <v>43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208</v>
      </c>
      <c r="AT216" s="226" t="s">
        <v>192</v>
      </c>
      <c r="AU216" s="226" t="s">
        <v>82</v>
      </c>
      <c r="AY216" s="19" t="s">
        <v>190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80</v>
      </c>
      <c r="BK216" s="227">
        <f>ROUND(I216*H216,2)</f>
        <v>0</v>
      </c>
      <c r="BL216" s="19" t="s">
        <v>208</v>
      </c>
      <c r="BM216" s="226" t="s">
        <v>2267</v>
      </c>
    </row>
    <row r="217" spans="1:47" s="2" customFormat="1" ht="12">
      <c r="A217" s="40"/>
      <c r="B217" s="41"/>
      <c r="C217" s="42"/>
      <c r="D217" s="228" t="s">
        <v>199</v>
      </c>
      <c r="E217" s="42"/>
      <c r="F217" s="229" t="s">
        <v>1417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199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1990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3" customFormat="1" ht="12">
      <c r="A219" s="13"/>
      <c r="B219" s="235"/>
      <c r="C219" s="236"/>
      <c r="D219" s="228" t="s">
        <v>203</v>
      </c>
      <c r="E219" s="237" t="s">
        <v>19</v>
      </c>
      <c r="F219" s="238" t="s">
        <v>1418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203</v>
      </c>
      <c r="AU219" s="244" t="s">
        <v>82</v>
      </c>
      <c r="AV219" s="13" t="s">
        <v>80</v>
      </c>
      <c r="AW219" s="13" t="s">
        <v>34</v>
      </c>
      <c r="AX219" s="13" t="s">
        <v>72</v>
      </c>
      <c r="AY219" s="244" t="s">
        <v>190</v>
      </c>
    </row>
    <row r="220" spans="1:51" s="14" customFormat="1" ht="12">
      <c r="A220" s="14"/>
      <c r="B220" s="245"/>
      <c r="C220" s="246"/>
      <c r="D220" s="228" t="s">
        <v>203</v>
      </c>
      <c r="E220" s="247" t="s">
        <v>19</v>
      </c>
      <c r="F220" s="248" t="s">
        <v>2238</v>
      </c>
      <c r="G220" s="246"/>
      <c r="H220" s="249">
        <v>112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203</v>
      </c>
      <c r="AU220" s="255" t="s">
        <v>82</v>
      </c>
      <c r="AV220" s="14" t="s">
        <v>82</v>
      </c>
      <c r="AW220" s="14" t="s">
        <v>34</v>
      </c>
      <c r="AX220" s="14" t="s">
        <v>72</v>
      </c>
      <c r="AY220" s="255" t="s">
        <v>190</v>
      </c>
    </row>
    <row r="221" spans="1:51" s="13" customFormat="1" ht="12">
      <c r="A221" s="13"/>
      <c r="B221" s="235"/>
      <c r="C221" s="236"/>
      <c r="D221" s="228" t="s">
        <v>203</v>
      </c>
      <c r="E221" s="237" t="s">
        <v>19</v>
      </c>
      <c r="F221" s="238" t="s">
        <v>2054</v>
      </c>
      <c r="G221" s="236"/>
      <c r="H221" s="237" t="s">
        <v>19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203</v>
      </c>
      <c r="AU221" s="244" t="s">
        <v>82</v>
      </c>
      <c r="AV221" s="13" t="s">
        <v>80</v>
      </c>
      <c r="AW221" s="13" t="s">
        <v>34</v>
      </c>
      <c r="AX221" s="13" t="s">
        <v>72</v>
      </c>
      <c r="AY221" s="244" t="s">
        <v>190</v>
      </c>
    </row>
    <row r="222" spans="1:51" s="14" customFormat="1" ht="12">
      <c r="A222" s="14"/>
      <c r="B222" s="245"/>
      <c r="C222" s="246"/>
      <c r="D222" s="228" t="s">
        <v>203</v>
      </c>
      <c r="E222" s="247" t="s">
        <v>19</v>
      </c>
      <c r="F222" s="248" t="s">
        <v>2240</v>
      </c>
      <c r="G222" s="246"/>
      <c r="H222" s="249">
        <v>291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203</v>
      </c>
      <c r="AU222" s="255" t="s">
        <v>82</v>
      </c>
      <c r="AV222" s="14" t="s">
        <v>82</v>
      </c>
      <c r="AW222" s="14" t="s">
        <v>34</v>
      </c>
      <c r="AX222" s="14" t="s">
        <v>72</v>
      </c>
      <c r="AY222" s="255" t="s">
        <v>190</v>
      </c>
    </row>
    <row r="223" spans="1:51" s="15" customFormat="1" ht="12">
      <c r="A223" s="15"/>
      <c r="B223" s="256"/>
      <c r="C223" s="257"/>
      <c r="D223" s="228" t="s">
        <v>203</v>
      </c>
      <c r="E223" s="258" t="s">
        <v>19</v>
      </c>
      <c r="F223" s="259" t="s">
        <v>207</v>
      </c>
      <c r="G223" s="257"/>
      <c r="H223" s="260">
        <v>403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203</v>
      </c>
      <c r="AU223" s="266" t="s">
        <v>82</v>
      </c>
      <c r="AV223" s="15" t="s">
        <v>208</v>
      </c>
      <c r="AW223" s="15" t="s">
        <v>34</v>
      </c>
      <c r="AX223" s="15" t="s">
        <v>80</v>
      </c>
      <c r="AY223" s="266" t="s">
        <v>190</v>
      </c>
    </row>
    <row r="224" spans="1:65" s="2" customFormat="1" ht="24.15" customHeight="1">
      <c r="A224" s="40"/>
      <c r="B224" s="41"/>
      <c r="C224" s="215" t="s">
        <v>418</v>
      </c>
      <c r="D224" s="215" t="s">
        <v>192</v>
      </c>
      <c r="E224" s="216" t="s">
        <v>2055</v>
      </c>
      <c r="F224" s="217" t="s">
        <v>2056</v>
      </c>
      <c r="G224" s="218" t="s">
        <v>211</v>
      </c>
      <c r="H224" s="219">
        <v>291</v>
      </c>
      <c r="I224" s="220"/>
      <c r="J224" s="221">
        <f>ROUND(I224*H224,2)</f>
        <v>0</v>
      </c>
      <c r="K224" s="217" t="s">
        <v>196</v>
      </c>
      <c r="L224" s="46"/>
      <c r="M224" s="222" t="s">
        <v>19</v>
      </c>
      <c r="N224" s="223" t="s">
        <v>43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208</v>
      </c>
      <c r="AT224" s="226" t="s">
        <v>192</v>
      </c>
      <c r="AU224" s="226" t="s">
        <v>82</v>
      </c>
      <c r="AY224" s="19" t="s">
        <v>190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80</v>
      </c>
      <c r="BK224" s="227">
        <f>ROUND(I224*H224,2)</f>
        <v>0</v>
      </c>
      <c r="BL224" s="19" t="s">
        <v>208</v>
      </c>
      <c r="BM224" s="226" t="s">
        <v>2268</v>
      </c>
    </row>
    <row r="225" spans="1:47" s="2" customFormat="1" ht="12">
      <c r="A225" s="40"/>
      <c r="B225" s="41"/>
      <c r="C225" s="42"/>
      <c r="D225" s="228" t="s">
        <v>199</v>
      </c>
      <c r="E225" s="42"/>
      <c r="F225" s="229" t="s">
        <v>2058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199</v>
      </c>
      <c r="AU225" s="19" t="s">
        <v>82</v>
      </c>
    </row>
    <row r="226" spans="1:47" s="2" customFormat="1" ht="12">
      <c r="A226" s="40"/>
      <c r="B226" s="41"/>
      <c r="C226" s="42"/>
      <c r="D226" s="233" t="s">
        <v>201</v>
      </c>
      <c r="E226" s="42"/>
      <c r="F226" s="234" t="s">
        <v>2059</v>
      </c>
      <c r="G226" s="42"/>
      <c r="H226" s="42"/>
      <c r="I226" s="230"/>
      <c r="J226" s="42"/>
      <c r="K226" s="42"/>
      <c r="L226" s="46"/>
      <c r="M226" s="231"/>
      <c r="N226" s="23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201</v>
      </c>
      <c r="AU226" s="19" t="s">
        <v>82</v>
      </c>
    </row>
    <row r="227" spans="1:51" s="13" customFormat="1" ht="12">
      <c r="A227" s="13"/>
      <c r="B227" s="235"/>
      <c r="C227" s="236"/>
      <c r="D227" s="228" t="s">
        <v>203</v>
      </c>
      <c r="E227" s="237" t="s">
        <v>19</v>
      </c>
      <c r="F227" s="238" t="s">
        <v>1990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203</v>
      </c>
      <c r="AU227" s="244" t="s">
        <v>82</v>
      </c>
      <c r="AV227" s="13" t="s">
        <v>80</v>
      </c>
      <c r="AW227" s="13" t="s">
        <v>34</v>
      </c>
      <c r="AX227" s="13" t="s">
        <v>72</v>
      </c>
      <c r="AY227" s="244" t="s">
        <v>190</v>
      </c>
    </row>
    <row r="228" spans="1:51" s="13" customFormat="1" ht="12">
      <c r="A228" s="13"/>
      <c r="B228" s="235"/>
      <c r="C228" s="236"/>
      <c r="D228" s="228" t="s">
        <v>203</v>
      </c>
      <c r="E228" s="237" t="s">
        <v>19</v>
      </c>
      <c r="F228" s="238" t="s">
        <v>2054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203</v>
      </c>
      <c r="AU228" s="244" t="s">
        <v>82</v>
      </c>
      <c r="AV228" s="13" t="s">
        <v>80</v>
      </c>
      <c r="AW228" s="13" t="s">
        <v>34</v>
      </c>
      <c r="AX228" s="13" t="s">
        <v>72</v>
      </c>
      <c r="AY228" s="244" t="s">
        <v>190</v>
      </c>
    </row>
    <row r="229" spans="1:51" s="14" customFormat="1" ht="12">
      <c r="A229" s="14"/>
      <c r="B229" s="245"/>
      <c r="C229" s="246"/>
      <c r="D229" s="228" t="s">
        <v>203</v>
      </c>
      <c r="E229" s="247" t="s">
        <v>19</v>
      </c>
      <c r="F229" s="248" t="s">
        <v>2240</v>
      </c>
      <c r="G229" s="246"/>
      <c r="H229" s="249">
        <v>291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203</v>
      </c>
      <c r="AU229" s="255" t="s">
        <v>82</v>
      </c>
      <c r="AV229" s="14" t="s">
        <v>82</v>
      </c>
      <c r="AW229" s="14" t="s">
        <v>34</v>
      </c>
      <c r="AX229" s="14" t="s">
        <v>72</v>
      </c>
      <c r="AY229" s="255" t="s">
        <v>190</v>
      </c>
    </row>
    <row r="230" spans="1:51" s="15" customFormat="1" ht="12">
      <c r="A230" s="15"/>
      <c r="B230" s="256"/>
      <c r="C230" s="257"/>
      <c r="D230" s="228" t="s">
        <v>203</v>
      </c>
      <c r="E230" s="258" t="s">
        <v>19</v>
      </c>
      <c r="F230" s="259" t="s">
        <v>207</v>
      </c>
      <c r="G230" s="257"/>
      <c r="H230" s="260">
        <v>291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203</v>
      </c>
      <c r="AU230" s="266" t="s">
        <v>82</v>
      </c>
      <c r="AV230" s="15" t="s">
        <v>208</v>
      </c>
      <c r="AW230" s="15" t="s">
        <v>34</v>
      </c>
      <c r="AX230" s="15" t="s">
        <v>80</v>
      </c>
      <c r="AY230" s="266" t="s">
        <v>190</v>
      </c>
    </row>
    <row r="231" spans="1:65" s="2" customFormat="1" ht="33" customHeight="1">
      <c r="A231" s="40"/>
      <c r="B231" s="41"/>
      <c r="C231" s="215" t="s">
        <v>426</v>
      </c>
      <c r="D231" s="215" t="s">
        <v>192</v>
      </c>
      <c r="E231" s="216" t="s">
        <v>2060</v>
      </c>
      <c r="F231" s="217" t="s">
        <v>2061</v>
      </c>
      <c r="G231" s="218" t="s">
        <v>211</v>
      </c>
      <c r="H231" s="219">
        <v>112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0.00208</v>
      </c>
      <c r="R231" s="224">
        <f>Q231*H231</f>
        <v>0.23295999999999997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208</v>
      </c>
      <c r="AT231" s="226" t="s">
        <v>192</v>
      </c>
      <c r="AU231" s="226" t="s">
        <v>82</v>
      </c>
      <c r="AY231" s="19" t="s">
        <v>190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208</v>
      </c>
      <c r="BM231" s="226" t="s">
        <v>2269</v>
      </c>
    </row>
    <row r="232" spans="1:47" s="2" customFormat="1" ht="12">
      <c r="A232" s="40"/>
      <c r="B232" s="41"/>
      <c r="C232" s="42"/>
      <c r="D232" s="228" t="s">
        <v>199</v>
      </c>
      <c r="E232" s="42"/>
      <c r="F232" s="229" t="s">
        <v>2063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199</v>
      </c>
      <c r="AU232" s="19" t="s">
        <v>82</v>
      </c>
    </row>
    <row r="233" spans="1:51" s="13" customFormat="1" ht="12">
      <c r="A233" s="13"/>
      <c r="B233" s="235"/>
      <c r="C233" s="236"/>
      <c r="D233" s="228" t="s">
        <v>203</v>
      </c>
      <c r="E233" s="237" t="s">
        <v>19</v>
      </c>
      <c r="F233" s="238" t="s">
        <v>1990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203</v>
      </c>
      <c r="AU233" s="244" t="s">
        <v>82</v>
      </c>
      <c r="AV233" s="13" t="s">
        <v>80</v>
      </c>
      <c r="AW233" s="13" t="s">
        <v>34</v>
      </c>
      <c r="AX233" s="13" t="s">
        <v>72</v>
      </c>
      <c r="AY233" s="244" t="s">
        <v>190</v>
      </c>
    </row>
    <row r="234" spans="1:51" s="14" customFormat="1" ht="12">
      <c r="A234" s="14"/>
      <c r="B234" s="245"/>
      <c r="C234" s="246"/>
      <c r="D234" s="228" t="s">
        <v>203</v>
      </c>
      <c r="E234" s="247" t="s">
        <v>19</v>
      </c>
      <c r="F234" s="248" t="s">
        <v>2238</v>
      </c>
      <c r="G234" s="246"/>
      <c r="H234" s="249">
        <v>112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203</v>
      </c>
      <c r="AU234" s="255" t="s">
        <v>82</v>
      </c>
      <c r="AV234" s="14" t="s">
        <v>82</v>
      </c>
      <c r="AW234" s="14" t="s">
        <v>34</v>
      </c>
      <c r="AX234" s="14" t="s">
        <v>72</v>
      </c>
      <c r="AY234" s="255" t="s">
        <v>190</v>
      </c>
    </row>
    <row r="235" spans="1:51" s="15" customFormat="1" ht="12">
      <c r="A235" s="15"/>
      <c r="B235" s="256"/>
      <c r="C235" s="257"/>
      <c r="D235" s="228" t="s">
        <v>203</v>
      </c>
      <c r="E235" s="258" t="s">
        <v>19</v>
      </c>
      <c r="F235" s="259" t="s">
        <v>207</v>
      </c>
      <c r="G235" s="257"/>
      <c r="H235" s="260">
        <v>112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203</v>
      </c>
      <c r="AU235" s="266" t="s">
        <v>82</v>
      </c>
      <c r="AV235" s="15" t="s">
        <v>208</v>
      </c>
      <c r="AW235" s="15" t="s">
        <v>34</v>
      </c>
      <c r="AX235" s="15" t="s">
        <v>80</v>
      </c>
      <c r="AY235" s="266" t="s">
        <v>190</v>
      </c>
    </row>
    <row r="236" spans="1:65" s="2" customFormat="1" ht="24.15" customHeight="1">
      <c r="A236" s="40"/>
      <c r="B236" s="41"/>
      <c r="C236" s="215" t="s">
        <v>251</v>
      </c>
      <c r="D236" s="215" t="s">
        <v>192</v>
      </c>
      <c r="E236" s="216" t="s">
        <v>1424</v>
      </c>
      <c r="F236" s="217" t="s">
        <v>1425</v>
      </c>
      <c r="G236" s="218" t="s">
        <v>195</v>
      </c>
      <c r="H236" s="219">
        <v>56</v>
      </c>
      <c r="I236" s="220"/>
      <c r="J236" s="221">
        <f>ROUND(I236*H236,2)</f>
        <v>0</v>
      </c>
      <c r="K236" s="217" t="s">
        <v>196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208</v>
      </c>
      <c r="AT236" s="226" t="s">
        <v>192</v>
      </c>
      <c r="AU236" s="226" t="s">
        <v>82</v>
      </c>
      <c r="AY236" s="19" t="s">
        <v>190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80</v>
      </c>
      <c r="BK236" s="227">
        <f>ROUND(I236*H236,2)</f>
        <v>0</v>
      </c>
      <c r="BL236" s="19" t="s">
        <v>208</v>
      </c>
      <c r="BM236" s="226" t="s">
        <v>2270</v>
      </c>
    </row>
    <row r="237" spans="1:47" s="2" customFormat="1" ht="12">
      <c r="A237" s="40"/>
      <c r="B237" s="41"/>
      <c r="C237" s="42"/>
      <c r="D237" s="228" t="s">
        <v>199</v>
      </c>
      <c r="E237" s="42"/>
      <c r="F237" s="229" t="s">
        <v>1427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199</v>
      </c>
      <c r="AU237" s="19" t="s">
        <v>82</v>
      </c>
    </row>
    <row r="238" spans="1:47" s="2" customFormat="1" ht="12">
      <c r="A238" s="40"/>
      <c r="B238" s="41"/>
      <c r="C238" s="42"/>
      <c r="D238" s="233" t="s">
        <v>201</v>
      </c>
      <c r="E238" s="42"/>
      <c r="F238" s="234" t="s">
        <v>1428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201</v>
      </c>
      <c r="AU238" s="19" t="s">
        <v>82</v>
      </c>
    </row>
    <row r="239" spans="1:51" s="13" customFormat="1" ht="12">
      <c r="A239" s="13"/>
      <c r="B239" s="235"/>
      <c r="C239" s="236"/>
      <c r="D239" s="228" t="s">
        <v>203</v>
      </c>
      <c r="E239" s="237" t="s">
        <v>19</v>
      </c>
      <c r="F239" s="238" t="s">
        <v>1990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203</v>
      </c>
      <c r="AU239" s="244" t="s">
        <v>82</v>
      </c>
      <c r="AV239" s="13" t="s">
        <v>80</v>
      </c>
      <c r="AW239" s="13" t="s">
        <v>34</v>
      </c>
      <c r="AX239" s="13" t="s">
        <v>72</v>
      </c>
      <c r="AY239" s="244" t="s">
        <v>190</v>
      </c>
    </row>
    <row r="240" spans="1:51" s="13" customFormat="1" ht="12">
      <c r="A240" s="13"/>
      <c r="B240" s="235"/>
      <c r="C240" s="236"/>
      <c r="D240" s="228" t="s">
        <v>203</v>
      </c>
      <c r="E240" s="237" t="s">
        <v>19</v>
      </c>
      <c r="F240" s="238" t="s">
        <v>1429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203</v>
      </c>
      <c r="AU240" s="244" t="s">
        <v>82</v>
      </c>
      <c r="AV240" s="13" t="s">
        <v>80</v>
      </c>
      <c r="AW240" s="13" t="s">
        <v>34</v>
      </c>
      <c r="AX240" s="13" t="s">
        <v>72</v>
      </c>
      <c r="AY240" s="244" t="s">
        <v>190</v>
      </c>
    </row>
    <row r="241" spans="1:51" s="14" customFormat="1" ht="12">
      <c r="A241" s="14"/>
      <c r="B241" s="245"/>
      <c r="C241" s="246"/>
      <c r="D241" s="228" t="s">
        <v>203</v>
      </c>
      <c r="E241" s="247" t="s">
        <v>19</v>
      </c>
      <c r="F241" s="248" t="s">
        <v>2271</v>
      </c>
      <c r="G241" s="246"/>
      <c r="H241" s="249">
        <v>56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203</v>
      </c>
      <c r="AU241" s="255" t="s">
        <v>82</v>
      </c>
      <c r="AV241" s="14" t="s">
        <v>82</v>
      </c>
      <c r="AW241" s="14" t="s">
        <v>34</v>
      </c>
      <c r="AX241" s="14" t="s">
        <v>72</v>
      </c>
      <c r="AY241" s="255" t="s">
        <v>190</v>
      </c>
    </row>
    <row r="242" spans="1:51" s="15" customFormat="1" ht="12">
      <c r="A242" s="15"/>
      <c r="B242" s="256"/>
      <c r="C242" s="257"/>
      <c r="D242" s="228" t="s">
        <v>203</v>
      </c>
      <c r="E242" s="258" t="s">
        <v>19</v>
      </c>
      <c r="F242" s="259" t="s">
        <v>207</v>
      </c>
      <c r="G242" s="257"/>
      <c r="H242" s="260">
        <v>56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203</v>
      </c>
      <c r="AU242" s="266" t="s">
        <v>82</v>
      </c>
      <c r="AV242" s="15" t="s">
        <v>208</v>
      </c>
      <c r="AW242" s="15" t="s">
        <v>34</v>
      </c>
      <c r="AX242" s="15" t="s">
        <v>80</v>
      </c>
      <c r="AY242" s="266" t="s">
        <v>190</v>
      </c>
    </row>
    <row r="243" spans="1:65" s="2" customFormat="1" ht="16.5" customHeight="1">
      <c r="A243" s="40"/>
      <c r="B243" s="41"/>
      <c r="C243" s="268" t="s">
        <v>439</v>
      </c>
      <c r="D243" s="268" t="s">
        <v>411</v>
      </c>
      <c r="E243" s="269" t="s">
        <v>1431</v>
      </c>
      <c r="F243" s="270" t="s">
        <v>1432</v>
      </c>
      <c r="G243" s="271" t="s">
        <v>222</v>
      </c>
      <c r="H243" s="272">
        <v>8.4</v>
      </c>
      <c r="I243" s="273"/>
      <c r="J243" s="274">
        <f>ROUND(I243*H243,2)</f>
        <v>0</v>
      </c>
      <c r="K243" s="270" t="s">
        <v>196</v>
      </c>
      <c r="L243" s="275"/>
      <c r="M243" s="276" t="s">
        <v>19</v>
      </c>
      <c r="N243" s="277" t="s">
        <v>43</v>
      </c>
      <c r="O243" s="86"/>
      <c r="P243" s="224">
        <f>O243*H243</f>
        <v>0</v>
      </c>
      <c r="Q243" s="224">
        <v>0.2</v>
      </c>
      <c r="R243" s="224">
        <f>Q243*H243</f>
        <v>1.6800000000000002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274</v>
      </c>
      <c r="AT243" s="226" t="s">
        <v>411</v>
      </c>
      <c r="AU243" s="226" t="s">
        <v>82</v>
      </c>
      <c r="AY243" s="19" t="s">
        <v>190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80</v>
      </c>
      <c r="BK243" s="227">
        <f>ROUND(I243*H243,2)</f>
        <v>0</v>
      </c>
      <c r="BL243" s="19" t="s">
        <v>208</v>
      </c>
      <c r="BM243" s="226" t="s">
        <v>2272</v>
      </c>
    </row>
    <row r="244" spans="1:47" s="2" customFormat="1" ht="12">
      <c r="A244" s="40"/>
      <c r="B244" s="41"/>
      <c r="C244" s="42"/>
      <c r="D244" s="228" t="s">
        <v>199</v>
      </c>
      <c r="E244" s="42"/>
      <c r="F244" s="229" t="s">
        <v>1432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199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1434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4" customFormat="1" ht="12">
      <c r="A246" s="14"/>
      <c r="B246" s="245"/>
      <c r="C246" s="246"/>
      <c r="D246" s="228" t="s">
        <v>203</v>
      </c>
      <c r="E246" s="247" t="s">
        <v>19</v>
      </c>
      <c r="F246" s="248" t="s">
        <v>2273</v>
      </c>
      <c r="G246" s="246"/>
      <c r="H246" s="249">
        <v>8.4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203</v>
      </c>
      <c r="AU246" s="255" t="s">
        <v>82</v>
      </c>
      <c r="AV246" s="14" t="s">
        <v>82</v>
      </c>
      <c r="AW246" s="14" t="s">
        <v>34</v>
      </c>
      <c r="AX246" s="14" t="s">
        <v>72</v>
      </c>
      <c r="AY246" s="255" t="s">
        <v>190</v>
      </c>
    </row>
    <row r="247" spans="1:51" s="15" customFormat="1" ht="12">
      <c r="A247" s="15"/>
      <c r="B247" s="256"/>
      <c r="C247" s="257"/>
      <c r="D247" s="228" t="s">
        <v>203</v>
      </c>
      <c r="E247" s="258" t="s">
        <v>19</v>
      </c>
      <c r="F247" s="259" t="s">
        <v>207</v>
      </c>
      <c r="G247" s="257"/>
      <c r="H247" s="260">
        <v>8.4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203</v>
      </c>
      <c r="AU247" s="266" t="s">
        <v>82</v>
      </c>
      <c r="AV247" s="15" t="s">
        <v>208</v>
      </c>
      <c r="AW247" s="15" t="s">
        <v>34</v>
      </c>
      <c r="AX247" s="15" t="s">
        <v>80</v>
      </c>
      <c r="AY247" s="266" t="s">
        <v>190</v>
      </c>
    </row>
    <row r="248" spans="1:65" s="2" customFormat="1" ht="16.5" customHeight="1">
      <c r="A248" s="40"/>
      <c r="B248" s="41"/>
      <c r="C248" s="215" t="s">
        <v>450</v>
      </c>
      <c r="D248" s="215" t="s">
        <v>192</v>
      </c>
      <c r="E248" s="216" t="s">
        <v>1436</v>
      </c>
      <c r="F248" s="217" t="s">
        <v>1437</v>
      </c>
      <c r="G248" s="218" t="s">
        <v>211</v>
      </c>
      <c r="H248" s="219">
        <v>2015</v>
      </c>
      <c r="I248" s="220"/>
      <c r="J248" s="221">
        <f>ROUND(I248*H248,2)</f>
        <v>0</v>
      </c>
      <c r="K248" s="217" t="s">
        <v>19</v>
      </c>
      <c r="L248" s="46"/>
      <c r="M248" s="222" t="s">
        <v>19</v>
      </c>
      <c r="N248" s="223" t="s">
        <v>43</v>
      </c>
      <c r="O248" s="86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208</v>
      </c>
      <c r="AT248" s="226" t="s">
        <v>192</v>
      </c>
      <c r="AU248" s="226" t="s">
        <v>82</v>
      </c>
      <c r="AY248" s="19" t="s">
        <v>190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80</v>
      </c>
      <c r="BK248" s="227">
        <f>ROUND(I248*H248,2)</f>
        <v>0</v>
      </c>
      <c r="BL248" s="19" t="s">
        <v>208</v>
      </c>
      <c r="BM248" s="226" t="s">
        <v>2274</v>
      </c>
    </row>
    <row r="249" spans="1:47" s="2" customFormat="1" ht="12">
      <c r="A249" s="40"/>
      <c r="B249" s="41"/>
      <c r="C249" s="42"/>
      <c r="D249" s="228" t="s">
        <v>199</v>
      </c>
      <c r="E249" s="42"/>
      <c r="F249" s="229" t="s">
        <v>1439</v>
      </c>
      <c r="G249" s="42"/>
      <c r="H249" s="42"/>
      <c r="I249" s="230"/>
      <c r="J249" s="42"/>
      <c r="K249" s="42"/>
      <c r="L249" s="46"/>
      <c r="M249" s="231"/>
      <c r="N249" s="23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199</v>
      </c>
      <c r="AU249" s="19" t="s">
        <v>82</v>
      </c>
    </row>
    <row r="250" spans="1:51" s="13" customFormat="1" ht="12">
      <c r="A250" s="13"/>
      <c r="B250" s="235"/>
      <c r="C250" s="236"/>
      <c r="D250" s="228" t="s">
        <v>203</v>
      </c>
      <c r="E250" s="237" t="s">
        <v>19</v>
      </c>
      <c r="F250" s="238" t="s">
        <v>1990</v>
      </c>
      <c r="G250" s="236"/>
      <c r="H250" s="237" t="s">
        <v>19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203</v>
      </c>
      <c r="AU250" s="244" t="s">
        <v>82</v>
      </c>
      <c r="AV250" s="13" t="s">
        <v>80</v>
      </c>
      <c r="AW250" s="13" t="s">
        <v>34</v>
      </c>
      <c r="AX250" s="13" t="s">
        <v>72</v>
      </c>
      <c r="AY250" s="244" t="s">
        <v>190</v>
      </c>
    </row>
    <row r="251" spans="1:51" s="13" customFormat="1" ht="12">
      <c r="A251" s="13"/>
      <c r="B251" s="235"/>
      <c r="C251" s="236"/>
      <c r="D251" s="228" t="s">
        <v>203</v>
      </c>
      <c r="E251" s="237" t="s">
        <v>19</v>
      </c>
      <c r="F251" s="238" t="s">
        <v>1418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203</v>
      </c>
      <c r="AU251" s="244" t="s">
        <v>82</v>
      </c>
      <c r="AV251" s="13" t="s">
        <v>80</v>
      </c>
      <c r="AW251" s="13" t="s">
        <v>34</v>
      </c>
      <c r="AX251" s="13" t="s">
        <v>72</v>
      </c>
      <c r="AY251" s="244" t="s">
        <v>190</v>
      </c>
    </row>
    <row r="252" spans="1:51" s="14" customFormat="1" ht="12">
      <c r="A252" s="14"/>
      <c r="B252" s="245"/>
      <c r="C252" s="246"/>
      <c r="D252" s="228" t="s">
        <v>203</v>
      </c>
      <c r="E252" s="247" t="s">
        <v>19</v>
      </c>
      <c r="F252" s="248" t="s">
        <v>2275</v>
      </c>
      <c r="G252" s="246"/>
      <c r="H252" s="249">
        <v>560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203</v>
      </c>
      <c r="AU252" s="255" t="s">
        <v>82</v>
      </c>
      <c r="AV252" s="14" t="s">
        <v>82</v>
      </c>
      <c r="AW252" s="14" t="s">
        <v>34</v>
      </c>
      <c r="AX252" s="14" t="s">
        <v>72</v>
      </c>
      <c r="AY252" s="255" t="s">
        <v>190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2054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4" customFormat="1" ht="12">
      <c r="A254" s="14"/>
      <c r="B254" s="245"/>
      <c r="C254" s="246"/>
      <c r="D254" s="228" t="s">
        <v>203</v>
      </c>
      <c r="E254" s="247" t="s">
        <v>19</v>
      </c>
      <c r="F254" s="248" t="s">
        <v>2276</v>
      </c>
      <c r="G254" s="246"/>
      <c r="H254" s="249">
        <v>1455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203</v>
      </c>
      <c r="AU254" s="255" t="s">
        <v>82</v>
      </c>
      <c r="AV254" s="14" t="s">
        <v>82</v>
      </c>
      <c r="AW254" s="14" t="s">
        <v>34</v>
      </c>
      <c r="AX254" s="14" t="s">
        <v>72</v>
      </c>
      <c r="AY254" s="255" t="s">
        <v>190</v>
      </c>
    </row>
    <row r="255" spans="1:51" s="15" customFormat="1" ht="12">
      <c r="A255" s="15"/>
      <c r="B255" s="256"/>
      <c r="C255" s="257"/>
      <c r="D255" s="228" t="s">
        <v>203</v>
      </c>
      <c r="E255" s="258" t="s">
        <v>19</v>
      </c>
      <c r="F255" s="259" t="s">
        <v>207</v>
      </c>
      <c r="G255" s="257"/>
      <c r="H255" s="260">
        <v>2015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203</v>
      </c>
      <c r="AU255" s="266" t="s">
        <v>82</v>
      </c>
      <c r="AV255" s="15" t="s">
        <v>208</v>
      </c>
      <c r="AW255" s="15" t="s">
        <v>34</v>
      </c>
      <c r="AX255" s="15" t="s">
        <v>80</v>
      </c>
      <c r="AY255" s="266" t="s">
        <v>190</v>
      </c>
    </row>
    <row r="256" spans="1:65" s="2" customFormat="1" ht="16.5" customHeight="1">
      <c r="A256" s="40"/>
      <c r="B256" s="41"/>
      <c r="C256" s="268" t="s">
        <v>461</v>
      </c>
      <c r="D256" s="268" t="s">
        <v>411</v>
      </c>
      <c r="E256" s="269" t="s">
        <v>1441</v>
      </c>
      <c r="F256" s="270" t="s">
        <v>1442</v>
      </c>
      <c r="G256" s="271" t="s">
        <v>211</v>
      </c>
      <c r="H256" s="272">
        <v>2015</v>
      </c>
      <c r="I256" s="273"/>
      <c r="J256" s="274">
        <f>ROUND(I256*H256,2)</f>
        <v>0</v>
      </c>
      <c r="K256" s="270" t="s">
        <v>19</v>
      </c>
      <c r="L256" s="275"/>
      <c r="M256" s="276" t="s">
        <v>19</v>
      </c>
      <c r="N256" s="277" t="s">
        <v>43</v>
      </c>
      <c r="O256" s="86"/>
      <c r="P256" s="224">
        <f>O256*H256</f>
        <v>0</v>
      </c>
      <c r="Q256" s="224">
        <v>0.001</v>
      </c>
      <c r="R256" s="224">
        <f>Q256*H256</f>
        <v>2.015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274</v>
      </c>
      <c r="AT256" s="226" t="s">
        <v>411</v>
      </c>
      <c r="AU256" s="226" t="s">
        <v>82</v>
      </c>
      <c r="AY256" s="19" t="s">
        <v>190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80</v>
      </c>
      <c r="BK256" s="227">
        <f>ROUND(I256*H256,2)</f>
        <v>0</v>
      </c>
      <c r="BL256" s="19" t="s">
        <v>208</v>
      </c>
      <c r="BM256" s="226" t="s">
        <v>2277</v>
      </c>
    </row>
    <row r="257" spans="1:47" s="2" customFormat="1" ht="12">
      <c r="A257" s="40"/>
      <c r="B257" s="41"/>
      <c r="C257" s="42"/>
      <c r="D257" s="228" t="s">
        <v>199</v>
      </c>
      <c r="E257" s="42"/>
      <c r="F257" s="229" t="s">
        <v>1444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199</v>
      </c>
      <c r="AU257" s="19" t="s">
        <v>82</v>
      </c>
    </row>
    <row r="258" spans="1:51" s="13" customFormat="1" ht="12">
      <c r="A258" s="13"/>
      <c r="B258" s="235"/>
      <c r="C258" s="236"/>
      <c r="D258" s="228" t="s">
        <v>203</v>
      </c>
      <c r="E258" s="237" t="s">
        <v>19</v>
      </c>
      <c r="F258" s="238" t="s">
        <v>1445</v>
      </c>
      <c r="G258" s="236"/>
      <c r="H258" s="237" t="s">
        <v>19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203</v>
      </c>
      <c r="AU258" s="244" t="s">
        <v>82</v>
      </c>
      <c r="AV258" s="13" t="s">
        <v>80</v>
      </c>
      <c r="AW258" s="13" t="s">
        <v>34</v>
      </c>
      <c r="AX258" s="13" t="s">
        <v>72</v>
      </c>
      <c r="AY258" s="244" t="s">
        <v>190</v>
      </c>
    </row>
    <row r="259" spans="1:51" s="13" customFormat="1" ht="12">
      <c r="A259" s="13"/>
      <c r="B259" s="235"/>
      <c r="C259" s="236"/>
      <c r="D259" s="228" t="s">
        <v>203</v>
      </c>
      <c r="E259" s="237" t="s">
        <v>19</v>
      </c>
      <c r="F259" s="238" t="s">
        <v>1446</v>
      </c>
      <c r="G259" s="236"/>
      <c r="H259" s="237" t="s">
        <v>19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203</v>
      </c>
      <c r="AU259" s="244" t="s">
        <v>82</v>
      </c>
      <c r="AV259" s="13" t="s">
        <v>80</v>
      </c>
      <c r="AW259" s="13" t="s">
        <v>34</v>
      </c>
      <c r="AX259" s="13" t="s">
        <v>72</v>
      </c>
      <c r="AY259" s="244" t="s">
        <v>190</v>
      </c>
    </row>
    <row r="260" spans="1:51" s="14" customFormat="1" ht="12">
      <c r="A260" s="14"/>
      <c r="B260" s="245"/>
      <c r="C260" s="246"/>
      <c r="D260" s="228" t="s">
        <v>203</v>
      </c>
      <c r="E260" s="247" t="s">
        <v>19</v>
      </c>
      <c r="F260" s="248" t="s">
        <v>2278</v>
      </c>
      <c r="G260" s="246"/>
      <c r="H260" s="249">
        <v>2015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203</v>
      </c>
      <c r="AU260" s="255" t="s">
        <v>82</v>
      </c>
      <c r="AV260" s="14" t="s">
        <v>82</v>
      </c>
      <c r="AW260" s="14" t="s">
        <v>34</v>
      </c>
      <c r="AX260" s="14" t="s">
        <v>72</v>
      </c>
      <c r="AY260" s="255" t="s">
        <v>190</v>
      </c>
    </row>
    <row r="261" spans="1:51" s="15" customFormat="1" ht="12">
      <c r="A261" s="15"/>
      <c r="B261" s="256"/>
      <c r="C261" s="257"/>
      <c r="D261" s="228" t="s">
        <v>203</v>
      </c>
      <c r="E261" s="258" t="s">
        <v>19</v>
      </c>
      <c r="F261" s="259" t="s">
        <v>207</v>
      </c>
      <c r="G261" s="257"/>
      <c r="H261" s="260">
        <v>2015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203</v>
      </c>
      <c r="AU261" s="266" t="s">
        <v>82</v>
      </c>
      <c r="AV261" s="15" t="s">
        <v>208</v>
      </c>
      <c r="AW261" s="15" t="s">
        <v>34</v>
      </c>
      <c r="AX261" s="15" t="s">
        <v>80</v>
      </c>
      <c r="AY261" s="266" t="s">
        <v>190</v>
      </c>
    </row>
    <row r="262" spans="1:65" s="2" customFormat="1" ht="16.5" customHeight="1">
      <c r="A262" s="40"/>
      <c r="B262" s="41"/>
      <c r="C262" s="215" t="s">
        <v>468</v>
      </c>
      <c r="D262" s="215" t="s">
        <v>192</v>
      </c>
      <c r="E262" s="216" t="s">
        <v>1448</v>
      </c>
      <c r="F262" s="217" t="s">
        <v>1449</v>
      </c>
      <c r="G262" s="218" t="s">
        <v>222</v>
      </c>
      <c r="H262" s="219">
        <v>6.27</v>
      </c>
      <c r="I262" s="220"/>
      <c r="J262" s="221">
        <f>ROUND(I262*H262,2)</f>
        <v>0</v>
      </c>
      <c r="K262" s="217" t="s">
        <v>196</v>
      </c>
      <c r="L262" s="46"/>
      <c r="M262" s="222" t="s">
        <v>19</v>
      </c>
      <c r="N262" s="223" t="s">
        <v>43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208</v>
      </c>
      <c r="AT262" s="226" t="s">
        <v>192</v>
      </c>
      <c r="AU262" s="226" t="s">
        <v>82</v>
      </c>
      <c r="AY262" s="19" t="s">
        <v>190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80</v>
      </c>
      <c r="BK262" s="227">
        <f>ROUND(I262*H262,2)</f>
        <v>0</v>
      </c>
      <c r="BL262" s="19" t="s">
        <v>208</v>
      </c>
      <c r="BM262" s="226" t="s">
        <v>2279</v>
      </c>
    </row>
    <row r="263" spans="1:47" s="2" customFormat="1" ht="12">
      <c r="A263" s="40"/>
      <c r="B263" s="41"/>
      <c r="C263" s="42"/>
      <c r="D263" s="228" t="s">
        <v>199</v>
      </c>
      <c r="E263" s="42"/>
      <c r="F263" s="229" t="s">
        <v>1451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199</v>
      </c>
      <c r="AU263" s="19" t="s">
        <v>82</v>
      </c>
    </row>
    <row r="264" spans="1:47" s="2" customFormat="1" ht="12">
      <c r="A264" s="40"/>
      <c r="B264" s="41"/>
      <c r="C264" s="42"/>
      <c r="D264" s="233" t="s">
        <v>201</v>
      </c>
      <c r="E264" s="42"/>
      <c r="F264" s="234" t="s">
        <v>1452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201</v>
      </c>
      <c r="AU264" s="19" t="s">
        <v>82</v>
      </c>
    </row>
    <row r="265" spans="1:51" s="13" customFormat="1" ht="12">
      <c r="A265" s="13"/>
      <c r="B265" s="235"/>
      <c r="C265" s="236"/>
      <c r="D265" s="228" t="s">
        <v>203</v>
      </c>
      <c r="E265" s="237" t="s">
        <v>19</v>
      </c>
      <c r="F265" s="238" t="s">
        <v>1990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203</v>
      </c>
      <c r="AU265" s="244" t="s">
        <v>82</v>
      </c>
      <c r="AV265" s="13" t="s">
        <v>80</v>
      </c>
      <c r="AW265" s="13" t="s">
        <v>34</v>
      </c>
      <c r="AX265" s="13" t="s">
        <v>72</v>
      </c>
      <c r="AY265" s="244" t="s">
        <v>190</v>
      </c>
    </row>
    <row r="266" spans="1:51" s="13" customFormat="1" ht="12">
      <c r="A266" s="13"/>
      <c r="B266" s="235"/>
      <c r="C266" s="236"/>
      <c r="D266" s="228" t="s">
        <v>203</v>
      </c>
      <c r="E266" s="237" t="s">
        <v>19</v>
      </c>
      <c r="F266" s="238" t="s">
        <v>2074</v>
      </c>
      <c r="G266" s="236"/>
      <c r="H266" s="237" t="s">
        <v>19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203</v>
      </c>
      <c r="AU266" s="244" t="s">
        <v>82</v>
      </c>
      <c r="AV266" s="13" t="s">
        <v>80</v>
      </c>
      <c r="AW266" s="13" t="s">
        <v>34</v>
      </c>
      <c r="AX266" s="13" t="s">
        <v>72</v>
      </c>
      <c r="AY266" s="244" t="s">
        <v>190</v>
      </c>
    </row>
    <row r="267" spans="1:51" s="13" customFormat="1" ht="12">
      <c r="A267" s="13"/>
      <c r="B267" s="235"/>
      <c r="C267" s="236"/>
      <c r="D267" s="228" t="s">
        <v>203</v>
      </c>
      <c r="E267" s="237" t="s">
        <v>19</v>
      </c>
      <c r="F267" s="238" t="s">
        <v>1453</v>
      </c>
      <c r="G267" s="236"/>
      <c r="H267" s="237" t="s">
        <v>19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203</v>
      </c>
      <c r="AU267" s="244" t="s">
        <v>82</v>
      </c>
      <c r="AV267" s="13" t="s">
        <v>80</v>
      </c>
      <c r="AW267" s="13" t="s">
        <v>34</v>
      </c>
      <c r="AX267" s="13" t="s">
        <v>72</v>
      </c>
      <c r="AY267" s="244" t="s">
        <v>190</v>
      </c>
    </row>
    <row r="268" spans="1:51" s="14" customFormat="1" ht="12">
      <c r="A268" s="14"/>
      <c r="B268" s="245"/>
      <c r="C268" s="246"/>
      <c r="D268" s="228" t="s">
        <v>203</v>
      </c>
      <c r="E268" s="247" t="s">
        <v>19</v>
      </c>
      <c r="F268" s="248" t="s">
        <v>2280</v>
      </c>
      <c r="G268" s="246"/>
      <c r="H268" s="249">
        <v>3.36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203</v>
      </c>
      <c r="AU268" s="255" t="s">
        <v>82</v>
      </c>
      <c r="AV268" s="14" t="s">
        <v>82</v>
      </c>
      <c r="AW268" s="14" t="s">
        <v>34</v>
      </c>
      <c r="AX268" s="14" t="s">
        <v>72</v>
      </c>
      <c r="AY268" s="255" t="s">
        <v>190</v>
      </c>
    </row>
    <row r="269" spans="1:51" s="13" customFormat="1" ht="12">
      <c r="A269" s="13"/>
      <c r="B269" s="235"/>
      <c r="C269" s="236"/>
      <c r="D269" s="228" t="s">
        <v>203</v>
      </c>
      <c r="E269" s="237" t="s">
        <v>19</v>
      </c>
      <c r="F269" s="238" t="s">
        <v>2076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203</v>
      </c>
      <c r="AU269" s="244" t="s">
        <v>82</v>
      </c>
      <c r="AV269" s="13" t="s">
        <v>80</v>
      </c>
      <c r="AW269" s="13" t="s">
        <v>34</v>
      </c>
      <c r="AX269" s="13" t="s">
        <v>72</v>
      </c>
      <c r="AY269" s="244" t="s">
        <v>190</v>
      </c>
    </row>
    <row r="270" spans="1:51" s="14" customFormat="1" ht="12">
      <c r="A270" s="14"/>
      <c r="B270" s="245"/>
      <c r="C270" s="246"/>
      <c r="D270" s="228" t="s">
        <v>203</v>
      </c>
      <c r="E270" s="247" t="s">
        <v>19</v>
      </c>
      <c r="F270" s="248" t="s">
        <v>2281</v>
      </c>
      <c r="G270" s="246"/>
      <c r="H270" s="249">
        <v>2.91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203</v>
      </c>
      <c r="AU270" s="255" t="s">
        <v>82</v>
      </c>
      <c r="AV270" s="14" t="s">
        <v>82</v>
      </c>
      <c r="AW270" s="14" t="s">
        <v>34</v>
      </c>
      <c r="AX270" s="14" t="s">
        <v>72</v>
      </c>
      <c r="AY270" s="255" t="s">
        <v>190</v>
      </c>
    </row>
    <row r="271" spans="1:51" s="15" customFormat="1" ht="12">
      <c r="A271" s="15"/>
      <c r="B271" s="256"/>
      <c r="C271" s="257"/>
      <c r="D271" s="228" t="s">
        <v>203</v>
      </c>
      <c r="E271" s="258" t="s">
        <v>19</v>
      </c>
      <c r="F271" s="259" t="s">
        <v>207</v>
      </c>
      <c r="G271" s="257"/>
      <c r="H271" s="260">
        <v>6.27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203</v>
      </c>
      <c r="AU271" s="266" t="s">
        <v>82</v>
      </c>
      <c r="AV271" s="15" t="s">
        <v>208</v>
      </c>
      <c r="AW271" s="15" t="s">
        <v>34</v>
      </c>
      <c r="AX271" s="15" t="s">
        <v>80</v>
      </c>
      <c r="AY271" s="266" t="s">
        <v>190</v>
      </c>
    </row>
    <row r="272" spans="1:65" s="2" customFormat="1" ht="21.75" customHeight="1">
      <c r="A272" s="40"/>
      <c r="B272" s="41"/>
      <c r="C272" s="215" t="s">
        <v>476</v>
      </c>
      <c r="D272" s="215" t="s">
        <v>192</v>
      </c>
      <c r="E272" s="216" t="s">
        <v>1455</v>
      </c>
      <c r="F272" s="217" t="s">
        <v>1456</v>
      </c>
      <c r="G272" s="218" t="s">
        <v>222</v>
      </c>
      <c r="H272" s="219">
        <v>6.27</v>
      </c>
      <c r="I272" s="220"/>
      <c r="J272" s="221">
        <f>ROUND(I272*H272,2)</f>
        <v>0</v>
      </c>
      <c r="K272" s="217" t="s">
        <v>196</v>
      </c>
      <c r="L272" s="46"/>
      <c r="M272" s="222" t="s">
        <v>19</v>
      </c>
      <c r="N272" s="223" t="s">
        <v>43</v>
      </c>
      <c r="O272" s="86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208</v>
      </c>
      <c r="AT272" s="226" t="s">
        <v>192</v>
      </c>
      <c r="AU272" s="226" t="s">
        <v>82</v>
      </c>
      <c r="AY272" s="19" t="s">
        <v>190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80</v>
      </c>
      <c r="BK272" s="227">
        <f>ROUND(I272*H272,2)</f>
        <v>0</v>
      </c>
      <c r="BL272" s="19" t="s">
        <v>208</v>
      </c>
      <c r="BM272" s="226" t="s">
        <v>2282</v>
      </c>
    </row>
    <row r="273" spans="1:47" s="2" customFormat="1" ht="12">
      <c r="A273" s="40"/>
      <c r="B273" s="41"/>
      <c r="C273" s="42"/>
      <c r="D273" s="228" t="s">
        <v>199</v>
      </c>
      <c r="E273" s="42"/>
      <c r="F273" s="229" t="s">
        <v>1458</v>
      </c>
      <c r="G273" s="42"/>
      <c r="H273" s="42"/>
      <c r="I273" s="230"/>
      <c r="J273" s="42"/>
      <c r="K273" s="42"/>
      <c r="L273" s="46"/>
      <c r="M273" s="231"/>
      <c r="N273" s="23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199</v>
      </c>
      <c r="AU273" s="19" t="s">
        <v>82</v>
      </c>
    </row>
    <row r="274" spans="1:47" s="2" customFormat="1" ht="12">
      <c r="A274" s="40"/>
      <c r="B274" s="41"/>
      <c r="C274" s="42"/>
      <c r="D274" s="233" t="s">
        <v>201</v>
      </c>
      <c r="E274" s="42"/>
      <c r="F274" s="234" t="s">
        <v>1459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201</v>
      </c>
      <c r="AU274" s="19" t="s">
        <v>82</v>
      </c>
    </row>
    <row r="275" spans="1:51" s="13" customFormat="1" ht="12">
      <c r="A275" s="13"/>
      <c r="B275" s="235"/>
      <c r="C275" s="236"/>
      <c r="D275" s="228" t="s">
        <v>203</v>
      </c>
      <c r="E275" s="237" t="s">
        <v>19</v>
      </c>
      <c r="F275" s="238" t="s">
        <v>2079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203</v>
      </c>
      <c r="AU275" s="244" t="s">
        <v>82</v>
      </c>
      <c r="AV275" s="13" t="s">
        <v>80</v>
      </c>
      <c r="AW275" s="13" t="s">
        <v>34</v>
      </c>
      <c r="AX275" s="13" t="s">
        <v>72</v>
      </c>
      <c r="AY275" s="244" t="s">
        <v>190</v>
      </c>
    </row>
    <row r="276" spans="1:51" s="14" customFormat="1" ht="12">
      <c r="A276" s="14"/>
      <c r="B276" s="245"/>
      <c r="C276" s="246"/>
      <c r="D276" s="228" t="s">
        <v>203</v>
      </c>
      <c r="E276" s="247" t="s">
        <v>19</v>
      </c>
      <c r="F276" s="248" t="s">
        <v>2283</v>
      </c>
      <c r="G276" s="246"/>
      <c r="H276" s="249">
        <v>6.27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203</v>
      </c>
      <c r="AU276" s="255" t="s">
        <v>82</v>
      </c>
      <c r="AV276" s="14" t="s">
        <v>82</v>
      </c>
      <c r="AW276" s="14" t="s">
        <v>34</v>
      </c>
      <c r="AX276" s="14" t="s">
        <v>72</v>
      </c>
      <c r="AY276" s="255" t="s">
        <v>190</v>
      </c>
    </row>
    <row r="277" spans="1:51" s="15" customFormat="1" ht="12">
      <c r="A277" s="15"/>
      <c r="B277" s="256"/>
      <c r="C277" s="257"/>
      <c r="D277" s="228" t="s">
        <v>203</v>
      </c>
      <c r="E277" s="258" t="s">
        <v>19</v>
      </c>
      <c r="F277" s="259" t="s">
        <v>207</v>
      </c>
      <c r="G277" s="257"/>
      <c r="H277" s="260">
        <v>6.27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203</v>
      </c>
      <c r="AU277" s="266" t="s">
        <v>82</v>
      </c>
      <c r="AV277" s="15" t="s">
        <v>208</v>
      </c>
      <c r="AW277" s="15" t="s">
        <v>34</v>
      </c>
      <c r="AX277" s="15" t="s">
        <v>80</v>
      </c>
      <c r="AY277" s="266" t="s">
        <v>190</v>
      </c>
    </row>
    <row r="278" spans="1:65" s="2" customFormat="1" ht="16.5" customHeight="1">
      <c r="A278" s="40"/>
      <c r="B278" s="41"/>
      <c r="C278" s="268" t="s">
        <v>483</v>
      </c>
      <c r="D278" s="268" t="s">
        <v>411</v>
      </c>
      <c r="E278" s="269" t="s">
        <v>1462</v>
      </c>
      <c r="F278" s="270" t="s">
        <v>1463</v>
      </c>
      <c r="G278" s="271" t="s">
        <v>222</v>
      </c>
      <c r="H278" s="272">
        <v>6.27</v>
      </c>
      <c r="I278" s="273"/>
      <c r="J278" s="274">
        <f>ROUND(I278*H278,2)</f>
        <v>0</v>
      </c>
      <c r="K278" s="270" t="s">
        <v>196</v>
      </c>
      <c r="L278" s="275"/>
      <c r="M278" s="276" t="s">
        <v>19</v>
      </c>
      <c r="N278" s="277" t="s">
        <v>43</v>
      </c>
      <c r="O278" s="86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274</v>
      </c>
      <c r="AT278" s="226" t="s">
        <v>411</v>
      </c>
      <c r="AU278" s="226" t="s">
        <v>82</v>
      </c>
      <c r="AY278" s="19" t="s">
        <v>190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80</v>
      </c>
      <c r="BK278" s="227">
        <f>ROUND(I278*H278,2)</f>
        <v>0</v>
      </c>
      <c r="BL278" s="19" t="s">
        <v>208</v>
      </c>
      <c r="BM278" s="226" t="s">
        <v>2284</v>
      </c>
    </row>
    <row r="279" spans="1:47" s="2" customFormat="1" ht="12">
      <c r="A279" s="40"/>
      <c r="B279" s="41"/>
      <c r="C279" s="42"/>
      <c r="D279" s="228" t="s">
        <v>199</v>
      </c>
      <c r="E279" s="42"/>
      <c r="F279" s="229" t="s">
        <v>1463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199</v>
      </c>
      <c r="AU279" s="19" t="s">
        <v>82</v>
      </c>
    </row>
    <row r="280" spans="1:51" s="13" customFormat="1" ht="12">
      <c r="A280" s="13"/>
      <c r="B280" s="235"/>
      <c r="C280" s="236"/>
      <c r="D280" s="228" t="s">
        <v>203</v>
      </c>
      <c r="E280" s="237" t="s">
        <v>19</v>
      </c>
      <c r="F280" s="238" t="s">
        <v>1465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203</v>
      </c>
      <c r="AU280" s="244" t="s">
        <v>82</v>
      </c>
      <c r="AV280" s="13" t="s">
        <v>80</v>
      </c>
      <c r="AW280" s="13" t="s">
        <v>34</v>
      </c>
      <c r="AX280" s="13" t="s">
        <v>72</v>
      </c>
      <c r="AY280" s="244" t="s">
        <v>190</v>
      </c>
    </row>
    <row r="281" spans="1:51" s="14" customFormat="1" ht="12">
      <c r="A281" s="14"/>
      <c r="B281" s="245"/>
      <c r="C281" s="246"/>
      <c r="D281" s="228" t="s">
        <v>203</v>
      </c>
      <c r="E281" s="247" t="s">
        <v>19</v>
      </c>
      <c r="F281" s="248" t="s">
        <v>2283</v>
      </c>
      <c r="G281" s="246"/>
      <c r="H281" s="249">
        <v>6.27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203</v>
      </c>
      <c r="AU281" s="255" t="s">
        <v>82</v>
      </c>
      <c r="AV281" s="14" t="s">
        <v>82</v>
      </c>
      <c r="AW281" s="14" t="s">
        <v>34</v>
      </c>
      <c r="AX281" s="14" t="s">
        <v>72</v>
      </c>
      <c r="AY281" s="255" t="s">
        <v>190</v>
      </c>
    </row>
    <row r="282" spans="1:51" s="15" customFormat="1" ht="12">
      <c r="A282" s="15"/>
      <c r="B282" s="256"/>
      <c r="C282" s="257"/>
      <c r="D282" s="228" t="s">
        <v>203</v>
      </c>
      <c r="E282" s="258" t="s">
        <v>19</v>
      </c>
      <c r="F282" s="259" t="s">
        <v>207</v>
      </c>
      <c r="G282" s="257"/>
      <c r="H282" s="260">
        <v>6.27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203</v>
      </c>
      <c r="AU282" s="266" t="s">
        <v>82</v>
      </c>
      <c r="AV282" s="15" t="s">
        <v>208</v>
      </c>
      <c r="AW282" s="15" t="s">
        <v>34</v>
      </c>
      <c r="AX282" s="15" t="s">
        <v>80</v>
      </c>
      <c r="AY282" s="266" t="s">
        <v>190</v>
      </c>
    </row>
    <row r="283" spans="1:63" s="12" customFormat="1" ht="22.8" customHeight="1">
      <c r="A283" s="12"/>
      <c r="B283" s="199"/>
      <c r="C283" s="200"/>
      <c r="D283" s="201" t="s">
        <v>71</v>
      </c>
      <c r="E283" s="213" t="s">
        <v>94</v>
      </c>
      <c r="F283" s="213" t="s">
        <v>529</v>
      </c>
      <c r="G283" s="200"/>
      <c r="H283" s="200"/>
      <c r="I283" s="203"/>
      <c r="J283" s="214">
        <f>BK283</f>
        <v>0</v>
      </c>
      <c r="K283" s="200"/>
      <c r="L283" s="205"/>
      <c r="M283" s="206"/>
      <c r="N283" s="207"/>
      <c r="O283" s="207"/>
      <c r="P283" s="208">
        <f>SUM(P284:P290)</f>
        <v>0</v>
      </c>
      <c r="Q283" s="207"/>
      <c r="R283" s="208">
        <f>SUM(R284:R290)</f>
        <v>0.10302</v>
      </c>
      <c r="S283" s="207"/>
      <c r="T283" s="209">
        <f>SUM(T284:T290)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0" t="s">
        <v>80</v>
      </c>
      <c r="AT283" s="211" t="s">
        <v>71</v>
      </c>
      <c r="AU283" s="211" t="s">
        <v>80</v>
      </c>
      <c r="AY283" s="210" t="s">
        <v>190</v>
      </c>
      <c r="BK283" s="212">
        <f>SUM(BK284:BK290)</f>
        <v>0</v>
      </c>
    </row>
    <row r="284" spans="1:65" s="2" customFormat="1" ht="24.15" customHeight="1">
      <c r="A284" s="40"/>
      <c r="B284" s="41"/>
      <c r="C284" s="215" t="s">
        <v>493</v>
      </c>
      <c r="D284" s="215" t="s">
        <v>192</v>
      </c>
      <c r="E284" s="216" t="s">
        <v>2082</v>
      </c>
      <c r="F284" s="217" t="s">
        <v>2083</v>
      </c>
      <c r="G284" s="218" t="s">
        <v>710</v>
      </c>
      <c r="H284" s="219">
        <v>102</v>
      </c>
      <c r="I284" s="220"/>
      <c r="J284" s="221">
        <f>ROUND(I284*H284,2)</f>
        <v>0</v>
      </c>
      <c r="K284" s="217" t="s">
        <v>196</v>
      </c>
      <c r="L284" s="46"/>
      <c r="M284" s="222" t="s">
        <v>19</v>
      </c>
      <c r="N284" s="223" t="s">
        <v>43</v>
      </c>
      <c r="O284" s="86"/>
      <c r="P284" s="224">
        <f>O284*H284</f>
        <v>0</v>
      </c>
      <c r="Q284" s="224">
        <v>0.00101</v>
      </c>
      <c r="R284" s="224">
        <f>Q284*H284</f>
        <v>0.10302</v>
      </c>
      <c r="S284" s="224">
        <v>0</v>
      </c>
      <c r="T284" s="22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6" t="s">
        <v>208</v>
      </c>
      <c r="AT284" s="226" t="s">
        <v>192</v>
      </c>
      <c r="AU284" s="226" t="s">
        <v>82</v>
      </c>
      <c r="AY284" s="19" t="s">
        <v>190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80</v>
      </c>
      <c r="BK284" s="227">
        <f>ROUND(I284*H284,2)</f>
        <v>0</v>
      </c>
      <c r="BL284" s="19" t="s">
        <v>208</v>
      </c>
      <c r="BM284" s="226" t="s">
        <v>2285</v>
      </c>
    </row>
    <row r="285" spans="1:47" s="2" customFormat="1" ht="12">
      <c r="A285" s="40"/>
      <c r="B285" s="41"/>
      <c r="C285" s="42"/>
      <c r="D285" s="228" t="s">
        <v>199</v>
      </c>
      <c r="E285" s="42"/>
      <c r="F285" s="229" t="s">
        <v>2085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199</v>
      </c>
      <c r="AU285" s="19" t="s">
        <v>82</v>
      </c>
    </row>
    <row r="286" spans="1:47" s="2" customFormat="1" ht="12">
      <c r="A286" s="40"/>
      <c r="B286" s="41"/>
      <c r="C286" s="42"/>
      <c r="D286" s="233" t="s">
        <v>201</v>
      </c>
      <c r="E286" s="42"/>
      <c r="F286" s="234" t="s">
        <v>2086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201</v>
      </c>
      <c r="AU286" s="19" t="s">
        <v>82</v>
      </c>
    </row>
    <row r="287" spans="1:47" s="2" customFormat="1" ht="12">
      <c r="A287" s="40"/>
      <c r="B287" s="41"/>
      <c r="C287" s="42"/>
      <c r="D287" s="228" t="s">
        <v>224</v>
      </c>
      <c r="E287" s="42"/>
      <c r="F287" s="267" t="s">
        <v>2087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224</v>
      </c>
      <c r="AU287" s="19" t="s">
        <v>82</v>
      </c>
    </row>
    <row r="288" spans="1:51" s="13" customFormat="1" ht="12">
      <c r="A288" s="13"/>
      <c r="B288" s="235"/>
      <c r="C288" s="236"/>
      <c r="D288" s="228" t="s">
        <v>203</v>
      </c>
      <c r="E288" s="237" t="s">
        <v>19</v>
      </c>
      <c r="F288" s="238" t="s">
        <v>2088</v>
      </c>
      <c r="G288" s="236"/>
      <c r="H288" s="237" t="s">
        <v>19</v>
      </c>
      <c r="I288" s="239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203</v>
      </c>
      <c r="AU288" s="244" t="s">
        <v>82</v>
      </c>
      <c r="AV288" s="13" t="s">
        <v>80</v>
      </c>
      <c r="AW288" s="13" t="s">
        <v>34</v>
      </c>
      <c r="AX288" s="13" t="s">
        <v>72</v>
      </c>
      <c r="AY288" s="244" t="s">
        <v>190</v>
      </c>
    </row>
    <row r="289" spans="1:51" s="14" customFormat="1" ht="12">
      <c r="A289" s="14"/>
      <c r="B289" s="245"/>
      <c r="C289" s="246"/>
      <c r="D289" s="228" t="s">
        <v>203</v>
      </c>
      <c r="E289" s="247" t="s">
        <v>19</v>
      </c>
      <c r="F289" s="248" t="s">
        <v>2286</v>
      </c>
      <c r="G289" s="246"/>
      <c r="H289" s="249">
        <v>102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203</v>
      </c>
      <c r="AU289" s="255" t="s">
        <v>82</v>
      </c>
      <c r="AV289" s="14" t="s">
        <v>82</v>
      </c>
      <c r="AW289" s="14" t="s">
        <v>34</v>
      </c>
      <c r="AX289" s="14" t="s">
        <v>72</v>
      </c>
      <c r="AY289" s="255" t="s">
        <v>190</v>
      </c>
    </row>
    <row r="290" spans="1:51" s="15" customFormat="1" ht="12">
      <c r="A290" s="15"/>
      <c r="B290" s="256"/>
      <c r="C290" s="257"/>
      <c r="D290" s="228" t="s">
        <v>203</v>
      </c>
      <c r="E290" s="258" t="s">
        <v>19</v>
      </c>
      <c r="F290" s="259" t="s">
        <v>207</v>
      </c>
      <c r="G290" s="257"/>
      <c r="H290" s="260">
        <v>102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6" t="s">
        <v>203</v>
      </c>
      <c r="AU290" s="266" t="s">
        <v>82</v>
      </c>
      <c r="AV290" s="15" t="s">
        <v>208</v>
      </c>
      <c r="AW290" s="15" t="s">
        <v>34</v>
      </c>
      <c r="AX290" s="15" t="s">
        <v>80</v>
      </c>
      <c r="AY290" s="266" t="s">
        <v>190</v>
      </c>
    </row>
    <row r="291" spans="1:63" s="12" customFormat="1" ht="22.8" customHeight="1">
      <c r="A291" s="12"/>
      <c r="B291" s="199"/>
      <c r="C291" s="200"/>
      <c r="D291" s="201" t="s">
        <v>71</v>
      </c>
      <c r="E291" s="213" t="s">
        <v>281</v>
      </c>
      <c r="F291" s="213" t="s">
        <v>1466</v>
      </c>
      <c r="G291" s="200"/>
      <c r="H291" s="200"/>
      <c r="I291" s="203"/>
      <c r="J291" s="214">
        <f>BK291</f>
        <v>0</v>
      </c>
      <c r="K291" s="200"/>
      <c r="L291" s="205"/>
      <c r="M291" s="206"/>
      <c r="N291" s="207"/>
      <c r="O291" s="207"/>
      <c r="P291" s="208">
        <f>P292</f>
        <v>0</v>
      </c>
      <c r="Q291" s="207"/>
      <c r="R291" s="208">
        <f>R292</f>
        <v>0</v>
      </c>
      <c r="S291" s="207"/>
      <c r="T291" s="209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0" t="s">
        <v>80</v>
      </c>
      <c r="AT291" s="211" t="s">
        <v>71</v>
      </c>
      <c r="AU291" s="211" t="s">
        <v>80</v>
      </c>
      <c r="AY291" s="210" t="s">
        <v>190</v>
      </c>
      <c r="BK291" s="212">
        <f>BK292</f>
        <v>0</v>
      </c>
    </row>
    <row r="292" spans="1:63" s="12" customFormat="1" ht="20.85" customHeight="1">
      <c r="A292" s="12"/>
      <c r="B292" s="199"/>
      <c r="C292" s="200"/>
      <c r="D292" s="201" t="s">
        <v>71</v>
      </c>
      <c r="E292" s="213" t="s">
        <v>1467</v>
      </c>
      <c r="F292" s="213" t="s">
        <v>1468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SUM(P293:P295)</f>
        <v>0</v>
      </c>
      <c r="Q292" s="207"/>
      <c r="R292" s="208">
        <f>SUM(R293:R295)</f>
        <v>0</v>
      </c>
      <c r="S292" s="207"/>
      <c r="T292" s="209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0" t="s">
        <v>80</v>
      </c>
      <c r="AT292" s="211" t="s">
        <v>71</v>
      </c>
      <c r="AU292" s="211" t="s">
        <v>82</v>
      </c>
      <c r="AY292" s="210" t="s">
        <v>190</v>
      </c>
      <c r="BK292" s="212">
        <f>SUM(BK293:BK295)</f>
        <v>0</v>
      </c>
    </row>
    <row r="293" spans="1:65" s="2" customFormat="1" ht="24.15" customHeight="1">
      <c r="A293" s="40"/>
      <c r="B293" s="41"/>
      <c r="C293" s="215" t="s">
        <v>504</v>
      </c>
      <c r="D293" s="215" t="s">
        <v>192</v>
      </c>
      <c r="E293" s="216" t="s">
        <v>1469</v>
      </c>
      <c r="F293" s="217" t="s">
        <v>1470</v>
      </c>
      <c r="G293" s="218" t="s">
        <v>380</v>
      </c>
      <c r="H293" s="219">
        <v>8.964</v>
      </c>
      <c r="I293" s="220"/>
      <c r="J293" s="221">
        <f>ROUND(I293*H293,2)</f>
        <v>0</v>
      </c>
      <c r="K293" s="217" t="s">
        <v>196</v>
      </c>
      <c r="L293" s="46"/>
      <c r="M293" s="222" t="s">
        <v>19</v>
      </c>
      <c r="N293" s="223" t="s">
        <v>43</v>
      </c>
      <c r="O293" s="86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208</v>
      </c>
      <c r="AT293" s="226" t="s">
        <v>192</v>
      </c>
      <c r="AU293" s="226" t="s">
        <v>94</v>
      </c>
      <c r="AY293" s="19" t="s">
        <v>190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80</v>
      </c>
      <c r="BK293" s="227">
        <f>ROUND(I293*H293,2)</f>
        <v>0</v>
      </c>
      <c r="BL293" s="19" t="s">
        <v>208</v>
      </c>
      <c r="BM293" s="226" t="s">
        <v>2287</v>
      </c>
    </row>
    <row r="294" spans="1:47" s="2" customFormat="1" ht="12">
      <c r="A294" s="40"/>
      <c r="B294" s="41"/>
      <c r="C294" s="42"/>
      <c r="D294" s="228" t="s">
        <v>199</v>
      </c>
      <c r="E294" s="42"/>
      <c r="F294" s="229" t="s">
        <v>1472</v>
      </c>
      <c r="G294" s="42"/>
      <c r="H294" s="42"/>
      <c r="I294" s="230"/>
      <c r="J294" s="42"/>
      <c r="K294" s="42"/>
      <c r="L294" s="46"/>
      <c r="M294" s="231"/>
      <c r="N294" s="23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199</v>
      </c>
      <c r="AU294" s="19" t="s">
        <v>94</v>
      </c>
    </row>
    <row r="295" spans="1:47" s="2" customFormat="1" ht="12">
      <c r="A295" s="40"/>
      <c r="B295" s="41"/>
      <c r="C295" s="42"/>
      <c r="D295" s="233" t="s">
        <v>201</v>
      </c>
      <c r="E295" s="42"/>
      <c r="F295" s="234" t="s">
        <v>1473</v>
      </c>
      <c r="G295" s="42"/>
      <c r="H295" s="42"/>
      <c r="I295" s="230"/>
      <c r="J295" s="42"/>
      <c r="K295" s="42"/>
      <c r="L295" s="46"/>
      <c r="M295" s="231"/>
      <c r="N295" s="232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201</v>
      </c>
      <c r="AU295" s="19" t="s">
        <v>94</v>
      </c>
    </row>
    <row r="296" spans="1:63" s="12" customFormat="1" ht="25.9" customHeight="1">
      <c r="A296" s="12"/>
      <c r="B296" s="199"/>
      <c r="C296" s="200"/>
      <c r="D296" s="201" t="s">
        <v>71</v>
      </c>
      <c r="E296" s="202" t="s">
        <v>898</v>
      </c>
      <c r="F296" s="202" t="s">
        <v>1474</v>
      </c>
      <c r="G296" s="200"/>
      <c r="H296" s="200"/>
      <c r="I296" s="203"/>
      <c r="J296" s="204">
        <f>BK296</f>
        <v>0</v>
      </c>
      <c r="K296" s="200"/>
      <c r="L296" s="205"/>
      <c r="M296" s="206"/>
      <c r="N296" s="207"/>
      <c r="O296" s="207"/>
      <c r="P296" s="208">
        <f>P297</f>
        <v>0</v>
      </c>
      <c r="Q296" s="207"/>
      <c r="R296" s="208">
        <f>R297</f>
        <v>0.5908</v>
      </c>
      <c r="S296" s="207"/>
      <c r="T296" s="209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82</v>
      </c>
      <c r="AT296" s="211" t="s">
        <v>71</v>
      </c>
      <c r="AU296" s="211" t="s">
        <v>72</v>
      </c>
      <c r="AY296" s="210" t="s">
        <v>190</v>
      </c>
      <c r="BK296" s="212">
        <f>BK297</f>
        <v>0</v>
      </c>
    </row>
    <row r="297" spans="1:63" s="12" customFormat="1" ht="22.8" customHeight="1">
      <c r="A297" s="12"/>
      <c r="B297" s="199"/>
      <c r="C297" s="200"/>
      <c r="D297" s="201" t="s">
        <v>71</v>
      </c>
      <c r="E297" s="213" t="s">
        <v>1475</v>
      </c>
      <c r="F297" s="213" t="s">
        <v>1476</v>
      </c>
      <c r="G297" s="200"/>
      <c r="H297" s="200"/>
      <c r="I297" s="203"/>
      <c r="J297" s="214">
        <f>BK297</f>
        <v>0</v>
      </c>
      <c r="K297" s="200"/>
      <c r="L297" s="205"/>
      <c r="M297" s="206"/>
      <c r="N297" s="207"/>
      <c r="O297" s="207"/>
      <c r="P297" s="208">
        <f>SUM(P298:P312)</f>
        <v>0</v>
      </c>
      <c r="Q297" s="207"/>
      <c r="R297" s="208">
        <f>SUM(R298:R312)</f>
        <v>0.5908</v>
      </c>
      <c r="S297" s="207"/>
      <c r="T297" s="209">
        <f>SUM(T298:T312)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0" t="s">
        <v>82</v>
      </c>
      <c r="AT297" s="211" t="s">
        <v>71</v>
      </c>
      <c r="AU297" s="211" t="s">
        <v>80</v>
      </c>
      <c r="AY297" s="210" t="s">
        <v>190</v>
      </c>
      <c r="BK297" s="212">
        <f>SUM(BK298:BK312)</f>
        <v>0</v>
      </c>
    </row>
    <row r="298" spans="1:65" s="2" customFormat="1" ht="24.15" customHeight="1">
      <c r="A298" s="40"/>
      <c r="B298" s="41"/>
      <c r="C298" s="215" t="s">
        <v>512</v>
      </c>
      <c r="D298" s="215" t="s">
        <v>192</v>
      </c>
      <c r="E298" s="216" t="s">
        <v>1477</v>
      </c>
      <c r="F298" s="217" t="s">
        <v>1478</v>
      </c>
      <c r="G298" s="218" t="s">
        <v>710</v>
      </c>
      <c r="H298" s="219">
        <v>168</v>
      </c>
      <c r="I298" s="220"/>
      <c r="J298" s="221">
        <f>ROUND(I298*H298,2)</f>
        <v>0</v>
      </c>
      <c r="K298" s="217" t="s">
        <v>196</v>
      </c>
      <c r="L298" s="46"/>
      <c r="M298" s="222" t="s">
        <v>19</v>
      </c>
      <c r="N298" s="223" t="s">
        <v>43</v>
      </c>
      <c r="O298" s="86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197</v>
      </c>
      <c r="AT298" s="226" t="s">
        <v>192</v>
      </c>
      <c r="AU298" s="226" t="s">
        <v>82</v>
      </c>
      <c r="AY298" s="19" t="s">
        <v>190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80</v>
      </c>
      <c r="BK298" s="227">
        <f>ROUND(I298*H298,2)</f>
        <v>0</v>
      </c>
      <c r="BL298" s="19" t="s">
        <v>197</v>
      </c>
      <c r="BM298" s="226" t="s">
        <v>2288</v>
      </c>
    </row>
    <row r="299" spans="1:47" s="2" customFormat="1" ht="12">
      <c r="A299" s="40"/>
      <c r="B299" s="41"/>
      <c r="C299" s="42"/>
      <c r="D299" s="228" t="s">
        <v>199</v>
      </c>
      <c r="E299" s="42"/>
      <c r="F299" s="229" t="s">
        <v>1480</v>
      </c>
      <c r="G299" s="42"/>
      <c r="H299" s="42"/>
      <c r="I299" s="230"/>
      <c r="J299" s="42"/>
      <c r="K299" s="42"/>
      <c r="L299" s="46"/>
      <c r="M299" s="231"/>
      <c r="N299" s="23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199</v>
      </c>
      <c r="AU299" s="19" t="s">
        <v>82</v>
      </c>
    </row>
    <row r="300" spans="1:47" s="2" customFormat="1" ht="12">
      <c r="A300" s="40"/>
      <c r="B300" s="41"/>
      <c r="C300" s="42"/>
      <c r="D300" s="233" t="s">
        <v>201</v>
      </c>
      <c r="E300" s="42"/>
      <c r="F300" s="234" t="s">
        <v>1481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201</v>
      </c>
      <c r="AU300" s="19" t="s">
        <v>82</v>
      </c>
    </row>
    <row r="301" spans="1:51" s="13" customFormat="1" ht="12">
      <c r="A301" s="13"/>
      <c r="B301" s="235"/>
      <c r="C301" s="236"/>
      <c r="D301" s="228" t="s">
        <v>203</v>
      </c>
      <c r="E301" s="237" t="s">
        <v>19</v>
      </c>
      <c r="F301" s="238" t="s">
        <v>1990</v>
      </c>
      <c r="G301" s="236"/>
      <c r="H301" s="237" t="s">
        <v>19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203</v>
      </c>
      <c r="AU301" s="244" t="s">
        <v>82</v>
      </c>
      <c r="AV301" s="13" t="s">
        <v>80</v>
      </c>
      <c r="AW301" s="13" t="s">
        <v>34</v>
      </c>
      <c r="AX301" s="13" t="s">
        <v>72</v>
      </c>
      <c r="AY301" s="244" t="s">
        <v>190</v>
      </c>
    </row>
    <row r="302" spans="1:51" s="13" customFormat="1" ht="12">
      <c r="A302" s="13"/>
      <c r="B302" s="235"/>
      <c r="C302" s="236"/>
      <c r="D302" s="228" t="s">
        <v>203</v>
      </c>
      <c r="E302" s="237" t="s">
        <v>19</v>
      </c>
      <c r="F302" s="238" t="s">
        <v>1482</v>
      </c>
      <c r="G302" s="236"/>
      <c r="H302" s="237" t="s">
        <v>19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203</v>
      </c>
      <c r="AU302" s="244" t="s">
        <v>82</v>
      </c>
      <c r="AV302" s="13" t="s">
        <v>80</v>
      </c>
      <c r="AW302" s="13" t="s">
        <v>34</v>
      </c>
      <c r="AX302" s="13" t="s">
        <v>72</v>
      </c>
      <c r="AY302" s="244" t="s">
        <v>190</v>
      </c>
    </row>
    <row r="303" spans="1:51" s="14" customFormat="1" ht="12">
      <c r="A303" s="14"/>
      <c r="B303" s="245"/>
      <c r="C303" s="246"/>
      <c r="D303" s="228" t="s">
        <v>203</v>
      </c>
      <c r="E303" s="247" t="s">
        <v>19</v>
      </c>
      <c r="F303" s="248" t="s">
        <v>2289</v>
      </c>
      <c r="G303" s="246"/>
      <c r="H303" s="249">
        <v>168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203</v>
      </c>
      <c r="AU303" s="255" t="s">
        <v>82</v>
      </c>
      <c r="AV303" s="14" t="s">
        <v>82</v>
      </c>
      <c r="AW303" s="14" t="s">
        <v>34</v>
      </c>
      <c r="AX303" s="14" t="s">
        <v>72</v>
      </c>
      <c r="AY303" s="255" t="s">
        <v>190</v>
      </c>
    </row>
    <row r="304" spans="1:51" s="15" customFormat="1" ht="12">
      <c r="A304" s="15"/>
      <c r="B304" s="256"/>
      <c r="C304" s="257"/>
      <c r="D304" s="228" t="s">
        <v>203</v>
      </c>
      <c r="E304" s="258" t="s">
        <v>19</v>
      </c>
      <c r="F304" s="259" t="s">
        <v>207</v>
      </c>
      <c r="G304" s="257"/>
      <c r="H304" s="260">
        <v>168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6" t="s">
        <v>203</v>
      </c>
      <c r="AU304" s="266" t="s">
        <v>82</v>
      </c>
      <c r="AV304" s="15" t="s">
        <v>208</v>
      </c>
      <c r="AW304" s="15" t="s">
        <v>34</v>
      </c>
      <c r="AX304" s="15" t="s">
        <v>80</v>
      </c>
      <c r="AY304" s="266" t="s">
        <v>190</v>
      </c>
    </row>
    <row r="305" spans="1:65" s="2" customFormat="1" ht="16.5" customHeight="1">
      <c r="A305" s="40"/>
      <c r="B305" s="41"/>
      <c r="C305" s="268" t="s">
        <v>521</v>
      </c>
      <c r="D305" s="268" t="s">
        <v>411</v>
      </c>
      <c r="E305" s="269" t="s">
        <v>1484</v>
      </c>
      <c r="F305" s="270" t="s">
        <v>1485</v>
      </c>
      <c r="G305" s="271" t="s">
        <v>222</v>
      </c>
      <c r="H305" s="272">
        <v>0.844</v>
      </c>
      <c r="I305" s="273"/>
      <c r="J305" s="274">
        <f>ROUND(I305*H305,2)</f>
        <v>0</v>
      </c>
      <c r="K305" s="270" t="s">
        <v>19</v>
      </c>
      <c r="L305" s="275"/>
      <c r="M305" s="276" t="s">
        <v>19</v>
      </c>
      <c r="N305" s="277" t="s">
        <v>43</v>
      </c>
      <c r="O305" s="86"/>
      <c r="P305" s="224">
        <f>O305*H305</f>
        <v>0</v>
      </c>
      <c r="Q305" s="224">
        <v>0.7</v>
      </c>
      <c r="R305" s="224">
        <f>Q305*H305</f>
        <v>0.5908</v>
      </c>
      <c r="S305" s="224">
        <v>0</v>
      </c>
      <c r="T305" s="22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6" t="s">
        <v>483</v>
      </c>
      <c r="AT305" s="226" t="s">
        <v>411</v>
      </c>
      <c r="AU305" s="226" t="s">
        <v>82</v>
      </c>
      <c r="AY305" s="19" t="s">
        <v>190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80</v>
      </c>
      <c r="BK305" s="227">
        <f>ROUND(I305*H305,2)</f>
        <v>0</v>
      </c>
      <c r="BL305" s="19" t="s">
        <v>197</v>
      </c>
      <c r="BM305" s="226" t="s">
        <v>2290</v>
      </c>
    </row>
    <row r="306" spans="1:47" s="2" customFormat="1" ht="12">
      <c r="A306" s="40"/>
      <c r="B306" s="41"/>
      <c r="C306" s="42"/>
      <c r="D306" s="228" t="s">
        <v>199</v>
      </c>
      <c r="E306" s="42"/>
      <c r="F306" s="229" t="s">
        <v>1487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199</v>
      </c>
      <c r="AU306" s="19" t="s">
        <v>82</v>
      </c>
    </row>
    <row r="307" spans="1:51" s="13" customFormat="1" ht="12">
      <c r="A307" s="13"/>
      <c r="B307" s="235"/>
      <c r="C307" s="236"/>
      <c r="D307" s="228" t="s">
        <v>203</v>
      </c>
      <c r="E307" s="237" t="s">
        <v>19</v>
      </c>
      <c r="F307" s="238" t="s">
        <v>1488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203</v>
      </c>
      <c r="AU307" s="244" t="s">
        <v>82</v>
      </c>
      <c r="AV307" s="13" t="s">
        <v>80</v>
      </c>
      <c r="AW307" s="13" t="s">
        <v>34</v>
      </c>
      <c r="AX307" s="13" t="s">
        <v>72</v>
      </c>
      <c r="AY307" s="244" t="s">
        <v>190</v>
      </c>
    </row>
    <row r="308" spans="1:51" s="14" customFormat="1" ht="12">
      <c r="A308" s="14"/>
      <c r="B308" s="245"/>
      <c r="C308" s="246"/>
      <c r="D308" s="228" t="s">
        <v>203</v>
      </c>
      <c r="E308" s="247" t="s">
        <v>19</v>
      </c>
      <c r="F308" s="248" t="s">
        <v>2291</v>
      </c>
      <c r="G308" s="246"/>
      <c r="H308" s="249">
        <v>0.844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203</v>
      </c>
      <c r="AU308" s="255" t="s">
        <v>82</v>
      </c>
      <c r="AV308" s="14" t="s">
        <v>82</v>
      </c>
      <c r="AW308" s="14" t="s">
        <v>34</v>
      </c>
      <c r="AX308" s="14" t="s">
        <v>72</v>
      </c>
      <c r="AY308" s="255" t="s">
        <v>190</v>
      </c>
    </row>
    <row r="309" spans="1:51" s="15" customFormat="1" ht="12">
      <c r="A309" s="15"/>
      <c r="B309" s="256"/>
      <c r="C309" s="257"/>
      <c r="D309" s="228" t="s">
        <v>203</v>
      </c>
      <c r="E309" s="258" t="s">
        <v>19</v>
      </c>
      <c r="F309" s="259" t="s">
        <v>207</v>
      </c>
      <c r="G309" s="257"/>
      <c r="H309" s="260">
        <v>0.844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203</v>
      </c>
      <c r="AU309" s="266" t="s">
        <v>82</v>
      </c>
      <c r="AV309" s="15" t="s">
        <v>208</v>
      </c>
      <c r="AW309" s="15" t="s">
        <v>34</v>
      </c>
      <c r="AX309" s="15" t="s">
        <v>80</v>
      </c>
      <c r="AY309" s="266" t="s">
        <v>190</v>
      </c>
    </row>
    <row r="310" spans="1:65" s="2" customFormat="1" ht="24.15" customHeight="1">
      <c r="A310" s="40"/>
      <c r="B310" s="41"/>
      <c r="C310" s="215" t="s">
        <v>530</v>
      </c>
      <c r="D310" s="215" t="s">
        <v>192</v>
      </c>
      <c r="E310" s="216" t="s">
        <v>1490</v>
      </c>
      <c r="F310" s="217" t="s">
        <v>1491</v>
      </c>
      <c r="G310" s="218" t="s">
        <v>380</v>
      </c>
      <c r="H310" s="219">
        <v>0.591</v>
      </c>
      <c r="I310" s="220"/>
      <c r="J310" s="221">
        <f>ROUND(I310*H310,2)</f>
        <v>0</v>
      </c>
      <c r="K310" s="217" t="s">
        <v>196</v>
      </c>
      <c r="L310" s="46"/>
      <c r="M310" s="222" t="s">
        <v>19</v>
      </c>
      <c r="N310" s="223" t="s">
        <v>43</v>
      </c>
      <c r="O310" s="86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197</v>
      </c>
      <c r="AT310" s="226" t="s">
        <v>192</v>
      </c>
      <c r="AU310" s="226" t="s">
        <v>82</v>
      </c>
      <c r="AY310" s="19" t="s">
        <v>190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80</v>
      </c>
      <c r="BK310" s="227">
        <f>ROUND(I310*H310,2)</f>
        <v>0</v>
      </c>
      <c r="BL310" s="19" t="s">
        <v>197</v>
      </c>
      <c r="BM310" s="226" t="s">
        <v>2292</v>
      </c>
    </row>
    <row r="311" spans="1:47" s="2" customFormat="1" ht="12">
      <c r="A311" s="40"/>
      <c r="B311" s="41"/>
      <c r="C311" s="42"/>
      <c r="D311" s="228" t="s">
        <v>199</v>
      </c>
      <c r="E311" s="42"/>
      <c r="F311" s="229" t="s">
        <v>1493</v>
      </c>
      <c r="G311" s="42"/>
      <c r="H311" s="42"/>
      <c r="I311" s="230"/>
      <c r="J311" s="42"/>
      <c r="K311" s="42"/>
      <c r="L311" s="46"/>
      <c r="M311" s="231"/>
      <c r="N311" s="23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199</v>
      </c>
      <c r="AU311" s="19" t="s">
        <v>82</v>
      </c>
    </row>
    <row r="312" spans="1:47" s="2" customFormat="1" ht="12">
      <c r="A312" s="40"/>
      <c r="B312" s="41"/>
      <c r="C312" s="42"/>
      <c r="D312" s="233" t="s">
        <v>201</v>
      </c>
      <c r="E312" s="42"/>
      <c r="F312" s="234" t="s">
        <v>1494</v>
      </c>
      <c r="G312" s="42"/>
      <c r="H312" s="42"/>
      <c r="I312" s="230"/>
      <c r="J312" s="42"/>
      <c r="K312" s="42"/>
      <c r="L312" s="46"/>
      <c r="M312" s="281"/>
      <c r="N312" s="282"/>
      <c r="O312" s="283"/>
      <c r="P312" s="283"/>
      <c r="Q312" s="283"/>
      <c r="R312" s="283"/>
      <c r="S312" s="283"/>
      <c r="T312" s="284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201</v>
      </c>
      <c r="AU312" s="19" t="s">
        <v>82</v>
      </c>
    </row>
    <row r="313" spans="1:31" s="2" customFormat="1" ht="6.95" customHeight="1">
      <c r="A313" s="40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46"/>
      <c r="M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</sheetData>
  <sheetProtection password="CC35" sheet="1" objects="1" scenarios="1" formatColumns="0" formatRows="0" autoFilter="0"/>
  <autoFilter ref="C91:K3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4_01/183101115"/>
    <hyperlink ref="F103" r:id="rId2" display="https://podminky.urs.cz/item/CS_URS_2024_01/183111114"/>
    <hyperlink ref="F110" r:id="rId3" display="https://podminky.urs.cz/item/CS_URS_2024_01/184102113"/>
    <hyperlink ref="F146" r:id="rId4" display="https://podminky.urs.cz/item/CS_URS_2024_01/184102211"/>
    <hyperlink ref="F177" r:id="rId5" display="https://podminky.urs.cz/item/CS_URS_2024_01/184215133"/>
    <hyperlink ref="F199" r:id="rId6" display="https://podminky.urs.cz/item/CS_URS_2024_01/184215411"/>
    <hyperlink ref="F206" r:id="rId7" display="https://podminky.urs.cz/item/CS_URS_2024_01/184501141"/>
    <hyperlink ref="F226" r:id="rId8" display="https://podminky.urs.cz/item/CS_URS_2024_01/184813111"/>
    <hyperlink ref="F238" r:id="rId9" display="https://podminky.urs.cz/item/CS_URS_2024_01/184911431"/>
    <hyperlink ref="F264" r:id="rId10" display="https://podminky.urs.cz/item/CS_URS_2024_01/185804311"/>
    <hyperlink ref="F274" r:id="rId11" display="https://podminky.urs.cz/item/CS_URS_2024_01/185851121"/>
    <hyperlink ref="F286" r:id="rId12" display="https://podminky.urs.cz/item/CS_URS_2024_01/348951251"/>
    <hyperlink ref="F295" r:id="rId13" display="https://podminky.urs.cz/item/CS_URS_2024_01/998231311"/>
    <hyperlink ref="F300" r:id="rId14" display="https://podminky.urs.cz/item/CS_URS_2024_01/762113110"/>
    <hyperlink ref="F312" r:id="rId15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2236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2293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ROUND((SUM(BE93:BE136)),2)</f>
        <v>0</v>
      </c>
      <c r="G37" s="40"/>
      <c r="H37" s="40"/>
      <c r="I37" s="160">
        <v>0.21</v>
      </c>
      <c r="J37" s="159">
        <f>ROUND(((SUM(BE93:BE136))*I37),2)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ROUND((SUM(BF93:BF136)),2)</f>
        <v>0</v>
      </c>
      <c r="G38" s="40"/>
      <c r="H38" s="40"/>
      <c r="I38" s="160">
        <v>0.15</v>
      </c>
      <c r="J38" s="159">
        <f>ROUND(((SUM(BF93:BF136))*I38),2)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ROUND((SUM(BG93:BG136)),2)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ROUND((SUM(BH93:BH136)),2)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ROUND((SUM(BI93:BI136)),2)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2236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05.3.1 -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2236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05.3.1 -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SUM(P96:P136)</f>
        <v>0</v>
      </c>
      <c r="Q95" s="207"/>
      <c r="R95" s="208">
        <f>SUM(R96:R136)</f>
        <v>0</v>
      </c>
      <c r="S95" s="207"/>
      <c r="T95" s="209">
        <f>SUM(T96:T136)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SUM(BK96:BK136)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2294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2099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3" customFormat="1" ht="12">
      <c r="A101" s="13"/>
      <c r="B101" s="235"/>
      <c r="C101" s="236"/>
      <c r="D101" s="228" t="s">
        <v>203</v>
      </c>
      <c r="E101" s="237" t="s">
        <v>19</v>
      </c>
      <c r="F101" s="238" t="s">
        <v>1510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203</v>
      </c>
      <c r="AU101" s="244" t="s">
        <v>82</v>
      </c>
      <c r="AV101" s="13" t="s">
        <v>80</v>
      </c>
      <c r="AW101" s="13" t="s">
        <v>34</v>
      </c>
      <c r="AX101" s="13" t="s">
        <v>72</v>
      </c>
      <c r="AY101" s="244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2295</v>
      </c>
      <c r="G102" s="246"/>
      <c r="H102" s="249">
        <v>112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5" customFormat="1" ht="12">
      <c r="A103" s="15"/>
      <c r="B103" s="256"/>
      <c r="C103" s="257"/>
      <c r="D103" s="228" t="s">
        <v>203</v>
      </c>
      <c r="E103" s="258" t="s">
        <v>19</v>
      </c>
      <c r="F103" s="259" t="s">
        <v>207</v>
      </c>
      <c r="G103" s="257"/>
      <c r="H103" s="260">
        <v>112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203</v>
      </c>
      <c r="AU103" s="266" t="s">
        <v>82</v>
      </c>
      <c r="AV103" s="15" t="s">
        <v>208</v>
      </c>
      <c r="AW103" s="15" t="s">
        <v>34</v>
      </c>
      <c r="AX103" s="15" t="s">
        <v>80</v>
      </c>
      <c r="AY103" s="266" t="s">
        <v>190</v>
      </c>
    </row>
    <row r="104" spans="1:65" s="2" customFormat="1" ht="24.15" customHeight="1">
      <c r="A104" s="40"/>
      <c r="B104" s="41"/>
      <c r="C104" s="215" t="s">
        <v>8</v>
      </c>
      <c r="D104" s="215" t="s">
        <v>192</v>
      </c>
      <c r="E104" s="216" t="s">
        <v>2101</v>
      </c>
      <c r="F104" s="217" t="s">
        <v>2102</v>
      </c>
      <c r="G104" s="218" t="s">
        <v>1953</v>
      </c>
      <c r="H104" s="219">
        <v>0.198</v>
      </c>
      <c r="I104" s="220"/>
      <c r="J104" s="221">
        <f>ROUND(I104*H104,2)</f>
        <v>0</v>
      </c>
      <c r="K104" s="217" t="s">
        <v>196</v>
      </c>
      <c r="L104" s="46"/>
      <c r="M104" s="222" t="s">
        <v>19</v>
      </c>
      <c r="N104" s="223" t="s">
        <v>43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208</v>
      </c>
      <c r="AT104" s="226" t="s">
        <v>192</v>
      </c>
      <c r="AU104" s="226" t="s">
        <v>82</v>
      </c>
      <c r="AY104" s="19" t="s">
        <v>190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208</v>
      </c>
      <c r="BM104" s="226" t="s">
        <v>2296</v>
      </c>
    </row>
    <row r="105" spans="1:47" s="2" customFormat="1" ht="12">
      <c r="A105" s="40"/>
      <c r="B105" s="41"/>
      <c r="C105" s="42"/>
      <c r="D105" s="228" t="s">
        <v>199</v>
      </c>
      <c r="E105" s="42"/>
      <c r="F105" s="229" t="s">
        <v>2104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199</v>
      </c>
      <c r="AU105" s="19" t="s">
        <v>82</v>
      </c>
    </row>
    <row r="106" spans="1:47" s="2" customFormat="1" ht="12">
      <c r="A106" s="40"/>
      <c r="B106" s="41"/>
      <c r="C106" s="42"/>
      <c r="D106" s="233" t="s">
        <v>201</v>
      </c>
      <c r="E106" s="42"/>
      <c r="F106" s="234" t="s">
        <v>2105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201</v>
      </c>
      <c r="AU106" s="19" t="s">
        <v>82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2098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2106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2297</v>
      </c>
      <c r="G109" s="246"/>
      <c r="H109" s="249">
        <v>0.198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0.198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197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0.336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2298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2098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2126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2299</v>
      </c>
      <c r="G116" s="246"/>
      <c r="H116" s="249">
        <v>0.336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0.336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7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50.16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2300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2098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2111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2301</v>
      </c>
      <c r="G123" s="246"/>
      <c r="H123" s="249">
        <v>26.88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2302</v>
      </c>
      <c r="G124" s="246"/>
      <c r="H124" s="249">
        <v>23.28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50.16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21.75" customHeight="1">
      <c r="A126" s="40"/>
      <c r="B126" s="41"/>
      <c r="C126" s="215" t="s">
        <v>401</v>
      </c>
      <c r="D126" s="215" t="s">
        <v>192</v>
      </c>
      <c r="E126" s="216" t="s">
        <v>1455</v>
      </c>
      <c r="F126" s="217" t="s">
        <v>1456</v>
      </c>
      <c r="G126" s="218" t="s">
        <v>222</v>
      </c>
      <c r="H126" s="219">
        <v>50.16</v>
      </c>
      <c r="I126" s="220"/>
      <c r="J126" s="221">
        <f>ROUND(I126*H126,2)</f>
        <v>0</v>
      </c>
      <c r="K126" s="217" t="s">
        <v>196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208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208</v>
      </c>
      <c r="BM126" s="226" t="s">
        <v>2303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1458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33" t="s">
        <v>201</v>
      </c>
      <c r="E128" s="42"/>
      <c r="F128" s="234" t="s">
        <v>1459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201</v>
      </c>
      <c r="AU128" s="19" t="s">
        <v>82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2115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2304</v>
      </c>
      <c r="G130" s="246"/>
      <c r="H130" s="249">
        <v>50.16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50.16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16.5" customHeight="1">
      <c r="A132" s="40"/>
      <c r="B132" s="41"/>
      <c r="C132" s="268" t="s">
        <v>410</v>
      </c>
      <c r="D132" s="268" t="s">
        <v>411</v>
      </c>
      <c r="E132" s="269" t="s">
        <v>1462</v>
      </c>
      <c r="F132" s="270" t="s">
        <v>1463</v>
      </c>
      <c r="G132" s="271" t="s">
        <v>222</v>
      </c>
      <c r="H132" s="272">
        <v>50.16</v>
      </c>
      <c r="I132" s="273"/>
      <c r="J132" s="274">
        <f>ROUND(I132*H132,2)</f>
        <v>0</v>
      </c>
      <c r="K132" s="270" t="s">
        <v>196</v>
      </c>
      <c r="L132" s="275"/>
      <c r="M132" s="276" t="s">
        <v>19</v>
      </c>
      <c r="N132" s="277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274</v>
      </c>
      <c r="AT132" s="226" t="s">
        <v>411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2305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1463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51" s="13" customFormat="1" ht="12">
      <c r="A134" s="13"/>
      <c r="B134" s="235"/>
      <c r="C134" s="236"/>
      <c r="D134" s="228" t="s">
        <v>203</v>
      </c>
      <c r="E134" s="237" t="s">
        <v>19</v>
      </c>
      <c r="F134" s="238" t="s">
        <v>1465</v>
      </c>
      <c r="G134" s="236"/>
      <c r="H134" s="237" t="s">
        <v>19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203</v>
      </c>
      <c r="AU134" s="244" t="s">
        <v>82</v>
      </c>
      <c r="AV134" s="13" t="s">
        <v>80</v>
      </c>
      <c r="AW134" s="13" t="s">
        <v>34</v>
      </c>
      <c r="AX134" s="13" t="s">
        <v>72</v>
      </c>
      <c r="AY134" s="244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2304</v>
      </c>
      <c r="G135" s="246"/>
      <c r="H135" s="249">
        <v>50.16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5" customFormat="1" ht="12">
      <c r="A136" s="15"/>
      <c r="B136" s="256"/>
      <c r="C136" s="257"/>
      <c r="D136" s="228" t="s">
        <v>203</v>
      </c>
      <c r="E136" s="258" t="s">
        <v>19</v>
      </c>
      <c r="F136" s="259" t="s">
        <v>207</v>
      </c>
      <c r="G136" s="257"/>
      <c r="H136" s="260">
        <v>50.16</v>
      </c>
      <c r="I136" s="261"/>
      <c r="J136" s="257"/>
      <c r="K136" s="257"/>
      <c r="L136" s="262"/>
      <c r="M136" s="278"/>
      <c r="N136" s="279"/>
      <c r="O136" s="279"/>
      <c r="P136" s="279"/>
      <c r="Q136" s="279"/>
      <c r="R136" s="279"/>
      <c r="S136" s="279"/>
      <c r="T136" s="28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203</v>
      </c>
      <c r="AU136" s="266" t="s">
        <v>82</v>
      </c>
      <c r="AV136" s="15" t="s">
        <v>208</v>
      </c>
      <c r="AW136" s="15" t="s">
        <v>34</v>
      </c>
      <c r="AX136" s="15" t="s">
        <v>80</v>
      </c>
      <c r="AY136" s="266" t="s">
        <v>190</v>
      </c>
    </row>
    <row r="137" spans="1:31" s="2" customFormat="1" ht="6.95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password="CC35" sheet="1" objects="1" scenarios="1" formatColumns="0" formatRows="0" autoFilter="0"/>
  <autoFilter ref="C92:K13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6" r:id="rId2" display="https://podminky.urs.cz/item/CS_URS_2024_01/184851616"/>
    <hyperlink ref="F113" r:id="rId3" display="https://podminky.urs.cz/item/CS_URS_2024_01/184851716"/>
    <hyperlink ref="F120" r:id="rId4" display="https://podminky.urs.cz/item/CS_URS_2024_01/185804311"/>
    <hyperlink ref="F128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2236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2306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2236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05.3.2 -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2236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05.3.2 -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2307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2308</v>
      </c>
      <c r="G101" s="246"/>
      <c r="H101" s="249">
        <v>112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112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112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2309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2122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2238</v>
      </c>
      <c r="G108" s="246"/>
      <c r="H108" s="249">
        <v>112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112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0.04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2310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2311</v>
      </c>
      <c r="G115" s="246"/>
      <c r="H115" s="249">
        <v>0.04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0.04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0.336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2312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2299</v>
      </c>
      <c r="G122" s="246"/>
      <c r="H122" s="249">
        <v>0.336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0.336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37.62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2313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1533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2314</v>
      </c>
      <c r="G129" s="246"/>
      <c r="H129" s="249">
        <v>20.16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2315</v>
      </c>
      <c r="G130" s="246"/>
      <c r="H130" s="249">
        <v>17.46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37.62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37.62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2316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2317</v>
      </c>
      <c r="G136" s="246"/>
      <c r="H136" s="249">
        <v>37.62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37.62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37.62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2318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2317</v>
      </c>
      <c r="G141" s="246"/>
      <c r="H141" s="249">
        <v>37.62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37.62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2236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2319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2236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05.3.3 -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2236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05.3.3 -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2320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2321</v>
      </c>
      <c r="G101" s="246"/>
      <c r="H101" s="249">
        <v>112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112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112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2322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1548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2238</v>
      </c>
      <c r="G108" s="246"/>
      <c r="H108" s="249">
        <v>112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112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0.04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2323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2324</v>
      </c>
      <c r="G115" s="246"/>
      <c r="H115" s="249">
        <v>0.04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0.04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0.336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2325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2299</v>
      </c>
      <c r="G122" s="246"/>
      <c r="H122" s="249">
        <v>0.336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0.336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37.62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2326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1551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2314</v>
      </c>
      <c r="G129" s="246"/>
      <c r="H129" s="249">
        <v>20.16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2315</v>
      </c>
      <c r="G130" s="246"/>
      <c r="H130" s="249">
        <v>17.46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37.62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37.62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2327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2317</v>
      </c>
      <c r="G136" s="246"/>
      <c r="H136" s="249">
        <v>37.62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37.62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37.62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2328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2317</v>
      </c>
      <c r="G141" s="246"/>
      <c r="H141" s="249">
        <v>37.62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37.62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1899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2329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ROUND((SUM(BE92:BE312)),2)</f>
        <v>0</v>
      </c>
      <c r="G35" s="40"/>
      <c r="H35" s="40"/>
      <c r="I35" s="160">
        <v>0.21</v>
      </c>
      <c r="J35" s="159">
        <f>ROUND(((SUM(BE92:BE312))*I35),2)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ROUND((SUM(BF92:BF312)),2)</f>
        <v>0</v>
      </c>
      <c r="G36" s="40"/>
      <c r="H36" s="40"/>
      <c r="I36" s="160">
        <v>0.15</v>
      </c>
      <c r="J36" s="159">
        <f>ROUND(((SUM(BF92:BF312))*I36),2)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ROUND((SUM(BG92:BG312)),2)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ROUND((SUM(BH92:BH312)),2)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ROUND((SUM(BI92:BI312)),2)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1899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05.4 - Interakční prvek IP16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1329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1135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165</v>
      </c>
      <c r="E66" s="185"/>
      <c r="F66" s="185"/>
      <c r="G66" s="185"/>
      <c r="H66" s="185"/>
      <c r="I66" s="185"/>
      <c r="J66" s="186">
        <f>J283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1330</v>
      </c>
      <c r="E67" s="185"/>
      <c r="F67" s="185"/>
      <c r="G67" s="185"/>
      <c r="H67" s="185"/>
      <c r="I67" s="185"/>
      <c r="J67" s="186">
        <f>J291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1331</v>
      </c>
      <c r="E68" s="185"/>
      <c r="F68" s="185"/>
      <c r="G68" s="185"/>
      <c r="H68" s="185"/>
      <c r="I68" s="185"/>
      <c r="J68" s="186">
        <f>J292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1332</v>
      </c>
      <c r="E69" s="180"/>
      <c r="F69" s="180"/>
      <c r="G69" s="180"/>
      <c r="H69" s="180"/>
      <c r="I69" s="180"/>
      <c r="J69" s="181">
        <f>J296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7"/>
      <c r="D70" s="184" t="s">
        <v>1333</v>
      </c>
      <c r="E70" s="185"/>
      <c r="F70" s="185"/>
      <c r="G70" s="185"/>
      <c r="H70" s="185"/>
      <c r="I70" s="185"/>
      <c r="J70" s="186">
        <f>J297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175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Realizace prvků společných zařízení KoPÚ Neplachovice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156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1899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1327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05.4 - Interakční prvek IP16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 xml:space="preserve"> </v>
      </c>
      <c r="G86" s="42"/>
      <c r="H86" s="42"/>
      <c r="I86" s="34" t="s">
        <v>23</v>
      </c>
      <c r="J86" s="74" t="str">
        <f>IF(J14="","",J14)</f>
        <v>15. 7. 2019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176</v>
      </c>
      <c r="D91" s="191" t="s">
        <v>57</v>
      </c>
      <c r="E91" s="191" t="s">
        <v>53</v>
      </c>
      <c r="F91" s="191" t="s">
        <v>54</v>
      </c>
      <c r="G91" s="191" t="s">
        <v>177</v>
      </c>
      <c r="H91" s="191" t="s">
        <v>178</v>
      </c>
      <c r="I91" s="191" t="s">
        <v>179</v>
      </c>
      <c r="J91" s="191" t="s">
        <v>160</v>
      </c>
      <c r="K91" s="192" t="s">
        <v>180</v>
      </c>
      <c r="L91" s="193"/>
      <c r="M91" s="94" t="s">
        <v>19</v>
      </c>
      <c r="N91" s="95" t="s">
        <v>42</v>
      </c>
      <c r="O91" s="95" t="s">
        <v>181</v>
      </c>
      <c r="P91" s="95" t="s">
        <v>182</v>
      </c>
      <c r="Q91" s="95" t="s">
        <v>183</v>
      </c>
      <c r="R91" s="95" t="s">
        <v>184</v>
      </c>
      <c r="S91" s="95" t="s">
        <v>185</v>
      </c>
      <c r="T91" s="96" t="s">
        <v>186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187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P93+P296</f>
        <v>0</v>
      </c>
      <c r="Q92" s="98"/>
      <c r="R92" s="196">
        <f>R93+R296</f>
        <v>9.042499860000001</v>
      </c>
      <c r="S92" s="98"/>
      <c r="T92" s="197">
        <f>T93+T296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161</v>
      </c>
      <c r="BK92" s="198">
        <f>BK93+BK296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188</v>
      </c>
      <c r="F93" s="202" t="s">
        <v>1334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P94+P283+P291</f>
        <v>0</v>
      </c>
      <c r="Q93" s="207"/>
      <c r="R93" s="208">
        <f>R94+R283+R291</f>
        <v>8.451699860000002</v>
      </c>
      <c r="S93" s="207"/>
      <c r="T93" s="209">
        <f>T94+T283+T291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72</v>
      </c>
      <c r="AY93" s="210" t="s">
        <v>190</v>
      </c>
      <c r="BK93" s="212">
        <f>BK94+BK283+BK291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80</v>
      </c>
      <c r="F94" s="213" t="s">
        <v>1137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SUM(P95:P282)</f>
        <v>0</v>
      </c>
      <c r="Q94" s="207"/>
      <c r="R94" s="208">
        <f>SUM(R95:R282)</f>
        <v>8.26989986</v>
      </c>
      <c r="S94" s="207"/>
      <c r="T94" s="209">
        <f>SUM(T95:T282)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80</v>
      </c>
      <c r="AY94" s="210" t="s">
        <v>190</v>
      </c>
      <c r="BK94" s="212">
        <f>SUM(BK95:BK282)</f>
        <v>0</v>
      </c>
    </row>
    <row r="95" spans="1:65" s="2" customFormat="1" ht="33" customHeight="1">
      <c r="A95" s="40"/>
      <c r="B95" s="41"/>
      <c r="C95" s="215" t="s">
        <v>80</v>
      </c>
      <c r="D95" s="215" t="s">
        <v>192</v>
      </c>
      <c r="E95" s="216" t="s">
        <v>1342</v>
      </c>
      <c r="F95" s="217" t="s">
        <v>1343</v>
      </c>
      <c r="G95" s="218" t="s">
        <v>211</v>
      </c>
      <c r="H95" s="219">
        <v>112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208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208</v>
      </c>
      <c r="BM95" s="226" t="s">
        <v>2330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1345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1346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1990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2238</v>
      </c>
      <c r="G99" s="246"/>
      <c r="H99" s="249">
        <v>112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5" customFormat="1" ht="12">
      <c r="A100" s="15"/>
      <c r="B100" s="256"/>
      <c r="C100" s="257"/>
      <c r="D100" s="228" t="s">
        <v>203</v>
      </c>
      <c r="E100" s="258" t="s">
        <v>19</v>
      </c>
      <c r="F100" s="259" t="s">
        <v>207</v>
      </c>
      <c r="G100" s="257"/>
      <c r="H100" s="260">
        <v>112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203</v>
      </c>
      <c r="AU100" s="266" t="s">
        <v>82</v>
      </c>
      <c r="AV100" s="15" t="s">
        <v>208</v>
      </c>
      <c r="AW100" s="15" t="s">
        <v>34</v>
      </c>
      <c r="AX100" s="15" t="s">
        <v>80</v>
      </c>
      <c r="AY100" s="266" t="s">
        <v>190</v>
      </c>
    </row>
    <row r="101" spans="1:65" s="2" customFormat="1" ht="33" customHeight="1">
      <c r="A101" s="40"/>
      <c r="B101" s="41"/>
      <c r="C101" s="215" t="s">
        <v>82</v>
      </c>
      <c r="D101" s="215" t="s">
        <v>192</v>
      </c>
      <c r="E101" s="216" t="s">
        <v>1992</v>
      </c>
      <c r="F101" s="217" t="s">
        <v>1993</v>
      </c>
      <c r="G101" s="218" t="s">
        <v>211</v>
      </c>
      <c r="H101" s="219">
        <v>291</v>
      </c>
      <c r="I101" s="220"/>
      <c r="J101" s="221">
        <f>ROUND(I101*H101,2)</f>
        <v>0</v>
      </c>
      <c r="K101" s="217" t="s">
        <v>196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208</v>
      </c>
      <c r="AT101" s="226" t="s">
        <v>192</v>
      </c>
      <c r="AU101" s="226" t="s">
        <v>82</v>
      </c>
      <c r="AY101" s="19" t="s">
        <v>190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208</v>
      </c>
      <c r="BM101" s="226" t="s">
        <v>2331</v>
      </c>
    </row>
    <row r="102" spans="1:47" s="2" customFormat="1" ht="12">
      <c r="A102" s="40"/>
      <c r="B102" s="41"/>
      <c r="C102" s="42"/>
      <c r="D102" s="228" t="s">
        <v>199</v>
      </c>
      <c r="E102" s="42"/>
      <c r="F102" s="229" t="s">
        <v>1995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199</v>
      </c>
      <c r="AU102" s="19" t="s">
        <v>82</v>
      </c>
    </row>
    <row r="103" spans="1:47" s="2" customFormat="1" ht="12">
      <c r="A103" s="40"/>
      <c r="B103" s="41"/>
      <c r="C103" s="42"/>
      <c r="D103" s="233" t="s">
        <v>201</v>
      </c>
      <c r="E103" s="42"/>
      <c r="F103" s="234" t="s">
        <v>1996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201</v>
      </c>
      <c r="AU103" s="19" t="s">
        <v>82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1997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1998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2240</v>
      </c>
      <c r="G106" s="246"/>
      <c r="H106" s="249">
        <v>291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291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4.15" customHeight="1">
      <c r="A108" s="40"/>
      <c r="B108" s="41"/>
      <c r="C108" s="215" t="s">
        <v>94</v>
      </c>
      <c r="D108" s="215" t="s">
        <v>192</v>
      </c>
      <c r="E108" s="216" t="s">
        <v>1349</v>
      </c>
      <c r="F108" s="217" t="s">
        <v>1350</v>
      </c>
      <c r="G108" s="218" t="s">
        <v>211</v>
      </c>
      <c r="H108" s="219">
        <v>112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2332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1352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1353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1990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2238</v>
      </c>
      <c r="G112" s="246"/>
      <c r="H112" s="249">
        <v>112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112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68" t="s">
        <v>208</v>
      </c>
      <c r="D114" s="268" t="s">
        <v>411</v>
      </c>
      <c r="E114" s="269" t="s">
        <v>2001</v>
      </c>
      <c r="F114" s="270" t="s">
        <v>2002</v>
      </c>
      <c r="G114" s="271" t="s">
        <v>211</v>
      </c>
      <c r="H114" s="272">
        <v>38</v>
      </c>
      <c r="I114" s="273"/>
      <c r="J114" s="274">
        <f>ROUND(I114*H114,2)</f>
        <v>0</v>
      </c>
      <c r="K114" s="270" t="s">
        <v>19</v>
      </c>
      <c r="L114" s="275"/>
      <c r="M114" s="276" t="s">
        <v>19</v>
      </c>
      <c r="N114" s="277" t="s">
        <v>43</v>
      </c>
      <c r="O114" s="86"/>
      <c r="P114" s="224">
        <f>O114*H114</f>
        <v>0</v>
      </c>
      <c r="Q114" s="224">
        <v>0.01</v>
      </c>
      <c r="R114" s="224">
        <f>Q114*H114</f>
        <v>0.38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274</v>
      </c>
      <c r="AT114" s="226" t="s">
        <v>411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2333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2004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1359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541</v>
      </c>
      <c r="G117" s="246"/>
      <c r="H117" s="249">
        <v>38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38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21.75" customHeight="1">
      <c r="A119" s="40"/>
      <c r="B119" s="41"/>
      <c r="C119" s="268" t="s">
        <v>228</v>
      </c>
      <c r="D119" s="268" t="s">
        <v>411</v>
      </c>
      <c r="E119" s="269" t="s">
        <v>2005</v>
      </c>
      <c r="F119" s="270" t="s">
        <v>2006</v>
      </c>
      <c r="G119" s="271" t="s">
        <v>2007</v>
      </c>
      <c r="H119" s="272">
        <v>11</v>
      </c>
      <c r="I119" s="273"/>
      <c r="J119" s="274">
        <f>ROUND(I119*H119,2)</f>
        <v>0</v>
      </c>
      <c r="K119" s="270" t="s">
        <v>19</v>
      </c>
      <c r="L119" s="275"/>
      <c r="M119" s="276" t="s">
        <v>19</v>
      </c>
      <c r="N119" s="277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274</v>
      </c>
      <c r="AT119" s="226" t="s">
        <v>411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2334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2006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1359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295</v>
      </c>
      <c r="G122" s="246"/>
      <c r="H122" s="249">
        <v>11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11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68" t="s">
        <v>254</v>
      </c>
      <c r="D124" s="268" t="s">
        <v>411</v>
      </c>
      <c r="E124" s="269" t="s">
        <v>2009</v>
      </c>
      <c r="F124" s="270" t="s">
        <v>2010</v>
      </c>
      <c r="G124" s="271" t="s">
        <v>211</v>
      </c>
      <c r="H124" s="272">
        <v>16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274</v>
      </c>
      <c r="AT124" s="226" t="s">
        <v>411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2335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2010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1359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197</v>
      </c>
      <c r="G127" s="246"/>
      <c r="H127" s="249">
        <v>16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16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16.5" customHeight="1">
      <c r="A129" s="40"/>
      <c r="B129" s="41"/>
      <c r="C129" s="268" t="s">
        <v>206</v>
      </c>
      <c r="D129" s="268" t="s">
        <v>411</v>
      </c>
      <c r="E129" s="269" t="s">
        <v>2012</v>
      </c>
      <c r="F129" s="270" t="s">
        <v>2013</v>
      </c>
      <c r="G129" s="271" t="s">
        <v>211</v>
      </c>
      <c r="H129" s="272">
        <v>17</v>
      </c>
      <c r="I129" s="273"/>
      <c r="J129" s="274">
        <f>ROUND(I129*H129,2)</f>
        <v>0</v>
      </c>
      <c r="K129" s="270" t="s">
        <v>19</v>
      </c>
      <c r="L129" s="275"/>
      <c r="M129" s="276" t="s">
        <v>19</v>
      </c>
      <c r="N129" s="277" t="s">
        <v>43</v>
      </c>
      <c r="O129" s="86"/>
      <c r="P129" s="224">
        <f>O129*H129</f>
        <v>0</v>
      </c>
      <c r="Q129" s="224">
        <v>0.01</v>
      </c>
      <c r="R129" s="224">
        <f>Q129*H129</f>
        <v>0.17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274</v>
      </c>
      <c r="AT129" s="226" t="s">
        <v>411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2336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2015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1359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356</v>
      </c>
      <c r="G132" s="246"/>
      <c r="H132" s="249">
        <v>17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5" customFormat="1" ht="12">
      <c r="A133" s="15"/>
      <c r="B133" s="256"/>
      <c r="C133" s="257"/>
      <c r="D133" s="228" t="s">
        <v>203</v>
      </c>
      <c r="E133" s="258" t="s">
        <v>19</v>
      </c>
      <c r="F133" s="259" t="s">
        <v>207</v>
      </c>
      <c r="G133" s="257"/>
      <c r="H133" s="260">
        <v>17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203</v>
      </c>
      <c r="AU133" s="266" t="s">
        <v>82</v>
      </c>
      <c r="AV133" s="15" t="s">
        <v>208</v>
      </c>
      <c r="AW133" s="15" t="s">
        <v>34</v>
      </c>
      <c r="AX133" s="15" t="s">
        <v>80</v>
      </c>
      <c r="AY133" s="266" t="s">
        <v>190</v>
      </c>
    </row>
    <row r="134" spans="1:65" s="2" customFormat="1" ht="21.75" customHeight="1">
      <c r="A134" s="40"/>
      <c r="B134" s="41"/>
      <c r="C134" s="268" t="s">
        <v>274</v>
      </c>
      <c r="D134" s="268" t="s">
        <v>411</v>
      </c>
      <c r="E134" s="269" t="s">
        <v>2016</v>
      </c>
      <c r="F134" s="270" t="s">
        <v>2017</v>
      </c>
      <c r="G134" s="271" t="s">
        <v>2007</v>
      </c>
      <c r="H134" s="272">
        <v>7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274</v>
      </c>
      <c r="AT134" s="226" t="s">
        <v>411</v>
      </c>
      <c r="AU134" s="226" t="s">
        <v>82</v>
      </c>
      <c r="AY134" s="19" t="s">
        <v>190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208</v>
      </c>
      <c r="BM134" s="226" t="s">
        <v>2337</v>
      </c>
    </row>
    <row r="135" spans="1:47" s="2" customFormat="1" ht="12">
      <c r="A135" s="40"/>
      <c r="B135" s="41"/>
      <c r="C135" s="42"/>
      <c r="D135" s="228" t="s">
        <v>199</v>
      </c>
      <c r="E135" s="42"/>
      <c r="F135" s="229" t="s">
        <v>2017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199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1359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206</v>
      </c>
      <c r="G137" s="246"/>
      <c r="H137" s="249">
        <v>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7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16.5" customHeight="1">
      <c r="A139" s="40"/>
      <c r="B139" s="41"/>
      <c r="C139" s="268" t="s">
        <v>281</v>
      </c>
      <c r="D139" s="268" t="s">
        <v>411</v>
      </c>
      <c r="E139" s="269" t="s">
        <v>1360</v>
      </c>
      <c r="F139" s="270" t="s">
        <v>2019</v>
      </c>
      <c r="G139" s="271" t="s">
        <v>211</v>
      </c>
      <c r="H139" s="272">
        <v>23</v>
      </c>
      <c r="I139" s="273"/>
      <c r="J139" s="274">
        <f>ROUND(I139*H139,2)</f>
        <v>0</v>
      </c>
      <c r="K139" s="270" t="s">
        <v>19</v>
      </c>
      <c r="L139" s="275"/>
      <c r="M139" s="276" t="s">
        <v>19</v>
      </c>
      <c r="N139" s="277" t="s">
        <v>43</v>
      </c>
      <c r="O139" s="86"/>
      <c r="P139" s="224">
        <f>O139*H139</f>
        <v>0</v>
      </c>
      <c r="Q139" s="224">
        <v>0.01</v>
      </c>
      <c r="R139" s="224">
        <f>Q139*H139</f>
        <v>0.23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274</v>
      </c>
      <c r="AT139" s="226" t="s">
        <v>411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2338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2021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1359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4" customFormat="1" ht="12">
      <c r="A142" s="14"/>
      <c r="B142" s="245"/>
      <c r="C142" s="246"/>
      <c r="D142" s="228" t="s">
        <v>203</v>
      </c>
      <c r="E142" s="247" t="s">
        <v>19</v>
      </c>
      <c r="F142" s="248" t="s">
        <v>410</v>
      </c>
      <c r="G142" s="246"/>
      <c r="H142" s="249">
        <v>23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203</v>
      </c>
      <c r="AU142" s="255" t="s">
        <v>82</v>
      </c>
      <c r="AV142" s="14" t="s">
        <v>82</v>
      </c>
      <c r="AW142" s="14" t="s">
        <v>34</v>
      </c>
      <c r="AX142" s="14" t="s">
        <v>72</v>
      </c>
      <c r="AY142" s="255" t="s">
        <v>190</v>
      </c>
    </row>
    <row r="143" spans="1:51" s="15" customFormat="1" ht="12">
      <c r="A143" s="15"/>
      <c r="B143" s="256"/>
      <c r="C143" s="257"/>
      <c r="D143" s="228" t="s">
        <v>203</v>
      </c>
      <c r="E143" s="258" t="s">
        <v>19</v>
      </c>
      <c r="F143" s="259" t="s">
        <v>207</v>
      </c>
      <c r="G143" s="257"/>
      <c r="H143" s="260">
        <v>23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203</v>
      </c>
      <c r="AU143" s="266" t="s">
        <v>82</v>
      </c>
      <c r="AV143" s="15" t="s">
        <v>208</v>
      </c>
      <c r="AW143" s="15" t="s">
        <v>34</v>
      </c>
      <c r="AX143" s="15" t="s">
        <v>80</v>
      </c>
      <c r="AY143" s="266" t="s">
        <v>190</v>
      </c>
    </row>
    <row r="144" spans="1:65" s="2" customFormat="1" ht="24.15" customHeight="1">
      <c r="A144" s="40"/>
      <c r="B144" s="41"/>
      <c r="C144" s="215" t="s">
        <v>288</v>
      </c>
      <c r="D144" s="215" t="s">
        <v>192</v>
      </c>
      <c r="E144" s="216" t="s">
        <v>2022</v>
      </c>
      <c r="F144" s="217" t="s">
        <v>2023</v>
      </c>
      <c r="G144" s="218" t="s">
        <v>211</v>
      </c>
      <c r="H144" s="219">
        <v>291</v>
      </c>
      <c r="I144" s="220"/>
      <c r="J144" s="221">
        <f>ROUND(I144*H144,2)</f>
        <v>0</v>
      </c>
      <c r="K144" s="217" t="s">
        <v>196</v>
      </c>
      <c r="L144" s="46"/>
      <c r="M144" s="222" t="s">
        <v>19</v>
      </c>
      <c r="N144" s="223" t="s">
        <v>43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208</v>
      </c>
      <c r="AT144" s="226" t="s">
        <v>192</v>
      </c>
      <c r="AU144" s="226" t="s">
        <v>82</v>
      </c>
      <c r="AY144" s="19" t="s">
        <v>190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208</v>
      </c>
      <c r="BM144" s="226" t="s">
        <v>2339</v>
      </c>
    </row>
    <row r="145" spans="1:47" s="2" customFormat="1" ht="12">
      <c r="A145" s="40"/>
      <c r="B145" s="41"/>
      <c r="C145" s="42"/>
      <c r="D145" s="228" t="s">
        <v>199</v>
      </c>
      <c r="E145" s="42"/>
      <c r="F145" s="229" t="s">
        <v>2025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199</v>
      </c>
      <c r="AU145" s="19" t="s">
        <v>82</v>
      </c>
    </row>
    <row r="146" spans="1:47" s="2" customFormat="1" ht="12">
      <c r="A146" s="40"/>
      <c r="B146" s="41"/>
      <c r="C146" s="42"/>
      <c r="D146" s="233" t="s">
        <v>201</v>
      </c>
      <c r="E146" s="42"/>
      <c r="F146" s="234" t="s">
        <v>2026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201</v>
      </c>
      <c r="AU146" s="19" t="s">
        <v>82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1990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4" customFormat="1" ht="12">
      <c r="A148" s="14"/>
      <c r="B148" s="245"/>
      <c r="C148" s="246"/>
      <c r="D148" s="228" t="s">
        <v>203</v>
      </c>
      <c r="E148" s="247" t="s">
        <v>19</v>
      </c>
      <c r="F148" s="248" t="s">
        <v>2240</v>
      </c>
      <c r="G148" s="246"/>
      <c r="H148" s="249">
        <v>291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203</v>
      </c>
      <c r="AU148" s="255" t="s">
        <v>82</v>
      </c>
      <c r="AV148" s="14" t="s">
        <v>82</v>
      </c>
      <c r="AW148" s="14" t="s">
        <v>34</v>
      </c>
      <c r="AX148" s="14" t="s">
        <v>72</v>
      </c>
      <c r="AY148" s="255" t="s">
        <v>190</v>
      </c>
    </row>
    <row r="149" spans="1:51" s="15" customFormat="1" ht="12">
      <c r="A149" s="15"/>
      <c r="B149" s="256"/>
      <c r="C149" s="257"/>
      <c r="D149" s="228" t="s">
        <v>203</v>
      </c>
      <c r="E149" s="258" t="s">
        <v>19</v>
      </c>
      <c r="F149" s="259" t="s">
        <v>207</v>
      </c>
      <c r="G149" s="257"/>
      <c r="H149" s="260">
        <v>291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203</v>
      </c>
      <c r="AU149" s="266" t="s">
        <v>82</v>
      </c>
      <c r="AV149" s="15" t="s">
        <v>208</v>
      </c>
      <c r="AW149" s="15" t="s">
        <v>34</v>
      </c>
      <c r="AX149" s="15" t="s">
        <v>80</v>
      </c>
      <c r="AY149" s="266" t="s">
        <v>190</v>
      </c>
    </row>
    <row r="150" spans="1:65" s="2" customFormat="1" ht="21.75" customHeight="1">
      <c r="A150" s="40"/>
      <c r="B150" s="41"/>
      <c r="C150" s="268" t="s">
        <v>295</v>
      </c>
      <c r="D150" s="268" t="s">
        <v>411</v>
      </c>
      <c r="E150" s="269" t="s">
        <v>2027</v>
      </c>
      <c r="F150" s="270" t="s">
        <v>2028</v>
      </c>
      <c r="G150" s="271" t="s">
        <v>211</v>
      </c>
      <c r="H150" s="272">
        <v>60</v>
      </c>
      <c r="I150" s="273"/>
      <c r="J150" s="274">
        <f>ROUND(I150*H150,2)</f>
        <v>0</v>
      </c>
      <c r="K150" s="270" t="s">
        <v>19</v>
      </c>
      <c r="L150" s="275"/>
      <c r="M150" s="276" t="s">
        <v>19</v>
      </c>
      <c r="N150" s="277" t="s">
        <v>43</v>
      </c>
      <c r="O150" s="86"/>
      <c r="P150" s="224">
        <f>O150*H150</f>
        <v>0</v>
      </c>
      <c r="Q150" s="224">
        <v>0.01</v>
      </c>
      <c r="R150" s="224">
        <f>Q150*H150</f>
        <v>0.6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274</v>
      </c>
      <c r="AT150" s="226" t="s">
        <v>411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208</v>
      </c>
      <c r="BM150" s="226" t="s">
        <v>2340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2030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51" s="13" customFormat="1" ht="12">
      <c r="A152" s="13"/>
      <c r="B152" s="235"/>
      <c r="C152" s="236"/>
      <c r="D152" s="228" t="s">
        <v>203</v>
      </c>
      <c r="E152" s="237" t="s">
        <v>19</v>
      </c>
      <c r="F152" s="238" t="s">
        <v>2250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203</v>
      </c>
      <c r="AU152" s="244" t="s">
        <v>82</v>
      </c>
      <c r="AV152" s="13" t="s">
        <v>80</v>
      </c>
      <c r="AW152" s="13" t="s">
        <v>34</v>
      </c>
      <c r="AX152" s="13" t="s">
        <v>72</v>
      </c>
      <c r="AY152" s="244" t="s">
        <v>190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707</v>
      </c>
      <c r="G153" s="246"/>
      <c r="H153" s="249">
        <v>60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72</v>
      </c>
      <c r="AY153" s="255" t="s">
        <v>190</v>
      </c>
    </row>
    <row r="154" spans="1:51" s="15" customFormat="1" ht="12">
      <c r="A154" s="15"/>
      <c r="B154" s="256"/>
      <c r="C154" s="257"/>
      <c r="D154" s="228" t="s">
        <v>203</v>
      </c>
      <c r="E154" s="258" t="s">
        <v>19</v>
      </c>
      <c r="F154" s="259" t="s">
        <v>207</v>
      </c>
      <c r="G154" s="257"/>
      <c r="H154" s="260">
        <v>60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203</v>
      </c>
      <c r="AU154" s="266" t="s">
        <v>82</v>
      </c>
      <c r="AV154" s="15" t="s">
        <v>208</v>
      </c>
      <c r="AW154" s="15" t="s">
        <v>34</v>
      </c>
      <c r="AX154" s="15" t="s">
        <v>80</v>
      </c>
      <c r="AY154" s="266" t="s">
        <v>190</v>
      </c>
    </row>
    <row r="155" spans="1:65" s="2" customFormat="1" ht="16.5" customHeight="1">
      <c r="A155" s="40"/>
      <c r="B155" s="41"/>
      <c r="C155" s="268" t="s">
        <v>304</v>
      </c>
      <c r="D155" s="268" t="s">
        <v>411</v>
      </c>
      <c r="E155" s="269" t="s">
        <v>2031</v>
      </c>
      <c r="F155" s="270" t="s">
        <v>2032</v>
      </c>
      <c r="G155" s="271" t="s">
        <v>211</v>
      </c>
      <c r="H155" s="272">
        <v>56</v>
      </c>
      <c r="I155" s="273"/>
      <c r="J155" s="274">
        <f>ROUND(I155*H155,2)</f>
        <v>0</v>
      </c>
      <c r="K155" s="270" t="s">
        <v>19</v>
      </c>
      <c r="L155" s="275"/>
      <c r="M155" s="276" t="s">
        <v>19</v>
      </c>
      <c r="N155" s="277" t="s">
        <v>43</v>
      </c>
      <c r="O155" s="86"/>
      <c r="P155" s="224">
        <f>O155*H155</f>
        <v>0</v>
      </c>
      <c r="Q155" s="224">
        <v>0.001</v>
      </c>
      <c r="R155" s="224">
        <f>Q155*H155</f>
        <v>0.056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274</v>
      </c>
      <c r="AT155" s="226" t="s">
        <v>411</v>
      </c>
      <c r="AU155" s="226" t="s">
        <v>82</v>
      </c>
      <c r="AY155" s="19" t="s">
        <v>190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208</v>
      </c>
      <c r="BM155" s="226" t="s">
        <v>2341</v>
      </c>
    </row>
    <row r="156" spans="1:47" s="2" customFormat="1" ht="12">
      <c r="A156" s="40"/>
      <c r="B156" s="41"/>
      <c r="C156" s="42"/>
      <c r="D156" s="228" t="s">
        <v>199</v>
      </c>
      <c r="E156" s="42"/>
      <c r="F156" s="229" t="s">
        <v>2032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199</v>
      </c>
      <c r="AU156" s="19" t="s">
        <v>82</v>
      </c>
    </row>
    <row r="157" spans="1:51" s="13" customFormat="1" ht="12">
      <c r="A157" s="13"/>
      <c r="B157" s="235"/>
      <c r="C157" s="236"/>
      <c r="D157" s="228" t="s">
        <v>203</v>
      </c>
      <c r="E157" s="237" t="s">
        <v>19</v>
      </c>
      <c r="F157" s="238" t="s">
        <v>1370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203</v>
      </c>
      <c r="AU157" s="244" t="s">
        <v>82</v>
      </c>
      <c r="AV157" s="13" t="s">
        <v>80</v>
      </c>
      <c r="AW157" s="13" t="s">
        <v>34</v>
      </c>
      <c r="AX157" s="13" t="s">
        <v>72</v>
      </c>
      <c r="AY157" s="244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684</v>
      </c>
      <c r="G158" s="246"/>
      <c r="H158" s="249">
        <v>56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56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16.5" customHeight="1">
      <c r="A160" s="40"/>
      <c r="B160" s="41"/>
      <c r="C160" s="268" t="s">
        <v>312</v>
      </c>
      <c r="D160" s="268" t="s">
        <v>411</v>
      </c>
      <c r="E160" s="269" t="s">
        <v>2034</v>
      </c>
      <c r="F160" s="270" t="s">
        <v>2035</v>
      </c>
      <c r="G160" s="271" t="s">
        <v>211</v>
      </c>
      <c r="H160" s="272">
        <v>60</v>
      </c>
      <c r="I160" s="273"/>
      <c r="J160" s="274">
        <f>ROUND(I160*H160,2)</f>
        <v>0</v>
      </c>
      <c r="K160" s="270" t="s">
        <v>19</v>
      </c>
      <c r="L160" s="275"/>
      <c r="M160" s="276" t="s">
        <v>19</v>
      </c>
      <c r="N160" s="277" t="s">
        <v>43</v>
      </c>
      <c r="O160" s="86"/>
      <c r="P160" s="224">
        <f>O160*H160</f>
        <v>0</v>
      </c>
      <c r="Q160" s="224">
        <v>0.001</v>
      </c>
      <c r="R160" s="224">
        <f>Q160*H160</f>
        <v>0.06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274</v>
      </c>
      <c r="AT160" s="226" t="s">
        <v>411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2342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2035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51" s="13" customFormat="1" ht="12">
      <c r="A162" s="13"/>
      <c r="B162" s="235"/>
      <c r="C162" s="236"/>
      <c r="D162" s="228" t="s">
        <v>203</v>
      </c>
      <c r="E162" s="237" t="s">
        <v>19</v>
      </c>
      <c r="F162" s="238" t="s">
        <v>1370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203</v>
      </c>
      <c r="AU162" s="244" t="s">
        <v>82</v>
      </c>
      <c r="AV162" s="13" t="s">
        <v>80</v>
      </c>
      <c r="AW162" s="13" t="s">
        <v>34</v>
      </c>
      <c r="AX162" s="13" t="s">
        <v>72</v>
      </c>
      <c r="AY162" s="244" t="s">
        <v>190</v>
      </c>
    </row>
    <row r="163" spans="1:51" s="14" customFormat="1" ht="12">
      <c r="A163" s="14"/>
      <c r="B163" s="245"/>
      <c r="C163" s="246"/>
      <c r="D163" s="228" t="s">
        <v>203</v>
      </c>
      <c r="E163" s="247" t="s">
        <v>19</v>
      </c>
      <c r="F163" s="248" t="s">
        <v>707</v>
      </c>
      <c r="G163" s="246"/>
      <c r="H163" s="249">
        <v>60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203</v>
      </c>
      <c r="AU163" s="255" t="s">
        <v>82</v>
      </c>
      <c r="AV163" s="14" t="s">
        <v>82</v>
      </c>
      <c r="AW163" s="14" t="s">
        <v>34</v>
      </c>
      <c r="AX163" s="14" t="s">
        <v>72</v>
      </c>
      <c r="AY163" s="255" t="s">
        <v>190</v>
      </c>
    </row>
    <row r="164" spans="1:51" s="15" customFormat="1" ht="12">
      <c r="A164" s="15"/>
      <c r="B164" s="256"/>
      <c r="C164" s="257"/>
      <c r="D164" s="228" t="s">
        <v>203</v>
      </c>
      <c r="E164" s="258" t="s">
        <v>19</v>
      </c>
      <c r="F164" s="259" t="s">
        <v>207</v>
      </c>
      <c r="G164" s="257"/>
      <c r="H164" s="260">
        <v>60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203</v>
      </c>
      <c r="AU164" s="266" t="s">
        <v>82</v>
      </c>
      <c r="AV164" s="15" t="s">
        <v>208</v>
      </c>
      <c r="AW164" s="15" t="s">
        <v>34</v>
      </c>
      <c r="AX164" s="15" t="s">
        <v>80</v>
      </c>
      <c r="AY164" s="266" t="s">
        <v>190</v>
      </c>
    </row>
    <row r="165" spans="1:65" s="2" customFormat="1" ht="16.5" customHeight="1">
      <c r="A165" s="40"/>
      <c r="B165" s="41"/>
      <c r="C165" s="268" t="s">
        <v>318</v>
      </c>
      <c r="D165" s="268" t="s">
        <v>411</v>
      </c>
      <c r="E165" s="269" t="s">
        <v>2037</v>
      </c>
      <c r="F165" s="270" t="s">
        <v>2038</v>
      </c>
      <c r="G165" s="271" t="s">
        <v>211</v>
      </c>
      <c r="H165" s="272">
        <v>57</v>
      </c>
      <c r="I165" s="273"/>
      <c r="J165" s="274">
        <f>ROUND(I165*H165,2)</f>
        <v>0</v>
      </c>
      <c r="K165" s="270" t="s">
        <v>19</v>
      </c>
      <c r="L165" s="275"/>
      <c r="M165" s="276" t="s">
        <v>19</v>
      </c>
      <c r="N165" s="277" t="s">
        <v>43</v>
      </c>
      <c r="O165" s="86"/>
      <c r="P165" s="224">
        <f>O165*H165</f>
        <v>0</v>
      </c>
      <c r="Q165" s="224">
        <v>0.001</v>
      </c>
      <c r="R165" s="224">
        <f>Q165*H165</f>
        <v>0.057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274</v>
      </c>
      <c r="AT165" s="226" t="s">
        <v>411</v>
      </c>
      <c r="AU165" s="226" t="s">
        <v>82</v>
      </c>
      <c r="AY165" s="19" t="s">
        <v>190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208</v>
      </c>
      <c r="BM165" s="226" t="s">
        <v>2343</v>
      </c>
    </row>
    <row r="166" spans="1:47" s="2" customFormat="1" ht="12">
      <c r="A166" s="40"/>
      <c r="B166" s="41"/>
      <c r="C166" s="42"/>
      <c r="D166" s="228" t="s">
        <v>199</v>
      </c>
      <c r="E166" s="42"/>
      <c r="F166" s="229" t="s">
        <v>2040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199</v>
      </c>
      <c r="AU166" s="19" t="s">
        <v>82</v>
      </c>
    </row>
    <row r="167" spans="1:51" s="13" customFormat="1" ht="12">
      <c r="A167" s="13"/>
      <c r="B167" s="235"/>
      <c r="C167" s="236"/>
      <c r="D167" s="228" t="s">
        <v>203</v>
      </c>
      <c r="E167" s="237" t="s">
        <v>19</v>
      </c>
      <c r="F167" s="238" t="s">
        <v>1370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203</v>
      </c>
      <c r="AU167" s="244" t="s">
        <v>82</v>
      </c>
      <c r="AV167" s="13" t="s">
        <v>80</v>
      </c>
      <c r="AW167" s="13" t="s">
        <v>34</v>
      </c>
      <c r="AX167" s="13" t="s">
        <v>72</v>
      </c>
      <c r="AY167" s="244" t="s">
        <v>190</v>
      </c>
    </row>
    <row r="168" spans="1:51" s="14" customFormat="1" ht="12">
      <c r="A168" s="14"/>
      <c r="B168" s="245"/>
      <c r="C168" s="246"/>
      <c r="D168" s="228" t="s">
        <v>203</v>
      </c>
      <c r="E168" s="247" t="s">
        <v>19</v>
      </c>
      <c r="F168" s="248" t="s">
        <v>690</v>
      </c>
      <c r="G168" s="246"/>
      <c r="H168" s="249">
        <v>57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203</v>
      </c>
      <c r="AU168" s="255" t="s">
        <v>82</v>
      </c>
      <c r="AV168" s="14" t="s">
        <v>82</v>
      </c>
      <c r="AW168" s="14" t="s">
        <v>34</v>
      </c>
      <c r="AX168" s="14" t="s">
        <v>72</v>
      </c>
      <c r="AY168" s="255" t="s">
        <v>190</v>
      </c>
    </row>
    <row r="169" spans="1:51" s="15" customFormat="1" ht="12">
      <c r="A169" s="15"/>
      <c r="B169" s="256"/>
      <c r="C169" s="257"/>
      <c r="D169" s="228" t="s">
        <v>203</v>
      </c>
      <c r="E169" s="258" t="s">
        <v>19</v>
      </c>
      <c r="F169" s="259" t="s">
        <v>207</v>
      </c>
      <c r="G169" s="257"/>
      <c r="H169" s="260">
        <v>57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203</v>
      </c>
      <c r="AU169" s="266" t="s">
        <v>82</v>
      </c>
      <c r="AV169" s="15" t="s">
        <v>208</v>
      </c>
      <c r="AW169" s="15" t="s">
        <v>34</v>
      </c>
      <c r="AX169" s="15" t="s">
        <v>80</v>
      </c>
      <c r="AY169" s="266" t="s">
        <v>190</v>
      </c>
    </row>
    <row r="170" spans="1:65" s="2" customFormat="1" ht="24.15" customHeight="1">
      <c r="A170" s="40"/>
      <c r="B170" s="41"/>
      <c r="C170" s="268" t="s">
        <v>8</v>
      </c>
      <c r="D170" s="268" t="s">
        <v>411</v>
      </c>
      <c r="E170" s="269" t="s">
        <v>1371</v>
      </c>
      <c r="F170" s="270" t="s">
        <v>2158</v>
      </c>
      <c r="G170" s="271" t="s">
        <v>211</v>
      </c>
      <c r="H170" s="272">
        <v>58</v>
      </c>
      <c r="I170" s="273"/>
      <c r="J170" s="274">
        <f>ROUND(I170*H170,2)</f>
        <v>0</v>
      </c>
      <c r="K170" s="270" t="s">
        <v>19</v>
      </c>
      <c r="L170" s="275"/>
      <c r="M170" s="276" t="s">
        <v>19</v>
      </c>
      <c r="N170" s="277" t="s">
        <v>43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274</v>
      </c>
      <c r="AT170" s="226" t="s">
        <v>411</v>
      </c>
      <c r="AU170" s="226" t="s">
        <v>82</v>
      </c>
      <c r="AY170" s="19" t="s">
        <v>190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80</v>
      </c>
      <c r="BK170" s="227">
        <f>ROUND(I170*H170,2)</f>
        <v>0</v>
      </c>
      <c r="BL170" s="19" t="s">
        <v>208</v>
      </c>
      <c r="BM170" s="226" t="s">
        <v>2344</v>
      </c>
    </row>
    <row r="171" spans="1:47" s="2" customFormat="1" ht="12">
      <c r="A171" s="40"/>
      <c r="B171" s="41"/>
      <c r="C171" s="42"/>
      <c r="D171" s="228" t="s">
        <v>199</v>
      </c>
      <c r="E171" s="42"/>
      <c r="F171" s="229" t="s">
        <v>2158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199</v>
      </c>
      <c r="AU171" s="19" t="s">
        <v>82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1370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4" customFormat="1" ht="12">
      <c r="A173" s="14"/>
      <c r="B173" s="245"/>
      <c r="C173" s="246"/>
      <c r="D173" s="228" t="s">
        <v>203</v>
      </c>
      <c r="E173" s="247" t="s">
        <v>19</v>
      </c>
      <c r="F173" s="248" t="s">
        <v>696</v>
      </c>
      <c r="G173" s="246"/>
      <c r="H173" s="249">
        <v>58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203</v>
      </c>
      <c r="AU173" s="255" t="s">
        <v>82</v>
      </c>
      <c r="AV173" s="14" t="s">
        <v>82</v>
      </c>
      <c r="AW173" s="14" t="s">
        <v>34</v>
      </c>
      <c r="AX173" s="14" t="s">
        <v>72</v>
      </c>
      <c r="AY173" s="255" t="s">
        <v>190</v>
      </c>
    </row>
    <row r="174" spans="1:51" s="15" customFormat="1" ht="12">
      <c r="A174" s="15"/>
      <c r="B174" s="256"/>
      <c r="C174" s="257"/>
      <c r="D174" s="228" t="s">
        <v>203</v>
      </c>
      <c r="E174" s="258" t="s">
        <v>19</v>
      </c>
      <c r="F174" s="259" t="s">
        <v>207</v>
      </c>
      <c r="G174" s="257"/>
      <c r="H174" s="260">
        <v>58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203</v>
      </c>
      <c r="AU174" s="266" t="s">
        <v>82</v>
      </c>
      <c r="AV174" s="15" t="s">
        <v>208</v>
      </c>
      <c r="AW174" s="15" t="s">
        <v>34</v>
      </c>
      <c r="AX174" s="15" t="s">
        <v>80</v>
      </c>
      <c r="AY174" s="266" t="s">
        <v>190</v>
      </c>
    </row>
    <row r="175" spans="1:65" s="2" customFormat="1" ht="33" customHeight="1">
      <c r="A175" s="40"/>
      <c r="B175" s="41"/>
      <c r="C175" s="215" t="s">
        <v>197</v>
      </c>
      <c r="D175" s="215" t="s">
        <v>192</v>
      </c>
      <c r="E175" s="216" t="s">
        <v>1375</v>
      </c>
      <c r="F175" s="217" t="s">
        <v>1376</v>
      </c>
      <c r="G175" s="218" t="s">
        <v>211</v>
      </c>
      <c r="H175" s="219">
        <v>112</v>
      </c>
      <c r="I175" s="220"/>
      <c r="J175" s="221">
        <f>ROUND(I175*H175,2)</f>
        <v>0</v>
      </c>
      <c r="K175" s="217" t="s">
        <v>196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6E-05</v>
      </c>
      <c r="R175" s="224">
        <f>Q175*H175</f>
        <v>0.00672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208</v>
      </c>
      <c r="AT175" s="226" t="s">
        <v>192</v>
      </c>
      <c r="AU175" s="226" t="s">
        <v>82</v>
      </c>
      <c r="AY175" s="19" t="s">
        <v>190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208</v>
      </c>
      <c r="BM175" s="226" t="s">
        <v>2345</v>
      </c>
    </row>
    <row r="176" spans="1:47" s="2" customFormat="1" ht="12">
      <c r="A176" s="40"/>
      <c r="B176" s="41"/>
      <c r="C176" s="42"/>
      <c r="D176" s="228" t="s">
        <v>199</v>
      </c>
      <c r="E176" s="42"/>
      <c r="F176" s="229" t="s">
        <v>1378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199</v>
      </c>
      <c r="AU176" s="19" t="s">
        <v>82</v>
      </c>
    </row>
    <row r="177" spans="1:47" s="2" customFormat="1" ht="12">
      <c r="A177" s="40"/>
      <c r="B177" s="41"/>
      <c r="C177" s="42"/>
      <c r="D177" s="233" t="s">
        <v>201</v>
      </c>
      <c r="E177" s="42"/>
      <c r="F177" s="234" t="s">
        <v>1379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201</v>
      </c>
      <c r="AU177" s="19" t="s">
        <v>82</v>
      </c>
    </row>
    <row r="178" spans="1:51" s="13" customFormat="1" ht="12">
      <c r="A178" s="13"/>
      <c r="B178" s="235"/>
      <c r="C178" s="236"/>
      <c r="D178" s="228" t="s">
        <v>203</v>
      </c>
      <c r="E178" s="237" t="s">
        <v>19</v>
      </c>
      <c r="F178" s="238" t="s">
        <v>1990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203</v>
      </c>
      <c r="AU178" s="244" t="s">
        <v>82</v>
      </c>
      <c r="AV178" s="13" t="s">
        <v>80</v>
      </c>
      <c r="AW178" s="13" t="s">
        <v>34</v>
      </c>
      <c r="AX178" s="13" t="s">
        <v>72</v>
      </c>
      <c r="AY178" s="244" t="s">
        <v>190</v>
      </c>
    </row>
    <row r="179" spans="1:51" s="13" customFormat="1" ht="12">
      <c r="A179" s="13"/>
      <c r="B179" s="235"/>
      <c r="C179" s="236"/>
      <c r="D179" s="228" t="s">
        <v>203</v>
      </c>
      <c r="E179" s="237" t="s">
        <v>19</v>
      </c>
      <c r="F179" s="238" t="s">
        <v>1380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203</v>
      </c>
      <c r="AU179" s="244" t="s">
        <v>82</v>
      </c>
      <c r="AV179" s="13" t="s">
        <v>80</v>
      </c>
      <c r="AW179" s="13" t="s">
        <v>34</v>
      </c>
      <c r="AX179" s="13" t="s">
        <v>72</v>
      </c>
      <c r="AY179" s="244" t="s">
        <v>190</v>
      </c>
    </row>
    <row r="180" spans="1:51" s="14" customFormat="1" ht="12">
      <c r="A180" s="14"/>
      <c r="B180" s="245"/>
      <c r="C180" s="246"/>
      <c r="D180" s="228" t="s">
        <v>203</v>
      </c>
      <c r="E180" s="247" t="s">
        <v>19</v>
      </c>
      <c r="F180" s="248" t="s">
        <v>2238</v>
      </c>
      <c r="G180" s="246"/>
      <c r="H180" s="249">
        <v>112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203</v>
      </c>
      <c r="AU180" s="255" t="s">
        <v>82</v>
      </c>
      <c r="AV180" s="14" t="s">
        <v>82</v>
      </c>
      <c r="AW180" s="14" t="s">
        <v>34</v>
      </c>
      <c r="AX180" s="14" t="s">
        <v>72</v>
      </c>
      <c r="AY180" s="255" t="s">
        <v>190</v>
      </c>
    </row>
    <row r="181" spans="1:51" s="15" customFormat="1" ht="12">
      <c r="A181" s="15"/>
      <c r="B181" s="256"/>
      <c r="C181" s="257"/>
      <c r="D181" s="228" t="s">
        <v>203</v>
      </c>
      <c r="E181" s="258" t="s">
        <v>19</v>
      </c>
      <c r="F181" s="259" t="s">
        <v>207</v>
      </c>
      <c r="G181" s="257"/>
      <c r="H181" s="260">
        <v>112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203</v>
      </c>
      <c r="AU181" s="266" t="s">
        <v>82</v>
      </c>
      <c r="AV181" s="15" t="s">
        <v>208</v>
      </c>
      <c r="AW181" s="15" t="s">
        <v>34</v>
      </c>
      <c r="AX181" s="15" t="s">
        <v>80</v>
      </c>
      <c r="AY181" s="266" t="s">
        <v>190</v>
      </c>
    </row>
    <row r="182" spans="1:65" s="2" customFormat="1" ht="21.75" customHeight="1">
      <c r="A182" s="40"/>
      <c r="B182" s="41"/>
      <c r="C182" s="268" t="s">
        <v>356</v>
      </c>
      <c r="D182" s="268" t="s">
        <v>411</v>
      </c>
      <c r="E182" s="269" t="s">
        <v>1381</v>
      </c>
      <c r="F182" s="270" t="s">
        <v>1382</v>
      </c>
      <c r="G182" s="271" t="s">
        <v>211</v>
      </c>
      <c r="H182" s="272">
        <v>336</v>
      </c>
      <c r="I182" s="273"/>
      <c r="J182" s="274">
        <f>ROUND(I182*H182,2)</f>
        <v>0</v>
      </c>
      <c r="K182" s="270" t="s">
        <v>196</v>
      </c>
      <c r="L182" s="275"/>
      <c r="M182" s="276" t="s">
        <v>19</v>
      </c>
      <c r="N182" s="277" t="s">
        <v>43</v>
      </c>
      <c r="O182" s="86"/>
      <c r="P182" s="224">
        <f>O182*H182</f>
        <v>0</v>
      </c>
      <c r="Q182" s="224">
        <v>0.0059</v>
      </c>
      <c r="R182" s="224">
        <f>Q182*H182</f>
        <v>1.9824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274</v>
      </c>
      <c r="AT182" s="226" t="s">
        <v>411</v>
      </c>
      <c r="AU182" s="226" t="s">
        <v>82</v>
      </c>
      <c r="AY182" s="19" t="s">
        <v>190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208</v>
      </c>
      <c r="BM182" s="226" t="s">
        <v>2346</v>
      </c>
    </row>
    <row r="183" spans="1:47" s="2" customFormat="1" ht="12">
      <c r="A183" s="40"/>
      <c r="B183" s="41"/>
      <c r="C183" s="42"/>
      <c r="D183" s="228" t="s">
        <v>199</v>
      </c>
      <c r="E183" s="42"/>
      <c r="F183" s="229" t="s">
        <v>1382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199</v>
      </c>
      <c r="AU183" s="19" t="s">
        <v>82</v>
      </c>
    </row>
    <row r="184" spans="1:51" s="13" customFormat="1" ht="12">
      <c r="A184" s="13"/>
      <c r="B184" s="235"/>
      <c r="C184" s="236"/>
      <c r="D184" s="228" t="s">
        <v>203</v>
      </c>
      <c r="E184" s="237" t="s">
        <v>19</v>
      </c>
      <c r="F184" s="238" t="s">
        <v>1384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203</v>
      </c>
      <c r="AU184" s="244" t="s">
        <v>82</v>
      </c>
      <c r="AV184" s="13" t="s">
        <v>80</v>
      </c>
      <c r="AW184" s="13" t="s">
        <v>34</v>
      </c>
      <c r="AX184" s="13" t="s">
        <v>72</v>
      </c>
      <c r="AY184" s="244" t="s">
        <v>190</v>
      </c>
    </row>
    <row r="185" spans="1:51" s="14" customFormat="1" ht="12">
      <c r="A185" s="14"/>
      <c r="B185" s="245"/>
      <c r="C185" s="246"/>
      <c r="D185" s="228" t="s">
        <v>203</v>
      </c>
      <c r="E185" s="247" t="s">
        <v>19</v>
      </c>
      <c r="F185" s="248" t="s">
        <v>2257</v>
      </c>
      <c r="G185" s="246"/>
      <c r="H185" s="249">
        <v>336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203</v>
      </c>
      <c r="AU185" s="255" t="s">
        <v>82</v>
      </c>
      <c r="AV185" s="14" t="s">
        <v>82</v>
      </c>
      <c r="AW185" s="14" t="s">
        <v>34</v>
      </c>
      <c r="AX185" s="14" t="s">
        <v>72</v>
      </c>
      <c r="AY185" s="255" t="s">
        <v>190</v>
      </c>
    </row>
    <row r="186" spans="1:51" s="15" customFormat="1" ht="12">
      <c r="A186" s="15"/>
      <c r="B186" s="256"/>
      <c r="C186" s="257"/>
      <c r="D186" s="228" t="s">
        <v>203</v>
      </c>
      <c r="E186" s="258" t="s">
        <v>19</v>
      </c>
      <c r="F186" s="259" t="s">
        <v>207</v>
      </c>
      <c r="G186" s="257"/>
      <c r="H186" s="260">
        <v>336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203</v>
      </c>
      <c r="AU186" s="266" t="s">
        <v>82</v>
      </c>
      <c r="AV186" s="15" t="s">
        <v>208</v>
      </c>
      <c r="AW186" s="15" t="s">
        <v>34</v>
      </c>
      <c r="AX186" s="15" t="s">
        <v>80</v>
      </c>
      <c r="AY186" s="266" t="s">
        <v>190</v>
      </c>
    </row>
    <row r="187" spans="1:65" s="2" customFormat="1" ht="16.5" customHeight="1">
      <c r="A187" s="40"/>
      <c r="B187" s="41"/>
      <c r="C187" s="268" t="s">
        <v>364</v>
      </c>
      <c r="D187" s="268" t="s">
        <v>411</v>
      </c>
      <c r="E187" s="269" t="s">
        <v>1386</v>
      </c>
      <c r="F187" s="270" t="s">
        <v>1387</v>
      </c>
      <c r="G187" s="271" t="s">
        <v>710</v>
      </c>
      <c r="H187" s="272">
        <v>224</v>
      </c>
      <c r="I187" s="273"/>
      <c r="J187" s="274">
        <f>ROUND(I187*H187,2)</f>
        <v>0</v>
      </c>
      <c r="K187" s="270" t="s">
        <v>19</v>
      </c>
      <c r="L187" s="275"/>
      <c r="M187" s="276" t="s">
        <v>19</v>
      </c>
      <c r="N187" s="277" t="s">
        <v>43</v>
      </c>
      <c r="O187" s="86"/>
      <c r="P187" s="224">
        <f>O187*H187</f>
        <v>0</v>
      </c>
      <c r="Q187" s="224">
        <v>0.001</v>
      </c>
      <c r="R187" s="224">
        <f>Q187*H187</f>
        <v>0.224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274</v>
      </c>
      <c r="AT187" s="226" t="s">
        <v>411</v>
      </c>
      <c r="AU187" s="226" t="s">
        <v>82</v>
      </c>
      <c r="AY187" s="19" t="s">
        <v>190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80</v>
      </c>
      <c r="BK187" s="227">
        <f>ROUND(I187*H187,2)</f>
        <v>0</v>
      </c>
      <c r="BL187" s="19" t="s">
        <v>208</v>
      </c>
      <c r="BM187" s="226" t="s">
        <v>2347</v>
      </c>
    </row>
    <row r="188" spans="1:47" s="2" customFormat="1" ht="12">
      <c r="A188" s="40"/>
      <c r="B188" s="41"/>
      <c r="C188" s="42"/>
      <c r="D188" s="228" t="s">
        <v>199</v>
      </c>
      <c r="E188" s="42"/>
      <c r="F188" s="229" t="s">
        <v>1389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199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1384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4" customFormat="1" ht="12">
      <c r="A190" s="14"/>
      <c r="B190" s="245"/>
      <c r="C190" s="246"/>
      <c r="D190" s="228" t="s">
        <v>203</v>
      </c>
      <c r="E190" s="247" t="s">
        <v>19</v>
      </c>
      <c r="F190" s="248" t="s">
        <v>2259</v>
      </c>
      <c r="G190" s="246"/>
      <c r="H190" s="249">
        <v>224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203</v>
      </c>
      <c r="AU190" s="255" t="s">
        <v>82</v>
      </c>
      <c r="AV190" s="14" t="s">
        <v>82</v>
      </c>
      <c r="AW190" s="14" t="s">
        <v>34</v>
      </c>
      <c r="AX190" s="14" t="s">
        <v>72</v>
      </c>
      <c r="AY190" s="255" t="s">
        <v>190</v>
      </c>
    </row>
    <row r="191" spans="1:51" s="15" customFormat="1" ht="12">
      <c r="A191" s="15"/>
      <c r="B191" s="256"/>
      <c r="C191" s="257"/>
      <c r="D191" s="228" t="s">
        <v>203</v>
      </c>
      <c r="E191" s="258" t="s">
        <v>19</v>
      </c>
      <c r="F191" s="259" t="s">
        <v>207</v>
      </c>
      <c r="G191" s="257"/>
      <c r="H191" s="260">
        <v>224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203</v>
      </c>
      <c r="AU191" s="266" t="s">
        <v>82</v>
      </c>
      <c r="AV191" s="15" t="s">
        <v>208</v>
      </c>
      <c r="AW191" s="15" t="s">
        <v>34</v>
      </c>
      <c r="AX191" s="15" t="s">
        <v>80</v>
      </c>
      <c r="AY191" s="266" t="s">
        <v>190</v>
      </c>
    </row>
    <row r="192" spans="1:65" s="2" customFormat="1" ht="16.5" customHeight="1">
      <c r="A192" s="40"/>
      <c r="B192" s="41"/>
      <c r="C192" s="268" t="s">
        <v>377</v>
      </c>
      <c r="D192" s="268" t="s">
        <v>411</v>
      </c>
      <c r="E192" s="269" t="s">
        <v>1391</v>
      </c>
      <c r="F192" s="270" t="s">
        <v>1392</v>
      </c>
      <c r="G192" s="271" t="s">
        <v>222</v>
      </c>
      <c r="H192" s="272">
        <v>0.844</v>
      </c>
      <c r="I192" s="273"/>
      <c r="J192" s="274">
        <f>ROUND(I192*H192,2)</f>
        <v>0</v>
      </c>
      <c r="K192" s="270" t="s">
        <v>196</v>
      </c>
      <c r="L192" s="275"/>
      <c r="M192" s="276" t="s">
        <v>19</v>
      </c>
      <c r="N192" s="277" t="s">
        <v>43</v>
      </c>
      <c r="O192" s="86"/>
      <c r="P192" s="224">
        <f>O192*H192</f>
        <v>0</v>
      </c>
      <c r="Q192" s="224">
        <v>0.65</v>
      </c>
      <c r="R192" s="224">
        <f>Q192*H192</f>
        <v>0.5486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274</v>
      </c>
      <c r="AT192" s="226" t="s">
        <v>411</v>
      </c>
      <c r="AU192" s="226" t="s">
        <v>82</v>
      </c>
      <c r="AY192" s="19" t="s">
        <v>190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80</v>
      </c>
      <c r="BK192" s="227">
        <f>ROUND(I192*H192,2)</f>
        <v>0</v>
      </c>
      <c r="BL192" s="19" t="s">
        <v>208</v>
      </c>
      <c r="BM192" s="226" t="s">
        <v>2348</v>
      </c>
    </row>
    <row r="193" spans="1:47" s="2" customFormat="1" ht="12">
      <c r="A193" s="40"/>
      <c r="B193" s="41"/>
      <c r="C193" s="42"/>
      <c r="D193" s="228" t="s">
        <v>199</v>
      </c>
      <c r="E193" s="42"/>
      <c r="F193" s="229" t="s">
        <v>1392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199</v>
      </c>
      <c r="AU193" s="19" t="s">
        <v>82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1990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4" customFormat="1" ht="12">
      <c r="A195" s="14"/>
      <c r="B195" s="245"/>
      <c r="C195" s="246"/>
      <c r="D195" s="228" t="s">
        <v>203</v>
      </c>
      <c r="E195" s="247" t="s">
        <v>19</v>
      </c>
      <c r="F195" s="248" t="s">
        <v>2261</v>
      </c>
      <c r="G195" s="246"/>
      <c r="H195" s="249">
        <v>0.844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203</v>
      </c>
      <c r="AU195" s="255" t="s">
        <v>82</v>
      </c>
      <c r="AV195" s="14" t="s">
        <v>82</v>
      </c>
      <c r="AW195" s="14" t="s">
        <v>34</v>
      </c>
      <c r="AX195" s="14" t="s">
        <v>72</v>
      </c>
      <c r="AY195" s="255" t="s">
        <v>190</v>
      </c>
    </row>
    <row r="196" spans="1:51" s="15" customFormat="1" ht="12">
      <c r="A196" s="15"/>
      <c r="B196" s="256"/>
      <c r="C196" s="257"/>
      <c r="D196" s="228" t="s">
        <v>203</v>
      </c>
      <c r="E196" s="258" t="s">
        <v>19</v>
      </c>
      <c r="F196" s="259" t="s">
        <v>207</v>
      </c>
      <c r="G196" s="257"/>
      <c r="H196" s="260">
        <v>0.844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203</v>
      </c>
      <c r="AU196" s="266" t="s">
        <v>82</v>
      </c>
      <c r="AV196" s="15" t="s">
        <v>208</v>
      </c>
      <c r="AW196" s="15" t="s">
        <v>34</v>
      </c>
      <c r="AX196" s="15" t="s">
        <v>80</v>
      </c>
      <c r="AY196" s="266" t="s">
        <v>190</v>
      </c>
    </row>
    <row r="197" spans="1:65" s="2" customFormat="1" ht="24.15" customHeight="1">
      <c r="A197" s="40"/>
      <c r="B197" s="41"/>
      <c r="C197" s="215" t="s">
        <v>387</v>
      </c>
      <c r="D197" s="215" t="s">
        <v>192</v>
      </c>
      <c r="E197" s="216" t="s">
        <v>1395</v>
      </c>
      <c r="F197" s="217" t="s">
        <v>1396</v>
      </c>
      <c r="G197" s="218" t="s">
        <v>211</v>
      </c>
      <c r="H197" s="219">
        <v>112</v>
      </c>
      <c r="I197" s="220"/>
      <c r="J197" s="221">
        <f>ROUND(I197*H197,2)</f>
        <v>0</v>
      </c>
      <c r="K197" s="217" t="s">
        <v>196</v>
      </c>
      <c r="L197" s="46"/>
      <c r="M197" s="222" t="s">
        <v>19</v>
      </c>
      <c r="N197" s="223" t="s">
        <v>43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208</v>
      </c>
      <c r="AT197" s="226" t="s">
        <v>192</v>
      </c>
      <c r="AU197" s="226" t="s">
        <v>82</v>
      </c>
      <c r="AY197" s="19" t="s">
        <v>190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80</v>
      </c>
      <c r="BK197" s="227">
        <f>ROUND(I197*H197,2)</f>
        <v>0</v>
      </c>
      <c r="BL197" s="19" t="s">
        <v>208</v>
      </c>
      <c r="BM197" s="226" t="s">
        <v>2349</v>
      </c>
    </row>
    <row r="198" spans="1:47" s="2" customFormat="1" ht="12">
      <c r="A198" s="40"/>
      <c r="B198" s="41"/>
      <c r="C198" s="42"/>
      <c r="D198" s="228" t="s">
        <v>199</v>
      </c>
      <c r="E198" s="42"/>
      <c r="F198" s="229" t="s">
        <v>1398</v>
      </c>
      <c r="G198" s="42"/>
      <c r="H198" s="42"/>
      <c r="I198" s="230"/>
      <c r="J198" s="42"/>
      <c r="K198" s="42"/>
      <c r="L198" s="46"/>
      <c r="M198" s="231"/>
      <c r="N198" s="23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199</v>
      </c>
      <c r="AU198" s="19" t="s">
        <v>82</v>
      </c>
    </row>
    <row r="199" spans="1:47" s="2" customFormat="1" ht="12">
      <c r="A199" s="40"/>
      <c r="B199" s="41"/>
      <c r="C199" s="42"/>
      <c r="D199" s="233" t="s">
        <v>201</v>
      </c>
      <c r="E199" s="42"/>
      <c r="F199" s="234" t="s">
        <v>1399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201</v>
      </c>
      <c r="AU199" s="19" t="s">
        <v>82</v>
      </c>
    </row>
    <row r="200" spans="1:51" s="13" customFormat="1" ht="12">
      <c r="A200" s="13"/>
      <c r="B200" s="235"/>
      <c r="C200" s="236"/>
      <c r="D200" s="228" t="s">
        <v>203</v>
      </c>
      <c r="E200" s="237" t="s">
        <v>19</v>
      </c>
      <c r="F200" s="238" t="s">
        <v>1990</v>
      </c>
      <c r="G200" s="236"/>
      <c r="H200" s="237" t="s">
        <v>19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203</v>
      </c>
      <c r="AU200" s="244" t="s">
        <v>82</v>
      </c>
      <c r="AV200" s="13" t="s">
        <v>80</v>
      </c>
      <c r="AW200" s="13" t="s">
        <v>34</v>
      </c>
      <c r="AX200" s="13" t="s">
        <v>72</v>
      </c>
      <c r="AY200" s="244" t="s">
        <v>190</v>
      </c>
    </row>
    <row r="201" spans="1:51" s="13" customFormat="1" ht="12">
      <c r="A201" s="13"/>
      <c r="B201" s="235"/>
      <c r="C201" s="236"/>
      <c r="D201" s="228" t="s">
        <v>203</v>
      </c>
      <c r="E201" s="237" t="s">
        <v>19</v>
      </c>
      <c r="F201" s="238" t="s">
        <v>1400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203</v>
      </c>
      <c r="AU201" s="244" t="s">
        <v>82</v>
      </c>
      <c r="AV201" s="13" t="s">
        <v>80</v>
      </c>
      <c r="AW201" s="13" t="s">
        <v>34</v>
      </c>
      <c r="AX201" s="13" t="s">
        <v>72</v>
      </c>
      <c r="AY201" s="244" t="s">
        <v>190</v>
      </c>
    </row>
    <row r="202" spans="1:51" s="14" customFormat="1" ht="12">
      <c r="A202" s="14"/>
      <c r="B202" s="245"/>
      <c r="C202" s="246"/>
      <c r="D202" s="228" t="s">
        <v>203</v>
      </c>
      <c r="E202" s="247" t="s">
        <v>19</v>
      </c>
      <c r="F202" s="248" t="s">
        <v>2238</v>
      </c>
      <c r="G202" s="246"/>
      <c r="H202" s="249">
        <v>112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203</v>
      </c>
      <c r="AU202" s="255" t="s">
        <v>82</v>
      </c>
      <c r="AV202" s="14" t="s">
        <v>82</v>
      </c>
      <c r="AW202" s="14" t="s">
        <v>34</v>
      </c>
      <c r="AX202" s="14" t="s">
        <v>72</v>
      </c>
      <c r="AY202" s="255" t="s">
        <v>190</v>
      </c>
    </row>
    <row r="203" spans="1:51" s="15" customFormat="1" ht="12">
      <c r="A203" s="15"/>
      <c r="B203" s="256"/>
      <c r="C203" s="257"/>
      <c r="D203" s="228" t="s">
        <v>203</v>
      </c>
      <c r="E203" s="258" t="s">
        <v>19</v>
      </c>
      <c r="F203" s="259" t="s">
        <v>207</v>
      </c>
      <c r="G203" s="257"/>
      <c r="H203" s="260">
        <v>112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203</v>
      </c>
      <c r="AU203" s="266" t="s">
        <v>82</v>
      </c>
      <c r="AV203" s="15" t="s">
        <v>208</v>
      </c>
      <c r="AW203" s="15" t="s">
        <v>34</v>
      </c>
      <c r="AX203" s="15" t="s">
        <v>80</v>
      </c>
      <c r="AY203" s="266" t="s">
        <v>190</v>
      </c>
    </row>
    <row r="204" spans="1:65" s="2" customFormat="1" ht="24.15" customHeight="1">
      <c r="A204" s="40"/>
      <c r="B204" s="41"/>
      <c r="C204" s="215" t="s">
        <v>7</v>
      </c>
      <c r="D204" s="215" t="s">
        <v>192</v>
      </c>
      <c r="E204" s="216" t="s">
        <v>1401</v>
      </c>
      <c r="F204" s="217" t="s">
        <v>1402</v>
      </c>
      <c r="G204" s="218" t="s">
        <v>195</v>
      </c>
      <c r="H204" s="219">
        <v>63.302</v>
      </c>
      <c r="I204" s="220"/>
      <c r="J204" s="221">
        <f>ROUND(I204*H204,2)</f>
        <v>0</v>
      </c>
      <c r="K204" s="217" t="s">
        <v>196</v>
      </c>
      <c r="L204" s="46"/>
      <c r="M204" s="222" t="s">
        <v>19</v>
      </c>
      <c r="N204" s="223" t="s">
        <v>43</v>
      </c>
      <c r="O204" s="86"/>
      <c r="P204" s="224">
        <f>O204*H204</f>
        <v>0</v>
      </c>
      <c r="Q204" s="224">
        <v>3E-05</v>
      </c>
      <c r="R204" s="224">
        <f>Q204*H204</f>
        <v>0.00189906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208</v>
      </c>
      <c r="AT204" s="226" t="s">
        <v>192</v>
      </c>
      <c r="AU204" s="226" t="s">
        <v>82</v>
      </c>
      <c r="AY204" s="19" t="s">
        <v>190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208</v>
      </c>
      <c r="BM204" s="226" t="s">
        <v>2350</v>
      </c>
    </row>
    <row r="205" spans="1:47" s="2" customFormat="1" ht="12">
      <c r="A205" s="40"/>
      <c r="B205" s="41"/>
      <c r="C205" s="42"/>
      <c r="D205" s="228" t="s">
        <v>199</v>
      </c>
      <c r="E205" s="42"/>
      <c r="F205" s="229" t="s">
        <v>1404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199</v>
      </c>
      <c r="AU205" s="19" t="s">
        <v>82</v>
      </c>
    </row>
    <row r="206" spans="1:47" s="2" customFormat="1" ht="12">
      <c r="A206" s="40"/>
      <c r="B206" s="41"/>
      <c r="C206" s="42"/>
      <c r="D206" s="233" t="s">
        <v>201</v>
      </c>
      <c r="E206" s="42"/>
      <c r="F206" s="234" t="s">
        <v>1405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201</v>
      </c>
      <c r="AU206" s="19" t="s">
        <v>82</v>
      </c>
    </row>
    <row r="207" spans="1:51" s="13" customFormat="1" ht="12">
      <c r="A207" s="13"/>
      <c r="B207" s="235"/>
      <c r="C207" s="236"/>
      <c r="D207" s="228" t="s">
        <v>203</v>
      </c>
      <c r="E207" s="237" t="s">
        <v>19</v>
      </c>
      <c r="F207" s="238" t="s">
        <v>1990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203</v>
      </c>
      <c r="AU207" s="244" t="s">
        <v>82</v>
      </c>
      <c r="AV207" s="13" t="s">
        <v>80</v>
      </c>
      <c r="AW207" s="13" t="s">
        <v>34</v>
      </c>
      <c r="AX207" s="13" t="s">
        <v>72</v>
      </c>
      <c r="AY207" s="244" t="s">
        <v>190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1406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4" customFormat="1" ht="12">
      <c r="A209" s="14"/>
      <c r="B209" s="245"/>
      <c r="C209" s="246"/>
      <c r="D209" s="228" t="s">
        <v>203</v>
      </c>
      <c r="E209" s="247" t="s">
        <v>19</v>
      </c>
      <c r="F209" s="248" t="s">
        <v>2264</v>
      </c>
      <c r="G209" s="246"/>
      <c r="H209" s="249">
        <v>63.302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203</v>
      </c>
      <c r="AU209" s="255" t="s">
        <v>82</v>
      </c>
      <c r="AV209" s="14" t="s">
        <v>82</v>
      </c>
      <c r="AW209" s="14" t="s">
        <v>34</v>
      </c>
      <c r="AX209" s="14" t="s">
        <v>72</v>
      </c>
      <c r="AY209" s="255" t="s">
        <v>190</v>
      </c>
    </row>
    <row r="210" spans="1:51" s="15" customFormat="1" ht="12">
      <c r="A210" s="15"/>
      <c r="B210" s="256"/>
      <c r="C210" s="257"/>
      <c r="D210" s="228" t="s">
        <v>203</v>
      </c>
      <c r="E210" s="258" t="s">
        <v>19</v>
      </c>
      <c r="F210" s="259" t="s">
        <v>207</v>
      </c>
      <c r="G210" s="257"/>
      <c r="H210" s="260">
        <v>63.302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203</v>
      </c>
      <c r="AU210" s="266" t="s">
        <v>82</v>
      </c>
      <c r="AV210" s="15" t="s">
        <v>208</v>
      </c>
      <c r="AW210" s="15" t="s">
        <v>34</v>
      </c>
      <c r="AX210" s="15" t="s">
        <v>80</v>
      </c>
      <c r="AY210" s="266" t="s">
        <v>190</v>
      </c>
    </row>
    <row r="211" spans="1:65" s="2" customFormat="1" ht="16.5" customHeight="1">
      <c r="A211" s="40"/>
      <c r="B211" s="41"/>
      <c r="C211" s="268" t="s">
        <v>401</v>
      </c>
      <c r="D211" s="268" t="s">
        <v>411</v>
      </c>
      <c r="E211" s="269" t="s">
        <v>1408</v>
      </c>
      <c r="F211" s="270" t="s">
        <v>1409</v>
      </c>
      <c r="G211" s="271" t="s">
        <v>195</v>
      </c>
      <c r="H211" s="272">
        <v>63.302</v>
      </c>
      <c r="I211" s="273"/>
      <c r="J211" s="274">
        <f>ROUND(I211*H211,2)</f>
        <v>0</v>
      </c>
      <c r="K211" s="270" t="s">
        <v>196</v>
      </c>
      <c r="L211" s="275"/>
      <c r="M211" s="276" t="s">
        <v>19</v>
      </c>
      <c r="N211" s="277" t="s">
        <v>43</v>
      </c>
      <c r="O211" s="86"/>
      <c r="P211" s="224">
        <f>O211*H211</f>
        <v>0</v>
      </c>
      <c r="Q211" s="224">
        <v>0.0004</v>
      </c>
      <c r="R211" s="224">
        <f>Q211*H211</f>
        <v>0.0253208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274</v>
      </c>
      <c r="AT211" s="226" t="s">
        <v>411</v>
      </c>
      <c r="AU211" s="226" t="s">
        <v>82</v>
      </c>
      <c r="AY211" s="19" t="s">
        <v>190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208</v>
      </c>
      <c r="BM211" s="226" t="s">
        <v>2351</v>
      </c>
    </row>
    <row r="212" spans="1:47" s="2" customFormat="1" ht="12">
      <c r="A212" s="40"/>
      <c r="B212" s="41"/>
      <c r="C212" s="42"/>
      <c r="D212" s="228" t="s">
        <v>199</v>
      </c>
      <c r="E212" s="42"/>
      <c r="F212" s="229" t="s">
        <v>1409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199</v>
      </c>
      <c r="AU212" s="19" t="s">
        <v>82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1411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4" customFormat="1" ht="12">
      <c r="A214" s="14"/>
      <c r="B214" s="245"/>
      <c r="C214" s="246"/>
      <c r="D214" s="228" t="s">
        <v>203</v>
      </c>
      <c r="E214" s="247" t="s">
        <v>19</v>
      </c>
      <c r="F214" s="248" t="s">
        <v>2266</v>
      </c>
      <c r="G214" s="246"/>
      <c r="H214" s="249">
        <v>63.302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203</v>
      </c>
      <c r="AU214" s="255" t="s">
        <v>82</v>
      </c>
      <c r="AV214" s="14" t="s">
        <v>82</v>
      </c>
      <c r="AW214" s="14" t="s">
        <v>34</v>
      </c>
      <c r="AX214" s="14" t="s">
        <v>72</v>
      </c>
      <c r="AY214" s="255" t="s">
        <v>190</v>
      </c>
    </row>
    <row r="215" spans="1:51" s="15" customFormat="1" ht="12">
      <c r="A215" s="15"/>
      <c r="B215" s="256"/>
      <c r="C215" s="257"/>
      <c r="D215" s="228" t="s">
        <v>203</v>
      </c>
      <c r="E215" s="258" t="s">
        <v>19</v>
      </c>
      <c r="F215" s="259" t="s">
        <v>207</v>
      </c>
      <c r="G215" s="257"/>
      <c r="H215" s="260">
        <v>63.302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203</v>
      </c>
      <c r="AU215" s="266" t="s">
        <v>82</v>
      </c>
      <c r="AV215" s="15" t="s">
        <v>208</v>
      </c>
      <c r="AW215" s="15" t="s">
        <v>34</v>
      </c>
      <c r="AX215" s="15" t="s">
        <v>80</v>
      </c>
      <c r="AY215" s="266" t="s">
        <v>190</v>
      </c>
    </row>
    <row r="216" spans="1:65" s="2" customFormat="1" ht="33" customHeight="1">
      <c r="A216" s="40"/>
      <c r="B216" s="41"/>
      <c r="C216" s="215" t="s">
        <v>410</v>
      </c>
      <c r="D216" s="215" t="s">
        <v>192</v>
      </c>
      <c r="E216" s="216" t="s">
        <v>1413</v>
      </c>
      <c r="F216" s="217" t="s">
        <v>1414</v>
      </c>
      <c r="G216" s="218" t="s">
        <v>195</v>
      </c>
      <c r="H216" s="219">
        <v>403</v>
      </c>
      <c r="I216" s="220"/>
      <c r="J216" s="221">
        <f>ROUND(I216*H216,2)</f>
        <v>0</v>
      </c>
      <c r="K216" s="217" t="s">
        <v>1415</v>
      </c>
      <c r="L216" s="46"/>
      <c r="M216" s="222" t="s">
        <v>19</v>
      </c>
      <c r="N216" s="223" t="s">
        <v>43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208</v>
      </c>
      <c r="AT216" s="226" t="s">
        <v>192</v>
      </c>
      <c r="AU216" s="226" t="s">
        <v>82</v>
      </c>
      <c r="AY216" s="19" t="s">
        <v>190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80</v>
      </c>
      <c r="BK216" s="227">
        <f>ROUND(I216*H216,2)</f>
        <v>0</v>
      </c>
      <c r="BL216" s="19" t="s">
        <v>208</v>
      </c>
      <c r="BM216" s="226" t="s">
        <v>2352</v>
      </c>
    </row>
    <row r="217" spans="1:47" s="2" customFormat="1" ht="12">
      <c r="A217" s="40"/>
      <c r="B217" s="41"/>
      <c r="C217" s="42"/>
      <c r="D217" s="228" t="s">
        <v>199</v>
      </c>
      <c r="E217" s="42"/>
      <c r="F217" s="229" t="s">
        <v>1417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199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1990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3" customFormat="1" ht="12">
      <c r="A219" s="13"/>
      <c r="B219" s="235"/>
      <c r="C219" s="236"/>
      <c r="D219" s="228" t="s">
        <v>203</v>
      </c>
      <c r="E219" s="237" t="s">
        <v>19</v>
      </c>
      <c r="F219" s="238" t="s">
        <v>1418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203</v>
      </c>
      <c r="AU219" s="244" t="s">
        <v>82</v>
      </c>
      <c r="AV219" s="13" t="s">
        <v>80</v>
      </c>
      <c r="AW219" s="13" t="s">
        <v>34</v>
      </c>
      <c r="AX219" s="13" t="s">
        <v>72</v>
      </c>
      <c r="AY219" s="244" t="s">
        <v>190</v>
      </c>
    </row>
    <row r="220" spans="1:51" s="14" customFormat="1" ht="12">
      <c r="A220" s="14"/>
      <c r="B220" s="245"/>
      <c r="C220" s="246"/>
      <c r="D220" s="228" t="s">
        <v>203</v>
      </c>
      <c r="E220" s="247" t="s">
        <v>19</v>
      </c>
      <c r="F220" s="248" t="s">
        <v>2238</v>
      </c>
      <c r="G220" s="246"/>
      <c r="H220" s="249">
        <v>112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203</v>
      </c>
      <c r="AU220" s="255" t="s">
        <v>82</v>
      </c>
      <c r="AV220" s="14" t="s">
        <v>82</v>
      </c>
      <c r="AW220" s="14" t="s">
        <v>34</v>
      </c>
      <c r="AX220" s="14" t="s">
        <v>72</v>
      </c>
      <c r="AY220" s="255" t="s">
        <v>190</v>
      </c>
    </row>
    <row r="221" spans="1:51" s="13" customFormat="1" ht="12">
      <c r="A221" s="13"/>
      <c r="B221" s="235"/>
      <c r="C221" s="236"/>
      <c r="D221" s="228" t="s">
        <v>203</v>
      </c>
      <c r="E221" s="237" t="s">
        <v>19</v>
      </c>
      <c r="F221" s="238" t="s">
        <v>2054</v>
      </c>
      <c r="G221" s="236"/>
      <c r="H221" s="237" t="s">
        <v>19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203</v>
      </c>
      <c r="AU221" s="244" t="s">
        <v>82</v>
      </c>
      <c r="AV221" s="13" t="s">
        <v>80</v>
      </c>
      <c r="AW221" s="13" t="s">
        <v>34</v>
      </c>
      <c r="AX221" s="13" t="s">
        <v>72</v>
      </c>
      <c r="AY221" s="244" t="s">
        <v>190</v>
      </c>
    </row>
    <row r="222" spans="1:51" s="14" customFormat="1" ht="12">
      <c r="A222" s="14"/>
      <c r="B222" s="245"/>
      <c r="C222" s="246"/>
      <c r="D222" s="228" t="s">
        <v>203</v>
      </c>
      <c r="E222" s="247" t="s">
        <v>19</v>
      </c>
      <c r="F222" s="248" t="s">
        <v>2240</v>
      </c>
      <c r="G222" s="246"/>
      <c r="H222" s="249">
        <v>291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203</v>
      </c>
      <c r="AU222" s="255" t="s">
        <v>82</v>
      </c>
      <c r="AV222" s="14" t="s">
        <v>82</v>
      </c>
      <c r="AW222" s="14" t="s">
        <v>34</v>
      </c>
      <c r="AX222" s="14" t="s">
        <v>72</v>
      </c>
      <c r="AY222" s="255" t="s">
        <v>190</v>
      </c>
    </row>
    <row r="223" spans="1:51" s="15" customFormat="1" ht="12">
      <c r="A223" s="15"/>
      <c r="B223" s="256"/>
      <c r="C223" s="257"/>
      <c r="D223" s="228" t="s">
        <v>203</v>
      </c>
      <c r="E223" s="258" t="s">
        <v>19</v>
      </c>
      <c r="F223" s="259" t="s">
        <v>207</v>
      </c>
      <c r="G223" s="257"/>
      <c r="H223" s="260">
        <v>403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203</v>
      </c>
      <c r="AU223" s="266" t="s">
        <v>82</v>
      </c>
      <c r="AV223" s="15" t="s">
        <v>208</v>
      </c>
      <c r="AW223" s="15" t="s">
        <v>34</v>
      </c>
      <c r="AX223" s="15" t="s">
        <v>80</v>
      </c>
      <c r="AY223" s="266" t="s">
        <v>190</v>
      </c>
    </row>
    <row r="224" spans="1:65" s="2" customFormat="1" ht="24.15" customHeight="1">
      <c r="A224" s="40"/>
      <c r="B224" s="41"/>
      <c r="C224" s="215" t="s">
        <v>418</v>
      </c>
      <c r="D224" s="215" t="s">
        <v>192</v>
      </c>
      <c r="E224" s="216" t="s">
        <v>2055</v>
      </c>
      <c r="F224" s="217" t="s">
        <v>2056</v>
      </c>
      <c r="G224" s="218" t="s">
        <v>211</v>
      </c>
      <c r="H224" s="219">
        <v>291</v>
      </c>
      <c r="I224" s="220"/>
      <c r="J224" s="221">
        <f>ROUND(I224*H224,2)</f>
        <v>0</v>
      </c>
      <c r="K224" s="217" t="s">
        <v>196</v>
      </c>
      <c r="L224" s="46"/>
      <c r="M224" s="222" t="s">
        <v>19</v>
      </c>
      <c r="N224" s="223" t="s">
        <v>43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208</v>
      </c>
      <c r="AT224" s="226" t="s">
        <v>192</v>
      </c>
      <c r="AU224" s="226" t="s">
        <v>82</v>
      </c>
      <c r="AY224" s="19" t="s">
        <v>190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80</v>
      </c>
      <c r="BK224" s="227">
        <f>ROUND(I224*H224,2)</f>
        <v>0</v>
      </c>
      <c r="BL224" s="19" t="s">
        <v>208</v>
      </c>
      <c r="BM224" s="226" t="s">
        <v>2353</v>
      </c>
    </row>
    <row r="225" spans="1:47" s="2" customFormat="1" ht="12">
      <c r="A225" s="40"/>
      <c r="B225" s="41"/>
      <c r="C225" s="42"/>
      <c r="D225" s="228" t="s">
        <v>199</v>
      </c>
      <c r="E225" s="42"/>
      <c r="F225" s="229" t="s">
        <v>2058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199</v>
      </c>
      <c r="AU225" s="19" t="s">
        <v>82</v>
      </c>
    </row>
    <row r="226" spans="1:47" s="2" customFormat="1" ht="12">
      <c r="A226" s="40"/>
      <c r="B226" s="41"/>
      <c r="C226" s="42"/>
      <c r="D226" s="233" t="s">
        <v>201</v>
      </c>
      <c r="E226" s="42"/>
      <c r="F226" s="234" t="s">
        <v>2059</v>
      </c>
      <c r="G226" s="42"/>
      <c r="H226" s="42"/>
      <c r="I226" s="230"/>
      <c r="J226" s="42"/>
      <c r="K226" s="42"/>
      <c r="L226" s="46"/>
      <c r="M226" s="231"/>
      <c r="N226" s="23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201</v>
      </c>
      <c r="AU226" s="19" t="s">
        <v>82</v>
      </c>
    </row>
    <row r="227" spans="1:51" s="13" customFormat="1" ht="12">
      <c r="A227" s="13"/>
      <c r="B227" s="235"/>
      <c r="C227" s="236"/>
      <c r="D227" s="228" t="s">
        <v>203</v>
      </c>
      <c r="E227" s="237" t="s">
        <v>19</v>
      </c>
      <c r="F227" s="238" t="s">
        <v>1990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203</v>
      </c>
      <c r="AU227" s="244" t="s">
        <v>82</v>
      </c>
      <c r="AV227" s="13" t="s">
        <v>80</v>
      </c>
      <c r="AW227" s="13" t="s">
        <v>34</v>
      </c>
      <c r="AX227" s="13" t="s">
        <v>72</v>
      </c>
      <c r="AY227" s="244" t="s">
        <v>190</v>
      </c>
    </row>
    <row r="228" spans="1:51" s="13" customFormat="1" ht="12">
      <c r="A228" s="13"/>
      <c r="B228" s="235"/>
      <c r="C228" s="236"/>
      <c r="D228" s="228" t="s">
        <v>203</v>
      </c>
      <c r="E228" s="237" t="s">
        <v>19</v>
      </c>
      <c r="F228" s="238" t="s">
        <v>2054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203</v>
      </c>
      <c r="AU228" s="244" t="s">
        <v>82</v>
      </c>
      <c r="AV228" s="13" t="s">
        <v>80</v>
      </c>
      <c r="AW228" s="13" t="s">
        <v>34</v>
      </c>
      <c r="AX228" s="13" t="s">
        <v>72</v>
      </c>
      <c r="AY228" s="244" t="s">
        <v>190</v>
      </c>
    </row>
    <row r="229" spans="1:51" s="14" customFormat="1" ht="12">
      <c r="A229" s="14"/>
      <c r="B229" s="245"/>
      <c r="C229" s="246"/>
      <c r="D229" s="228" t="s">
        <v>203</v>
      </c>
      <c r="E229" s="247" t="s">
        <v>19</v>
      </c>
      <c r="F229" s="248" t="s">
        <v>2240</v>
      </c>
      <c r="G229" s="246"/>
      <c r="H229" s="249">
        <v>291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203</v>
      </c>
      <c r="AU229" s="255" t="s">
        <v>82</v>
      </c>
      <c r="AV229" s="14" t="s">
        <v>82</v>
      </c>
      <c r="AW229" s="14" t="s">
        <v>34</v>
      </c>
      <c r="AX229" s="14" t="s">
        <v>72</v>
      </c>
      <c r="AY229" s="255" t="s">
        <v>190</v>
      </c>
    </row>
    <row r="230" spans="1:51" s="15" customFormat="1" ht="12">
      <c r="A230" s="15"/>
      <c r="B230" s="256"/>
      <c r="C230" s="257"/>
      <c r="D230" s="228" t="s">
        <v>203</v>
      </c>
      <c r="E230" s="258" t="s">
        <v>19</v>
      </c>
      <c r="F230" s="259" t="s">
        <v>207</v>
      </c>
      <c r="G230" s="257"/>
      <c r="H230" s="260">
        <v>291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203</v>
      </c>
      <c r="AU230" s="266" t="s">
        <v>82</v>
      </c>
      <c r="AV230" s="15" t="s">
        <v>208</v>
      </c>
      <c r="AW230" s="15" t="s">
        <v>34</v>
      </c>
      <c r="AX230" s="15" t="s">
        <v>80</v>
      </c>
      <c r="AY230" s="266" t="s">
        <v>190</v>
      </c>
    </row>
    <row r="231" spans="1:65" s="2" customFormat="1" ht="33" customHeight="1">
      <c r="A231" s="40"/>
      <c r="B231" s="41"/>
      <c r="C231" s="215" t="s">
        <v>426</v>
      </c>
      <c r="D231" s="215" t="s">
        <v>192</v>
      </c>
      <c r="E231" s="216" t="s">
        <v>2060</v>
      </c>
      <c r="F231" s="217" t="s">
        <v>2061</v>
      </c>
      <c r="G231" s="218" t="s">
        <v>211</v>
      </c>
      <c r="H231" s="219">
        <v>112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0.00208</v>
      </c>
      <c r="R231" s="224">
        <f>Q231*H231</f>
        <v>0.23295999999999997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208</v>
      </c>
      <c r="AT231" s="226" t="s">
        <v>192</v>
      </c>
      <c r="AU231" s="226" t="s">
        <v>82</v>
      </c>
      <c r="AY231" s="19" t="s">
        <v>190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208</v>
      </c>
      <c r="BM231" s="226" t="s">
        <v>2354</v>
      </c>
    </row>
    <row r="232" spans="1:47" s="2" customFormat="1" ht="12">
      <c r="A232" s="40"/>
      <c r="B232" s="41"/>
      <c r="C232" s="42"/>
      <c r="D232" s="228" t="s">
        <v>199</v>
      </c>
      <c r="E232" s="42"/>
      <c r="F232" s="229" t="s">
        <v>2063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199</v>
      </c>
      <c r="AU232" s="19" t="s">
        <v>82</v>
      </c>
    </row>
    <row r="233" spans="1:51" s="13" customFormat="1" ht="12">
      <c r="A233" s="13"/>
      <c r="B233" s="235"/>
      <c r="C233" s="236"/>
      <c r="D233" s="228" t="s">
        <v>203</v>
      </c>
      <c r="E233" s="237" t="s">
        <v>19</v>
      </c>
      <c r="F233" s="238" t="s">
        <v>1990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203</v>
      </c>
      <c r="AU233" s="244" t="s">
        <v>82</v>
      </c>
      <c r="AV233" s="13" t="s">
        <v>80</v>
      </c>
      <c r="AW233" s="13" t="s">
        <v>34</v>
      </c>
      <c r="AX233" s="13" t="s">
        <v>72</v>
      </c>
      <c r="AY233" s="244" t="s">
        <v>190</v>
      </c>
    </row>
    <row r="234" spans="1:51" s="14" customFormat="1" ht="12">
      <c r="A234" s="14"/>
      <c r="B234" s="245"/>
      <c r="C234" s="246"/>
      <c r="D234" s="228" t="s">
        <v>203</v>
      </c>
      <c r="E234" s="247" t="s">
        <v>19</v>
      </c>
      <c r="F234" s="248" t="s">
        <v>2238</v>
      </c>
      <c r="G234" s="246"/>
      <c r="H234" s="249">
        <v>112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203</v>
      </c>
      <c r="AU234" s="255" t="s">
        <v>82</v>
      </c>
      <c r="AV234" s="14" t="s">
        <v>82</v>
      </c>
      <c r="AW234" s="14" t="s">
        <v>34</v>
      </c>
      <c r="AX234" s="14" t="s">
        <v>72</v>
      </c>
      <c r="AY234" s="255" t="s">
        <v>190</v>
      </c>
    </row>
    <row r="235" spans="1:51" s="15" customFormat="1" ht="12">
      <c r="A235" s="15"/>
      <c r="B235" s="256"/>
      <c r="C235" s="257"/>
      <c r="D235" s="228" t="s">
        <v>203</v>
      </c>
      <c r="E235" s="258" t="s">
        <v>19</v>
      </c>
      <c r="F235" s="259" t="s">
        <v>207</v>
      </c>
      <c r="G235" s="257"/>
      <c r="H235" s="260">
        <v>112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203</v>
      </c>
      <c r="AU235" s="266" t="s">
        <v>82</v>
      </c>
      <c r="AV235" s="15" t="s">
        <v>208</v>
      </c>
      <c r="AW235" s="15" t="s">
        <v>34</v>
      </c>
      <c r="AX235" s="15" t="s">
        <v>80</v>
      </c>
      <c r="AY235" s="266" t="s">
        <v>190</v>
      </c>
    </row>
    <row r="236" spans="1:65" s="2" customFormat="1" ht="24.15" customHeight="1">
      <c r="A236" s="40"/>
      <c r="B236" s="41"/>
      <c r="C236" s="215" t="s">
        <v>251</v>
      </c>
      <c r="D236" s="215" t="s">
        <v>192</v>
      </c>
      <c r="E236" s="216" t="s">
        <v>1424</v>
      </c>
      <c r="F236" s="217" t="s">
        <v>1425</v>
      </c>
      <c r="G236" s="218" t="s">
        <v>195</v>
      </c>
      <c r="H236" s="219">
        <v>56</v>
      </c>
      <c r="I236" s="220"/>
      <c r="J236" s="221">
        <f>ROUND(I236*H236,2)</f>
        <v>0</v>
      </c>
      <c r="K236" s="217" t="s">
        <v>196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208</v>
      </c>
      <c r="AT236" s="226" t="s">
        <v>192</v>
      </c>
      <c r="AU236" s="226" t="s">
        <v>82</v>
      </c>
      <c r="AY236" s="19" t="s">
        <v>190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80</v>
      </c>
      <c r="BK236" s="227">
        <f>ROUND(I236*H236,2)</f>
        <v>0</v>
      </c>
      <c r="BL236" s="19" t="s">
        <v>208</v>
      </c>
      <c r="BM236" s="226" t="s">
        <v>2355</v>
      </c>
    </row>
    <row r="237" spans="1:47" s="2" customFormat="1" ht="12">
      <c r="A237" s="40"/>
      <c r="B237" s="41"/>
      <c r="C237" s="42"/>
      <c r="D237" s="228" t="s">
        <v>199</v>
      </c>
      <c r="E237" s="42"/>
      <c r="F237" s="229" t="s">
        <v>1427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199</v>
      </c>
      <c r="AU237" s="19" t="s">
        <v>82</v>
      </c>
    </row>
    <row r="238" spans="1:47" s="2" customFormat="1" ht="12">
      <c r="A238" s="40"/>
      <c r="B238" s="41"/>
      <c r="C238" s="42"/>
      <c r="D238" s="233" t="s">
        <v>201</v>
      </c>
      <c r="E238" s="42"/>
      <c r="F238" s="234" t="s">
        <v>1428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201</v>
      </c>
      <c r="AU238" s="19" t="s">
        <v>82</v>
      </c>
    </row>
    <row r="239" spans="1:51" s="13" customFormat="1" ht="12">
      <c r="A239" s="13"/>
      <c r="B239" s="235"/>
      <c r="C239" s="236"/>
      <c r="D239" s="228" t="s">
        <v>203</v>
      </c>
      <c r="E239" s="237" t="s">
        <v>19</v>
      </c>
      <c r="F239" s="238" t="s">
        <v>1990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203</v>
      </c>
      <c r="AU239" s="244" t="s">
        <v>82</v>
      </c>
      <c r="AV239" s="13" t="s">
        <v>80</v>
      </c>
      <c r="AW239" s="13" t="s">
        <v>34</v>
      </c>
      <c r="AX239" s="13" t="s">
        <v>72</v>
      </c>
      <c r="AY239" s="244" t="s">
        <v>190</v>
      </c>
    </row>
    <row r="240" spans="1:51" s="13" customFormat="1" ht="12">
      <c r="A240" s="13"/>
      <c r="B240" s="235"/>
      <c r="C240" s="236"/>
      <c r="D240" s="228" t="s">
        <v>203</v>
      </c>
      <c r="E240" s="237" t="s">
        <v>19</v>
      </c>
      <c r="F240" s="238" t="s">
        <v>1429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203</v>
      </c>
      <c r="AU240" s="244" t="s">
        <v>82</v>
      </c>
      <c r="AV240" s="13" t="s">
        <v>80</v>
      </c>
      <c r="AW240" s="13" t="s">
        <v>34</v>
      </c>
      <c r="AX240" s="13" t="s">
        <v>72</v>
      </c>
      <c r="AY240" s="244" t="s">
        <v>190</v>
      </c>
    </row>
    <row r="241" spans="1:51" s="14" customFormat="1" ht="12">
      <c r="A241" s="14"/>
      <c r="B241" s="245"/>
      <c r="C241" s="246"/>
      <c r="D241" s="228" t="s">
        <v>203</v>
      </c>
      <c r="E241" s="247" t="s">
        <v>19</v>
      </c>
      <c r="F241" s="248" t="s">
        <v>2271</v>
      </c>
      <c r="G241" s="246"/>
      <c r="H241" s="249">
        <v>56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203</v>
      </c>
      <c r="AU241" s="255" t="s">
        <v>82</v>
      </c>
      <c r="AV241" s="14" t="s">
        <v>82</v>
      </c>
      <c r="AW241" s="14" t="s">
        <v>34</v>
      </c>
      <c r="AX241" s="14" t="s">
        <v>72</v>
      </c>
      <c r="AY241" s="255" t="s">
        <v>190</v>
      </c>
    </row>
    <row r="242" spans="1:51" s="15" customFormat="1" ht="12">
      <c r="A242" s="15"/>
      <c r="B242" s="256"/>
      <c r="C242" s="257"/>
      <c r="D242" s="228" t="s">
        <v>203</v>
      </c>
      <c r="E242" s="258" t="s">
        <v>19</v>
      </c>
      <c r="F242" s="259" t="s">
        <v>207</v>
      </c>
      <c r="G242" s="257"/>
      <c r="H242" s="260">
        <v>56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203</v>
      </c>
      <c r="AU242" s="266" t="s">
        <v>82</v>
      </c>
      <c r="AV242" s="15" t="s">
        <v>208</v>
      </c>
      <c r="AW242" s="15" t="s">
        <v>34</v>
      </c>
      <c r="AX242" s="15" t="s">
        <v>80</v>
      </c>
      <c r="AY242" s="266" t="s">
        <v>190</v>
      </c>
    </row>
    <row r="243" spans="1:65" s="2" customFormat="1" ht="16.5" customHeight="1">
      <c r="A243" s="40"/>
      <c r="B243" s="41"/>
      <c r="C243" s="268" t="s">
        <v>439</v>
      </c>
      <c r="D243" s="268" t="s">
        <v>411</v>
      </c>
      <c r="E243" s="269" t="s">
        <v>1431</v>
      </c>
      <c r="F243" s="270" t="s">
        <v>1432</v>
      </c>
      <c r="G243" s="271" t="s">
        <v>222</v>
      </c>
      <c r="H243" s="272">
        <v>8.4</v>
      </c>
      <c r="I243" s="273"/>
      <c r="J243" s="274">
        <f>ROUND(I243*H243,2)</f>
        <v>0</v>
      </c>
      <c r="K243" s="270" t="s">
        <v>196</v>
      </c>
      <c r="L243" s="275"/>
      <c r="M243" s="276" t="s">
        <v>19</v>
      </c>
      <c r="N243" s="277" t="s">
        <v>43</v>
      </c>
      <c r="O243" s="86"/>
      <c r="P243" s="224">
        <f>O243*H243</f>
        <v>0</v>
      </c>
      <c r="Q243" s="224">
        <v>0.2</v>
      </c>
      <c r="R243" s="224">
        <f>Q243*H243</f>
        <v>1.6800000000000002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274</v>
      </c>
      <c r="AT243" s="226" t="s">
        <v>411</v>
      </c>
      <c r="AU243" s="226" t="s">
        <v>82</v>
      </c>
      <c r="AY243" s="19" t="s">
        <v>190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80</v>
      </c>
      <c r="BK243" s="227">
        <f>ROUND(I243*H243,2)</f>
        <v>0</v>
      </c>
      <c r="BL243" s="19" t="s">
        <v>208</v>
      </c>
      <c r="BM243" s="226" t="s">
        <v>2356</v>
      </c>
    </row>
    <row r="244" spans="1:47" s="2" customFormat="1" ht="12">
      <c r="A244" s="40"/>
      <c r="B244" s="41"/>
      <c r="C244" s="42"/>
      <c r="D244" s="228" t="s">
        <v>199</v>
      </c>
      <c r="E244" s="42"/>
      <c r="F244" s="229" t="s">
        <v>1432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199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1434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4" customFormat="1" ht="12">
      <c r="A246" s="14"/>
      <c r="B246" s="245"/>
      <c r="C246" s="246"/>
      <c r="D246" s="228" t="s">
        <v>203</v>
      </c>
      <c r="E246" s="247" t="s">
        <v>19</v>
      </c>
      <c r="F246" s="248" t="s">
        <v>2273</v>
      </c>
      <c r="G246" s="246"/>
      <c r="H246" s="249">
        <v>8.4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203</v>
      </c>
      <c r="AU246" s="255" t="s">
        <v>82</v>
      </c>
      <c r="AV246" s="14" t="s">
        <v>82</v>
      </c>
      <c r="AW246" s="14" t="s">
        <v>34</v>
      </c>
      <c r="AX246" s="14" t="s">
        <v>72</v>
      </c>
      <c r="AY246" s="255" t="s">
        <v>190</v>
      </c>
    </row>
    <row r="247" spans="1:51" s="15" customFormat="1" ht="12">
      <c r="A247" s="15"/>
      <c r="B247" s="256"/>
      <c r="C247" s="257"/>
      <c r="D247" s="228" t="s">
        <v>203</v>
      </c>
      <c r="E247" s="258" t="s">
        <v>19</v>
      </c>
      <c r="F247" s="259" t="s">
        <v>207</v>
      </c>
      <c r="G247" s="257"/>
      <c r="H247" s="260">
        <v>8.4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203</v>
      </c>
      <c r="AU247" s="266" t="s">
        <v>82</v>
      </c>
      <c r="AV247" s="15" t="s">
        <v>208</v>
      </c>
      <c r="AW247" s="15" t="s">
        <v>34</v>
      </c>
      <c r="AX247" s="15" t="s">
        <v>80</v>
      </c>
      <c r="AY247" s="266" t="s">
        <v>190</v>
      </c>
    </row>
    <row r="248" spans="1:65" s="2" customFormat="1" ht="16.5" customHeight="1">
      <c r="A248" s="40"/>
      <c r="B248" s="41"/>
      <c r="C248" s="215" t="s">
        <v>450</v>
      </c>
      <c r="D248" s="215" t="s">
        <v>192</v>
      </c>
      <c r="E248" s="216" t="s">
        <v>1436</v>
      </c>
      <c r="F248" s="217" t="s">
        <v>1437</v>
      </c>
      <c r="G248" s="218" t="s">
        <v>211</v>
      </c>
      <c r="H248" s="219">
        <v>2015</v>
      </c>
      <c r="I248" s="220"/>
      <c r="J248" s="221">
        <f>ROUND(I248*H248,2)</f>
        <v>0</v>
      </c>
      <c r="K248" s="217" t="s">
        <v>19</v>
      </c>
      <c r="L248" s="46"/>
      <c r="M248" s="222" t="s">
        <v>19</v>
      </c>
      <c r="N248" s="223" t="s">
        <v>43</v>
      </c>
      <c r="O248" s="86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208</v>
      </c>
      <c r="AT248" s="226" t="s">
        <v>192</v>
      </c>
      <c r="AU248" s="226" t="s">
        <v>82</v>
      </c>
      <c r="AY248" s="19" t="s">
        <v>190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80</v>
      </c>
      <c r="BK248" s="227">
        <f>ROUND(I248*H248,2)</f>
        <v>0</v>
      </c>
      <c r="BL248" s="19" t="s">
        <v>208</v>
      </c>
      <c r="BM248" s="226" t="s">
        <v>2357</v>
      </c>
    </row>
    <row r="249" spans="1:47" s="2" customFormat="1" ht="12">
      <c r="A249" s="40"/>
      <c r="B249" s="41"/>
      <c r="C249" s="42"/>
      <c r="D249" s="228" t="s">
        <v>199</v>
      </c>
      <c r="E249" s="42"/>
      <c r="F249" s="229" t="s">
        <v>1439</v>
      </c>
      <c r="G249" s="42"/>
      <c r="H249" s="42"/>
      <c r="I249" s="230"/>
      <c r="J249" s="42"/>
      <c r="K249" s="42"/>
      <c r="L249" s="46"/>
      <c r="M249" s="231"/>
      <c r="N249" s="23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199</v>
      </c>
      <c r="AU249" s="19" t="s">
        <v>82</v>
      </c>
    </row>
    <row r="250" spans="1:51" s="13" customFormat="1" ht="12">
      <c r="A250" s="13"/>
      <c r="B250" s="235"/>
      <c r="C250" s="236"/>
      <c r="D250" s="228" t="s">
        <v>203</v>
      </c>
      <c r="E250" s="237" t="s">
        <v>19</v>
      </c>
      <c r="F250" s="238" t="s">
        <v>1990</v>
      </c>
      <c r="G250" s="236"/>
      <c r="H250" s="237" t="s">
        <v>19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203</v>
      </c>
      <c r="AU250" s="244" t="s">
        <v>82</v>
      </c>
      <c r="AV250" s="13" t="s">
        <v>80</v>
      </c>
      <c r="AW250" s="13" t="s">
        <v>34</v>
      </c>
      <c r="AX250" s="13" t="s">
        <v>72</v>
      </c>
      <c r="AY250" s="244" t="s">
        <v>190</v>
      </c>
    </row>
    <row r="251" spans="1:51" s="13" customFormat="1" ht="12">
      <c r="A251" s="13"/>
      <c r="B251" s="235"/>
      <c r="C251" s="236"/>
      <c r="D251" s="228" t="s">
        <v>203</v>
      </c>
      <c r="E251" s="237" t="s">
        <v>19</v>
      </c>
      <c r="F251" s="238" t="s">
        <v>1418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203</v>
      </c>
      <c r="AU251" s="244" t="s">
        <v>82</v>
      </c>
      <c r="AV251" s="13" t="s">
        <v>80</v>
      </c>
      <c r="AW251" s="13" t="s">
        <v>34</v>
      </c>
      <c r="AX251" s="13" t="s">
        <v>72</v>
      </c>
      <c r="AY251" s="244" t="s">
        <v>190</v>
      </c>
    </row>
    <row r="252" spans="1:51" s="14" customFormat="1" ht="12">
      <c r="A252" s="14"/>
      <c r="B252" s="245"/>
      <c r="C252" s="246"/>
      <c r="D252" s="228" t="s">
        <v>203</v>
      </c>
      <c r="E252" s="247" t="s">
        <v>19</v>
      </c>
      <c r="F252" s="248" t="s">
        <v>2275</v>
      </c>
      <c r="G252" s="246"/>
      <c r="H252" s="249">
        <v>560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203</v>
      </c>
      <c r="AU252" s="255" t="s">
        <v>82</v>
      </c>
      <c r="AV252" s="14" t="s">
        <v>82</v>
      </c>
      <c r="AW252" s="14" t="s">
        <v>34</v>
      </c>
      <c r="AX252" s="14" t="s">
        <v>72</v>
      </c>
      <c r="AY252" s="255" t="s">
        <v>190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2054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4" customFormat="1" ht="12">
      <c r="A254" s="14"/>
      <c r="B254" s="245"/>
      <c r="C254" s="246"/>
      <c r="D254" s="228" t="s">
        <v>203</v>
      </c>
      <c r="E254" s="247" t="s">
        <v>19</v>
      </c>
      <c r="F254" s="248" t="s">
        <v>2276</v>
      </c>
      <c r="G254" s="246"/>
      <c r="H254" s="249">
        <v>1455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203</v>
      </c>
      <c r="AU254" s="255" t="s">
        <v>82</v>
      </c>
      <c r="AV254" s="14" t="s">
        <v>82</v>
      </c>
      <c r="AW254" s="14" t="s">
        <v>34</v>
      </c>
      <c r="AX254" s="14" t="s">
        <v>72</v>
      </c>
      <c r="AY254" s="255" t="s">
        <v>190</v>
      </c>
    </row>
    <row r="255" spans="1:51" s="15" customFormat="1" ht="12">
      <c r="A255" s="15"/>
      <c r="B255" s="256"/>
      <c r="C255" s="257"/>
      <c r="D255" s="228" t="s">
        <v>203</v>
      </c>
      <c r="E255" s="258" t="s">
        <v>19</v>
      </c>
      <c r="F255" s="259" t="s">
        <v>207</v>
      </c>
      <c r="G255" s="257"/>
      <c r="H255" s="260">
        <v>2015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203</v>
      </c>
      <c r="AU255" s="266" t="s">
        <v>82</v>
      </c>
      <c r="AV255" s="15" t="s">
        <v>208</v>
      </c>
      <c r="AW255" s="15" t="s">
        <v>34</v>
      </c>
      <c r="AX255" s="15" t="s">
        <v>80</v>
      </c>
      <c r="AY255" s="266" t="s">
        <v>190</v>
      </c>
    </row>
    <row r="256" spans="1:65" s="2" customFormat="1" ht="16.5" customHeight="1">
      <c r="A256" s="40"/>
      <c r="B256" s="41"/>
      <c r="C256" s="268" t="s">
        <v>461</v>
      </c>
      <c r="D256" s="268" t="s">
        <v>411</v>
      </c>
      <c r="E256" s="269" t="s">
        <v>1441</v>
      </c>
      <c r="F256" s="270" t="s">
        <v>1442</v>
      </c>
      <c r="G256" s="271" t="s">
        <v>211</v>
      </c>
      <c r="H256" s="272">
        <v>2015</v>
      </c>
      <c r="I256" s="273"/>
      <c r="J256" s="274">
        <f>ROUND(I256*H256,2)</f>
        <v>0</v>
      </c>
      <c r="K256" s="270" t="s">
        <v>19</v>
      </c>
      <c r="L256" s="275"/>
      <c r="M256" s="276" t="s">
        <v>19</v>
      </c>
      <c r="N256" s="277" t="s">
        <v>43</v>
      </c>
      <c r="O256" s="86"/>
      <c r="P256" s="224">
        <f>O256*H256</f>
        <v>0</v>
      </c>
      <c r="Q256" s="224">
        <v>0.001</v>
      </c>
      <c r="R256" s="224">
        <f>Q256*H256</f>
        <v>2.015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274</v>
      </c>
      <c r="AT256" s="226" t="s">
        <v>411</v>
      </c>
      <c r="AU256" s="226" t="s">
        <v>82</v>
      </c>
      <c r="AY256" s="19" t="s">
        <v>190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80</v>
      </c>
      <c r="BK256" s="227">
        <f>ROUND(I256*H256,2)</f>
        <v>0</v>
      </c>
      <c r="BL256" s="19" t="s">
        <v>208</v>
      </c>
      <c r="BM256" s="226" t="s">
        <v>2358</v>
      </c>
    </row>
    <row r="257" spans="1:47" s="2" customFormat="1" ht="12">
      <c r="A257" s="40"/>
      <c r="B257" s="41"/>
      <c r="C257" s="42"/>
      <c r="D257" s="228" t="s">
        <v>199</v>
      </c>
      <c r="E257" s="42"/>
      <c r="F257" s="229" t="s">
        <v>1444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199</v>
      </c>
      <c r="AU257" s="19" t="s">
        <v>82</v>
      </c>
    </row>
    <row r="258" spans="1:51" s="13" customFormat="1" ht="12">
      <c r="A258" s="13"/>
      <c r="B258" s="235"/>
      <c r="C258" s="236"/>
      <c r="D258" s="228" t="s">
        <v>203</v>
      </c>
      <c r="E258" s="237" t="s">
        <v>19</v>
      </c>
      <c r="F258" s="238" t="s">
        <v>1445</v>
      </c>
      <c r="G258" s="236"/>
      <c r="H258" s="237" t="s">
        <v>19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203</v>
      </c>
      <c r="AU258" s="244" t="s">
        <v>82</v>
      </c>
      <c r="AV258" s="13" t="s">
        <v>80</v>
      </c>
      <c r="AW258" s="13" t="s">
        <v>34</v>
      </c>
      <c r="AX258" s="13" t="s">
        <v>72</v>
      </c>
      <c r="AY258" s="244" t="s">
        <v>190</v>
      </c>
    </row>
    <row r="259" spans="1:51" s="13" customFormat="1" ht="12">
      <c r="A259" s="13"/>
      <c r="B259" s="235"/>
      <c r="C259" s="236"/>
      <c r="D259" s="228" t="s">
        <v>203</v>
      </c>
      <c r="E259" s="237" t="s">
        <v>19</v>
      </c>
      <c r="F259" s="238" t="s">
        <v>1446</v>
      </c>
      <c r="G259" s="236"/>
      <c r="H259" s="237" t="s">
        <v>19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203</v>
      </c>
      <c r="AU259" s="244" t="s">
        <v>82</v>
      </c>
      <c r="AV259" s="13" t="s">
        <v>80</v>
      </c>
      <c r="AW259" s="13" t="s">
        <v>34</v>
      </c>
      <c r="AX259" s="13" t="s">
        <v>72</v>
      </c>
      <c r="AY259" s="244" t="s">
        <v>190</v>
      </c>
    </row>
    <row r="260" spans="1:51" s="14" customFormat="1" ht="12">
      <c r="A260" s="14"/>
      <c r="B260" s="245"/>
      <c r="C260" s="246"/>
      <c r="D260" s="228" t="s">
        <v>203</v>
      </c>
      <c r="E260" s="247" t="s">
        <v>19</v>
      </c>
      <c r="F260" s="248" t="s">
        <v>2278</v>
      </c>
      <c r="G260" s="246"/>
      <c r="H260" s="249">
        <v>2015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203</v>
      </c>
      <c r="AU260" s="255" t="s">
        <v>82</v>
      </c>
      <c r="AV260" s="14" t="s">
        <v>82</v>
      </c>
      <c r="AW260" s="14" t="s">
        <v>34</v>
      </c>
      <c r="AX260" s="14" t="s">
        <v>72</v>
      </c>
      <c r="AY260" s="255" t="s">
        <v>190</v>
      </c>
    </row>
    <row r="261" spans="1:51" s="15" customFormat="1" ht="12">
      <c r="A261" s="15"/>
      <c r="B261" s="256"/>
      <c r="C261" s="257"/>
      <c r="D261" s="228" t="s">
        <v>203</v>
      </c>
      <c r="E261" s="258" t="s">
        <v>19</v>
      </c>
      <c r="F261" s="259" t="s">
        <v>207</v>
      </c>
      <c r="G261" s="257"/>
      <c r="H261" s="260">
        <v>2015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203</v>
      </c>
      <c r="AU261" s="266" t="s">
        <v>82</v>
      </c>
      <c r="AV261" s="15" t="s">
        <v>208</v>
      </c>
      <c r="AW261" s="15" t="s">
        <v>34</v>
      </c>
      <c r="AX261" s="15" t="s">
        <v>80</v>
      </c>
      <c r="AY261" s="266" t="s">
        <v>190</v>
      </c>
    </row>
    <row r="262" spans="1:65" s="2" customFormat="1" ht="16.5" customHeight="1">
      <c r="A262" s="40"/>
      <c r="B262" s="41"/>
      <c r="C262" s="215" t="s">
        <v>468</v>
      </c>
      <c r="D262" s="215" t="s">
        <v>192</v>
      </c>
      <c r="E262" s="216" t="s">
        <v>1448</v>
      </c>
      <c r="F262" s="217" t="s">
        <v>1449</v>
      </c>
      <c r="G262" s="218" t="s">
        <v>222</v>
      </c>
      <c r="H262" s="219">
        <v>6.27</v>
      </c>
      <c r="I262" s="220"/>
      <c r="J262" s="221">
        <f>ROUND(I262*H262,2)</f>
        <v>0</v>
      </c>
      <c r="K262" s="217" t="s">
        <v>196</v>
      </c>
      <c r="L262" s="46"/>
      <c r="M262" s="222" t="s">
        <v>19</v>
      </c>
      <c r="N262" s="223" t="s">
        <v>43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208</v>
      </c>
      <c r="AT262" s="226" t="s">
        <v>192</v>
      </c>
      <c r="AU262" s="226" t="s">
        <v>82</v>
      </c>
      <c r="AY262" s="19" t="s">
        <v>190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80</v>
      </c>
      <c r="BK262" s="227">
        <f>ROUND(I262*H262,2)</f>
        <v>0</v>
      </c>
      <c r="BL262" s="19" t="s">
        <v>208</v>
      </c>
      <c r="BM262" s="226" t="s">
        <v>2359</v>
      </c>
    </row>
    <row r="263" spans="1:47" s="2" customFormat="1" ht="12">
      <c r="A263" s="40"/>
      <c r="B263" s="41"/>
      <c r="C263" s="42"/>
      <c r="D263" s="228" t="s">
        <v>199</v>
      </c>
      <c r="E263" s="42"/>
      <c r="F263" s="229" t="s">
        <v>1451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199</v>
      </c>
      <c r="AU263" s="19" t="s">
        <v>82</v>
      </c>
    </row>
    <row r="264" spans="1:47" s="2" customFormat="1" ht="12">
      <c r="A264" s="40"/>
      <c r="B264" s="41"/>
      <c r="C264" s="42"/>
      <c r="D264" s="233" t="s">
        <v>201</v>
      </c>
      <c r="E264" s="42"/>
      <c r="F264" s="234" t="s">
        <v>1452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201</v>
      </c>
      <c r="AU264" s="19" t="s">
        <v>82</v>
      </c>
    </row>
    <row r="265" spans="1:51" s="13" customFormat="1" ht="12">
      <c r="A265" s="13"/>
      <c r="B265" s="235"/>
      <c r="C265" s="236"/>
      <c r="D265" s="228" t="s">
        <v>203</v>
      </c>
      <c r="E265" s="237" t="s">
        <v>19</v>
      </c>
      <c r="F265" s="238" t="s">
        <v>1990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203</v>
      </c>
      <c r="AU265" s="244" t="s">
        <v>82</v>
      </c>
      <c r="AV265" s="13" t="s">
        <v>80</v>
      </c>
      <c r="AW265" s="13" t="s">
        <v>34</v>
      </c>
      <c r="AX265" s="13" t="s">
        <v>72</v>
      </c>
      <c r="AY265" s="244" t="s">
        <v>190</v>
      </c>
    </row>
    <row r="266" spans="1:51" s="13" customFormat="1" ht="12">
      <c r="A266" s="13"/>
      <c r="B266" s="235"/>
      <c r="C266" s="236"/>
      <c r="D266" s="228" t="s">
        <v>203</v>
      </c>
      <c r="E266" s="237" t="s">
        <v>19</v>
      </c>
      <c r="F266" s="238" t="s">
        <v>2074</v>
      </c>
      <c r="G266" s="236"/>
      <c r="H266" s="237" t="s">
        <v>19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203</v>
      </c>
      <c r="AU266" s="244" t="s">
        <v>82</v>
      </c>
      <c r="AV266" s="13" t="s">
        <v>80</v>
      </c>
      <c r="AW266" s="13" t="s">
        <v>34</v>
      </c>
      <c r="AX266" s="13" t="s">
        <v>72</v>
      </c>
      <c r="AY266" s="244" t="s">
        <v>190</v>
      </c>
    </row>
    <row r="267" spans="1:51" s="13" customFormat="1" ht="12">
      <c r="A267" s="13"/>
      <c r="B267" s="235"/>
      <c r="C267" s="236"/>
      <c r="D267" s="228" t="s">
        <v>203</v>
      </c>
      <c r="E267" s="237" t="s">
        <v>19</v>
      </c>
      <c r="F267" s="238" t="s">
        <v>1453</v>
      </c>
      <c r="G267" s="236"/>
      <c r="H267" s="237" t="s">
        <v>19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203</v>
      </c>
      <c r="AU267" s="244" t="s">
        <v>82</v>
      </c>
      <c r="AV267" s="13" t="s">
        <v>80</v>
      </c>
      <c r="AW267" s="13" t="s">
        <v>34</v>
      </c>
      <c r="AX267" s="13" t="s">
        <v>72</v>
      </c>
      <c r="AY267" s="244" t="s">
        <v>190</v>
      </c>
    </row>
    <row r="268" spans="1:51" s="14" customFormat="1" ht="12">
      <c r="A268" s="14"/>
      <c r="B268" s="245"/>
      <c r="C268" s="246"/>
      <c r="D268" s="228" t="s">
        <v>203</v>
      </c>
      <c r="E268" s="247" t="s">
        <v>19</v>
      </c>
      <c r="F268" s="248" t="s">
        <v>2280</v>
      </c>
      <c r="G268" s="246"/>
      <c r="H268" s="249">
        <v>3.36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203</v>
      </c>
      <c r="AU268" s="255" t="s">
        <v>82</v>
      </c>
      <c r="AV268" s="14" t="s">
        <v>82</v>
      </c>
      <c r="AW268" s="14" t="s">
        <v>34</v>
      </c>
      <c r="AX268" s="14" t="s">
        <v>72</v>
      </c>
      <c r="AY268" s="255" t="s">
        <v>190</v>
      </c>
    </row>
    <row r="269" spans="1:51" s="13" customFormat="1" ht="12">
      <c r="A269" s="13"/>
      <c r="B269" s="235"/>
      <c r="C269" s="236"/>
      <c r="D269" s="228" t="s">
        <v>203</v>
      </c>
      <c r="E269" s="237" t="s">
        <v>19</v>
      </c>
      <c r="F269" s="238" t="s">
        <v>2076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203</v>
      </c>
      <c r="AU269" s="244" t="s">
        <v>82</v>
      </c>
      <c r="AV269" s="13" t="s">
        <v>80</v>
      </c>
      <c r="AW269" s="13" t="s">
        <v>34</v>
      </c>
      <c r="AX269" s="13" t="s">
        <v>72</v>
      </c>
      <c r="AY269" s="244" t="s">
        <v>190</v>
      </c>
    </row>
    <row r="270" spans="1:51" s="14" customFormat="1" ht="12">
      <c r="A270" s="14"/>
      <c r="B270" s="245"/>
      <c r="C270" s="246"/>
      <c r="D270" s="228" t="s">
        <v>203</v>
      </c>
      <c r="E270" s="247" t="s">
        <v>19</v>
      </c>
      <c r="F270" s="248" t="s">
        <v>2281</v>
      </c>
      <c r="G270" s="246"/>
      <c r="H270" s="249">
        <v>2.91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203</v>
      </c>
      <c r="AU270" s="255" t="s">
        <v>82</v>
      </c>
      <c r="AV270" s="14" t="s">
        <v>82</v>
      </c>
      <c r="AW270" s="14" t="s">
        <v>34</v>
      </c>
      <c r="AX270" s="14" t="s">
        <v>72</v>
      </c>
      <c r="AY270" s="255" t="s">
        <v>190</v>
      </c>
    </row>
    <row r="271" spans="1:51" s="15" customFormat="1" ht="12">
      <c r="A271" s="15"/>
      <c r="B271" s="256"/>
      <c r="C271" s="257"/>
      <c r="D271" s="228" t="s">
        <v>203</v>
      </c>
      <c r="E271" s="258" t="s">
        <v>19</v>
      </c>
      <c r="F271" s="259" t="s">
        <v>207</v>
      </c>
      <c r="G271" s="257"/>
      <c r="H271" s="260">
        <v>6.27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203</v>
      </c>
      <c r="AU271" s="266" t="s">
        <v>82</v>
      </c>
      <c r="AV271" s="15" t="s">
        <v>208</v>
      </c>
      <c r="AW271" s="15" t="s">
        <v>34</v>
      </c>
      <c r="AX271" s="15" t="s">
        <v>80</v>
      </c>
      <c r="AY271" s="266" t="s">
        <v>190</v>
      </c>
    </row>
    <row r="272" spans="1:65" s="2" customFormat="1" ht="21.75" customHeight="1">
      <c r="A272" s="40"/>
      <c r="B272" s="41"/>
      <c r="C272" s="215" t="s">
        <v>476</v>
      </c>
      <c r="D272" s="215" t="s">
        <v>192</v>
      </c>
      <c r="E272" s="216" t="s">
        <v>1455</v>
      </c>
      <c r="F272" s="217" t="s">
        <v>1456</v>
      </c>
      <c r="G272" s="218" t="s">
        <v>222</v>
      </c>
      <c r="H272" s="219">
        <v>6.27</v>
      </c>
      <c r="I272" s="220"/>
      <c r="J272" s="221">
        <f>ROUND(I272*H272,2)</f>
        <v>0</v>
      </c>
      <c r="K272" s="217" t="s">
        <v>196</v>
      </c>
      <c r="L272" s="46"/>
      <c r="M272" s="222" t="s">
        <v>19</v>
      </c>
      <c r="N272" s="223" t="s">
        <v>43</v>
      </c>
      <c r="O272" s="86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208</v>
      </c>
      <c r="AT272" s="226" t="s">
        <v>192</v>
      </c>
      <c r="AU272" s="226" t="s">
        <v>82</v>
      </c>
      <c r="AY272" s="19" t="s">
        <v>190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80</v>
      </c>
      <c r="BK272" s="227">
        <f>ROUND(I272*H272,2)</f>
        <v>0</v>
      </c>
      <c r="BL272" s="19" t="s">
        <v>208</v>
      </c>
      <c r="BM272" s="226" t="s">
        <v>2360</v>
      </c>
    </row>
    <row r="273" spans="1:47" s="2" customFormat="1" ht="12">
      <c r="A273" s="40"/>
      <c r="B273" s="41"/>
      <c r="C273" s="42"/>
      <c r="D273" s="228" t="s">
        <v>199</v>
      </c>
      <c r="E273" s="42"/>
      <c r="F273" s="229" t="s">
        <v>1458</v>
      </c>
      <c r="G273" s="42"/>
      <c r="H273" s="42"/>
      <c r="I273" s="230"/>
      <c r="J273" s="42"/>
      <c r="K273" s="42"/>
      <c r="L273" s="46"/>
      <c r="M273" s="231"/>
      <c r="N273" s="23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199</v>
      </c>
      <c r="AU273" s="19" t="s">
        <v>82</v>
      </c>
    </row>
    <row r="274" spans="1:47" s="2" customFormat="1" ht="12">
      <c r="A274" s="40"/>
      <c r="B274" s="41"/>
      <c r="C274" s="42"/>
      <c r="D274" s="233" t="s">
        <v>201</v>
      </c>
      <c r="E274" s="42"/>
      <c r="F274" s="234" t="s">
        <v>1459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201</v>
      </c>
      <c r="AU274" s="19" t="s">
        <v>82</v>
      </c>
    </row>
    <row r="275" spans="1:51" s="13" customFormat="1" ht="12">
      <c r="A275" s="13"/>
      <c r="B275" s="235"/>
      <c r="C275" s="236"/>
      <c r="D275" s="228" t="s">
        <v>203</v>
      </c>
      <c r="E275" s="237" t="s">
        <v>19</v>
      </c>
      <c r="F275" s="238" t="s">
        <v>2079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203</v>
      </c>
      <c r="AU275" s="244" t="s">
        <v>82</v>
      </c>
      <c r="AV275" s="13" t="s">
        <v>80</v>
      </c>
      <c r="AW275" s="13" t="s">
        <v>34</v>
      </c>
      <c r="AX275" s="13" t="s">
        <v>72</v>
      </c>
      <c r="AY275" s="244" t="s">
        <v>190</v>
      </c>
    </row>
    <row r="276" spans="1:51" s="14" customFormat="1" ht="12">
      <c r="A276" s="14"/>
      <c r="B276" s="245"/>
      <c r="C276" s="246"/>
      <c r="D276" s="228" t="s">
        <v>203</v>
      </c>
      <c r="E276" s="247" t="s">
        <v>19</v>
      </c>
      <c r="F276" s="248" t="s">
        <v>2283</v>
      </c>
      <c r="G276" s="246"/>
      <c r="H276" s="249">
        <v>6.27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203</v>
      </c>
      <c r="AU276" s="255" t="s">
        <v>82</v>
      </c>
      <c r="AV276" s="14" t="s">
        <v>82</v>
      </c>
      <c r="AW276" s="14" t="s">
        <v>34</v>
      </c>
      <c r="AX276" s="14" t="s">
        <v>72</v>
      </c>
      <c r="AY276" s="255" t="s">
        <v>190</v>
      </c>
    </row>
    <row r="277" spans="1:51" s="15" customFormat="1" ht="12">
      <c r="A277" s="15"/>
      <c r="B277" s="256"/>
      <c r="C277" s="257"/>
      <c r="D277" s="228" t="s">
        <v>203</v>
      </c>
      <c r="E277" s="258" t="s">
        <v>19</v>
      </c>
      <c r="F277" s="259" t="s">
        <v>207</v>
      </c>
      <c r="G277" s="257"/>
      <c r="H277" s="260">
        <v>6.27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203</v>
      </c>
      <c r="AU277" s="266" t="s">
        <v>82</v>
      </c>
      <c r="AV277" s="15" t="s">
        <v>208</v>
      </c>
      <c r="AW277" s="15" t="s">
        <v>34</v>
      </c>
      <c r="AX277" s="15" t="s">
        <v>80</v>
      </c>
      <c r="AY277" s="266" t="s">
        <v>190</v>
      </c>
    </row>
    <row r="278" spans="1:65" s="2" customFormat="1" ht="16.5" customHeight="1">
      <c r="A278" s="40"/>
      <c r="B278" s="41"/>
      <c r="C278" s="268" t="s">
        <v>483</v>
      </c>
      <c r="D278" s="268" t="s">
        <v>411</v>
      </c>
      <c r="E278" s="269" t="s">
        <v>1462</v>
      </c>
      <c r="F278" s="270" t="s">
        <v>1463</v>
      </c>
      <c r="G278" s="271" t="s">
        <v>222</v>
      </c>
      <c r="H278" s="272">
        <v>6.27</v>
      </c>
      <c r="I278" s="273"/>
      <c r="J278" s="274">
        <f>ROUND(I278*H278,2)</f>
        <v>0</v>
      </c>
      <c r="K278" s="270" t="s">
        <v>196</v>
      </c>
      <c r="L278" s="275"/>
      <c r="M278" s="276" t="s">
        <v>19</v>
      </c>
      <c r="N278" s="277" t="s">
        <v>43</v>
      </c>
      <c r="O278" s="86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274</v>
      </c>
      <c r="AT278" s="226" t="s">
        <v>411</v>
      </c>
      <c r="AU278" s="226" t="s">
        <v>82</v>
      </c>
      <c r="AY278" s="19" t="s">
        <v>190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80</v>
      </c>
      <c r="BK278" s="227">
        <f>ROUND(I278*H278,2)</f>
        <v>0</v>
      </c>
      <c r="BL278" s="19" t="s">
        <v>208</v>
      </c>
      <c r="BM278" s="226" t="s">
        <v>2361</v>
      </c>
    </row>
    <row r="279" spans="1:47" s="2" customFormat="1" ht="12">
      <c r="A279" s="40"/>
      <c r="B279" s="41"/>
      <c r="C279" s="42"/>
      <c r="D279" s="228" t="s">
        <v>199</v>
      </c>
      <c r="E279" s="42"/>
      <c r="F279" s="229" t="s">
        <v>1463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199</v>
      </c>
      <c r="AU279" s="19" t="s">
        <v>82</v>
      </c>
    </row>
    <row r="280" spans="1:51" s="13" customFormat="1" ht="12">
      <c r="A280" s="13"/>
      <c r="B280" s="235"/>
      <c r="C280" s="236"/>
      <c r="D280" s="228" t="s">
        <v>203</v>
      </c>
      <c r="E280" s="237" t="s">
        <v>19</v>
      </c>
      <c r="F280" s="238" t="s">
        <v>1465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203</v>
      </c>
      <c r="AU280" s="244" t="s">
        <v>82</v>
      </c>
      <c r="AV280" s="13" t="s">
        <v>80</v>
      </c>
      <c r="AW280" s="13" t="s">
        <v>34</v>
      </c>
      <c r="AX280" s="13" t="s">
        <v>72</v>
      </c>
      <c r="AY280" s="244" t="s">
        <v>190</v>
      </c>
    </row>
    <row r="281" spans="1:51" s="14" customFormat="1" ht="12">
      <c r="A281" s="14"/>
      <c r="B281" s="245"/>
      <c r="C281" s="246"/>
      <c r="D281" s="228" t="s">
        <v>203</v>
      </c>
      <c r="E281" s="247" t="s">
        <v>19</v>
      </c>
      <c r="F281" s="248" t="s">
        <v>2283</v>
      </c>
      <c r="G281" s="246"/>
      <c r="H281" s="249">
        <v>6.27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203</v>
      </c>
      <c r="AU281" s="255" t="s">
        <v>82</v>
      </c>
      <c r="AV281" s="14" t="s">
        <v>82</v>
      </c>
      <c r="AW281" s="14" t="s">
        <v>34</v>
      </c>
      <c r="AX281" s="14" t="s">
        <v>72</v>
      </c>
      <c r="AY281" s="255" t="s">
        <v>190</v>
      </c>
    </row>
    <row r="282" spans="1:51" s="15" customFormat="1" ht="12">
      <c r="A282" s="15"/>
      <c r="B282" s="256"/>
      <c r="C282" s="257"/>
      <c r="D282" s="228" t="s">
        <v>203</v>
      </c>
      <c r="E282" s="258" t="s">
        <v>19</v>
      </c>
      <c r="F282" s="259" t="s">
        <v>207</v>
      </c>
      <c r="G282" s="257"/>
      <c r="H282" s="260">
        <v>6.27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203</v>
      </c>
      <c r="AU282" s="266" t="s">
        <v>82</v>
      </c>
      <c r="AV282" s="15" t="s">
        <v>208</v>
      </c>
      <c r="AW282" s="15" t="s">
        <v>34</v>
      </c>
      <c r="AX282" s="15" t="s">
        <v>80</v>
      </c>
      <c r="AY282" s="266" t="s">
        <v>190</v>
      </c>
    </row>
    <row r="283" spans="1:63" s="12" customFormat="1" ht="22.8" customHeight="1">
      <c r="A283" s="12"/>
      <c r="B283" s="199"/>
      <c r="C283" s="200"/>
      <c r="D283" s="201" t="s">
        <v>71</v>
      </c>
      <c r="E283" s="213" t="s">
        <v>94</v>
      </c>
      <c r="F283" s="213" t="s">
        <v>529</v>
      </c>
      <c r="G283" s="200"/>
      <c r="H283" s="200"/>
      <c r="I283" s="203"/>
      <c r="J283" s="214">
        <f>BK283</f>
        <v>0</v>
      </c>
      <c r="K283" s="200"/>
      <c r="L283" s="205"/>
      <c r="M283" s="206"/>
      <c r="N283" s="207"/>
      <c r="O283" s="207"/>
      <c r="P283" s="208">
        <f>SUM(P284:P290)</f>
        <v>0</v>
      </c>
      <c r="Q283" s="207"/>
      <c r="R283" s="208">
        <f>SUM(R284:R290)</f>
        <v>0.18180000000000002</v>
      </c>
      <c r="S283" s="207"/>
      <c r="T283" s="209">
        <f>SUM(T284:T290)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0" t="s">
        <v>80</v>
      </c>
      <c r="AT283" s="211" t="s">
        <v>71</v>
      </c>
      <c r="AU283" s="211" t="s">
        <v>80</v>
      </c>
      <c r="AY283" s="210" t="s">
        <v>190</v>
      </c>
      <c r="BK283" s="212">
        <f>SUM(BK284:BK290)</f>
        <v>0</v>
      </c>
    </row>
    <row r="284" spans="1:65" s="2" customFormat="1" ht="24.15" customHeight="1">
      <c r="A284" s="40"/>
      <c r="B284" s="41"/>
      <c r="C284" s="215" t="s">
        <v>493</v>
      </c>
      <c r="D284" s="215" t="s">
        <v>192</v>
      </c>
      <c r="E284" s="216" t="s">
        <v>2082</v>
      </c>
      <c r="F284" s="217" t="s">
        <v>2083</v>
      </c>
      <c r="G284" s="218" t="s">
        <v>710</v>
      </c>
      <c r="H284" s="219">
        <v>180</v>
      </c>
      <c r="I284" s="220"/>
      <c r="J284" s="221">
        <f>ROUND(I284*H284,2)</f>
        <v>0</v>
      </c>
      <c r="K284" s="217" t="s">
        <v>196</v>
      </c>
      <c r="L284" s="46"/>
      <c r="M284" s="222" t="s">
        <v>19</v>
      </c>
      <c r="N284" s="223" t="s">
        <v>43</v>
      </c>
      <c r="O284" s="86"/>
      <c r="P284" s="224">
        <f>O284*H284</f>
        <v>0</v>
      </c>
      <c r="Q284" s="224">
        <v>0.00101</v>
      </c>
      <c r="R284" s="224">
        <f>Q284*H284</f>
        <v>0.18180000000000002</v>
      </c>
      <c r="S284" s="224">
        <v>0</v>
      </c>
      <c r="T284" s="22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6" t="s">
        <v>208</v>
      </c>
      <c r="AT284" s="226" t="s">
        <v>192</v>
      </c>
      <c r="AU284" s="226" t="s">
        <v>82</v>
      </c>
      <c r="AY284" s="19" t="s">
        <v>190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80</v>
      </c>
      <c r="BK284" s="227">
        <f>ROUND(I284*H284,2)</f>
        <v>0</v>
      </c>
      <c r="BL284" s="19" t="s">
        <v>208</v>
      </c>
      <c r="BM284" s="226" t="s">
        <v>2362</v>
      </c>
    </row>
    <row r="285" spans="1:47" s="2" customFormat="1" ht="12">
      <c r="A285" s="40"/>
      <c r="B285" s="41"/>
      <c r="C285" s="42"/>
      <c r="D285" s="228" t="s">
        <v>199</v>
      </c>
      <c r="E285" s="42"/>
      <c r="F285" s="229" t="s">
        <v>2085</v>
      </c>
      <c r="G285" s="42"/>
      <c r="H285" s="42"/>
      <c r="I285" s="230"/>
      <c r="J285" s="42"/>
      <c r="K285" s="42"/>
      <c r="L285" s="46"/>
      <c r="M285" s="231"/>
      <c r="N285" s="23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199</v>
      </c>
      <c r="AU285" s="19" t="s">
        <v>82</v>
      </c>
    </row>
    <row r="286" spans="1:47" s="2" customFormat="1" ht="12">
      <c r="A286" s="40"/>
      <c r="B286" s="41"/>
      <c r="C286" s="42"/>
      <c r="D286" s="233" t="s">
        <v>201</v>
      </c>
      <c r="E286" s="42"/>
      <c r="F286" s="234" t="s">
        <v>2086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201</v>
      </c>
      <c r="AU286" s="19" t="s">
        <v>82</v>
      </c>
    </row>
    <row r="287" spans="1:47" s="2" customFormat="1" ht="12">
      <c r="A287" s="40"/>
      <c r="B287" s="41"/>
      <c r="C287" s="42"/>
      <c r="D287" s="228" t="s">
        <v>224</v>
      </c>
      <c r="E287" s="42"/>
      <c r="F287" s="267" t="s">
        <v>2087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224</v>
      </c>
      <c r="AU287" s="19" t="s">
        <v>82</v>
      </c>
    </row>
    <row r="288" spans="1:51" s="13" customFormat="1" ht="12">
      <c r="A288" s="13"/>
      <c r="B288" s="235"/>
      <c r="C288" s="236"/>
      <c r="D288" s="228" t="s">
        <v>203</v>
      </c>
      <c r="E288" s="237" t="s">
        <v>19</v>
      </c>
      <c r="F288" s="238" t="s">
        <v>2088</v>
      </c>
      <c r="G288" s="236"/>
      <c r="H288" s="237" t="s">
        <v>19</v>
      </c>
      <c r="I288" s="239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203</v>
      </c>
      <c r="AU288" s="244" t="s">
        <v>82</v>
      </c>
      <c r="AV288" s="13" t="s">
        <v>80</v>
      </c>
      <c r="AW288" s="13" t="s">
        <v>34</v>
      </c>
      <c r="AX288" s="13" t="s">
        <v>72</v>
      </c>
      <c r="AY288" s="244" t="s">
        <v>190</v>
      </c>
    </row>
    <row r="289" spans="1:51" s="14" customFormat="1" ht="12">
      <c r="A289" s="14"/>
      <c r="B289" s="245"/>
      <c r="C289" s="246"/>
      <c r="D289" s="228" t="s">
        <v>203</v>
      </c>
      <c r="E289" s="247" t="s">
        <v>19</v>
      </c>
      <c r="F289" s="248" t="s">
        <v>2363</v>
      </c>
      <c r="G289" s="246"/>
      <c r="H289" s="249">
        <v>180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203</v>
      </c>
      <c r="AU289" s="255" t="s">
        <v>82</v>
      </c>
      <c r="AV289" s="14" t="s">
        <v>82</v>
      </c>
      <c r="AW289" s="14" t="s">
        <v>34</v>
      </c>
      <c r="AX289" s="14" t="s">
        <v>72</v>
      </c>
      <c r="AY289" s="255" t="s">
        <v>190</v>
      </c>
    </row>
    <row r="290" spans="1:51" s="15" customFormat="1" ht="12">
      <c r="A290" s="15"/>
      <c r="B290" s="256"/>
      <c r="C290" s="257"/>
      <c r="D290" s="228" t="s">
        <v>203</v>
      </c>
      <c r="E290" s="258" t="s">
        <v>19</v>
      </c>
      <c r="F290" s="259" t="s">
        <v>207</v>
      </c>
      <c r="G290" s="257"/>
      <c r="H290" s="260">
        <v>180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6" t="s">
        <v>203</v>
      </c>
      <c r="AU290" s="266" t="s">
        <v>82</v>
      </c>
      <c r="AV290" s="15" t="s">
        <v>208</v>
      </c>
      <c r="AW290" s="15" t="s">
        <v>34</v>
      </c>
      <c r="AX290" s="15" t="s">
        <v>80</v>
      </c>
      <c r="AY290" s="266" t="s">
        <v>190</v>
      </c>
    </row>
    <row r="291" spans="1:63" s="12" customFormat="1" ht="22.8" customHeight="1">
      <c r="A291" s="12"/>
      <c r="B291" s="199"/>
      <c r="C291" s="200"/>
      <c r="D291" s="201" t="s">
        <v>71</v>
      </c>
      <c r="E291" s="213" t="s">
        <v>281</v>
      </c>
      <c r="F291" s="213" t="s">
        <v>1466</v>
      </c>
      <c r="G291" s="200"/>
      <c r="H291" s="200"/>
      <c r="I291" s="203"/>
      <c r="J291" s="214">
        <f>BK291</f>
        <v>0</v>
      </c>
      <c r="K291" s="200"/>
      <c r="L291" s="205"/>
      <c r="M291" s="206"/>
      <c r="N291" s="207"/>
      <c r="O291" s="207"/>
      <c r="P291" s="208">
        <f>P292</f>
        <v>0</v>
      </c>
      <c r="Q291" s="207"/>
      <c r="R291" s="208">
        <f>R292</f>
        <v>0</v>
      </c>
      <c r="S291" s="207"/>
      <c r="T291" s="209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0" t="s">
        <v>80</v>
      </c>
      <c r="AT291" s="211" t="s">
        <v>71</v>
      </c>
      <c r="AU291" s="211" t="s">
        <v>80</v>
      </c>
      <c r="AY291" s="210" t="s">
        <v>190</v>
      </c>
      <c r="BK291" s="212">
        <f>BK292</f>
        <v>0</v>
      </c>
    </row>
    <row r="292" spans="1:63" s="12" customFormat="1" ht="20.85" customHeight="1">
      <c r="A292" s="12"/>
      <c r="B292" s="199"/>
      <c r="C292" s="200"/>
      <c r="D292" s="201" t="s">
        <v>71</v>
      </c>
      <c r="E292" s="213" t="s">
        <v>1467</v>
      </c>
      <c r="F292" s="213" t="s">
        <v>1468</v>
      </c>
      <c r="G292" s="200"/>
      <c r="H292" s="200"/>
      <c r="I292" s="203"/>
      <c r="J292" s="214">
        <f>BK292</f>
        <v>0</v>
      </c>
      <c r="K292" s="200"/>
      <c r="L292" s="205"/>
      <c r="M292" s="206"/>
      <c r="N292" s="207"/>
      <c r="O292" s="207"/>
      <c r="P292" s="208">
        <f>SUM(P293:P295)</f>
        <v>0</v>
      </c>
      <c r="Q292" s="207"/>
      <c r="R292" s="208">
        <f>SUM(R293:R295)</f>
        <v>0</v>
      </c>
      <c r="S292" s="207"/>
      <c r="T292" s="209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0" t="s">
        <v>80</v>
      </c>
      <c r="AT292" s="211" t="s">
        <v>71</v>
      </c>
      <c r="AU292" s="211" t="s">
        <v>82</v>
      </c>
      <c r="AY292" s="210" t="s">
        <v>190</v>
      </c>
      <c r="BK292" s="212">
        <f>SUM(BK293:BK295)</f>
        <v>0</v>
      </c>
    </row>
    <row r="293" spans="1:65" s="2" customFormat="1" ht="24.15" customHeight="1">
      <c r="A293" s="40"/>
      <c r="B293" s="41"/>
      <c r="C293" s="215" t="s">
        <v>504</v>
      </c>
      <c r="D293" s="215" t="s">
        <v>192</v>
      </c>
      <c r="E293" s="216" t="s">
        <v>1469</v>
      </c>
      <c r="F293" s="217" t="s">
        <v>1470</v>
      </c>
      <c r="G293" s="218" t="s">
        <v>380</v>
      </c>
      <c r="H293" s="219">
        <v>9.042</v>
      </c>
      <c r="I293" s="220"/>
      <c r="J293" s="221">
        <f>ROUND(I293*H293,2)</f>
        <v>0</v>
      </c>
      <c r="K293" s="217" t="s">
        <v>196</v>
      </c>
      <c r="L293" s="46"/>
      <c r="M293" s="222" t="s">
        <v>19</v>
      </c>
      <c r="N293" s="223" t="s">
        <v>43</v>
      </c>
      <c r="O293" s="86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208</v>
      </c>
      <c r="AT293" s="226" t="s">
        <v>192</v>
      </c>
      <c r="AU293" s="226" t="s">
        <v>94</v>
      </c>
      <c r="AY293" s="19" t="s">
        <v>190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80</v>
      </c>
      <c r="BK293" s="227">
        <f>ROUND(I293*H293,2)</f>
        <v>0</v>
      </c>
      <c r="BL293" s="19" t="s">
        <v>208</v>
      </c>
      <c r="BM293" s="226" t="s">
        <v>2364</v>
      </c>
    </row>
    <row r="294" spans="1:47" s="2" customFormat="1" ht="12">
      <c r="A294" s="40"/>
      <c r="B294" s="41"/>
      <c r="C294" s="42"/>
      <c r="D294" s="228" t="s">
        <v>199</v>
      </c>
      <c r="E294" s="42"/>
      <c r="F294" s="229" t="s">
        <v>1472</v>
      </c>
      <c r="G294" s="42"/>
      <c r="H294" s="42"/>
      <c r="I294" s="230"/>
      <c r="J294" s="42"/>
      <c r="K294" s="42"/>
      <c r="L294" s="46"/>
      <c r="M294" s="231"/>
      <c r="N294" s="232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199</v>
      </c>
      <c r="AU294" s="19" t="s">
        <v>94</v>
      </c>
    </row>
    <row r="295" spans="1:47" s="2" customFormat="1" ht="12">
      <c r="A295" s="40"/>
      <c r="B295" s="41"/>
      <c r="C295" s="42"/>
      <c r="D295" s="233" t="s">
        <v>201</v>
      </c>
      <c r="E295" s="42"/>
      <c r="F295" s="234" t="s">
        <v>1473</v>
      </c>
      <c r="G295" s="42"/>
      <c r="H295" s="42"/>
      <c r="I295" s="230"/>
      <c r="J295" s="42"/>
      <c r="K295" s="42"/>
      <c r="L295" s="46"/>
      <c r="M295" s="231"/>
      <c r="N295" s="232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201</v>
      </c>
      <c r="AU295" s="19" t="s">
        <v>94</v>
      </c>
    </row>
    <row r="296" spans="1:63" s="12" customFormat="1" ht="25.9" customHeight="1">
      <c r="A296" s="12"/>
      <c r="B296" s="199"/>
      <c r="C296" s="200"/>
      <c r="D296" s="201" t="s">
        <v>71</v>
      </c>
      <c r="E296" s="202" t="s">
        <v>898</v>
      </c>
      <c r="F296" s="202" t="s">
        <v>1474</v>
      </c>
      <c r="G296" s="200"/>
      <c r="H296" s="200"/>
      <c r="I296" s="203"/>
      <c r="J296" s="204">
        <f>BK296</f>
        <v>0</v>
      </c>
      <c r="K296" s="200"/>
      <c r="L296" s="205"/>
      <c r="M296" s="206"/>
      <c r="N296" s="207"/>
      <c r="O296" s="207"/>
      <c r="P296" s="208">
        <f>P297</f>
        <v>0</v>
      </c>
      <c r="Q296" s="207"/>
      <c r="R296" s="208">
        <f>R297</f>
        <v>0.5908</v>
      </c>
      <c r="S296" s="207"/>
      <c r="T296" s="209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82</v>
      </c>
      <c r="AT296" s="211" t="s">
        <v>71</v>
      </c>
      <c r="AU296" s="211" t="s">
        <v>72</v>
      </c>
      <c r="AY296" s="210" t="s">
        <v>190</v>
      </c>
      <c r="BK296" s="212">
        <f>BK297</f>
        <v>0</v>
      </c>
    </row>
    <row r="297" spans="1:63" s="12" customFormat="1" ht="22.8" customHeight="1">
      <c r="A297" s="12"/>
      <c r="B297" s="199"/>
      <c r="C297" s="200"/>
      <c r="D297" s="201" t="s">
        <v>71</v>
      </c>
      <c r="E297" s="213" t="s">
        <v>1475</v>
      </c>
      <c r="F297" s="213" t="s">
        <v>1476</v>
      </c>
      <c r="G297" s="200"/>
      <c r="H297" s="200"/>
      <c r="I297" s="203"/>
      <c r="J297" s="214">
        <f>BK297</f>
        <v>0</v>
      </c>
      <c r="K297" s="200"/>
      <c r="L297" s="205"/>
      <c r="M297" s="206"/>
      <c r="N297" s="207"/>
      <c r="O297" s="207"/>
      <c r="P297" s="208">
        <f>SUM(P298:P312)</f>
        <v>0</v>
      </c>
      <c r="Q297" s="207"/>
      <c r="R297" s="208">
        <f>SUM(R298:R312)</f>
        <v>0.5908</v>
      </c>
      <c r="S297" s="207"/>
      <c r="T297" s="209">
        <f>SUM(T298:T312)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0" t="s">
        <v>82</v>
      </c>
      <c r="AT297" s="211" t="s">
        <v>71</v>
      </c>
      <c r="AU297" s="211" t="s">
        <v>80</v>
      </c>
      <c r="AY297" s="210" t="s">
        <v>190</v>
      </c>
      <c r="BK297" s="212">
        <f>SUM(BK298:BK312)</f>
        <v>0</v>
      </c>
    </row>
    <row r="298" spans="1:65" s="2" customFormat="1" ht="24.15" customHeight="1">
      <c r="A298" s="40"/>
      <c r="B298" s="41"/>
      <c r="C298" s="215" t="s">
        <v>512</v>
      </c>
      <c r="D298" s="215" t="s">
        <v>192</v>
      </c>
      <c r="E298" s="216" t="s">
        <v>1477</v>
      </c>
      <c r="F298" s="217" t="s">
        <v>1478</v>
      </c>
      <c r="G298" s="218" t="s">
        <v>710</v>
      </c>
      <c r="H298" s="219">
        <v>168</v>
      </c>
      <c r="I298" s="220"/>
      <c r="J298" s="221">
        <f>ROUND(I298*H298,2)</f>
        <v>0</v>
      </c>
      <c r="K298" s="217" t="s">
        <v>196</v>
      </c>
      <c r="L298" s="46"/>
      <c r="M298" s="222" t="s">
        <v>19</v>
      </c>
      <c r="N298" s="223" t="s">
        <v>43</v>
      </c>
      <c r="O298" s="86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197</v>
      </c>
      <c r="AT298" s="226" t="s">
        <v>192</v>
      </c>
      <c r="AU298" s="226" t="s">
        <v>82</v>
      </c>
      <c r="AY298" s="19" t="s">
        <v>190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80</v>
      </c>
      <c r="BK298" s="227">
        <f>ROUND(I298*H298,2)</f>
        <v>0</v>
      </c>
      <c r="BL298" s="19" t="s">
        <v>197</v>
      </c>
      <c r="BM298" s="226" t="s">
        <v>2365</v>
      </c>
    </row>
    <row r="299" spans="1:47" s="2" customFormat="1" ht="12">
      <c r="A299" s="40"/>
      <c r="B299" s="41"/>
      <c r="C299" s="42"/>
      <c r="D299" s="228" t="s">
        <v>199</v>
      </c>
      <c r="E299" s="42"/>
      <c r="F299" s="229" t="s">
        <v>1480</v>
      </c>
      <c r="G299" s="42"/>
      <c r="H299" s="42"/>
      <c r="I299" s="230"/>
      <c r="J299" s="42"/>
      <c r="K299" s="42"/>
      <c r="L299" s="46"/>
      <c r="M299" s="231"/>
      <c r="N299" s="23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199</v>
      </c>
      <c r="AU299" s="19" t="s">
        <v>82</v>
      </c>
    </row>
    <row r="300" spans="1:47" s="2" customFormat="1" ht="12">
      <c r="A300" s="40"/>
      <c r="B300" s="41"/>
      <c r="C300" s="42"/>
      <c r="D300" s="233" t="s">
        <v>201</v>
      </c>
      <c r="E300" s="42"/>
      <c r="F300" s="234" t="s">
        <v>1481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201</v>
      </c>
      <c r="AU300" s="19" t="s">
        <v>82</v>
      </c>
    </row>
    <row r="301" spans="1:51" s="13" customFormat="1" ht="12">
      <c r="A301" s="13"/>
      <c r="B301" s="235"/>
      <c r="C301" s="236"/>
      <c r="D301" s="228" t="s">
        <v>203</v>
      </c>
      <c r="E301" s="237" t="s">
        <v>19</v>
      </c>
      <c r="F301" s="238" t="s">
        <v>1990</v>
      </c>
      <c r="G301" s="236"/>
      <c r="H301" s="237" t="s">
        <v>19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203</v>
      </c>
      <c r="AU301" s="244" t="s">
        <v>82</v>
      </c>
      <c r="AV301" s="13" t="s">
        <v>80</v>
      </c>
      <c r="AW301" s="13" t="s">
        <v>34</v>
      </c>
      <c r="AX301" s="13" t="s">
        <v>72</v>
      </c>
      <c r="AY301" s="244" t="s">
        <v>190</v>
      </c>
    </row>
    <row r="302" spans="1:51" s="13" customFormat="1" ht="12">
      <c r="A302" s="13"/>
      <c r="B302" s="235"/>
      <c r="C302" s="236"/>
      <c r="D302" s="228" t="s">
        <v>203</v>
      </c>
      <c r="E302" s="237" t="s">
        <v>19</v>
      </c>
      <c r="F302" s="238" t="s">
        <v>1482</v>
      </c>
      <c r="G302" s="236"/>
      <c r="H302" s="237" t="s">
        <v>19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203</v>
      </c>
      <c r="AU302" s="244" t="s">
        <v>82</v>
      </c>
      <c r="AV302" s="13" t="s">
        <v>80</v>
      </c>
      <c r="AW302" s="13" t="s">
        <v>34</v>
      </c>
      <c r="AX302" s="13" t="s">
        <v>72</v>
      </c>
      <c r="AY302" s="244" t="s">
        <v>190</v>
      </c>
    </row>
    <row r="303" spans="1:51" s="14" customFormat="1" ht="12">
      <c r="A303" s="14"/>
      <c r="B303" s="245"/>
      <c r="C303" s="246"/>
      <c r="D303" s="228" t="s">
        <v>203</v>
      </c>
      <c r="E303" s="247" t="s">
        <v>19</v>
      </c>
      <c r="F303" s="248" t="s">
        <v>2289</v>
      </c>
      <c r="G303" s="246"/>
      <c r="H303" s="249">
        <v>168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203</v>
      </c>
      <c r="AU303" s="255" t="s">
        <v>82</v>
      </c>
      <c r="AV303" s="14" t="s">
        <v>82</v>
      </c>
      <c r="AW303" s="14" t="s">
        <v>34</v>
      </c>
      <c r="AX303" s="14" t="s">
        <v>72</v>
      </c>
      <c r="AY303" s="255" t="s">
        <v>190</v>
      </c>
    </row>
    <row r="304" spans="1:51" s="15" customFormat="1" ht="12">
      <c r="A304" s="15"/>
      <c r="B304" s="256"/>
      <c r="C304" s="257"/>
      <c r="D304" s="228" t="s">
        <v>203</v>
      </c>
      <c r="E304" s="258" t="s">
        <v>19</v>
      </c>
      <c r="F304" s="259" t="s">
        <v>207</v>
      </c>
      <c r="G304" s="257"/>
      <c r="H304" s="260">
        <v>168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6" t="s">
        <v>203</v>
      </c>
      <c r="AU304" s="266" t="s">
        <v>82</v>
      </c>
      <c r="AV304" s="15" t="s">
        <v>208</v>
      </c>
      <c r="AW304" s="15" t="s">
        <v>34</v>
      </c>
      <c r="AX304" s="15" t="s">
        <v>80</v>
      </c>
      <c r="AY304" s="266" t="s">
        <v>190</v>
      </c>
    </row>
    <row r="305" spans="1:65" s="2" customFormat="1" ht="16.5" customHeight="1">
      <c r="A305" s="40"/>
      <c r="B305" s="41"/>
      <c r="C305" s="268" t="s">
        <v>521</v>
      </c>
      <c r="D305" s="268" t="s">
        <v>411</v>
      </c>
      <c r="E305" s="269" t="s">
        <v>1484</v>
      </c>
      <c r="F305" s="270" t="s">
        <v>1485</v>
      </c>
      <c r="G305" s="271" t="s">
        <v>222</v>
      </c>
      <c r="H305" s="272">
        <v>0.844</v>
      </c>
      <c r="I305" s="273"/>
      <c r="J305" s="274">
        <f>ROUND(I305*H305,2)</f>
        <v>0</v>
      </c>
      <c r="K305" s="270" t="s">
        <v>19</v>
      </c>
      <c r="L305" s="275"/>
      <c r="M305" s="276" t="s">
        <v>19</v>
      </c>
      <c r="N305" s="277" t="s">
        <v>43</v>
      </c>
      <c r="O305" s="86"/>
      <c r="P305" s="224">
        <f>O305*H305</f>
        <v>0</v>
      </c>
      <c r="Q305" s="224">
        <v>0.7</v>
      </c>
      <c r="R305" s="224">
        <f>Q305*H305</f>
        <v>0.5908</v>
      </c>
      <c r="S305" s="224">
        <v>0</v>
      </c>
      <c r="T305" s="22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6" t="s">
        <v>483</v>
      </c>
      <c r="AT305" s="226" t="s">
        <v>411</v>
      </c>
      <c r="AU305" s="226" t="s">
        <v>82</v>
      </c>
      <c r="AY305" s="19" t="s">
        <v>190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80</v>
      </c>
      <c r="BK305" s="227">
        <f>ROUND(I305*H305,2)</f>
        <v>0</v>
      </c>
      <c r="BL305" s="19" t="s">
        <v>197</v>
      </c>
      <c r="BM305" s="226" t="s">
        <v>2366</v>
      </c>
    </row>
    <row r="306" spans="1:47" s="2" customFormat="1" ht="12">
      <c r="A306" s="40"/>
      <c r="B306" s="41"/>
      <c r="C306" s="42"/>
      <c r="D306" s="228" t="s">
        <v>199</v>
      </c>
      <c r="E306" s="42"/>
      <c r="F306" s="229" t="s">
        <v>1487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199</v>
      </c>
      <c r="AU306" s="19" t="s">
        <v>82</v>
      </c>
    </row>
    <row r="307" spans="1:51" s="13" customFormat="1" ht="12">
      <c r="A307" s="13"/>
      <c r="B307" s="235"/>
      <c r="C307" s="236"/>
      <c r="D307" s="228" t="s">
        <v>203</v>
      </c>
      <c r="E307" s="237" t="s">
        <v>19</v>
      </c>
      <c r="F307" s="238" t="s">
        <v>1488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203</v>
      </c>
      <c r="AU307" s="244" t="s">
        <v>82</v>
      </c>
      <c r="AV307" s="13" t="s">
        <v>80</v>
      </c>
      <c r="AW307" s="13" t="s">
        <v>34</v>
      </c>
      <c r="AX307" s="13" t="s">
        <v>72</v>
      </c>
      <c r="AY307" s="244" t="s">
        <v>190</v>
      </c>
    </row>
    <row r="308" spans="1:51" s="14" customFormat="1" ht="12">
      <c r="A308" s="14"/>
      <c r="B308" s="245"/>
      <c r="C308" s="246"/>
      <c r="D308" s="228" t="s">
        <v>203</v>
      </c>
      <c r="E308" s="247" t="s">
        <v>19</v>
      </c>
      <c r="F308" s="248" t="s">
        <v>2291</v>
      </c>
      <c r="G308" s="246"/>
      <c r="H308" s="249">
        <v>0.844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203</v>
      </c>
      <c r="AU308" s="255" t="s">
        <v>82</v>
      </c>
      <c r="AV308" s="14" t="s">
        <v>82</v>
      </c>
      <c r="AW308" s="14" t="s">
        <v>34</v>
      </c>
      <c r="AX308" s="14" t="s">
        <v>72</v>
      </c>
      <c r="AY308" s="255" t="s">
        <v>190</v>
      </c>
    </row>
    <row r="309" spans="1:51" s="15" customFormat="1" ht="12">
      <c r="A309" s="15"/>
      <c r="B309" s="256"/>
      <c r="C309" s="257"/>
      <c r="D309" s="228" t="s">
        <v>203</v>
      </c>
      <c r="E309" s="258" t="s">
        <v>19</v>
      </c>
      <c r="F309" s="259" t="s">
        <v>207</v>
      </c>
      <c r="G309" s="257"/>
      <c r="H309" s="260">
        <v>0.844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203</v>
      </c>
      <c r="AU309" s="266" t="s">
        <v>82</v>
      </c>
      <c r="AV309" s="15" t="s">
        <v>208</v>
      </c>
      <c r="AW309" s="15" t="s">
        <v>34</v>
      </c>
      <c r="AX309" s="15" t="s">
        <v>80</v>
      </c>
      <c r="AY309" s="266" t="s">
        <v>190</v>
      </c>
    </row>
    <row r="310" spans="1:65" s="2" customFormat="1" ht="24.15" customHeight="1">
      <c r="A310" s="40"/>
      <c r="B310" s="41"/>
      <c r="C310" s="215" t="s">
        <v>530</v>
      </c>
      <c r="D310" s="215" t="s">
        <v>192</v>
      </c>
      <c r="E310" s="216" t="s">
        <v>1490</v>
      </c>
      <c r="F310" s="217" t="s">
        <v>1491</v>
      </c>
      <c r="G310" s="218" t="s">
        <v>380</v>
      </c>
      <c r="H310" s="219">
        <v>0.591</v>
      </c>
      <c r="I310" s="220"/>
      <c r="J310" s="221">
        <f>ROUND(I310*H310,2)</f>
        <v>0</v>
      </c>
      <c r="K310" s="217" t="s">
        <v>196</v>
      </c>
      <c r="L310" s="46"/>
      <c r="M310" s="222" t="s">
        <v>19</v>
      </c>
      <c r="N310" s="223" t="s">
        <v>43</v>
      </c>
      <c r="O310" s="86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197</v>
      </c>
      <c r="AT310" s="226" t="s">
        <v>192</v>
      </c>
      <c r="AU310" s="226" t="s">
        <v>82</v>
      </c>
      <c r="AY310" s="19" t="s">
        <v>190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80</v>
      </c>
      <c r="BK310" s="227">
        <f>ROUND(I310*H310,2)</f>
        <v>0</v>
      </c>
      <c r="BL310" s="19" t="s">
        <v>197</v>
      </c>
      <c r="BM310" s="226" t="s">
        <v>2367</v>
      </c>
    </row>
    <row r="311" spans="1:47" s="2" customFormat="1" ht="12">
      <c r="A311" s="40"/>
      <c r="B311" s="41"/>
      <c r="C311" s="42"/>
      <c r="D311" s="228" t="s">
        <v>199</v>
      </c>
      <c r="E311" s="42"/>
      <c r="F311" s="229" t="s">
        <v>1493</v>
      </c>
      <c r="G311" s="42"/>
      <c r="H311" s="42"/>
      <c r="I311" s="230"/>
      <c r="J311" s="42"/>
      <c r="K311" s="42"/>
      <c r="L311" s="46"/>
      <c r="M311" s="231"/>
      <c r="N311" s="23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199</v>
      </c>
      <c r="AU311" s="19" t="s">
        <v>82</v>
      </c>
    </row>
    <row r="312" spans="1:47" s="2" customFormat="1" ht="12">
      <c r="A312" s="40"/>
      <c r="B312" s="41"/>
      <c r="C312" s="42"/>
      <c r="D312" s="233" t="s">
        <v>201</v>
      </c>
      <c r="E312" s="42"/>
      <c r="F312" s="234" t="s">
        <v>1494</v>
      </c>
      <c r="G312" s="42"/>
      <c r="H312" s="42"/>
      <c r="I312" s="230"/>
      <c r="J312" s="42"/>
      <c r="K312" s="42"/>
      <c r="L312" s="46"/>
      <c r="M312" s="281"/>
      <c r="N312" s="282"/>
      <c r="O312" s="283"/>
      <c r="P312" s="283"/>
      <c r="Q312" s="283"/>
      <c r="R312" s="283"/>
      <c r="S312" s="283"/>
      <c r="T312" s="284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201</v>
      </c>
      <c r="AU312" s="19" t="s">
        <v>82</v>
      </c>
    </row>
    <row r="313" spans="1:31" s="2" customFormat="1" ht="6.95" customHeight="1">
      <c r="A313" s="40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46"/>
      <c r="M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</sheetData>
  <sheetProtection password="CC35" sheet="1" objects="1" scenarios="1" formatColumns="0" formatRows="0" autoFilter="0"/>
  <autoFilter ref="C91:K3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4_01/183101115"/>
    <hyperlink ref="F103" r:id="rId2" display="https://podminky.urs.cz/item/CS_URS_2024_01/183111114"/>
    <hyperlink ref="F110" r:id="rId3" display="https://podminky.urs.cz/item/CS_URS_2024_01/184102113"/>
    <hyperlink ref="F146" r:id="rId4" display="https://podminky.urs.cz/item/CS_URS_2024_01/184102211"/>
    <hyperlink ref="F177" r:id="rId5" display="https://podminky.urs.cz/item/CS_URS_2024_01/184215133"/>
    <hyperlink ref="F199" r:id="rId6" display="https://podminky.urs.cz/item/CS_URS_2024_01/184215411"/>
    <hyperlink ref="F206" r:id="rId7" display="https://podminky.urs.cz/item/CS_URS_2024_01/184501141"/>
    <hyperlink ref="F226" r:id="rId8" display="https://podminky.urs.cz/item/CS_URS_2024_01/184813111"/>
    <hyperlink ref="F238" r:id="rId9" display="https://podminky.urs.cz/item/CS_URS_2024_01/184911431"/>
    <hyperlink ref="F264" r:id="rId10" display="https://podminky.urs.cz/item/CS_URS_2024_01/185804311"/>
    <hyperlink ref="F274" r:id="rId11" display="https://podminky.urs.cz/item/CS_URS_2024_01/185851121"/>
    <hyperlink ref="F286" r:id="rId12" display="https://podminky.urs.cz/item/CS_URS_2024_01/348951251"/>
    <hyperlink ref="F295" r:id="rId13" display="https://podminky.urs.cz/item/CS_URS_2024_01/998231311"/>
    <hyperlink ref="F300" r:id="rId14" display="https://podminky.urs.cz/item/CS_URS_2024_01/762113110"/>
    <hyperlink ref="F312" r:id="rId15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2329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2368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ROUND((SUM(BE93:BE136)),2)</f>
        <v>0</v>
      </c>
      <c r="G37" s="40"/>
      <c r="H37" s="40"/>
      <c r="I37" s="160">
        <v>0.21</v>
      </c>
      <c r="J37" s="159">
        <f>ROUND(((SUM(BE93:BE136))*I37),2)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ROUND((SUM(BF93:BF136)),2)</f>
        <v>0</v>
      </c>
      <c r="G38" s="40"/>
      <c r="H38" s="40"/>
      <c r="I38" s="160">
        <v>0.15</v>
      </c>
      <c r="J38" s="159">
        <f>ROUND(((SUM(BF93:BF136))*I38),2)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ROUND((SUM(BG93:BG136)),2)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ROUND((SUM(BH93:BH136)),2)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ROUND((SUM(BI93:BI136)),2)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2329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05.4.1 -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2329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05.4.1 -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SUM(P96:P136)</f>
        <v>0</v>
      </c>
      <c r="Q95" s="207"/>
      <c r="R95" s="208">
        <f>SUM(R96:R136)</f>
        <v>0</v>
      </c>
      <c r="S95" s="207"/>
      <c r="T95" s="209">
        <f>SUM(T96:T136)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SUM(BK96:BK136)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2369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2099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3" customFormat="1" ht="12">
      <c r="A101" s="13"/>
      <c r="B101" s="235"/>
      <c r="C101" s="236"/>
      <c r="D101" s="228" t="s">
        <v>203</v>
      </c>
      <c r="E101" s="237" t="s">
        <v>19</v>
      </c>
      <c r="F101" s="238" t="s">
        <v>1510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203</v>
      </c>
      <c r="AU101" s="244" t="s">
        <v>82</v>
      </c>
      <c r="AV101" s="13" t="s">
        <v>80</v>
      </c>
      <c r="AW101" s="13" t="s">
        <v>34</v>
      </c>
      <c r="AX101" s="13" t="s">
        <v>72</v>
      </c>
      <c r="AY101" s="244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2295</v>
      </c>
      <c r="G102" s="246"/>
      <c r="H102" s="249">
        <v>112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5" customFormat="1" ht="12">
      <c r="A103" s="15"/>
      <c r="B103" s="256"/>
      <c r="C103" s="257"/>
      <c r="D103" s="228" t="s">
        <v>203</v>
      </c>
      <c r="E103" s="258" t="s">
        <v>19</v>
      </c>
      <c r="F103" s="259" t="s">
        <v>207</v>
      </c>
      <c r="G103" s="257"/>
      <c r="H103" s="260">
        <v>112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203</v>
      </c>
      <c r="AU103" s="266" t="s">
        <v>82</v>
      </c>
      <c r="AV103" s="15" t="s">
        <v>208</v>
      </c>
      <c r="AW103" s="15" t="s">
        <v>34</v>
      </c>
      <c r="AX103" s="15" t="s">
        <v>80</v>
      </c>
      <c r="AY103" s="266" t="s">
        <v>190</v>
      </c>
    </row>
    <row r="104" spans="1:65" s="2" customFormat="1" ht="24.15" customHeight="1">
      <c r="A104" s="40"/>
      <c r="B104" s="41"/>
      <c r="C104" s="215" t="s">
        <v>8</v>
      </c>
      <c r="D104" s="215" t="s">
        <v>192</v>
      </c>
      <c r="E104" s="216" t="s">
        <v>2101</v>
      </c>
      <c r="F104" s="217" t="s">
        <v>2102</v>
      </c>
      <c r="G104" s="218" t="s">
        <v>1953</v>
      </c>
      <c r="H104" s="219">
        <v>0.068</v>
      </c>
      <c r="I104" s="220"/>
      <c r="J104" s="221">
        <f>ROUND(I104*H104,2)</f>
        <v>0</v>
      </c>
      <c r="K104" s="217" t="s">
        <v>196</v>
      </c>
      <c r="L104" s="46"/>
      <c r="M104" s="222" t="s">
        <v>19</v>
      </c>
      <c r="N104" s="223" t="s">
        <v>43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208</v>
      </c>
      <c r="AT104" s="226" t="s">
        <v>192</v>
      </c>
      <c r="AU104" s="226" t="s">
        <v>82</v>
      </c>
      <c r="AY104" s="19" t="s">
        <v>190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208</v>
      </c>
      <c r="BM104" s="226" t="s">
        <v>2370</v>
      </c>
    </row>
    <row r="105" spans="1:47" s="2" customFormat="1" ht="12">
      <c r="A105" s="40"/>
      <c r="B105" s="41"/>
      <c r="C105" s="42"/>
      <c r="D105" s="228" t="s">
        <v>199</v>
      </c>
      <c r="E105" s="42"/>
      <c r="F105" s="229" t="s">
        <v>2104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199</v>
      </c>
      <c r="AU105" s="19" t="s">
        <v>82</v>
      </c>
    </row>
    <row r="106" spans="1:47" s="2" customFormat="1" ht="12">
      <c r="A106" s="40"/>
      <c r="B106" s="41"/>
      <c r="C106" s="42"/>
      <c r="D106" s="233" t="s">
        <v>201</v>
      </c>
      <c r="E106" s="42"/>
      <c r="F106" s="234" t="s">
        <v>2105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201</v>
      </c>
      <c r="AU106" s="19" t="s">
        <v>82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2098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2106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2371</v>
      </c>
      <c r="G109" s="246"/>
      <c r="H109" s="249">
        <v>0.068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0.068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197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0.336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2372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2098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2126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2299</v>
      </c>
      <c r="G116" s="246"/>
      <c r="H116" s="249">
        <v>0.336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0.336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7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50.16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2373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2098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2111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2301</v>
      </c>
      <c r="G123" s="246"/>
      <c r="H123" s="249">
        <v>26.88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2302</v>
      </c>
      <c r="G124" s="246"/>
      <c r="H124" s="249">
        <v>23.28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50.16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21.75" customHeight="1">
      <c r="A126" s="40"/>
      <c r="B126" s="41"/>
      <c r="C126" s="215" t="s">
        <v>401</v>
      </c>
      <c r="D126" s="215" t="s">
        <v>192</v>
      </c>
      <c r="E126" s="216" t="s">
        <v>1455</v>
      </c>
      <c r="F126" s="217" t="s">
        <v>1456</v>
      </c>
      <c r="G126" s="218" t="s">
        <v>222</v>
      </c>
      <c r="H126" s="219">
        <v>50.16</v>
      </c>
      <c r="I126" s="220"/>
      <c r="J126" s="221">
        <f>ROUND(I126*H126,2)</f>
        <v>0</v>
      </c>
      <c r="K126" s="217" t="s">
        <v>196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208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208</v>
      </c>
      <c r="BM126" s="226" t="s">
        <v>2374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1458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33" t="s">
        <v>201</v>
      </c>
      <c r="E128" s="42"/>
      <c r="F128" s="234" t="s">
        <v>1459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201</v>
      </c>
      <c r="AU128" s="19" t="s">
        <v>82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2115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2304</v>
      </c>
      <c r="G130" s="246"/>
      <c r="H130" s="249">
        <v>50.16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50.16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16.5" customHeight="1">
      <c r="A132" s="40"/>
      <c r="B132" s="41"/>
      <c r="C132" s="268" t="s">
        <v>410</v>
      </c>
      <c r="D132" s="268" t="s">
        <v>411</v>
      </c>
      <c r="E132" s="269" t="s">
        <v>1462</v>
      </c>
      <c r="F132" s="270" t="s">
        <v>1463</v>
      </c>
      <c r="G132" s="271" t="s">
        <v>222</v>
      </c>
      <c r="H132" s="272">
        <v>50.16</v>
      </c>
      <c r="I132" s="273"/>
      <c r="J132" s="274">
        <f>ROUND(I132*H132,2)</f>
        <v>0</v>
      </c>
      <c r="K132" s="270" t="s">
        <v>196</v>
      </c>
      <c r="L132" s="275"/>
      <c r="M132" s="276" t="s">
        <v>19</v>
      </c>
      <c r="N132" s="277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274</v>
      </c>
      <c r="AT132" s="226" t="s">
        <v>411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2375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1463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51" s="13" customFormat="1" ht="12">
      <c r="A134" s="13"/>
      <c r="B134" s="235"/>
      <c r="C134" s="236"/>
      <c r="D134" s="228" t="s">
        <v>203</v>
      </c>
      <c r="E134" s="237" t="s">
        <v>19</v>
      </c>
      <c r="F134" s="238" t="s">
        <v>1465</v>
      </c>
      <c r="G134" s="236"/>
      <c r="H134" s="237" t="s">
        <v>19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203</v>
      </c>
      <c r="AU134" s="244" t="s">
        <v>82</v>
      </c>
      <c r="AV134" s="13" t="s">
        <v>80</v>
      </c>
      <c r="AW134" s="13" t="s">
        <v>34</v>
      </c>
      <c r="AX134" s="13" t="s">
        <v>72</v>
      </c>
      <c r="AY134" s="244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2304</v>
      </c>
      <c r="G135" s="246"/>
      <c r="H135" s="249">
        <v>50.16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5" customFormat="1" ht="12">
      <c r="A136" s="15"/>
      <c r="B136" s="256"/>
      <c r="C136" s="257"/>
      <c r="D136" s="228" t="s">
        <v>203</v>
      </c>
      <c r="E136" s="258" t="s">
        <v>19</v>
      </c>
      <c r="F136" s="259" t="s">
        <v>207</v>
      </c>
      <c r="G136" s="257"/>
      <c r="H136" s="260">
        <v>50.16</v>
      </c>
      <c r="I136" s="261"/>
      <c r="J136" s="257"/>
      <c r="K136" s="257"/>
      <c r="L136" s="262"/>
      <c r="M136" s="278"/>
      <c r="N136" s="279"/>
      <c r="O136" s="279"/>
      <c r="P136" s="279"/>
      <c r="Q136" s="279"/>
      <c r="R136" s="279"/>
      <c r="S136" s="279"/>
      <c r="T136" s="28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203</v>
      </c>
      <c r="AU136" s="266" t="s">
        <v>82</v>
      </c>
      <c r="AV136" s="15" t="s">
        <v>208</v>
      </c>
      <c r="AW136" s="15" t="s">
        <v>34</v>
      </c>
      <c r="AX136" s="15" t="s">
        <v>80</v>
      </c>
      <c r="AY136" s="266" t="s">
        <v>190</v>
      </c>
    </row>
    <row r="137" spans="1:31" s="2" customFormat="1" ht="6.95" customHeight="1">
      <c r="A137" s="40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46"/>
      <c r="M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</sheetData>
  <sheetProtection password="CC35" sheet="1" objects="1" scenarios="1" formatColumns="0" formatRows="0" autoFilter="0"/>
  <autoFilter ref="C92:K13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6" r:id="rId2" display="https://podminky.urs.cz/item/CS_URS_2024_01/184851616"/>
    <hyperlink ref="F113" r:id="rId3" display="https://podminky.urs.cz/item/CS_URS_2024_01/184851716"/>
    <hyperlink ref="F120" r:id="rId4" display="https://podminky.urs.cz/item/CS_URS_2024_01/185804311"/>
    <hyperlink ref="F128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2329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2376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2329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05.4.2 -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2329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05.4.2 -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2377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2308</v>
      </c>
      <c r="G101" s="246"/>
      <c r="H101" s="249">
        <v>112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112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112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2378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2122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2238</v>
      </c>
      <c r="G108" s="246"/>
      <c r="H108" s="249">
        <v>112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112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0.068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2379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2380</v>
      </c>
      <c r="G115" s="246"/>
      <c r="H115" s="249">
        <v>0.068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0.068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0.336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2381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2299</v>
      </c>
      <c r="G122" s="246"/>
      <c r="H122" s="249">
        <v>0.336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0.336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37.62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2382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1533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2314</v>
      </c>
      <c r="G129" s="246"/>
      <c r="H129" s="249">
        <v>20.16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2315</v>
      </c>
      <c r="G130" s="246"/>
      <c r="H130" s="249">
        <v>17.46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37.62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37.62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2383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2317</v>
      </c>
      <c r="G136" s="246"/>
      <c r="H136" s="249">
        <v>37.62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37.62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37.62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2384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2317</v>
      </c>
      <c r="G141" s="246"/>
      <c r="H141" s="249">
        <v>37.62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37.62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1899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2329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2385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1899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2329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05.4.3 -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1899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2329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05.4.3 -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295</v>
      </c>
      <c r="D96" s="215" t="s">
        <v>192</v>
      </c>
      <c r="E96" s="216" t="s">
        <v>1504</v>
      </c>
      <c r="F96" s="217" t="s">
        <v>1505</v>
      </c>
      <c r="G96" s="218" t="s">
        <v>211</v>
      </c>
      <c r="H96" s="219">
        <v>112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2386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1507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1508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2098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1510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2321</v>
      </c>
      <c r="G101" s="246"/>
      <c r="H101" s="249">
        <v>112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112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1.75" customHeight="1">
      <c r="A103" s="40"/>
      <c r="B103" s="41"/>
      <c r="C103" s="215" t="s">
        <v>312</v>
      </c>
      <c r="D103" s="215" t="s">
        <v>192</v>
      </c>
      <c r="E103" s="216" t="s">
        <v>1543</v>
      </c>
      <c r="F103" s="217" t="s">
        <v>1544</v>
      </c>
      <c r="G103" s="218" t="s">
        <v>211</v>
      </c>
      <c r="H103" s="219">
        <v>112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2387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1546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1547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2098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1548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2238</v>
      </c>
      <c r="G108" s="246"/>
      <c r="H108" s="249">
        <v>112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5" customFormat="1" ht="12">
      <c r="A109" s="15"/>
      <c r="B109" s="256"/>
      <c r="C109" s="257"/>
      <c r="D109" s="228" t="s">
        <v>203</v>
      </c>
      <c r="E109" s="258" t="s">
        <v>19</v>
      </c>
      <c r="F109" s="259" t="s">
        <v>207</v>
      </c>
      <c r="G109" s="257"/>
      <c r="H109" s="260">
        <v>112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203</v>
      </c>
      <c r="AU109" s="266" t="s">
        <v>82</v>
      </c>
      <c r="AV109" s="15" t="s">
        <v>208</v>
      </c>
      <c r="AW109" s="15" t="s">
        <v>34</v>
      </c>
      <c r="AX109" s="15" t="s">
        <v>80</v>
      </c>
      <c r="AY109" s="266" t="s">
        <v>190</v>
      </c>
    </row>
    <row r="110" spans="1:65" s="2" customFormat="1" ht="24.15" customHeight="1">
      <c r="A110" s="40"/>
      <c r="B110" s="41"/>
      <c r="C110" s="215" t="s">
        <v>197</v>
      </c>
      <c r="D110" s="215" t="s">
        <v>192</v>
      </c>
      <c r="E110" s="216" t="s">
        <v>2101</v>
      </c>
      <c r="F110" s="217" t="s">
        <v>2102</v>
      </c>
      <c r="G110" s="218" t="s">
        <v>1953</v>
      </c>
      <c r="H110" s="219">
        <v>0.068</v>
      </c>
      <c r="I110" s="220"/>
      <c r="J110" s="221">
        <f>ROUND(I110*H110,2)</f>
        <v>0</v>
      </c>
      <c r="K110" s="217" t="s">
        <v>196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208</v>
      </c>
      <c r="AT110" s="226" t="s">
        <v>192</v>
      </c>
      <c r="AU110" s="226" t="s">
        <v>82</v>
      </c>
      <c r="AY110" s="19" t="s">
        <v>190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208</v>
      </c>
      <c r="BM110" s="226" t="s">
        <v>2388</v>
      </c>
    </row>
    <row r="111" spans="1:47" s="2" customFormat="1" ht="12">
      <c r="A111" s="40"/>
      <c r="B111" s="41"/>
      <c r="C111" s="42"/>
      <c r="D111" s="228" t="s">
        <v>199</v>
      </c>
      <c r="E111" s="42"/>
      <c r="F111" s="229" t="s">
        <v>2104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199</v>
      </c>
      <c r="AU111" s="19" t="s">
        <v>82</v>
      </c>
    </row>
    <row r="112" spans="1:47" s="2" customFormat="1" ht="12">
      <c r="A112" s="40"/>
      <c r="B112" s="41"/>
      <c r="C112" s="42"/>
      <c r="D112" s="233" t="s">
        <v>201</v>
      </c>
      <c r="E112" s="42"/>
      <c r="F112" s="234" t="s">
        <v>2105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201</v>
      </c>
      <c r="AU112" s="19" t="s">
        <v>82</v>
      </c>
    </row>
    <row r="113" spans="1:51" s="13" customFormat="1" ht="12">
      <c r="A113" s="13"/>
      <c r="B113" s="235"/>
      <c r="C113" s="236"/>
      <c r="D113" s="228" t="s">
        <v>203</v>
      </c>
      <c r="E113" s="237" t="s">
        <v>19</v>
      </c>
      <c r="F113" s="238" t="s">
        <v>2098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203</v>
      </c>
      <c r="AU113" s="244" t="s">
        <v>82</v>
      </c>
      <c r="AV113" s="13" t="s">
        <v>80</v>
      </c>
      <c r="AW113" s="13" t="s">
        <v>34</v>
      </c>
      <c r="AX113" s="13" t="s">
        <v>72</v>
      </c>
      <c r="AY113" s="244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2106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2371</v>
      </c>
      <c r="G115" s="246"/>
      <c r="H115" s="249">
        <v>0.068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0.068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24.15" customHeight="1">
      <c r="A117" s="40"/>
      <c r="B117" s="41"/>
      <c r="C117" s="215" t="s">
        <v>356</v>
      </c>
      <c r="D117" s="215" t="s">
        <v>192</v>
      </c>
      <c r="E117" s="216" t="s">
        <v>1512</v>
      </c>
      <c r="F117" s="217" t="s">
        <v>1513</v>
      </c>
      <c r="G117" s="218" t="s">
        <v>1514</v>
      </c>
      <c r="H117" s="219">
        <v>0.336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2389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1516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1517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2098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2126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2299</v>
      </c>
      <c r="G122" s="246"/>
      <c r="H122" s="249">
        <v>0.336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0.336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16.5" customHeight="1">
      <c r="A124" s="40"/>
      <c r="B124" s="41"/>
      <c r="C124" s="215" t="s">
        <v>401</v>
      </c>
      <c r="D124" s="215" t="s">
        <v>192</v>
      </c>
      <c r="E124" s="216" t="s">
        <v>1448</v>
      </c>
      <c r="F124" s="217" t="s">
        <v>1449</v>
      </c>
      <c r="G124" s="218" t="s">
        <v>222</v>
      </c>
      <c r="H124" s="219">
        <v>37.62</v>
      </c>
      <c r="I124" s="220"/>
      <c r="J124" s="221">
        <f>ROUND(I124*H124,2)</f>
        <v>0</v>
      </c>
      <c r="K124" s="217" t="s">
        <v>196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208</v>
      </c>
      <c r="AT124" s="226" t="s">
        <v>192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2390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1451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47" s="2" customFormat="1" ht="12">
      <c r="A126" s="40"/>
      <c r="B126" s="41"/>
      <c r="C126" s="42"/>
      <c r="D126" s="233" t="s">
        <v>201</v>
      </c>
      <c r="E126" s="42"/>
      <c r="F126" s="234" t="s">
        <v>1452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201</v>
      </c>
      <c r="AU126" s="19" t="s">
        <v>82</v>
      </c>
    </row>
    <row r="127" spans="1:51" s="13" customFormat="1" ht="12">
      <c r="A127" s="13"/>
      <c r="B127" s="235"/>
      <c r="C127" s="236"/>
      <c r="D127" s="228" t="s">
        <v>203</v>
      </c>
      <c r="E127" s="237" t="s">
        <v>19</v>
      </c>
      <c r="F127" s="238" t="s">
        <v>2098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203</v>
      </c>
      <c r="AU127" s="244" t="s">
        <v>82</v>
      </c>
      <c r="AV127" s="13" t="s">
        <v>80</v>
      </c>
      <c r="AW127" s="13" t="s">
        <v>34</v>
      </c>
      <c r="AX127" s="13" t="s">
        <v>72</v>
      </c>
      <c r="AY127" s="244" t="s">
        <v>190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1551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2314</v>
      </c>
      <c r="G129" s="246"/>
      <c r="H129" s="249">
        <v>20.16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2315</v>
      </c>
      <c r="G130" s="246"/>
      <c r="H130" s="249">
        <v>17.46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37.62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410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37.62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2391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2115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2317</v>
      </c>
      <c r="G136" s="246"/>
      <c r="H136" s="249">
        <v>37.62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37.62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418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37.62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2392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2317</v>
      </c>
      <c r="G141" s="246"/>
      <c r="H141" s="249">
        <v>37.62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37.62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84801121"/>
    <hyperlink ref="F105" r:id="rId2" display="https://podminky.urs.cz/item/CS_URS_2024_01/184806111"/>
    <hyperlink ref="F112" r:id="rId3" display="https://podminky.urs.cz/item/CS_URS_2024_01/184851616"/>
    <hyperlink ref="F119" r:id="rId4" display="https://podminky.urs.cz/item/CS_URS_2024_01/184851716"/>
    <hyperlink ref="F126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2393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ROUND(J85,2)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ROUND((SUM(BE85:BE153)),2)</f>
        <v>0</v>
      </c>
      <c r="G33" s="40"/>
      <c r="H33" s="40"/>
      <c r="I33" s="160">
        <v>0.21</v>
      </c>
      <c r="J33" s="159">
        <f>ROUND(((SUM(BE85:BE153))*I33),2)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ROUND((SUM(BF85:BF153)),2)</f>
        <v>0</v>
      </c>
      <c r="G34" s="40"/>
      <c r="H34" s="40"/>
      <c r="I34" s="160">
        <v>0.15</v>
      </c>
      <c r="J34" s="159">
        <f>ROUND(((SUM(BF85:BF153))*I34),2)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ROUND((SUM(BG85:BG153)),2)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ROUND((SUM(BH85:BH153)),2)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ROUND((SUM(BI85:BI153)),2)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2394</v>
      </c>
      <c r="E60" s="180"/>
      <c r="F60" s="180"/>
      <c r="G60" s="180"/>
      <c r="H60" s="180"/>
      <c r="I60" s="180"/>
      <c r="J60" s="181">
        <f>J86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2395</v>
      </c>
      <c r="E61" s="185"/>
      <c r="F61" s="185"/>
      <c r="G61" s="185"/>
      <c r="H61" s="185"/>
      <c r="I61" s="185"/>
      <c r="J61" s="186">
        <f>J87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2396</v>
      </c>
      <c r="E62" s="185"/>
      <c r="F62" s="185"/>
      <c r="G62" s="185"/>
      <c r="H62" s="185"/>
      <c r="I62" s="185"/>
      <c r="J62" s="186">
        <f>J111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2397</v>
      </c>
      <c r="E63" s="185"/>
      <c r="F63" s="185"/>
      <c r="G63" s="185"/>
      <c r="H63" s="185"/>
      <c r="I63" s="185"/>
      <c r="J63" s="186">
        <f>J130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2398</v>
      </c>
      <c r="E64" s="185"/>
      <c r="F64" s="185"/>
      <c r="G64" s="185"/>
      <c r="H64" s="185"/>
      <c r="I64" s="185"/>
      <c r="J64" s="186">
        <f>J135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2399</v>
      </c>
      <c r="E65" s="185"/>
      <c r="F65" s="185"/>
      <c r="G65" s="185"/>
      <c r="H65" s="185"/>
      <c r="I65" s="185"/>
      <c r="J65" s="186">
        <f>J142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175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2" t="str">
        <f>E7</f>
        <v>Realizace prvků společných zařízení KoPÚ Neplachovice</v>
      </c>
      <c r="F75" s="34"/>
      <c r="G75" s="34"/>
      <c r="H75" s="34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156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34" t="s">
        <v>23</v>
      </c>
      <c r="J79" s="74" t="str">
        <f>IF(J12="","",J12)</f>
        <v>15. 7. 2019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 xml:space="preserve"> </v>
      </c>
      <c r="G81" s="42"/>
      <c r="H81" s="42"/>
      <c r="I81" s="34" t="s">
        <v>31</v>
      </c>
      <c r="J81" s="38" t="str">
        <f>E21</f>
        <v>AGPOL s.r.o., Jungmannova 153/12, 77900 Olomouc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>AGPOL s.r.o., Jungmannova 153/12, 77900 Olomouc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8"/>
      <c r="B84" s="189"/>
      <c r="C84" s="190" t="s">
        <v>176</v>
      </c>
      <c r="D84" s="191" t="s">
        <v>57</v>
      </c>
      <c r="E84" s="191" t="s">
        <v>53</v>
      </c>
      <c r="F84" s="191" t="s">
        <v>54</v>
      </c>
      <c r="G84" s="191" t="s">
        <v>177</v>
      </c>
      <c r="H84" s="191" t="s">
        <v>178</v>
      </c>
      <c r="I84" s="191" t="s">
        <v>179</v>
      </c>
      <c r="J84" s="191" t="s">
        <v>160</v>
      </c>
      <c r="K84" s="192" t="s">
        <v>180</v>
      </c>
      <c r="L84" s="193"/>
      <c r="M84" s="94" t="s">
        <v>19</v>
      </c>
      <c r="N84" s="95" t="s">
        <v>42</v>
      </c>
      <c r="O84" s="95" t="s">
        <v>181</v>
      </c>
      <c r="P84" s="95" t="s">
        <v>182</v>
      </c>
      <c r="Q84" s="95" t="s">
        <v>183</v>
      </c>
      <c r="R84" s="95" t="s">
        <v>184</v>
      </c>
      <c r="S84" s="95" t="s">
        <v>185</v>
      </c>
      <c r="T84" s="96" t="s">
        <v>186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0"/>
      <c r="B85" s="41"/>
      <c r="C85" s="101" t="s">
        <v>187</v>
      </c>
      <c r="D85" s="42"/>
      <c r="E85" s="42"/>
      <c r="F85" s="42"/>
      <c r="G85" s="42"/>
      <c r="H85" s="42"/>
      <c r="I85" s="42"/>
      <c r="J85" s="194">
        <f>BK85</f>
        <v>0</v>
      </c>
      <c r="K85" s="42"/>
      <c r="L85" s="46"/>
      <c r="M85" s="97"/>
      <c r="N85" s="195"/>
      <c r="O85" s="98"/>
      <c r="P85" s="196">
        <f>P86</f>
        <v>0</v>
      </c>
      <c r="Q85" s="98"/>
      <c r="R85" s="196">
        <f>R86</f>
        <v>0</v>
      </c>
      <c r="S85" s="98"/>
      <c r="T85" s="197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161</v>
      </c>
      <c r="BK85" s="198">
        <f>BK86</f>
        <v>0</v>
      </c>
    </row>
    <row r="86" spans="1:63" s="12" customFormat="1" ht="25.9" customHeight="1">
      <c r="A86" s="12"/>
      <c r="B86" s="199"/>
      <c r="C86" s="200"/>
      <c r="D86" s="201" t="s">
        <v>71</v>
      </c>
      <c r="E86" s="202" t="s">
        <v>152</v>
      </c>
      <c r="F86" s="202" t="s">
        <v>2400</v>
      </c>
      <c r="G86" s="200"/>
      <c r="H86" s="200"/>
      <c r="I86" s="203"/>
      <c r="J86" s="204">
        <f>BK86</f>
        <v>0</v>
      </c>
      <c r="K86" s="200"/>
      <c r="L86" s="205"/>
      <c r="M86" s="206"/>
      <c r="N86" s="207"/>
      <c r="O86" s="207"/>
      <c r="P86" s="208">
        <f>P87+P111+P130+P135+P142</f>
        <v>0</v>
      </c>
      <c r="Q86" s="207"/>
      <c r="R86" s="208">
        <f>R87+R111+R130+R135+R142</f>
        <v>0</v>
      </c>
      <c r="S86" s="207"/>
      <c r="T86" s="209">
        <f>T87+T111+T130+T135+T142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228</v>
      </c>
      <c r="AT86" s="211" t="s">
        <v>71</v>
      </c>
      <c r="AU86" s="211" t="s">
        <v>72</v>
      </c>
      <c r="AY86" s="210" t="s">
        <v>190</v>
      </c>
      <c r="BK86" s="212">
        <f>BK87+BK111+BK130+BK135+BK142</f>
        <v>0</v>
      </c>
    </row>
    <row r="87" spans="1:63" s="12" customFormat="1" ht="22.8" customHeight="1">
      <c r="A87" s="12"/>
      <c r="B87" s="199"/>
      <c r="C87" s="200"/>
      <c r="D87" s="201" t="s">
        <v>71</v>
      </c>
      <c r="E87" s="213" t="s">
        <v>2401</v>
      </c>
      <c r="F87" s="213" t="s">
        <v>2402</v>
      </c>
      <c r="G87" s="200"/>
      <c r="H87" s="200"/>
      <c r="I87" s="203"/>
      <c r="J87" s="214">
        <f>BK87</f>
        <v>0</v>
      </c>
      <c r="K87" s="200"/>
      <c r="L87" s="205"/>
      <c r="M87" s="206"/>
      <c r="N87" s="207"/>
      <c r="O87" s="207"/>
      <c r="P87" s="208">
        <f>SUM(P88:P110)</f>
        <v>0</v>
      </c>
      <c r="Q87" s="207"/>
      <c r="R87" s="208">
        <f>SUM(R88:R110)</f>
        <v>0</v>
      </c>
      <c r="S87" s="207"/>
      <c r="T87" s="209">
        <f>SUM(T88:T110)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228</v>
      </c>
      <c r="AT87" s="211" t="s">
        <v>71</v>
      </c>
      <c r="AU87" s="211" t="s">
        <v>80</v>
      </c>
      <c r="AY87" s="210" t="s">
        <v>190</v>
      </c>
      <c r="BK87" s="212">
        <f>SUM(BK88:BK110)</f>
        <v>0</v>
      </c>
    </row>
    <row r="88" spans="1:65" s="2" customFormat="1" ht="16.5" customHeight="1">
      <c r="A88" s="40"/>
      <c r="B88" s="41"/>
      <c r="C88" s="215" t="s">
        <v>80</v>
      </c>
      <c r="D88" s="215" t="s">
        <v>192</v>
      </c>
      <c r="E88" s="216" t="s">
        <v>2403</v>
      </c>
      <c r="F88" s="217" t="s">
        <v>2404</v>
      </c>
      <c r="G88" s="218" t="s">
        <v>2405</v>
      </c>
      <c r="H88" s="219">
        <v>1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43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2406</v>
      </c>
      <c r="AT88" s="226" t="s">
        <v>192</v>
      </c>
      <c r="AU88" s="226" t="s">
        <v>82</v>
      </c>
      <c r="AY88" s="19" t="s">
        <v>190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80</v>
      </c>
      <c r="BK88" s="227">
        <f>ROUND(I88*H88,2)</f>
        <v>0</v>
      </c>
      <c r="BL88" s="19" t="s">
        <v>2406</v>
      </c>
      <c r="BM88" s="226" t="s">
        <v>2407</v>
      </c>
    </row>
    <row r="89" spans="1:47" s="2" customFormat="1" ht="12">
      <c r="A89" s="40"/>
      <c r="B89" s="41"/>
      <c r="C89" s="42"/>
      <c r="D89" s="228" t="s">
        <v>199</v>
      </c>
      <c r="E89" s="42"/>
      <c r="F89" s="229" t="s">
        <v>2404</v>
      </c>
      <c r="G89" s="42"/>
      <c r="H89" s="42"/>
      <c r="I89" s="230"/>
      <c r="J89" s="42"/>
      <c r="K89" s="42"/>
      <c r="L89" s="46"/>
      <c r="M89" s="231"/>
      <c r="N89" s="23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199</v>
      </c>
      <c r="AU89" s="19" t="s">
        <v>82</v>
      </c>
    </row>
    <row r="90" spans="1:51" s="14" customFormat="1" ht="12">
      <c r="A90" s="14"/>
      <c r="B90" s="245"/>
      <c r="C90" s="246"/>
      <c r="D90" s="228" t="s">
        <v>203</v>
      </c>
      <c r="E90" s="247" t="s">
        <v>19</v>
      </c>
      <c r="F90" s="248" t="s">
        <v>80</v>
      </c>
      <c r="G90" s="246"/>
      <c r="H90" s="249">
        <v>1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5" t="s">
        <v>203</v>
      </c>
      <c r="AU90" s="255" t="s">
        <v>82</v>
      </c>
      <c r="AV90" s="14" t="s">
        <v>82</v>
      </c>
      <c r="AW90" s="14" t="s">
        <v>34</v>
      </c>
      <c r="AX90" s="14" t="s">
        <v>72</v>
      </c>
      <c r="AY90" s="255" t="s">
        <v>190</v>
      </c>
    </row>
    <row r="91" spans="1:51" s="15" customFormat="1" ht="12">
      <c r="A91" s="15"/>
      <c r="B91" s="256"/>
      <c r="C91" s="257"/>
      <c r="D91" s="228" t="s">
        <v>203</v>
      </c>
      <c r="E91" s="258" t="s">
        <v>19</v>
      </c>
      <c r="F91" s="259" t="s">
        <v>207</v>
      </c>
      <c r="G91" s="257"/>
      <c r="H91" s="260">
        <v>1</v>
      </c>
      <c r="I91" s="261"/>
      <c r="J91" s="257"/>
      <c r="K91" s="257"/>
      <c r="L91" s="262"/>
      <c r="M91" s="263"/>
      <c r="N91" s="264"/>
      <c r="O91" s="264"/>
      <c r="P91" s="264"/>
      <c r="Q91" s="264"/>
      <c r="R91" s="264"/>
      <c r="S91" s="264"/>
      <c r="T91" s="26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6" t="s">
        <v>203</v>
      </c>
      <c r="AU91" s="266" t="s">
        <v>82</v>
      </c>
      <c r="AV91" s="15" t="s">
        <v>208</v>
      </c>
      <c r="AW91" s="15" t="s">
        <v>34</v>
      </c>
      <c r="AX91" s="15" t="s">
        <v>80</v>
      </c>
      <c r="AY91" s="266" t="s">
        <v>190</v>
      </c>
    </row>
    <row r="92" spans="1:65" s="2" customFormat="1" ht="16.5" customHeight="1">
      <c r="A92" s="40"/>
      <c r="B92" s="41"/>
      <c r="C92" s="215" t="s">
        <v>82</v>
      </c>
      <c r="D92" s="215" t="s">
        <v>192</v>
      </c>
      <c r="E92" s="216" t="s">
        <v>2408</v>
      </c>
      <c r="F92" s="217" t="s">
        <v>2409</v>
      </c>
      <c r="G92" s="218" t="s">
        <v>2405</v>
      </c>
      <c r="H92" s="219">
        <v>1</v>
      </c>
      <c r="I92" s="220"/>
      <c r="J92" s="221">
        <f>ROUND(I92*H92,2)</f>
        <v>0</v>
      </c>
      <c r="K92" s="217" t="s">
        <v>19</v>
      </c>
      <c r="L92" s="46"/>
      <c r="M92" s="222" t="s">
        <v>19</v>
      </c>
      <c r="N92" s="223" t="s">
        <v>43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2406</v>
      </c>
      <c r="AT92" s="226" t="s">
        <v>192</v>
      </c>
      <c r="AU92" s="226" t="s">
        <v>82</v>
      </c>
      <c r="AY92" s="19" t="s">
        <v>190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80</v>
      </c>
      <c r="BK92" s="227">
        <f>ROUND(I92*H92,2)</f>
        <v>0</v>
      </c>
      <c r="BL92" s="19" t="s">
        <v>2406</v>
      </c>
      <c r="BM92" s="226" t="s">
        <v>2410</v>
      </c>
    </row>
    <row r="93" spans="1:47" s="2" customFormat="1" ht="12">
      <c r="A93" s="40"/>
      <c r="B93" s="41"/>
      <c r="C93" s="42"/>
      <c r="D93" s="228" t="s">
        <v>199</v>
      </c>
      <c r="E93" s="42"/>
      <c r="F93" s="229" t="s">
        <v>2409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199</v>
      </c>
      <c r="AU93" s="19" t="s">
        <v>82</v>
      </c>
    </row>
    <row r="94" spans="1:47" s="2" customFormat="1" ht="12">
      <c r="A94" s="40"/>
      <c r="B94" s="41"/>
      <c r="C94" s="42"/>
      <c r="D94" s="228" t="s">
        <v>224</v>
      </c>
      <c r="E94" s="42"/>
      <c r="F94" s="267" t="s">
        <v>2411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224</v>
      </c>
      <c r="AU94" s="19" t="s">
        <v>82</v>
      </c>
    </row>
    <row r="95" spans="1:51" s="14" customFormat="1" ht="12">
      <c r="A95" s="14"/>
      <c r="B95" s="245"/>
      <c r="C95" s="246"/>
      <c r="D95" s="228" t="s">
        <v>203</v>
      </c>
      <c r="E95" s="247" t="s">
        <v>19</v>
      </c>
      <c r="F95" s="248" t="s">
        <v>80</v>
      </c>
      <c r="G95" s="246"/>
      <c r="H95" s="249">
        <v>1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203</v>
      </c>
      <c r="AU95" s="255" t="s">
        <v>82</v>
      </c>
      <c r="AV95" s="14" t="s">
        <v>82</v>
      </c>
      <c r="AW95" s="14" t="s">
        <v>34</v>
      </c>
      <c r="AX95" s="14" t="s">
        <v>80</v>
      </c>
      <c r="AY95" s="255" t="s">
        <v>190</v>
      </c>
    </row>
    <row r="96" spans="1:65" s="2" customFormat="1" ht="16.5" customHeight="1">
      <c r="A96" s="40"/>
      <c r="B96" s="41"/>
      <c r="C96" s="215" t="s">
        <v>94</v>
      </c>
      <c r="D96" s="215" t="s">
        <v>192</v>
      </c>
      <c r="E96" s="216" t="s">
        <v>2412</v>
      </c>
      <c r="F96" s="217" t="s">
        <v>2413</v>
      </c>
      <c r="G96" s="218" t="s">
        <v>2405</v>
      </c>
      <c r="H96" s="219">
        <v>1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2406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2406</v>
      </c>
      <c r="BM96" s="226" t="s">
        <v>2414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2415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28" t="s">
        <v>224</v>
      </c>
      <c r="E98" s="42"/>
      <c r="F98" s="267" t="s">
        <v>2416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224</v>
      </c>
      <c r="AU98" s="19" t="s">
        <v>82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80</v>
      </c>
      <c r="G99" s="246"/>
      <c r="H99" s="249">
        <v>1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80</v>
      </c>
      <c r="AY99" s="255" t="s">
        <v>190</v>
      </c>
    </row>
    <row r="100" spans="1:65" s="2" customFormat="1" ht="16.5" customHeight="1">
      <c r="A100" s="40"/>
      <c r="B100" s="41"/>
      <c r="C100" s="215" t="s">
        <v>208</v>
      </c>
      <c r="D100" s="215" t="s">
        <v>192</v>
      </c>
      <c r="E100" s="216" t="s">
        <v>2417</v>
      </c>
      <c r="F100" s="217" t="s">
        <v>2418</v>
      </c>
      <c r="G100" s="218" t="s">
        <v>2405</v>
      </c>
      <c r="H100" s="219">
        <v>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2406</v>
      </c>
      <c r="AT100" s="226" t="s">
        <v>192</v>
      </c>
      <c r="AU100" s="226" t="s">
        <v>82</v>
      </c>
      <c r="AY100" s="19" t="s">
        <v>190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80</v>
      </c>
      <c r="BK100" s="227">
        <f>ROUND(I100*H100,2)</f>
        <v>0</v>
      </c>
      <c r="BL100" s="19" t="s">
        <v>2406</v>
      </c>
      <c r="BM100" s="226" t="s">
        <v>2419</v>
      </c>
    </row>
    <row r="101" spans="1:47" s="2" customFormat="1" ht="12">
      <c r="A101" s="40"/>
      <c r="B101" s="41"/>
      <c r="C101" s="42"/>
      <c r="D101" s="228" t="s">
        <v>199</v>
      </c>
      <c r="E101" s="42"/>
      <c r="F101" s="229" t="s">
        <v>2420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199</v>
      </c>
      <c r="AU101" s="19" t="s">
        <v>82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80</v>
      </c>
      <c r="G102" s="246"/>
      <c r="H102" s="249">
        <v>1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80</v>
      </c>
      <c r="AY102" s="255" t="s">
        <v>190</v>
      </c>
    </row>
    <row r="103" spans="1:65" s="2" customFormat="1" ht="16.5" customHeight="1">
      <c r="A103" s="40"/>
      <c r="B103" s="41"/>
      <c r="C103" s="215" t="s">
        <v>228</v>
      </c>
      <c r="D103" s="215" t="s">
        <v>192</v>
      </c>
      <c r="E103" s="216" t="s">
        <v>2421</v>
      </c>
      <c r="F103" s="217" t="s">
        <v>2422</v>
      </c>
      <c r="G103" s="218" t="s">
        <v>2405</v>
      </c>
      <c r="H103" s="219">
        <v>1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2406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2406</v>
      </c>
      <c r="BM103" s="226" t="s">
        <v>2423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2424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28" t="s">
        <v>224</v>
      </c>
      <c r="E105" s="42"/>
      <c r="F105" s="267" t="s">
        <v>2425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224</v>
      </c>
      <c r="AU105" s="19" t="s">
        <v>82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80</v>
      </c>
      <c r="G106" s="246"/>
      <c r="H106" s="249">
        <v>1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80</v>
      </c>
      <c r="AY106" s="255" t="s">
        <v>190</v>
      </c>
    </row>
    <row r="107" spans="1:65" s="2" customFormat="1" ht="16.5" customHeight="1">
      <c r="A107" s="40"/>
      <c r="B107" s="41"/>
      <c r="C107" s="215" t="s">
        <v>254</v>
      </c>
      <c r="D107" s="215" t="s">
        <v>192</v>
      </c>
      <c r="E107" s="216" t="s">
        <v>2426</v>
      </c>
      <c r="F107" s="217" t="s">
        <v>2427</v>
      </c>
      <c r="G107" s="218" t="s">
        <v>2405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43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2406</v>
      </c>
      <c r="AT107" s="226" t="s">
        <v>192</v>
      </c>
      <c r="AU107" s="226" t="s">
        <v>82</v>
      </c>
      <c r="AY107" s="19" t="s">
        <v>190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80</v>
      </c>
      <c r="BK107" s="227">
        <f>ROUND(I107*H107,2)</f>
        <v>0</v>
      </c>
      <c r="BL107" s="19" t="s">
        <v>2406</v>
      </c>
      <c r="BM107" s="226" t="s">
        <v>2428</v>
      </c>
    </row>
    <row r="108" spans="1:47" s="2" customFormat="1" ht="12">
      <c r="A108" s="40"/>
      <c r="B108" s="41"/>
      <c r="C108" s="42"/>
      <c r="D108" s="228" t="s">
        <v>199</v>
      </c>
      <c r="E108" s="42"/>
      <c r="F108" s="229" t="s">
        <v>2429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199</v>
      </c>
      <c r="AU108" s="19" t="s">
        <v>82</v>
      </c>
    </row>
    <row r="109" spans="1:47" s="2" customFormat="1" ht="12">
      <c r="A109" s="40"/>
      <c r="B109" s="41"/>
      <c r="C109" s="42"/>
      <c r="D109" s="228" t="s">
        <v>224</v>
      </c>
      <c r="E109" s="42"/>
      <c r="F109" s="267" t="s">
        <v>2430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224</v>
      </c>
      <c r="AU109" s="19" t="s">
        <v>82</v>
      </c>
    </row>
    <row r="110" spans="1:51" s="14" customFormat="1" ht="12">
      <c r="A110" s="14"/>
      <c r="B110" s="245"/>
      <c r="C110" s="246"/>
      <c r="D110" s="228" t="s">
        <v>203</v>
      </c>
      <c r="E110" s="247" t="s">
        <v>19</v>
      </c>
      <c r="F110" s="248" t="s">
        <v>80</v>
      </c>
      <c r="G110" s="246"/>
      <c r="H110" s="249">
        <v>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203</v>
      </c>
      <c r="AU110" s="255" t="s">
        <v>82</v>
      </c>
      <c r="AV110" s="14" t="s">
        <v>82</v>
      </c>
      <c r="AW110" s="14" t="s">
        <v>34</v>
      </c>
      <c r="AX110" s="14" t="s">
        <v>80</v>
      </c>
      <c r="AY110" s="255" t="s">
        <v>190</v>
      </c>
    </row>
    <row r="111" spans="1:63" s="12" customFormat="1" ht="22.8" customHeight="1">
      <c r="A111" s="12"/>
      <c r="B111" s="199"/>
      <c r="C111" s="200"/>
      <c r="D111" s="201" t="s">
        <v>71</v>
      </c>
      <c r="E111" s="213" t="s">
        <v>2431</v>
      </c>
      <c r="F111" s="213" t="s">
        <v>2432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SUM(P112:P129)</f>
        <v>0</v>
      </c>
      <c r="Q111" s="207"/>
      <c r="R111" s="208">
        <f>SUM(R112:R129)</f>
        <v>0</v>
      </c>
      <c r="S111" s="207"/>
      <c r="T111" s="209">
        <f>SUM(T112:T129)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228</v>
      </c>
      <c r="AT111" s="211" t="s">
        <v>71</v>
      </c>
      <c r="AU111" s="211" t="s">
        <v>80</v>
      </c>
      <c r="AY111" s="210" t="s">
        <v>190</v>
      </c>
      <c r="BK111" s="212">
        <f>SUM(BK112:BK129)</f>
        <v>0</v>
      </c>
    </row>
    <row r="112" spans="1:65" s="2" customFormat="1" ht="16.5" customHeight="1">
      <c r="A112" s="40"/>
      <c r="B112" s="41"/>
      <c r="C112" s="215" t="s">
        <v>206</v>
      </c>
      <c r="D112" s="215" t="s">
        <v>192</v>
      </c>
      <c r="E112" s="216" t="s">
        <v>2433</v>
      </c>
      <c r="F112" s="217" t="s">
        <v>2434</v>
      </c>
      <c r="G112" s="218" t="s">
        <v>2405</v>
      </c>
      <c r="H112" s="219">
        <v>1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2406</v>
      </c>
      <c r="AT112" s="226" t="s">
        <v>192</v>
      </c>
      <c r="AU112" s="226" t="s">
        <v>82</v>
      </c>
      <c r="AY112" s="19" t="s">
        <v>190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2406</v>
      </c>
      <c r="BM112" s="226" t="s">
        <v>2435</v>
      </c>
    </row>
    <row r="113" spans="1:47" s="2" customFormat="1" ht="12">
      <c r="A113" s="40"/>
      <c r="B113" s="41"/>
      <c r="C113" s="42"/>
      <c r="D113" s="228" t="s">
        <v>199</v>
      </c>
      <c r="E113" s="42"/>
      <c r="F113" s="229" t="s">
        <v>2436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199</v>
      </c>
      <c r="AU113" s="19" t="s">
        <v>82</v>
      </c>
    </row>
    <row r="114" spans="1:47" s="2" customFormat="1" ht="12">
      <c r="A114" s="40"/>
      <c r="B114" s="41"/>
      <c r="C114" s="42"/>
      <c r="D114" s="228" t="s">
        <v>224</v>
      </c>
      <c r="E114" s="42"/>
      <c r="F114" s="267" t="s">
        <v>2437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224</v>
      </c>
      <c r="AU114" s="19" t="s">
        <v>82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80</v>
      </c>
      <c r="G115" s="246"/>
      <c r="H115" s="249">
        <v>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80</v>
      </c>
      <c r="AY115" s="255" t="s">
        <v>190</v>
      </c>
    </row>
    <row r="116" spans="1:65" s="2" customFormat="1" ht="16.5" customHeight="1">
      <c r="A116" s="40"/>
      <c r="B116" s="41"/>
      <c r="C116" s="215" t="s">
        <v>274</v>
      </c>
      <c r="D116" s="215" t="s">
        <v>192</v>
      </c>
      <c r="E116" s="216" t="s">
        <v>2438</v>
      </c>
      <c r="F116" s="217" t="s">
        <v>2439</v>
      </c>
      <c r="G116" s="218" t="s">
        <v>2405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43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2406</v>
      </c>
      <c r="AT116" s="226" t="s">
        <v>192</v>
      </c>
      <c r="AU116" s="226" t="s">
        <v>82</v>
      </c>
      <c r="AY116" s="19" t="s">
        <v>190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2406</v>
      </c>
      <c r="BM116" s="226" t="s">
        <v>2440</v>
      </c>
    </row>
    <row r="117" spans="1:47" s="2" customFormat="1" ht="12">
      <c r="A117" s="40"/>
      <c r="B117" s="41"/>
      <c r="C117" s="42"/>
      <c r="D117" s="228" t="s">
        <v>199</v>
      </c>
      <c r="E117" s="42"/>
      <c r="F117" s="229" t="s">
        <v>2436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199</v>
      </c>
      <c r="AU117" s="19" t="s">
        <v>82</v>
      </c>
    </row>
    <row r="118" spans="1:47" s="2" customFormat="1" ht="12">
      <c r="A118" s="40"/>
      <c r="B118" s="41"/>
      <c r="C118" s="42"/>
      <c r="D118" s="228" t="s">
        <v>224</v>
      </c>
      <c r="E118" s="42"/>
      <c r="F118" s="267" t="s">
        <v>2441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224</v>
      </c>
      <c r="AU118" s="19" t="s">
        <v>82</v>
      </c>
    </row>
    <row r="119" spans="1:51" s="14" customFormat="1" ht="12">
      <c r="A119" s="14"/>
      <c r="B119" s="245"/>
      <c r="C119" s="246"/>
      <c r="D119" s="228" t="s">
        <v>203</v>
      </c>
      <c r="E119" s="247" t="s">
        <v>19</v>
      </c>
      <c r="F119" s="248" t="s">
        <v>80</v>
      </c>
      <c r="G119" s="246"/>
      <c r="H119" s="249">
        <v>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203</v>
      </c>
      <c r="AU119" s="255" t="s">
        <v>82</v>
      </c>
      <c r="AV119" s="14" t="s">
        <v>82</v>
      </c>
      <c r="AW119" s="14" t="s">
        <v>34</v>
      </c>
      <c r="AX119" s="14" t="s">
        <v>80</v>
      </c>
      <c r="AY119" s="255" t="s">
        <v>190</v>
      </c>
    </row>
    <row r="120" spans="1:65" s="2" customFormat="1" ht="16.5" customHeight="1">
      <c r="A120" s="40"/>
      <c r="B120" s="41"/>
      <c r="C120" s="215" t="s">
        <v>281</v>
      </c>
      <c r="D120" s="215" t="s">
        <v>192</v>
      </c>
      <c r="E120" s="216" t="s">
        <v>2442</v>
      </c>
      <c r="F120" s="217" t="s">
        <v>2443</v>
      </c>
      <c r="G120" s="218" t="s">
        <v>2405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43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2406</v>
      </c>
      <c r="AT120" s="226" t="s">
        <v>192</v>
      </c>
      <c r="AU120" s="226" t="s">
        <v>82</v>
      </c>
      <c r="AY120" s="19" t="s">
        <v>190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80</v>
      </c>
      <c r="BK120" s="227">
        <f>ROUND(I120*H120,2)</f>
        <v>0</v>
      </c>
      <c r="BL120" s="19" t="s">
        <v>2406</v>
      </c>
      <c r="BM120" s="226" t="s">
        <v>2444</v>
      </c>
    </row>
    <row r="121" spans="1:47" s="2" customFormat="1" ht="12">
      <c r="A121" s="40"/>
      <c r="B121" s="41"/>
      <c r="C121" s="42"/>
      <c r="D121" s="228" t="s">
        <v>199</v>
      </c>
      <c r="E121" s="42"/>
      <c r="F121" s="229" t="s">
        <v>2443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199</v>
      </c>
      <c r="AU121" s="19" t="s">
        <v>82</v>
      </c>
    </row>
    <row r="122" spans="1:47" s="2" customFormat="1" ht="12">
      <c r="A122" s="40"/>
      <c r="B122" s="41"/>
      <c r="C122" s="42"/>
      <c r="D122" s="228" t="s">
        <v>224</v>
      </c>
      <c r="E122" s="42"/>
      <c r="F122" s="267" t="s">
        <v>2445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224</v>
      </c>
      <c r="AU122" s="19" t="s">
        <v>82</v>
      </c>
    </row>
    <row r="123" spans="1:51" s="13" customFormat="1" ht="12">
      <c r="A123" s="13"/>
      <c r="B123" s="235"/>
      <c r="C123" s="236"/>
      <c r="D123" s="228" t="s">
        <v>203</v>
      </c>
      <c r="E123" s="237" t="s">
        <v>19</v>
      </c>
      <c r="F123" s="238" t="s">
        <v>2446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203</v>
      </c>
      <c r="AU123" s="244" t="s">
        <v>82</v>
      </c>
      <c r="AV123" s="13" t="s">
        <v>80</v>
      </c>
      <c r="AW123" s="13" t="s">
        <v>34</v>
      </c>
      <c r="AX123" s="13" t="s">
        <v>72</v>
      </c>
      <c r="AY123" s="244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80</v>
      </c>
      <c r="G124" s="246"/>
      <c r="H124" s="249">
        <v>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1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16.5" customHeight="1">
      <c r="A126" s="40"/>
      <c r="B126" s="41"/>
      <c r="C126" s="215" t="s">
        <v>288</v>
      </c>
      <c r="D126" s="215" t="s">
        <v>192</v>
      </c>
      <c r="E126" s="216" t="s">
        <v>2447</v>
      </c>
      <c r="F126" s="217" t="s">
        <v>2448</v>
      </c>
      <c r="G126" s="218" t="s">
        <v>2405</v>
      </c>
      <c r="H126" s="219">
        <v>1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2406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2406</v>
      </c>
      <c r="BM126" s="226" t="s">
        <v>2449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2450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28" t="s">
        <v>224</v>
      </c>
      <c r="E128" s="42"/>
      <c r="F128" s="267" t="s">
        <v>2451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224</v>
      </c>
      <c r="AU128" s="19" t="s">
        <v>82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80</v>
      </c>
      <c r="G129" s="246"/>
      <c r="H129" s="249">
        <v>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80</v>
      </c>
      <c r="AY129" s="255" t="s">
        <v>190</v>
      </c>
    </row>
    <row r="130" spans="1:63" s="12" customFormat="1" ht="22.8" customHeight="1">
      <c r="A130" s="12"/>
      <c r="B130" s="199"/>
      <c r="C130" s="200"/>
      <c r="D130" s="201" t="s">
        <v>71</v>
      </c>
      <c r="E130" s="213" t="s">
        <v>2452</v>
      </c>
      <c r="F130" s="213" t="s">
        <v>2453</v>
      </c>
      <c r="G130" s="200"/>
      <c r="H130" s="200"/>
      <c r="I130" s="203"/>
      <c r="J130" s="214">
        <f>BK130</f>
        <v>0</v>
      </c>
      <c r="K130" s="200"/>
      <c r="L130" s="205"/>
      <c r="M130" s="206"/>
      <c r="N130" s="207"/>
      <c r="O130" s="207"/>
      <c r="P130" s="208">
        <f>SUM(P131:P134)</f>
        <v>0</v>
      </c>
      <c r="Q130" s="207"/>
      <c r="R130" s="208">
        <f>SUM(R131:R134)</f>
        <v>0</v>
      </c>
      <c r="S130" s="207"/>
      <c r="T130" s="209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0" t="s">
        <v>228</v>
      </c>
      <c r="AT130" s="211" t="s">
        <v>71</v>
      </c>
      <c r="AU130" s="211" t="s">
        <v>80</v>
      </c>
      <c r="AY130" s="210" t="s">
        <v>190</v>
      </c>
      <c r="BK130" s="212">
        <f>SUM(BK131:BK134)</f>
        <v>0</v>
      </c>
    </row>
    <row r="131" spans="1:65" s="2" customFormat="1" ht="16.5" customHeight="1">
      <c r="A131" s="40"/>
      <c r="B131" s="41"/>
      <c r="C131" s="215" t="s">
        <v>295</v>
      </c>
      <c r="D131" s="215" t="s">
        <v>192</v>
      </c>
      <c r="E131" s="216" t="s">
        <v>2454</v>
      </c>
      <c r="F131" s="217" t="s">
        <v>2455</v>
      </c>
      <c r="G131" s="218" t="s">
        <v>2405</v>
      </c>
      <c r="H131" s="219">
        <v>1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43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2406</v>
      </c>
      <c r="AT131" s="226" t="s">
        <v>192</v>
      </c>
      <c r="AU131" s="226" t="s">
        <v>82</v>
      </c>
      <c r="AY131" s="19" t="s">
        <v>190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2406</v>
      </c>
      <c r="BM131" s="226" t="s">
        <v>2456</v>
      </c>
    </row>
    <row r="132" spans="1:47" s="2" customFormat="1" ht="12">
      <c r="A132" s="40"/>
      <c r="B132" s="41"/>
      <c r="C132" s="42"/>
      <c r="D132" s="228" t="s">
        <v>199</v>
      </c>
      <c r="E132" s="42"/>
      <c r="F132" s="229" t="s">
        <v>2457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199</v>
      </c>
      <c r="AU132" s="19" t="s">
        <v>82</v>
      </c>
    </row>
    <row r="133" spans="1:47" s="2" customFormat="1" ht="12">
      <c r="A133" s="40"/>
      <c r="B133" s="41"/>
      <c r="C133" s="42"/>
      <c r="D133" s="228" t="s">
        <v>224</v>
      </c>
      <c r="E133" s="42"/>
      <c r="F133" s="267" t="s">
        <v>2458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224</v>
      </c>
      <c r="AU133" s="19" t="s">
        <v>82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80</v>
      </c>
      <c r="G134" s="246"/>
      <c r="H134" s="249">
        <v>1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80</v>
      </c>
      <c r="AY134" s="255" t="s">
        <v>190</v>
      </c>
    </row>
    <row r="135" spans="1:63" s="12" customFormat="1" ht="22.8" customHeight="1">
      <c r="A135" s="12"/>
      <c r="B135" s="199"/>
      <c r="C135" s="200"/>
      <c r="D135" s="201" t="s">
        <v>71</v>
      </c>
      <c r="E135" s="213" t="s">
        <v>2459</v>
      </c>
      <c r="F135" s="213" t="s">
        <v>2460</v>
      </c>
      <c r="G135" s="200"/>
      <c r="H135" s="200"/>
      <c r="I135" s="203"/>
      <c r="J135" s="214">
        <f>BK135</f>
        <v>0</v>
      </c>
      <c r="K135" s="200"/>
      <c r="L135" s="205"/>
      <c r="M135" s="206"/>
      <c r="N135" s="207"/>
      <c r="O135" s="207"/>
      <c r="P135" s="208">
        <f>SUM(P136:P141)</f>
        <v>0</v>
      </c>
      <c r="Q135" s="207"/>
      <c r="R135" s="208">
        <f>SUM(R136:R141)</f>
        <v>0</v>
      </c>
      <c r="S135" s="207"/>
      <c r="T135" s="209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0" t="s">
        <v>228</v>
      </c>
      <c r="AT135" s="211" t="s">
        <v>71</v>
      </c>
      <c r="AU135" s="211" t="s">
        <v>80</v>
      </c>
      <c r="AY135" s="210" t="s">
        <v>190</v>
      </c>
      <c r="BK135" s="212">
        <f>SUM(BK136:BK141)</f>
        <v>0</v>
      </c>
    </row>
    <row r="136" spans="1:65" s="2" customFormat="1" ht="16.5" customHeight="1">
      <c r="A136" s="40"/>
      <c r="B136" s="41"/>
      <c r="C136" s="215" t="s">
        <v>304</v>
      </c>
      <c r="D136" s="215" t="s">
        <v>192</v>
      </c>
      <c r="E136" s="216" t="s">
        <v>2461</v>
      </c>
      <c r="F136" s="217" t="s">
        <v>2462</v>
      </c>
      <c r="G136" s="218" t="s">
        <v>195</v>
      </c>
      <c r="H136" s="219">
        <v>24106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43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2406</v>
      </c>
      <c r="AT136" s="226" t="s">
        <v>192</v>
      </c>
      <c r="AU136" s="226" t="s">
        <v>82</v>
      </c>
      <c r="AY136" s="19" t="s">
        <v>190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2406</v>
      </c>
      <c r="BM136" s="226" t="s">
        <v>2463</v>
      </c>
    </row>
    <row r="137" spans="1:47" s="2" customFormat="1" ht="12">
      <c r="A137" s="40"/>
      <c r="B137" s="41"/>
      <c r="C137" s="42"/>
      <c r="D137" s="228" t="s">
        <v>199</v>
      </c>
      <c r="E137" s="42"/>
      <c r="F137" s="229" t="s">
        <v>2462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199</v>
      </c>
      <c r="AU137" s="19" t="s">
        <v>82</v>
      </c>
    </row>
    <row r="138" spans="1:47" s="2" customFormat="1" ht="12">
      <c r="A138" s="40"/>
      <c r="B138" s="41"/>
      <c r="C138" s="42"/>
      <c r="D138" s="228" t="s">
        <v>224</v>
      </c>
      <c r="E138" s="42"/>
      <c r="F138" s="267" t="s">
        <v>2464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224</v>
      </c>
      <c r="AU138" s="19" t="s">
        <v>82</v>
      </c>
    </row>
    <row r="139" spans="1:51" s="13" customFormat="1" ht="12">
      <c r="A139" s="13"/>
      <c r="B139" s="235"/>
      <c r="C139" s="236"/>
      <c r="D139" s="228" t="s">
        <v>203</v>
      </c>
      <c r="E139" s="237" t="s">
        <v>19</v>
      </c>
      <c r="F139" s="238" t="s">
        <v>2465</v>
      </c>
      <c r="G139" s="236"/>
      <c r="H139" s="237" t="s">
        <v>19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203</v>
      </c>
      <c r="AU139" s="244" t="s">
        <v>82</v>
      </c>
      <c r="AV139" s="13" t="s">
        <v>80</v>
      </c>
      <c r="AW139" s="13" t="s">
        <v>34</v>
      </c>
      <c r="AX139" s="13" t="s">
        <v>72</v>
      </c>
      <c r="AY139" s="244" t="s">
        <v>190</v>
      </c>
    </row>
    <row r="140" spans="1:51" s="14" customFormat="1" ht="12">
      <c r="A140" s="14"/>
      <c r="B140" s="245"/>
      <c r="C140" s="246"/>
      <c r="D140" s="228" t="s">
        <v>203</v>
      </c>
      <c r="E140" s="247" t="s">
        <v>19</v>
      </c>
      <c r="F140" s="248" t="s">
        <v>2466</v>
      </c>
      <c r="G140" s="246"/>
      <c r="H140" s="249">
        <v>24106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203</v>
      </c>
      <c r="AU140" s="255" t="s">
        <v>82</v>
      </c>
      <c r="AV140" s="14" t="s">
        <v>82</v>
      </c>
      <c r="AW140" s="14" t="s">
        <v>34</v>
      </c>
      <c r="AX140" s="14" t="s">
        <v>72</v>
      </c>
      <c r="AY140" s="255" t="s">
        <v>190</v>
      </c>
    </row>
    <row r="141" spans="1:51" s="15" customFormat="1" ht="12">
      <c r="A141" s="15"/>
      <c r="B141" s="256"/>
      <c r="C141" s="257"/>
      <c r="D141" s="228" t="s">
        <v>203</v>
      </c>
      <c r="E141" s="258" t="s">
        <v>19</v>
      </c>
      <c r="F141" s="259" t="s">
        <v>207</v>
      </c>
      <c r="G141" s="257"/>
      <c r="H141" s="260">
        <v>24106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203</v>
      </c>
      <c r="AU141" s="266" t="s">
        <v>82</v>
      </c>
      <c r="AV141" s="15" t="s">
        <v>208</v>
      </c>
      <c r="AW141" s="15" t="s">
        <v>34</v>
      </c>
      <c r="AX141" s="15" t="s">
        <v>80</v>
      </c>
      <c r="AY141" s="266" t="s">
        <v>190</v>
      </c>
    </row>
    <row r="142" spans="1:63" s="12" customFormat="1" ht="22.8" customHeight="1">
      <c r="A142" s="12"/>
      <c r="B142" s="199"/>
      <c r="C142" s="200"/>
      <c r="D142" s="201" t="s">
        <v>71</v>
      </c>
      <c r="E142" s="213" t="s">
        <v>2467</v>
      </c>
      <c r="F142" s="213" t="s">
        <v>2468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SUM(P143:P153)</f>
        <v>0</v>
      </c>
      <c r="Q142" s="207"/>
      <c r="R142" s="208">
        <f>SUM(R143:R153)</f>
        <v>0</v>
      </c>
      <c r="S142" s="207"/>
      <c r="T142" s="209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228</v>
      </c>
      <c r="AT142" s="211" t="s">
        <v>71</v>
      </c>
      <c r="AU142" s="211" t="s">
        <v>80</v>
      </c>
      <c r="AY142" s="210" t="s">
        <v>190</v>
      </c>
      <c r="BK142" s="212">
        <f>SUM(BK143:BK153)</f>
        <v>0</v>
      </c>
    </row>
    <row r="143" spans="1:65" s="2" customFormat="1" ht="16.5" customHeight="1">
      <c r="A143" s="40"/>
      <c r="B143" s="41"/>
      <c r="C143" s="215" t="s">
        <v>312</v>
      </c>
      <c r="D143" s="215" t="s">
        <v>192</v>
      </c>
      <c r="E143" s="216" t="s">
        <v>2469</v>
      </c>
      <c r="F143" s="217" t="s">
        <v>2470</v>
      </c>
      <c r="G143" s="218" t="s">
        <v>2405</v>
      </c>
      <c r="H143" s="219">
        <v>1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43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2406</v>
      </c>
      <c r="AT143" s="226" t="s">
        <v>192</v>
      </c>
      <c r="AU143" s="226" t="s">
        <v>82</v>
      </c>
      <c r="AY143" s="19" t="s">
        <v>190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2406</v>
      </c>
      <c r="BM143" s="226" t="s">
        <v>2471</v>
      </c>
    </row>
    <row r="144" spans="1:47" s="2" customFormat="1" ht="12">
      <c r="A144" s="40"/>
      <c r="B144" s="41"/>
      <c r="C144" s="42"/>
      <c r="D144" s="228" t="s">
        <v>199</v>
      </c>
      <c r="E144" s="42"/>
      <c r="F144" s="229" t="s">
        <v>2472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199</v>
      </c>
      <c r="AU144" s="19" t="s">
        <v>82</v>
      </c>
    </row>
    <row r="145" spans="1:51" s="14" customFormat="1" ht="12">
      <c r="A145" s="14"/>
      <c r="B145" s="245"/>
      <c r="C145" s="246"/>
      <c r="D145" s="228" t="s">
        <v>203</v>
      </c>
      <c r="E145" s="247" t="s">
        <v>19</v>
      </c>
      <c r="F145" s="248" t="s">
        <v>80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203</v>
      </c>
      <c r="AU145" s="255" t="s">
        <v>82</v>
      </c>
      <c r="AV145" s="14" t="s">
        <v>82</v>
      </c>
      <c r="AW145" s="14" t="s">
        <v>34</v>
      </c>
      <c r="AX145" s="14" t="s">
        <v>80</v>
      </c>
      <c r="AY145" s="255" t="s">
        <v>190</v>
      </c>
    </row>
    <row r="146" spans="1:65" s="2" customFormat="1" ht="16.5" customHeight="1">
      <c r="A146" s="40"/>
      <c r="B146" s="41"/>
      <c r="C146" s="215" t="s">
        <v>318</v>
      </c>
      <c r="D146" s="215" t="s">
        <v>192</v>
      </c>
      <c r="E146" s="216" t="s">
        <v>2473</v>
      </c>
      <c r="F146" s="217" t="s">
        <v>2474</v>
      </c>
      <c r="G146" s="218" t="s">
        <v>2405</v>
      </c>
      <c r="H146" s="219">
        <v>1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43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2406</v>
      </c>
      <c r="AT146" s="226" t="s">
        <v>192</v>
      </c>
      <c r="AU146" s="226" t="s">
        <v>82</v>
      </c>
      <c r="AY146" s="19" t="s">
        <v>190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80</v>
      </c>
      <c r="BK146" s="227">
        <f>ROUND(I146*H146,2)</f>
        <v>0</v>
      </c>
      <c r="BL146" s="19" t="s">
        <v>2406</v>
      </c>
      <c r="BM146" s="226" t="s">
        <v>2475</v>
      </c>
    </row>
    <row r="147" spans="1:47" s="2" customFormat="1" ht="12">
      <c r="A147" s="40"/>
      <c r="B147" s="41"/>
      <c r="C147" s="42"/>
      <c r="D147" s="228" t="s">
        <v>199</v>
      </c>
      <c r="E147" s="42"/>
      <c r="F147" s="229" t="s">
        <v>2476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199</v>
      </c>
      <c r="AU147" s="19" t="s">
        <v>82</v>
      </c>
    </row>
    <row r="148" spans="1:47" s="2" customFormat="1" ht="12">
      <c r="A148" s="40"/>
      <c r="B148" s="41"/>
      <c r="C148" s="42"/>
      <c r="D148" s="228" t="s">
        <v>224</v>
      </c>
      <c r="E148" s="42"/>
      <c r="F148" s="267" t="s">
        <v>2477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224</v>
      </c>
      <c r="AU148" s="19" t="s">
        <v>82</v>
      </c>
    </row>
    <row r="149" spans="1:51" s="14" customFormat="1" ht="12">
      <c r="A149" s="14"/>
      <c r="B149" s="245"/>
      <c r="C149" s="246"/>
      <c r="D149" s="228" t="s">
        <v>203</v>
      </c>
      <c r="E149" s="247" t="s">
        <v>19</v>
      </c>
      <c r="F149" s="248" t="s">
        <v>80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203</v>
      </c>
      <c r="AU149" s="255" t="s">
        <v>82</v>
      </c>
      <c r="AV149" s="14" t="s">
        <v>82</v>
      </c>
      <c r="AW149" s="14" t="s">
        <v>34</v>
      </c>
      <c r="AX149" s="14" t="s">
        <v>80</v>
      </c>
      <c r="AY149" s="255" t="s">
        <v>190</v>
      </c>
    </row>
    <row r="150" spans="1:65" s="2" customFormat="1" ht="16.5" customHeight="1">
      <c r="A150" s="40"/>
      <c r="B150" s="41"/>
      <c r="C150" s="215" t="s">
        <v>8</v>
      </c>
      <c r="D150" s="215" t="s">
        <v>192</v>
      </c>
      <c r="E150" s="216" t="s">
        <v>2478</v>
      </c>
      <c r="F150" s="217" t="s">
        <v>2479</v>
      </c>
      <c r="G150" s="218" t="s">
        <v>2405</v>
      </c>
      <c r="H150" s="219">
        <v>1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43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2406</v>
      </c>
      <c r="AT150" s="226" t="s">
        <v>192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2406</v>
      </c>
      <c r="BM150" s="226" t="s">
        <v>2480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2479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47" s="2" customFormat="1" ht="12">
      <c r="A152" s="40"/>
      <c r="B152" s="41"/>
      <c r="C152" s="42"/>
      <c r="D152" s="228" t="s">
        <v>224</v>
      </c>
      <c r="E152" s="42"/>
      <c r="F152" s="267" t="s">
        <v>2481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224</v>
      </c>
      <c r="AU152" s="19" t="s">
        <v>82</v>
      </c>
    </row>
    <row r="153" spans="1:51" s="14" customFormat="1" ht="12">
      <c r="A153" s="14"/>
      <c r="B153" s="245"/>
      <c r="C153" s="246"/>
      <c r="D153" s="228" t="s">
        <v>203</v>
      </c>
      <c r="E153" s="247" t="s">
        <v>19</v>
      </c>
      <c r="F153" s="248" t="s">
        <v>80</v>
      </c>
      <c r="G153" s="246"/>
      <c r="H153" s="249">
        <v>1</v>
      </c>
      <c r="I153" s="250"/>
      <c r="J153" s="246"/>
      <c r="K153" s="246"/>
      <c r="L153" s="251"/>
      <c r="M153" s="286"/>
      <c r="N153" s="287"/>
      <c r="O153" s="287"/>
      <c r="P153" s="287"/>
      <c r="Q153" s="287"/>
      <c r="R153" s="287"/>
      <c r="S153" s="287"/>
      <c r="T153" s="28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203</v>
      </c>
      <c r="AU153" s="255" t="s">
        <v>82</v>
      </c>
      <c r="AV153" s="14" t="s">
        <v>82</v>
      </c>
      <c r="AW153" s="14" t="s">
        <v>34</v>
      </c>
      <c r="AX153" s="14" t="s">
        <v>80</v>
      </c>
      <c r="AY153" s="255" t="s">
        <v>190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84:K15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940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ROUND(J86,2)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ROUND((SUM(BE86:BE509)),2)</f>
        <v>0</v>
      </c>
      <c r="G33" s="40"/>
      <c r="H33" s="40"/>
      <c r="I33" s="160">
        <v>0.21</v>
      </c>
      <c r="J33" s="159">
        <f>ROUND(((SUM(BE86:BE509))*I33),2)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ROUND((SUM(BF86:BF509)),2)</f>
        <v>0</v>
      </c>
      <c r="G34" s="40"/>
      <c r="H34" s="40"/>
      <c r="I34" s="160">
        <v>0.15</v>
      </c>
      <c r="J34" s="159">
        <f>ROUND(((SUM(BF86:BF509))*I34),2)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ROUND((SUM(BG86:BG509)),2)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ROUND((SUM(BH86:BH509)),2)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ROUND((SUM(BI86:BI509)),2)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Vedlejší polní cesta VC11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162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163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166</v>
      </c>
      <c r="E62" s="185"/>
      <c r="F62" s="185"/>
      <c r="G62" s="185"/>
      <c r="H62" s="185"/>
      <c r="I62" s="185"/>
      <c r="J62" s="186">
        <f>J249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167</v>
      </c>
      <c r="E63" s="185"/>
      <c r="F63" s="185"/>
      <c r="G63" s="185"/>
      <c r="H63" s="185"/>
      <c r="I63" s="185"/>
      <c r="J63" s="186">
        <f>J271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941</v>
      </c>
      <c r="E64" s="185"/>
      <c r="F64" s="185"/>
      <c r="G64" s="185"/>
      <c r="H64" s="185"/>
      <c r="I64" s="185"/>
      <c r="J64" s="186">
        <f>J349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170</v>
      </c>
      <c r="E65" s="185"/>
      <c r="F65" s="185"/>
      <c r="G65" s="185"/>
      <c r="H65" s="185"/>
      <c r="I65" s="185"/>
      <c r="J65" s="186">
        <f>J457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171</v>
      </c>
      <c r="E66" s="185"/>
      <c r="F66" s="185"/>
      <c r="G66" s="185"/>
      <c r="H66" s="185"/>
      <c r="I66" s="185"/>
      <c r="J66" s="186">
        <f>J506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175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Realizace prvků společných zařízení KoPÚ Neplachovice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156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02 - Vedlejší polní cesta VC11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15. 7. 2019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31</v>
      </c>
      <c r="J82" s="38" t="str">
        <f>E21</f>
        <v>AGPOL s.r.o., Jungmannova 153/12, 77900 Olomouc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AGPOL s.r.o., Jungmannova 153/12, 77900 Olomouc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176</v>
      </c>
      <c r="D85" s="191" t="s">
        <v>57</v>
      </c>
      <c r="E85" s="191" t="s">
        <v>53</v>
      </c>
      <c r="F85" s="191" t="s">
        <v>54</v>
      </c>
      <c r="G85" s="191" t="s">
        <v>177</v>
      </c>
      <c r="H85" s="191" t="s">
        <v>178</v>
      </c>
      <c r="I85" s="191" t="s">
        <v>179</v>
      </c>
      <c r="J85" s="191" t="s">
        <v>160</v>
      </c>
      <c r="K85" s="192" t="s">
        <v>180</v>
      </c>
      <c r="L85" s="193"/>
      <c r="M85" s="94" t="s">
        <v>19</v>
      </c>
      <c r="N85" s="95" t="s">
        <v>42</v>
      </c>
      <c r="O85" s="95" t="s">
        <v>181</v>
      </c>
      <c r="P85" s="95" t="s">
        <v>182</v>
      </c>
      <c r="Q85" s="95" t="s">
        <v>183</v>
      </c>
      <c r="R85" s="95" t="s">
        <v>184</v>
      </c>
      <c r="S85" s="95" t="s">
        <v>185</v>
      </c>
      <c r="T85" s="96" t="s">
        <v>186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187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</f>
        <v>0</v>
      </c>
      <c r="Q86" s="98"/>
      <c r="R86" s="196">
        <f>R87</f>
        <v>64.78346012</v>
      </c>
      <c r="S86" s="98"/>
      <c r="T86" s="197">
        <f>T87</f>
        <v>808.895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161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71</v>
      </c>
      <c r="E87" s="202" t="s">
        <v>188</v>
      </c>
      <c r="F87" s="202" t="s">
        <v>189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P88+P249+P271+P349+P457+P506</f>
        <v>0</v>
      </c>
      <c r="Q87" s="207"/>
      <c r="R87" s="208">
        <f>R88+R249+R271+R349+R457+R506</f>
        <v>64.78346012</v>
      </c>
      <c r="S87" s="207"/>
      <c r="T87" s="209">
        <f>T88+T249+T271+T349+T457+T506</f>
        <v>808.895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80</v>
      </c>
      <c r="AT87" s="211" t="s">
        <v>71</v>
      </c>
      <c r="AU87" s="211" t="s">
        <v>72</v>
      </c>
      <c r="AY87" s="210" t="s">
        <v>190</v>
      </c>
      <c r="BK87" s="212">
        <f>BK88+BK249+BK271+BK349+BK457+BK506</f>
        <v>0</v>
      </c>
    </row>
    <row r="88" spans="1:63" s="12" customFormat="1" ht="22.8" customHeight="1">
      <c r="A88" s="12"/>
      <c r="B88" s="199"/>
      <c r="C88" s="200"/>
      <c r="D88" s="201" t="s">
        <v>71</v>
      </c>
      <c r="E88" s="213" t="s">
        <v>80</v>
      </c>
      <c r="F88" s="213" t="s">
        <v>191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SUM(P89:P248)</f>
        <v>0</v>
      </c>
      <c r="Q88" s="207"/>
      <c r="R88" s="208">
        <f>SUM(R89:R248)</f>
        <v>0.112199</v>
      </c>
      <c r="S88" s="207"/>
      <c r="T88" s="209">
        <f>SUM(T89:T248)</f>
        <v>808.895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80</v>
      </c>
      <c r="AT88" s="211" t="s">
        <v>71</v>
      </c>
      <c r="AU88" s="211" t="s">
        <v>80</v>
      </c>
      <c r="AY88" s="210" t="s">
        <v>190</v>
      </c>
      <c r="BK88" s="212">
        <f>SUM(BK89:BK248)</f>
        <v>0</v>
      </c>
    </row>
    <row r="89" spans="1:65" s="2" customFormat="1" ht="24.15" customHeight="1">
      <c r="A89" s="40"/>
      <c r="B89" s="41"/>
      <c r="C89" s="215" t="s">
        <v>80</v>
      </c>
      <c r="D89" s="215" t="s">
        <v>192</v>
      </c>
      <c r="E89" s="216" t="s">
        <v>942</v>
      </c>
      <c r="F89" s="217" t="s">
        <v>943</v>
      </c>
      <c r="G89" s="218" t="s">
        <v>195</v>
      </c>
      <c r="H89" s="219">
        <v>1485</v>
      </c>
      <c r="I89" s="220"/>
      <c r="J89" s="221">
        <f>ROUND(I89*H89,2)</f>
        <v>0</v>
      </c>
      <c r="K89" s="217" t="s">
        <v>196</v>
      </c>
      <c r="L89" s="46"/>
      <c r="M89" s="222" t="s">
        <v>19</v>
      </c>
      <c r="N89" s="223" t="s">
        <v>43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0.44</v>
      </c>
      <c r="T89" s="225">
        <f>S89*H89</f>
        <v>653.4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208</v>
      </c>
      <c r="AT89" s="226" t="s">
        <v>192</v>
      </c>
      <c r="AU89" s="226" t="s">
        <v>82</v>
      </c>
      <c r="AY89" s="19" t="s">
        <v>190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80</v>
      </c>
      <c r="BK89" s="227">
        <f>ROUND(I89*H89,2)</f>
        <v>0</v>
      </c>
      <c r="BL89" s="19" t="s">
        <v>208</v>
      </c>
      <c r="BM89" s="226" t="s">
        <v>944</v>
      </c>
    </row>
    <row r="90" spans="1:47" s="2" customFormat="1" ht="12">
      <c r="A90" s="40"/>
      <c r="B90" s="41"/>
      <c r="C90" s="42"/>
      <c r="D90" s="228" t="s">
        <v>199</v>
      </c>
      <c r="E90" s="42"/>
      <c r="F90" s="229" t="s">
        <v>945</v>
      </c>
      <c r="G90" s="42"/>
      <c r="H90" s="42"/>
      <c r="I90" s="230"/>
      <c r="J90" s="42"/>
      <c r="K90" s="42"/>
      <c r="L90" s="46"/>
      <c r="M90" s="231"/>
      <c r="N90" s="23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199</v>
      </c>
      <c r="AU90" s="19" t="s">
        <v>82</v>
      </c>
    </row>
    <row r="91" spans="1:47" s="2" customFormat="1" ht="12">
      <c r="A91" s="40"/>
      <c r="B91" s="41"/>
      <c r="C91" s="42"/>
      <c r="D91" s="233" t="s">
        <v>201</v>
      </c>
      <c r="E91" s="42"/>
      <c r="F91" s="234" t="s">
        <v>946</v>
      </c>
      <c r="G91" s="42"/>
      <c r="H91" s="42"/>
      <c r="I91" s="230"/>
      <c r="J91" s="42"/>
      <c r="K91" s="42"/>
      <c r="L91" s="46"/>
      <c r="M91" s="231"/>
      <c r="N91" s="23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201</v>
      </c>
      <c r="AU91" s="19" t="s">
        <v>82</v>
      </c>
    </row>
    <row r="92" spans="1:51" s="13" customFormat="1" ht="12">
      <c r="A92" s="13"/>
      <c r="B92" s="235"/>
      <c r="C92" s="236"/>
      <c r="D92" s="228" t="s">
        <v>203</v>
      </c>
      <c r="E92" s="237" t="s">
        <v>19</v>
      </c>
      <c r="F92" s="238" t="s">
        <v>947</v>
      </c>
      <c r="G92" s="236"/>
      <c r="H92" s="237" t="s">
        <v>19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203</v>
      </c>
      <c r="AU92" s="244" t="s">
        <v>82</v>
      </c>
      <c r="AV92" s="13" t="s">
        <v>80</v>
      </c>
      <c r="AW92" s="13" t="s">
        <v>34</v>
      </c>
      <c r="AX92" s="13" t="s">
        <v>72</v>
      </c>
      <c r="AY92" s="244" t="s">
        <v>190</v>
      </c>
    </row>
    <row r="93" spans="1:51" s="13" customFormat="1" ht="12">
      <c r="A93" s="13"/>
      <c r="B93" s="235"/>
      <c r="C93" s="236"/>
      <c r="D93" s="228" t="s">
        <v>203</v>
      </c>
      <c r="E93" s="237" t="s">
        <v>19</v>
      </c>
      <c r="F93" s="238" t="s">
        <v>948</v>
      </c>
      <c r="G93" s="236"/>
      <c r="H93" s="237" t="s">
        <v>19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203</v>
      </c>
      <c r="AU93" s="244" t="s">
        <v>82</v>
      </c>
      <c r="AV93" s="13" t="s">
        <v>80</v>
      </c>
      <c r="AW93" s="13" t="s">
        <v>34</v>
      </c>
      <c r="AX93" s="13" t="s">
        <v>72</v>
      </c>
      <c r="AY93" s="244" t="s">
        <v>190</v>
      </c>
    </row>
    <row r="94" spans="1:51" s="14" customFormat="1" ht="12">
      <c r="A94" s="14"/>
      <c r="B94" s="245"/>
      <c r="C94" s="246"/>
      <c r="D94" s="228" t="s">
        <v>203</v>
      </c>
      <c r="E94" s="247" t="s">
        <v>19</v>
      </c>
      <c r="F94" s="248" t="s">
        <v>949</v>
      </c>
      <c r="G94" s="246"/>
      <c r="H94" s="249">
        <v>1304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5" t="s">
        <v>203</v>
      </c>
      <c r="AU94" s="255" t="s">
        <v>82</v>
      </c>
      <c r="AV94" s="14" t="s">
        <v>82</v>
      </c>
      <c r="AW94" s="14" t="s">
        <v>34</v>
      </c>
      <c r="AX94" s="14" t="s">
        <v>72</v>
      </c>
      <c r="AY94" s="255" t="s">
        <v>190</v>
      </c>
    </row>
    <row r="95" spans="1:51" s="14" customFormat="1" ht="12">
      <c r="A95" s="14"/>
      <c r="B95" s="245"/>
      <c r="C95" s="246"/>
      <c r="D95" s="228" t="s">
        <v>203</v>
      </c>
      <c r="E95" s="247" t="s">
        <v>19</v>
      </c>
      <c r="F95" s="248" t="s">
        <v>950</v>
      </c>
      <c r="G95" s="246"/>
      <c r="H95" s="249">
        <v>181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203</v>
      </c>
      <c r="AU95" s="255" t="s">
        <v>82</v>
      </c>
      <c r="AV95" s="14" t="s">
        <v>82</v>
      </c>
      <c r="AW95" s="14" t="s">
        <v>34</v>
      </c>
      <c r="AX95" s="14" t="s">
        <v>72</v>
      </c>
      <c r="AY95" s="255" t="s">
        <v>190</v>
      </c>
    </row>
    <row r="96" spans="1:51" s="15" customFormat="1" ht="12">
      <c r="A96" s="15"/>
      <c r="B96" s="256"/>
      <c r="C96" s="257"/>
      <c r="D96" s="228" t="s">
        <v>203</v>
      </c>
      <c r="E96" s="258" t="s">
        <v>19</v>
      </c>
      <c r="F96" s="259" t="s">
        <v>207</v>
      </c>
      <c r="G96" s="257"/>
      <c r="H96" s="260">
        <v>1485</v>
      </c>
      <c r="I96" s="261"/>
      <c r="J96" s="257"/>
      <c r="K96" s="257"/>
      <c r="L96" s="262"/>
      <c r="M96" s="263"/>
      <c r="N96" s="264"/>
      <c r="O96" s="264"/>
      <c r="P96" s="264"/>
      <c r="Q96" s="264"/>
      <c r="R96" s="264"/>
      <c r="S96" s="264"/>
      <c r="T96" s="26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66" t="s">
        <v>203</v>
      </c>
      <c r="AU96" s="266" t="s">
        <v>82</v>
      </c>
      <c r="AV96" s="15" t="s">
        <v>208</v>
      </c>
      <c r="AW96" s="15" t="s">
        <v>34</v>
      </c>
      <c r="AX96" s="15" t="s">
        <v>80</v>
      </c>
      <c r="AY96" s="266" t="s">
        <v>190</v>
      </c>
    </row>
    <row r="97" spans="1:65" s="2" customFormat="1" ht="33" customHeight="1">
      <c r="A97" s="40"/>
      <c r="B97" s="41"/>
      <c r="C97" s="215" t="s">
        <v>82</v>
      </c>
      <c r="D97" s="215" t="s">
        <v>192</v>
      </c>
      <c r="E97" s="216" t="s">
        <v>951</v>
      </c>
      <c r="F97" s="217" t="s">
        <v>952</v>
      </c>
      <c r="G97" s="218" t="s">
        <v>195</v>
      </c>
      <c r="H97" s="219">
        <v>1304</v>
      </c>
      <c r="I97" s="220"/>
      <c r="J97" s="221">
        <f>ROUND(I97*H97,2)</f>
        <v>0</v>
      </c>
      <c r="K97" s="217" t="s">
        <v>196</v>
      </c>
      <c r="L97" s="46"/>
      <c r="M97" s="222" t="s">
        <v>19</v>
      </c>
      <c r="N97" s="223" t="s">
        <v>43</v>
      </c>
      <c r="O97" s="86"/>
      <c r="P97" s="224">
        <f>O97*H97</f>
        <v>0</v>
      </c>
      <c r="Q97" s="224">
        <v>7E-05</v>
      </c>
      <c r="R97" s="224">
        <f>Q97*H97</f>
        <v>0.09127999999999999</v>
      </c>
      <c r="S97" s="224">
        <v>0.115</v>
      </c>
      <c r="T97" s="225">
        <f>S97*H97</f>
        <v>149.96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208</v>
      </c>
      <c r="AT97" s="226" t="s">
        <v>192</v>
      </c>
      <c r="AU97" s="226" t="s">
        <v>82</v>
      </c>
      <c r="AY97" s="19" t="s">
        <v>190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208</v>
      </c>
      <c r="BM97" s="226" t="s">
        <v>953</v>
      </c>
    </row>
    <row r="98" spans="1:47" s="2" customFormat="1" ht="12">
      <c r="A98" s="40"/>
      <c r="B98" s="41"/>
      <c r="C98" s="42"/>
      <c r="D98" s="228" t="s">
        <v>199</v>
      </c>
      <c r="E98" s="42"/>
      <c r="F98" s="229" t="s">
        <v>954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199</v>
      </c>
      <c r="AU98" s="19" t="s">
        <v>82</v>
      </c>
    </row>
    <row r="99" spans="1:47" s="2" customFormat="1" ht="12">
      <c r="A99" s="40"/>
      <c r="B99" s="41"/>
      <c r="C99" s="42"/>
      <c r="D99" s="233" t="s">
        <v>201</v>
      </c>
      <c r="E99" s="42"/>
      <c r="F99" s="234" t="s">
        <v>955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201</v>
      </c>
      <c r="AU99" s="19" t="s">
        <v>82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947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3" customFormat="1" ht="12">
      <c r="A101" s="13"/>
      <c r="B101" s="235"/>
      <c r="C101" s="236"/>
      <c r="D101" s="228" t="s">
        <v>203</v>
      </c>
      <c r="E101" s="237" t="s">
        <v>19</v>
      </c>
      <c r="F101" s="238" t="s">
        <v>948</v>
      </c>
      <c r="G101" s="236"/>
      <c r="H101" s="237" t="s">
        <v>19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203</v>
      </c>
      <c r="AU101" s="244" t="s">
        <v>82</v>
      </c>
      <c r="AV101" s="13" t="s">
        <v>80</v>
      </c>
      <c r="AW101" s="13" t="s">
        <v>34</v>
      </c>
      <c r="AX101" s="13" t="s">
        <v>72</v>
      </c>
      <c r="AY101" s="244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949</v>
      </c>
      <c r="G102" s="246"/>
      <c r="H102" s="249">
        <v>1304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5" customFormat="1" ht="12">
      <c r="A103" s="15"/>
      <c r="B103" s="256"/>
      <c r="C103" s="257"/>
      <c r="D103" s="228" t="s">
        <v>203</v>
      </c>
      <c r="E103" s="258" t="s">
        <v>19</v>
      </c>
      <c r="F103" s="259" t="s">
        <v>207</v>
      </c>
      <c r="G103" s="257"/>
      <c r="H103" s="260">
        <v>1304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203</v>
      </c>
      <c r="AU103" s="266" t="s">
        <v>82</v>
      </c>
      <c r="AV103" s="15" t="s">
        <v>208</v>
      </c>
      <c r="AW103" s="15" t="s">
        <v>34</v>
      </c>
      <c r="AX103" s="15" t="s">
        <v>80</v>
      </c>
      <c r="AY103" s="266" t="s">
        <v>190</v>
      </c>
    </row>
    <row r="104" spans="1:65" s="2" customFormat="1" ht="16.5" customHeight="1">
      <c r="A104" s="40"/>
      <c r="B104" s="41"/>
      <c r="C104" s="215" t="s">
        <v>94</v>
      </c>
      <c r="D104" s="215" t="s">
        <v>192</v>
      </c>
      <c r="E104" s="216" t="s">
        <v>956</v>
      </c>
      <c r="F104" s="217" t="s">
        <v>957</v>
      </c>
      <c r="G104" s="218" t="s">
        <v>710</v>
      </c>
      <c r="H104" s="219">
        <v>27</v>
      </c>
      <c r="I104" s="220"/>
      <c r="J104" s="221">
        <f>ROUND(I104*H104,2)</f>
        <v>0</v>
      </c>
      <c r="K104" s="217" t="s">
        <v>196</v>
      </c>
      <c r="L104" s="46"/>
      <c r="M104" s="222" t="s">
        <v>19</v>
      </c>
      <c r="N104" s="223" t="s">
        <v>43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0.205</v>
      </c>
      <c r="T104" s="225">
        <f>S104*H104</f>
        <v>5.534999999999999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208</v>
      </c>
      <c r="AT104" s="226" t="s">
        <v>192</v>
      </c>
      <c r="AU104" s="226" t="s">
        <v>82</v>
      </c>
      <c r="AY104" s="19" t="s">
        <v>190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80</v>
      </c>
      <c r="BK104" s="227">
        <f>ROUND(I104*H104,2)</f>
        <v>0</v>
      </c>
      <c r="BL104" s="19" t="s">
        <v>208</v>
      </c>
      <c r="BM104" s="226" t="s">
        <v>958</v>
      </c>
    </row>
    <row r="105" spans="1:47" s="2" customFormat="1" ht="12">
      <c r="A105" s="40"/>
      <c r="B105" s="41"/>
      <c r="C105" s="42"/>
      <c r="D105" s="228" t="s">
        <v>199</v>
      </c>
      <c r="E105" s="42"/>
      <c r="F105" s="229" t="s">
        <v>959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199</v>
      </c>
      <c r="AU105" s="19" t="s">
        <v>82</v>
      </c>
    </row>
    <row r="106" spans="1:47" s="2" customFormat="1" ht="12">
      <c r="A106" s="40"/>
      <c r="B106" s="41"/>
      <c r="C106" s="42"/>
      <c r="D106" s="233" t="s">
        <v>201</v>
      </c>
      <c r="E106" s="42"/>
      <c r="F106" s="234" t="s">
        <v>960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201</v>
      </c>
      <c r="AU106" s="19" t="s">
        <v>82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947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961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439</v>
      </c>
      <c r="G109" s="246"/>
      <c r="H109" s="249">
        <v>27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27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16.5" customHeight="1">
      <c r="A111" s="40"/>
      <c r="B111" s="41"/>
      <c r="C111" s="215" t="s">
        <v>208</v>
      </c>
      <c r="D111" s="215" t="s">
        <v>192</v>
      </c>
      <c r="E111" s="216" t="s">
        <v>220</v>
      </c>
      <c r="F111" s="217" t="s">
        <v>221</v>
      </c>
      <c r="G111" s="218" t="s">
        <v>222</v>
      </c>
      <c r="H111" s="219">
        <v>43.05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962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221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28" t="s">
        <v>224</v>
      </c>
      <c r="E113" s="42"/>
      <c r="F113" s="267" t="s">
        <v>225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224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963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964</v>
      </c>
      <c r="G115" s="246"/>
      <c r="H115" s="249">
        <v>43.05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5" customFormat="1" ht="12">
      <c r="A116" s="15"/>
      <c r="B116" s="256"/>
      <c r="C116" s="257"/>
      <c r="D116" s="228" t="s">
        <v>203</v>
      </c>
      <c r="E116" s="258" t="s">
        <v>19</v>
      </c>
      <c r="F116" s="259" t="s">
        <v>207</v>
      </c>
      <c r="G116" s="257"/>
      <c r="H116" s="260">
        <v>43.05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203</v>
      </c>
      <c r="AU116" s="266" t="s">
        <v>82</v>
      </c>
      <c r="AV116" s="15" t="s">
        <v>208</v>
      </c>
      <c r="AW116" s="15" t="s">
        <v>34</v>
      </c>
      <c r="AX116" s="15" t="s">
        <v>80</v>
      </c>
      <c r="AY116" s="266" t="s">
        <v>190</v>
      </c>
    </row>
    <row r="117" spans="1:65" s="2" customFormat="1" ht="37.8" customHeight="1">
      <c r="A117" s="40"/>
      <c r="B117" s="41"/>
      <c r="C117" s="215" t="s">
        <v>228</v>
      </c>
      <c r="D117" s="215" t="s">
        <v>192</v>
      </c>
      <c r="E117" s="216" t="s">
        <v>965</v>
      </c>
      <c r="F117" s="217" t="s">
        <v>966</v>
      </c>
      <c r="G117" s="218" t="s">
        <v>222</v>
      </c>
      <c r="H117" s="219">
        <v>198.2</v>
      </c>
      <c r="I117" s="220"/>
      <c r="J117" s="221">
        <f>ROUND(I117*H117,2)</f>
        <v>0</v>
      </c>
      <c r="K117" s="217" t="s">
        <v>196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208</v>
      </c>
      <c r="AT117" s="226" t="s">
        <v>192</v>
      </c>
      <c r="AU117" s="226" t="s">
        <v>82</v>
      </c>
      <c r="AY117" s="19" t="s">
        <v>190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208</v>
      </c>
      <c r="BM117" s="226" t="s">
        <v>967</v>
      </c>
    </row>
    <row r="118" spans="1:47" s="2" customFormat="1" ht="12">
      <c r="A118" s="40"/>
      <c r="B118" s="41"/>
      <c r="C118" s="42"/>
      <c r="D118" s="228" t="s">
        <v>199</v>
      </c>
      <c r="E118" s="42"/>
      <c r="F118" s="229" t="s">
        <v>968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199</v>
      </c>
      <c r="AU118" s="19" t="s">
        <v>82</v>
      </c>
    </row>
    <row r="119" spans="1:47" s="2" customFormat="1" ht="12">
      <c r="A119" s="40"/>
      <c r="B119" s="41"/>
      <c r="C119" s="42"/>
      <c r="D119" s="233" t="s">
        <v>201</v>
      </c>
      <c r="E119" s="42"/>
      <c r="F119" s="234" t="s">
        <v>969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201</v>
      </c>
      <c r="AU119" s="19" t="s">
        <v>82</v>
      </c>
    </row>
    <row r="120" spans="1:51" s="13" customFormat="1" ht="12">
      <c r="A120" s="13"/>
      <c r="B120" s="235"/>
      <c r="C120" s="236"/>
      <c r="D120" s="228" t="s">
        <v>203</v>
      </c>
      <c r="E120" s="237" t="s">
        <v>19</v>
      </c>
      <c r="F120" s="238" t="s">
        <v>963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203</v>
      </c>
      <c r="AU120" s="244" t="s">
        <v>82</v>
      </c>
      <c r="AV120" s="13" t="s">
        <v>80</v>
      </c>
      <c r="AW120" s="13" t="s">
        <v>34</v>
      </c>
      <c r="AX120" s="13" t="s">
        <v>72</v>
      </c>
      <c r="AY120" s="244" t="s">
        <v>190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238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970</v>
      </c>
      <c r="G122" s="246"/>
      <c r="H122" s="249">
        <v>165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3" customFormat="1" ht="12">
      <c r="A123" s="13"/>
      <c r="B123" s="235"/>
      <c r="C123" s="236"/>
      <c r="D123" s="228" t="s">
        <v>203</v>
      </c>
      <c r="E123" s="237" t="s">
        <v>19</v>
      </c>
      <c r="F123" s="238" t="s">
        <v>248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203</v>
      </c>
      <c r="AU123" s="244" t="s">
        <v>82</v>
      </c>
      <c r="AV123" s="13" t="s">
        <v>80</v>
      </c>
      <c r="AW123" s="13" t="s">
        <v>34</v>
      </c>
      <c r="AX123" s="13" t="s">
        <v>72</v>
      </c>
      <c r="AY123" s="244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971</v>
      </c>
      <c r="G124" s="246"/>
      <c r="H124" s="249">
        <v>33.2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5" customFormat="1" ht="12">
      <c r="A125" s="15"/>
      <c r="B125" s="256"/>
      <c r="C125" s="257"/>
      <c r="D125" s="228" t="s">
        <v>203</v>
      </c>
      <c r="E125" s="258" t="s">
        <v>19</v>
      </c>
      <c r="F125" s="259" t="s">
        <v>207</v>
      </c>
      <c r="G125" s="257"/>
      <c r="H125" s="260">
        <v>198.2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6" t="s">
        <v>203</v>
      </c>
      <c r="AU125" s="266" t="s">
        <v>82</v>
      </c>
      <c r="AV125" s="15" t="s">
        <v>208</v>
      </c>
      <c r="AW125" s="15" t="s">
        <v>34</v>
      </c>
      <c r="AX125" s="15" t="s">
        <v>80</v>
      </c>
      <c r="AY125" s="266" t="s">
        <v>190</v>
      </c>
    </row>
    <row r="126" spans="1:65" s="2" customFormat="1" ht="37.8" customHeight="1">
      <c r="A126" s="40"/>
      <c r="B126" s="41"/>
      <c r="C126" s="215" t="s">
        <v>254</v>
      </c>
      <c r="D126" s="215" t="s">
        <v>192</v>
      </c>
      <c r="E126" s="216" t="s">
        <v>319</v>
      </c>
      <c r="F126" s="217" t="s">
        <v>320</v>
      </c>
      <c r="G126" s="218" t="s">
        <v>222</v>
      </c>
      <c r="H126" s="219">
        <v>301.95</v>
      </c>
      <c r="I126" s="220"/>
      <c r="J126" s="221">
        <f>ROUND(I126*H126,2)</f>
        <v>0</v>
      </c>
      <c r="K126" s="217" t="s">
        <v>196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208</v>
      </c>
      <c r="AT126" s="226" t="s">
        <v>192</v>
      </c>
      <c r="AU126" s="226" t="s">
        <v>82</v>
      </c>
      <c r="AY126" s="19" t="s">
        <v>190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80</v>
      </c>
      <c r="BK126" s="227">
        <f>ROUND(I126*H126,2)</f>
        <v>0</v>
      </c>
      <c r="BL126" s="19" t="s">
        <v>208</v>
      </c>
      <c r="BM126" s="226" t="s">
        <v>972</v>
      </c>
    </row>
    <row r="127" spans="1:47" s="2" customFormat="1" ht="12">
      <c r="A127" s="40"/>
      <c r="B127" s="41"/>
      <c r="C127" s="42"/>
      <c r="D127" s="228" t="s">
        <v>199</v>
      </c>
      <c r="E127" s="42"/>
      <c r="F127" s="229" t="s">
        <v>322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199</v>
      </c>
      <c r="AU127" s="19" t="s">
        <v>82</v>
      </c>
    </row>
    <row r="128" spans="1:47" s="2" customFormat="1" ht="12">
      <c r="A128" s="40"/>
      <c r="B128" s="41"/>
      <c r="C128" s="42"/>
      <c r="D128" s="233" t="s">
        <v>201</v>
      </c>
      <c r="E128" s="42"/>
      <c r="F128" s="234" t="s">
        <v>323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201</v>
      </c>
      <c r="AU128" s="19" t="s">
        <v>82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963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3" customFormat="1" ht="12">
      <c r="A130" s="13"/>
      <c r="B130" s="235"/>
      <c r="C130" s="236"/>
      <c r="D130" s="228" t="s">
        <v>203</v>
      </c>
      <c r="E130" s="237" t="s">
        <v>19</v>
      </c>
      <c r="F130" s="238" t="s">
        <v>325</v>
      </c>
      <c r="G130" s="236"/>
      <c r="H130" s="237" t="s">
        <v>19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203</v>
      </c>
      <c r="AU130" s="244" t="s">
        <v>82</v>
      </c>
      <c r="AV130" s="13" t="s">
        <v>80</v>
      </c>
      <c r="AW130" s="13" t="s">
        <v>34</v>
      </c>
      <c r="AX130" s="13" t="s">
        <v>72</v>
      </c>
      <c r="AY130" s="244" t="s">
        <v>190</v>
      </c>
    </row>
    <row r="131" spans="1:51" s="14" customFormat="1" ht="12">
      <c r="A131" s="14"/>
      <c r="B131" s="245"/>
      <c r="C131" s="246"/>
      <c r="D131" s="228" t="s">
        <v>203</v>
      </c>
      <c r="E131" s="247" t="s">
        <v>19</v>
      </c>
      <c r="F131" s="248" t="s">
        <v>973</v>
      </c>
      <c r="G131" s="246"/>
      <c r="H131" s="249">
        <v>198.2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203</v>
      </c>
      <c r="AU131" s="255" t="s">
        <v>82</v>
      </c>
      <c r="AV131" s="14" t="s">
        <v>82</v>
      </c>
      <c r="AW131" s="14" t="s">
        <v>34</v>
      </c>
      <c r="AX131" s="14" t="s">
        <v>72</v>
      </c>
      <c r="AY131" s="255" t="s">
        <v>190</v>
      </c>
    </row>
    <row r="132" spans="1:51" s="13" customFormat="1" ht="12">
      <c r="A132" s="13"/>
      <c r="B132" s="235"/>
      <c r="C132" s="236"/>
      <c r="D132" s="228" t="s">
        <v>203</v>
      </c>
      <c r="E132" s="237" t="s">
        <v>19</v>
      </c>
      <c r="F132" s="238" t="s">
        <v>327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203</v>
      </c>
      <c r="AU132" s="244" t="s">
        <v>82</v>
      </c>
      <c r="AV132" s="13" t="s">
        <v>80</v>
      </c>
      <c r="AW132" s="13" t="s">
        <v>34</v>
      </c>
      <c r="AX132" s="13" t="s">
        <v>72</v>
      </c>
      <c r="AY132" s="244" t="s">
        <v>190</v>
      </c>
    </row>
    <row r="133" spans="1:51" s="14" customFormat="1" ht="12">
      <c r="A133" s="14"/>
      <c r="B133" s="245"/>
      <c r="C133" s="246"/>
      <c r="D133" s="228" t="s">
        <v>203</v>
      </c>
      <c r="E133" s="247" t="s">
        <v>19</v>
      </c>
      <c r="F133" s="248" t="s">
        <v>974</v>
      </c>
      <c r="G133" s="246"/>
      <c r="H133" s="249">
        <v>43.05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203</v>
      </c>
      <c r="AU133" s="255" t="s">
        <v>82</v>
      </c>
      <c r="AV133" s="14" t="s">
        <v>82</v>
      </c>
      <c r="AW133" s="14" t="s">
        <v>34</v>
      </c>
      <c r="AX133" s="14" t="s">
        <v>72</v>
      </c>
      <c r="AY133" s="255" t="s">
        <v>190</v>
      </c>
    </row>
    <row r="134" spans="1:51" s="13" customFormat="1" ht="12">
      <c r="A134" s="13"/>
      <c r="B134" s="235"/>
      <c r="C134" s="236"/>
      <c r="D134" s="228" t="s">
        <v>203</v>
      </c>
      <c r="E134" s="237" t="s">
        <v>19</v>
      </c>
      <c r="F134" s="238" t="s">
        <v>329</v>
      </c>
      <c r="G134" s="236"/>
      <c r="H134" s="237" t="s">
        <v>19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203</v>
      </c>
      <c r="AU134" s="244" t="s">
        <v>82</v>
      </c>
      <c r="AV134" s="13" t="s">
        <v>80</v>
      </c>
      <c r="AW134" s="13" t="s">
        <v>34</v>
      </c>
      <c r="AX134" s="13" t="s">
        <v>72</v>
      </c>
      <c r="AY134" s="244" t="s">
        <v>190</v>
      </c>
    </row>
    <row r="135" spans="1:51" s="14" customFormat="1" ht="12">
      <c r="A135" s="14"/>
      <c r="B135" s="245"/>
      <c r="C135" s="246"/>
      <c r="D135" s="228" t="s">
        <v>203</v>
      </c>
      <c r="E135" s="247" t="s">
        <v>19</v>
      </c>
      <c r="F135" s="248" t="s">
        <v>450</v>
      </c>
      <c r="G135" s="246"/>
      <c r="H135" s="249">
        <v>28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203</v>
      </c>
      <c r="AU135" s="255" t="s">
        <v>82</v>
      </c>
      <c r="AV135" s="14" t="s">
        <v>82</v>
      </c>
      <c r="AW135" s="14" t="s">
        <v>34</v>
      </c>
      <c r="AX135" s="14" t="s">
        <v>72</v>
      </c>
      <c r="AY135" s="255" t="s">
        <v>190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331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975</v>
      </c>
      <c r="G137" s="246"/>
      <c r="H137" s="249">
        <v>32.7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301.95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37.8" customHeight="1">
      <c r="A139" s="40"/>
      <c r="B139" s="41"/>
      <c r="C139" s="215" t="s">
        <v>206</v>
      </c>
      <c r="D139" s="215" t="s">
        <v>192</v>
      </c>
      <c r="E139" s="216" t="s">
        <v>334</v>
      </c>
      <c r="F139" s="217" t="s">
        <v>335</v>
      </c>
      <c r="G139" s="218" t="s">
        <v>222</v>
      </c>
      <c r="H139" s="219">
        <v>180.55</v>
      </c>
      <c r="I139" s="220"/>
      <c r="J139" s="221">
        <f>ROUND(I139*H139,2)</f>
        <v>0</v>
      </c>
      <c r="K139" s="217" t="s">
        <v>196</v>
      </c>
      <c r="L139" s="46"/>
      <c r="M139" s="222" t="s">
        <v>19</v>
      </c>
      <c r="N139" s="223" t="s">
        <v>43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208</v>
      </c>
      <c r="AT139" s="226" t="s">
        <v>192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976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337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47" s="2" customFormat="1" ht="12">
      <c r="A141" s="40"/>
      <c r="B141" s="41"/>
      <c r="C141" s="42"/>
      <c r="D141" s="233" t="s">
        <v>201</v>
      </c>
      <c r="E141" s="42"/>
      <c r="F141" s="234" t="s">
        <v>338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201</v>
      </c>
      <c r="AU141" s="19" t="s">
        <v>82</v>
      </c>
    </row>
    <row r="142" spans="1:51" s="13" customFormat="1" ht="12">
      <c r="A142" s="13"/>
      <c r="B142" s="235"/>
      <c r="C142" s="236"/>
      <c r="D142" s="228" t="s">
        <v>203</v>
      </c>
      <c r="E142" s="237" t="s">
        <v>19</v>
      </c>
      <c r="F142" s="238" t="s">
        <v>963</v>
      </c>
      <c r="G142" s="236"/>
      <c r="H142" s="237" t="s">
        <v>19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203</v>
      </c>
      <c r="AU142" s="244" t="s">
        <v>82</v>
      </c>
      <c r="AV142" s="13" t="s">
        <v>80</v>
      </c>
      <c r="AW142" s="13" t="s">
        <v>34</v>
      </c>
      <c r="AX142" s="13" t="s">
        <v>72</v>
      </c>
      <c r="AY142" s="244" t="s">
        <v>190</v>
      </c>
    </row>
    <row r="143" spans="1:51" s="13" customFormat="1" ht="12">
      <c r="A143" s="13"/>
      <c r="B143" s="235"/>
      <c r="C143" s="236"/>
      <c r="D143" s="228" t="s">
        <v>203</v>
      </c>
      <c r="E143" s="237" t="s">
        <v>19</v>
      </c>
      <c r="F143" s="238" t="s">
        <v>340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203</v>
      </c>
      <c r="AU143" s="244" t="s">
        <v>82</v>
      </c>
      <c r="AV143" s="13" t="s">
        <v>80</v>
      </c>
      <c r="AW143" s="13" t="s">
        <v>34</v>
      </c>
      <c r="AX143" s="13" t="s">
        <v>72</v>
      </c>
      <c r="AY143" s="244" t="s">
        <v>190</v>
      </c>
    </row>
    <row r="144" spans="1:51" s="13" customFormat="1" ht="12">
      <c r="A144" s="13"/>
      <c r="B144" s="235"/>
      <c r="C144" s="236"/>
      <c r="D144" s="228" t="s">
        <v>203</v>
      </c>
      <c r="E144" s="237" t="s">
        <v>19</v>
      </c>
      <c r="F144" s="238" t="s">
        <v>341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203</v>
      </c>
      <c r="AU144" s="244" t="s">
        <v>82</v>
      </c>
      <c r="AV144" s="13" t="s">
        <v>80</v>
      </c>
      <c r="AW144" s="13" t="s">
        <v>34</v>
      </c>
      <c r="AX144" s="13" t="s">
        <v>72</v>
      </c>
      <c r="AY144" s="244" t="s">
        <v>190</v>
      </c>
    </row>
    <row r="145" spans="1:51" s="14" customFormat="1" ht="12">
      <c r="A145" s="14"/>
      <c r="B145" s="245"/>
      <c r="C145" s="246"/>
      <c r="D145" s="228" t="s">
        <v>203</v>
      </c>
      <c r="E145" s="247" t="s">
        <v>19</v>
      </c>
      <c r="F145" s="248" t="s">
        <v>977</v>
      </c>
      <c r="G145" s="246"/>
      <c r="H145" s="249">
        <v>170.2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203</v>
      </c>
      <c r="AU145" s="255" t="s">
        <v>82</v>
      </c>
      <c r="AV145" s="14" t="s">
        <v>82</v>
      </c>
      <c r="AW145" s="14" t="s">
        <v>34</v>
      </c>
      <c r="AX145" s="14" t="s">
        <v>72</v>
      </c>
      <c r="AY145" s="255" t="s">
        <v>190</v>
      </c>
    </row>
    <row r="146" spans="1:51" s="13" customFormat="1" ht="12">
      <c r="A146" s="13"/>
      <c r="B146" s="235"/>
      <c r="C146" s="236"/>
      <c r="D146" s="228" t="s">
        <v>203</v>
      </c>
      <c r="E146" s="237" t="s">
        <v>19</v>
      </c>
      <c r="F146" s="238" t="s">
        <v>345</v>
      </c>
      <c r="G146" s="236"/>
      <c r="H146" s="237" t="s">
        <v>19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203</v>
      </c>
      <c r="AU146" s="244" t="s">
        <v>82</v>
      </c>
      <c r="AV146" s="13" t="s">
        <v>80</v>
      </c>
      <c r="AW146" s="13" t="s">
        <v>34</v>
      </c>
      <c r="AX146" s="13" t="s">
        <v>72</v>
      </c>
      <c r="AY146" s="244" t="s">
        <v>190</v>
      </c>
    </row>
    <row r="147" spans="1:51" s="14" customFormat="1" ht="12">
      <c r="A147" s="14"/>
      <c r="B147" s="245"/>
      <c r="C147" s="246"/>
      <c r="D147" s="228" t="s">
        <v>203</v>
      </c>
      <c r="E147" s="247" t="s">
        <v>19</v>
      </c>
      <c r="F147" s="248" t="s">
        <v>974</v>
      </c>
      <c r="G147" s="246"/>
      <c r="H147" s="249">
        <v>43.05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203</v>
      </c>
      <c r="AU147" s="255" t="s">
        <v>82</v>
      </c>
      <c r="AV147" s="14" t="s">
        <v>82</v>
      </c>
      <c r="AW147" s="14" t="s">
        <v>34</v>
      </c>
      <c r="AX147" s="14" t="s">
        <v>72</v>
      </c>
      <c r="AY147" s="255" t="s">
        <v>190</v>
      </c>
    </row>
    <row r="148" spans="1:51" s="14" customFormat="1" ht="12">
      <c r="A148" s="14"/>
      <c r="B148" s="245"/>
      <c r="C148" s="246"/>
      <c r="D148" s="228" t="s">
        <v>203</v>
      </c>
      <c r="E148" s="247" t="s">
        <v>19</v>
      </c>
      <c r="F148" s="248" t="s">
        <v>978</v>
      </c>
      <c r="G148" s="246"/>
      <c r="H148" s="249">
        <v>-32.7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203</v>
      </c>
      <c r="AU148" s="255" t="s">
        <v>82</v>
      </c>
      <c r="AV148" s="14" t="s">
        <v>82</v>
      </c>
      <c r="AW148" s="14" t="s">
        <v>34</v>
      </c>
      <c r="AX148" s="14" t="s">
        <v>72</v>
      </c>
      <c r="AY148" s="255" t="s">
        <v>190</v>
      </c>
    </row>
    <row r="149" spans="1:51" s="15" customFormat="1" ht="12">
      <c r="A149" s="15"/>
      <c r="B149" s="256"/>
      <c r="C149" s="257"/>
      <c r="D149" s="228" t="s">
        <v>203</v>
      </c>
      <c r="E149" s="258" t="s">
        <v>19</v>
      </c>
      <c r="F149" s="259" t="s">
        <v>207</v>
      </c>
      <c r="G149" s="257"/>
      <c r="H149" s="260">
        <v>180.55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203</v>
      </c>
      <c r="AU149" s="266" t="s">
        <v>82</v>
      </c>
      <c r="AV149" s="15" t="s">
        <v>208</v>
      </c>
      <c r="AW149" s="15" t="s">
        <v>34</v>
      </c>
      <c r="AX149" s="15" t="s">
        <v>80</v>
      </c>
      <c r="AY149" s="266" t="s">
        <v>190</v>
      </c>
    </row>
    <row r="150" spans="1:65" s="2" customFormat="1" ht="37.8" customHeight="1">
      <c r="A150" s="40"/>
      <c r="B150" s="41"/>
      <c r="C150" s="215" t="s">
        <v>274</v>
      </c>
      <c r="D150" s="215" t="s">
        <v>192</v>
      </c>
      <c r="E150" s="216" t="s">
        <v>349</v>
      </c>
      <c r="F150" s="217" t="s">
        <v>350</v>
      </c>
      <c r="G150" s="218" t="s">
        <v>222</v>
      </c>
      <c r="H150" s="219">
        <v>902.75</v>
      </c>
      <c r="I150" s="220"/>
      <c r="J150" s="221">
        <f>ROUND(I150*H150,2)</f>
        <v>0</v>
      </c>
      <c r="K150" s="217" t="s">
        <v>196</v>
      </c>
      <c r="L150" s="46"/>
      <c r="M150" s="222" t="s">
        <v>19</v>
      </c>
      <c r="N150" s="223" t="s">
        <v>43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208</v>
      </c>
      <c r="AT150" s="226" t="s">
        <v>192</v>
      </c>
      <c r="AU150" s="226" t="s">
        <v>82</v>
      </c>
      <c r="AY150" s="19" t="s">
        <v>190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208</v>
      </c>
      <c r="BM150" s="226" t="s">
        <v>979</v>
      </c>
    </row>
    <row r="151" spans="1:47" s="2" customFormat="1" ht="12">
      <c r="A151" s="40"/>
      <c r="B151" s="41"/>
      <c r="C151" s="42"/>
      <c r="D151" s="228" t="s">
        <v>199</v>
      </c>
      <c r="E151" s="42"/>
      <c r="F151" s="229" t="s">
        <v>352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199</v>
      </c>
      <c r="AU151" s="19" t="s">
        <v>82</v>
      </c>
    </row>
    <row r="152" spans="1:47" s="2" customFormat="1" ht="12">
      <c r="A152" s="40"/>
      <c r="B152" s="41"/>
      <c r="C152" s="42"/>
      <c r="D152" s="233" t="s">
        <v>201</v>
      </c>
      <c r="E152" s="42"/>
      <c r="F152" s="234" t="s">
        <v>353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201</v>
      </c>
      <c r="AU152" s="19" t="s">
        <v>82</v>
      </c>
    </row>
    <row r="153" spans="1:51" s="13" customFormat="1" ht="12">
      <c r="A153" s="13"/>
      <c r="B153" s="235"/>
      <c r="C153" s="236"/>
      <c r="D153" s="228" t="s">
        <v>203</v>
      </c>
      <c r="E153" s="237" t="s">
        <v>19</v>
      </c>
      <c r="F153" s="238" t="s">
        <v>980</v>
      </c>
      <c r="G153" s="236"/>
      <c r="H153" s="237" t="s">
        <v>19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203</v>
      </c>
      <c r="AU153" s="244" t="s">
        <v>82</v>
      </c>
      <c r="AV153" s="13" t="s">
        <v>80</v>
      </c>
      <c r="AW153" s="13" t="s">
        <v>34</v>
      </c>
      <c r="AX153" s="13" t="s">
        <v>72</v>
      </c>
      <c r="AY153" s="244" t="s">
        <v>190</v>
      </c>
    </row>
    <row r="154" spans="1:51" s="13" customFormat="1" ht="12">
      <c r="A154" s="13"/>
      <c r="B154" s="235"/>
      <c r="C154" s="236"/>
      <c r="D154" s="228" t="s">
        <v>203</v>
      </c>
      <c r="E154" s="237" t="s">
        <v>19</v>
      </c>
      <c r="F154" s="238" t="s">
        <v>310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203</v>
      </c>
      <c r="AU154" s="244" t="s">
        <v>82</v>
      </c>
      <c r="AV154" s="13" t="s">
        <v>80</v>
      </c>
      <c r="AW154" s="13" t="s">
        <v>34</v>
      </c>
      <c r="AX154" s="13" t="s">
        <v>72</v>
      </c>
      <c r="AY154" s="244" t="s">
        <v>190</v>
      </c>
    </row>
    <row r="155" spans="1:51" s="14" customFormat="1" ht="12">
      <c r="A155" s="14"/>
      <c r="B155" s="245"/>
      <c r="C155" s="246"/>
      <c r="D155" s="228" t="s">
        <v>203</v>
      </c>
      <c r="E155" s="247" t="s">
        <v>19</v>
      </c>
      <c r="F155" s="248" t="s">
        <v>981</v>
      </c>
      <c r="G155" s="246"/>
      <c r="H155" s="249">
        <v>902.75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203</v>
      </c>
      <c r="AU155" s="255" t="s">
        <v>82</v>
      </c>
      <c r="AV155" s="14" t="s">
        <v>82</v>
      </c>
      <c r="AW155" s="14" t="s">
        <v>34</v>
      </c>
      <c r="AX155" s="14" t="s">
        <v>72</v>
      </c>
      <c r="AY155" s="255" t="s">
        <v>190</v>
      </c>
    </row>
    <row r="156" spans="1:51" s="15" customFormat="1" ht="12">
      <c r="A156" s="15"/>
      <c r="B156" s="256"/>
      <c r="C156" s="257"/>
      <c r="D156" s="228" t="s">
        <v>203</v>
      </c>
      <c r="E156" s="258" t="s">
        <v>19</v>
      </c>
      <c r="F156" s="259" t="s">
        <v>207</v>
      </c>
      <c r="G156" s="257"/>
      <c r="H156" s="260">
        <v>902.75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203</v>
      </c>
      <c r="AU156" s="266" t="s">
        <v>82</v>
      </c>
      <c r="AV156" s="15" t="s">
        <v>208</v>
      </c>
      <c r="AW156" s="15" t="s">
        <v>34</v>
      </c>
      <c r="AX156" s="15" t="s">
        <v>80</v>
      </c>
      <c r="AY156" s="266" t="s">
        <v>190</v>
      </c>
    </row>
    <row r="157" spans="1:65" s="2" customFormat="1" ht="24.15" customHeight="1">
      <c r="A157" s="40"/>
      <c r="B157" s="41"/>
      <c r="C157" s="215" t="s">
        <v>281</v>
      </c>
      <c r="D157" s="215" t="s">
        <v>192</v>
      </c>
      <c r="E157" s="216" t="s">
        <v>357</v>
      </c>
      <c r="F157" s="217" t="s">
        <v>358</v>
      </c>
      <c r="G157" s="218" t="s">
        <v>222</v>
      </c>
      <c r="H157" s="219">
        <v>43.05</v>
      </c>
      <c r="I157" s="220"/>
      <c r="J157" s="221">
        <f>ROUND(I157*H157,2)</f>
        <v>0</v>
      </c>
      <c r="K157" s="217" t="s">
        <v>196</v>
      </c>
      <c r="L157" s="46"/>
      <c r="M157" s="222" t="s">
        <v>19</v>
      </c>
      <c r="N157" s="223" t="s">
        <v>43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208</v>
      </c>
      <c r="AT157" s="226" t="s">
        <v>192</v>
      </c>
      <c r="AU157" s="226" t="s">
        <v>82</v>
      </c>
      <c r="AY157" s="19" t="s">
        <v>190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80</v>
      </c>
      <c r="BK157" s="227">
        <f>ROUND(I157*H157,2)</f>
        <v>0</v>
      </c>
      <c r="BL157" s="19" t="s">
        <v>208</v>
      </c>
      <c r="BM157" s="226" t="s">
        <v>982</v>
      </c>
    </row>
    <row r="158" spans="1:47" s="2" customFormat="1" ht="12">
      <c r="A158" s="40"/>
      <c r="B158" s="41"/>
      <c r="C158" s="42"/>
      <c r="D158" s="228" t="s">
        <v>199</v>
      </c>
      <c r="E158" s="42"/>
      <c r="F158" s="229" t="s">
        <v>360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199</v>
      </c>
      <c r="AU158" s="19" t="s">
        <v>82</v>
      </c>
    </row>
    <row r="159" spans="1:47" s="2" customFormat="1" ht="12">
      <c r="A159" s="40"/>
      <c r="B159" s="41"/>
      <c r="C159" s="42"/>
      <c r="D159" s="233" t="s">
        <v>201</v>
      </c>
      <c r="E159" s="42"/>
      <c r="F159" s="234" t="s">
        <v>361</v>
      </c>
      <c r="G159" s="42"/>
      <c r="H159" s="42"/>
      <c r="I159" s="230"/>
      <c r="J159" s="42"/>
      <c r="K159" s="42"/>
      <c r="L159" s="46"/>
      <c r="M159" s="231"/>
      <c r="N159" s="232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201</v>
      </c>
      <c r="AU159" s="19" t="s">
        <v>82</v>
      </c>
    </row>
    <row r="160" spans="1:51" s="13" customFormat="1" ht="12">
      <c r="A160" s="13"/>
      <c r="B160" s="235"/>
      <c r="C160" s="236"/>
      <c r="D160" s="228" t="s">
        <v>203</v>
      </c>
      <c r="E160" s="237" t="s">
        <v>19</v>
      </c>
      <c r="F160" s="238" t="s">
        <v>983</v>
      </c>
      <c r="G160" s="236"/>
      <c r="H160" s="237" t="s">
        <v>19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203</v>
      </c>
      <c r="AU160" s="244" t="s">
        <v>82</v>
      </c>
      <c r="AV160" s="13" t="s">
        <v>80</v>
      </c>
      <c r="AW160" s="13" t="s">
        <v>34</v>
      </c>
      <c r="AX160" s="13" t="s">
        <v>72</v>
      </c>
      <c r="AY160" s="244" t="s">
        <v>190</v>
      </c>
    </row>
    <row r="161" spans="1:51" s="13" customFormat="1" ht="12">
      <c r="A161" s="13"/>
      <c r="B161" s="235"/>
      <c r="C161" s="236"/>
      <c r="D161" s="228" t="s">
        <v>203</v>
      </c>
      <c r="E161" s="237" t="s">
        <v>19</v>
      </c>
      <c r="F161" s="238" t="s">
        <v>363</v>
      </c>
      <c r="G161" s="236"/>
      <c r="H161" s="237" t="s">
        <v>19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203</v>
      </c>
      <c r="AU161" s="244" t="s">
        <v>82</v>
      </c>
      <c r="AV161" s="13" t="s">
        <v>80</v>
      </c>
      <c r="AW161" s="13" t="s">
        <v>34</v>
      </c>
      <c r="AX161" s="13" t="s">
        <v>72</v>
      </c>
      <c r="AY161" s="244" t="s">
        <v>190</v>
      </c>
    </row>
    <row r="162" spans="1:51" s="14" customFormat="1" ht="12">
      <c r="A162" s="14"/>
      <c r="B162" s="245"/>
      <c r="C162" s="246"/>
      <c r="D162" s="228" t="s">
        <v>203</v>
      </c>
      <c r="E162" s="247" t="s">
        <v>19</v>
      </c>
      <c r="F162" s="248" t="s">
        <v>964</v>
      </c>
      <c r="G162" s="246"/>
      <c r="H162" s="249">
        <v>43.05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203</v>
      </c>
      <c r="AU162" s="255" t="s">
        <v>82</v>
      </c>
      <c r="AV162" s="14" t="s">
        <v>82</v>
      </c>
      <c r="AW162" s="14" t="s">
        <v>34</v>
      </c>
      <c r="AX162" s="14" t="s">
        <v>72</v>
      </c>
      <c r="AY162" s="255" t="s">
        <v>190</v>
      </c>
    </row>
    <row r="163" spans="1:51" s="15" customFormat="1" ht="12">
      <c r="A163" s="15"/>
      <c r="B163" s="256"/>
      <c r="C163" s="257"/>
      <c r="D163" s="228" t="s">
        <v>203</v>
      </c>
      <c r="E163" s="258" t="s">
        <v>19</v>
      </c>
      <c r="F163" s="259" t="s">
        <v>207</v>
      </c>
      <c r="G163" s="257"/>
      <c r="H163" s="260">
        <v>43.05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203</v>
      </c>
      <c r="AU163" s="266" t="s">
        <v>82</v>
      </c>
      <c r="AV163" s="15" t="s">
        <v>208</v>
      </c>
      <c r="AW163" s="15" t="s">
        <v>34</v>
      </c>
      <c r="AX163" s="15" t="s">
        <v>80</v>
      </c>
      <c r="AY163" s="266" t="s">
        <v>190</v>
      </c>
    </row>
    <row r="164" spans="1:65" s="2" customFormat="1" ht="24.15" customHeight="1">
      <c r="A164" s="40"/>
      <c r="B164" s="41"/>
      <c r="C164" s="215" t="s">
        <v>288</v>
      </c>
      <c r="D164" s="215" t="s">
        <v>192</v>
      </c>
      <c r="E164" s="216" t="s">
        <v>365</v>
      </c>
      <c r="F164" s="217" t="s">
        <v>366</v>
      </c>
      <c r="G164" s="218" t="s">
        <v>222</v>
      </c>
      <c r="H164" s="219">
        <v>241.25</v>
      </c>
      <c r="I164" s="220"/>
      <c r="J164" s="221">
        <f>ROUND(I164*H164,2)</f>
        <v>0</v>
      </c>
      <c r="K164" s="217" t="s">
        <v>196</v>
      </c>
      <c r="L164" s="46"/>
      <c r="M164" s="222" t="s">
        <v>19</v>
      </c>
      <c r="N164" s="223" t="s">
        <v>43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208</v>
      </c>
      <c r="AT164" s="226" t="s">
        <v>192</v>
      </c>
      <c r="AU164" s="226" t="s">
        <v>82</v>
      </c>
      <c r="AY164" s="19" t="s">
        <v>190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80</v>
      </c>
      <c r="BK164" s="227">
        <f>ROUND(I164*H164,2)</f>
        <v>0</v>
      </c>
      <c r="BL164" s="19" t="s">
        <v>208</v>
      </c>
      <c r="BM164" s="226" t="s">
        <v>984</v>
      </c>
    </row>
    <row r="165" spans="1:47" s="2" customFormat="1" ht="12">
      <c r="A165" s="40"/>
      <c r="B165" s="41"/>
      <c r="C165" s="42"/>
      <c r="D165" s="228" t="s">
        <v>199</v>
      </c>
      <c r="E165" s="42"/>
      <c r="F165" s="229" t="s">
        <v>368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199</v>
      </c>
      <c r="AU165" s="19" t="s">
        <v>82</v>
      </c>
    </row>
    <row r="166" spans="1:47" s="2" customFormat="1" ht="12">
      <c r="A166" s="40"/>
      <c r="B166" s="41"/>
      <c r="C166" s="42"/>
      <c r="D166" s="233" t="s">
        <v>201</v>
      </c>
      <c r="E166" s="42"/>
      <c r="F166" s="234" t="s">
        <v>369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201</v>
      </c>
      <c r="AU166" s="19" t="s">
        <v>82</v>
      </c>
    </row>
    <row r="167" spans="1:51" s="13" customFormat="1" ht="12">
      <c r="A167" s="13"/>
      <c r="B167" s="235"/>
      <c r="C167" s="236"/>
      <c r="D167" s="228" t="s">
        <v>203</v>
      </c>
      <c r="E167" s="237" t="s">
        <v>19</v>
      </c>
      <c r="F167" s="238" t="s">
        <v>963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203</v>
      </c>
      <c r="AU167" s="244" t="s">
        <v>82</v>
      </c>
      <c r="AV167" s="13" t="s">
        <v>80</v>
      </c>
      <c r="AW167" s="13" t="s">
        <v>34</v>
      </c>
      <c r="AX167" s="13" t="s">
        <v>72</v>
      </c>
      <c r="AY167" s="244" t="s">
        <v>190</v>
      </c>
    </row>
    <row r="168" spans="1:51" s="13" customFormat="1" ht="12">
      <c r="A168" s="13"/>
      <c r="B168" s="235"/>
      <c r="C168" s="236"/>
      <c r="D168" s="228" t="s">
        <v>203</v>
      </c>
      <c r="E168" s="237" t="s">
        <v>19</v>
      </c>
      <c r="F168" s="238" t="s">
        <v>371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203</v>
      </c>
      <c r="AU168" s="244" t="s">
        <v>82</v>
      </c>
      <c r="AV168" s="13" t="s">
        <v>80</v>
      </c>
      <c r="AW168" s="13" t="s">
        <v>34</v>
      </c>
      <c r="AX168" s="13" t="s">
        <v>72</v>
      </c>
      <c r="AY168" s="244" t="s">
        <v>190</v>
      </c>
    </row>
    <row r="169" spans="1:51" s="14" customFormat="1" ht="12">
      <c r="A169" s="14"/>
      <c r="B169" s="245"/>
      <c r="C169" s="246"/>
      <c r="D169" s="228" t="s">
        <v>203</v>
      </c>
      <c r="E169" s="247" t="s">
        <v>19</v>
      </c>
      <c r="F169" s="248" t="s">
        <v>450</v>
      </c>
      <c r="G169" s="246"/>
      <c r="H169" s="249">
        <v>28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203</v>
      </c>
      <c r="AU169" s="255" t="s">
        <v>82</v>
      </c>
      <c r="AV169" s="14" t="s">
        <v>82</v>
      </c>
      <c r="AW169" s="14" t="s">
        <v>34</v>
      </c>
      <c r="AX169" s="14" t="s">
        <v>72</v>
      </c>
      <c r="AY169" s="255" t="s">
        <v>190</v>
      </c>
    </row>
    <row r="170" spans="1:51" s="13" customFormat="1" ht="12">
      <c r="A170" s="13"/>
      <c r="B170" s="235"/>
      <c r="C170" s="236"/>
      <c r="D170" s="228" t="s">
        <v>203</v>
      </c>
      <c r="E170" s="237" t="s">
        <v>19</v>
      </c>
      <c r="F170" s="238" t="s">
        <v>372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203</v>
      </c>
      <c r="AU170" s="244" t="s">
        <v>82</v>
      </c>
      <c r="AV170" s="13" t="s">
        <v>80</v>
      </c>
      <c r="AW170" s="13" t="s">
        <v>34</v>
      </c>
      <c r="AX170" s="13" t="s">
        <v>72</v>
      </c>
      <c r="AY170" s="244" t="s">
        <v>190</v>
      </c>
    </row>
    <row r="171" spans="1:51" s="14" customFormat="1" ht="12">
      <c r="A171" s="14"/>
      <c r="B171" s="245"/>
      <c r="C171" s="246"/>
      <c r="D171" s="228" t="s">
        <v>203</v>
      </c>
      <c r="E171" s="247" t="s">
        <v>19</v>
      </c>
      <c r="F171" s="248" t="s">
        <v>977</v>
      </c>
      <c r="G171" s="246"/>
      <c r="H171" s="249">
        <v>170.2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203</v>
      </c>
      <c r="AU171" s="255" t="s">
        <v>82</v>
      </c>
      <c r="AV171" s="14" t="s">
        <v>82</v>
      </c>
      <c r="AW171" s="14" t="s">
        <v>34</v>
      </c>
      <c r="AX171" s="14" t="s">
        <v>72</v>
      </c>
      <c r="AY171" s="255" t="s">
        <v>190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373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4" customFormat="1" ht="12">
      <c r="A173" s="14"/>
      <c r="B173" s="245"/>
      <c r="C173" s="246"/>
      <c r="D173" s="228" t="s">
        <v>203</v>
      </c>
      <c r="E173" s="247" t="s">
        <v>19</v>
      </c>
      <c r="F173" s="248" t="s">
        <v>975</v>
      </c>
      <c r="G173" s="246"/>
      <c r="H173" s="249">
        <v>32.7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203</v>
      </c>
      <c r="AU173" s="255" t="s">
        <v>82</v>
      </c>
      <c r="AV173" s="14" t="s">
        <v>82</v>
      </c>
      <c r="AW173" s="14" t="s">
        <v>34</v>
      </c>
      <c r="AX173" s="14" t="s">
        <v>72</v>
      </c>
      <c r="AY173" s="255" t="s">
        <v>190</v>
      </c>
    </row>
    <row r="174" spans="1:51" s="13" customFormat="1" ht="12">
      <c r="A174" s="13"/>
      <c r="B174" s="235"/>
      <c r="C174" s="236"/>
      <c r="D174" s="228" t="s">
        <v>203</v>
      </c>
      <c r="E174" s="237" t="s">
        <v>19</v>
      </c>
      <c r="F174" s="238" t="s">
        <v>375</v>
      </c>
      <c r="G174" s="236"/>
      <c r="H174" s="237" t="s">
        <v>19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203</v>
      </c>
      <c r="AU174" s="244" t="s">
        <v>82</v>
      </c>
      <c r="AV174" s="13" t="s">
        <v>80</v>
      </c>
      <c r="AW174" s="13" t="s">
        <v>34</v>
      </c>
      <c r="AX174" s="13" t="s">
        <v>72</v>
      </c>
      <c r="AY174" s="244" t="s">
        <v>190</v>
      </c>
    </row>
    <row r="175" spans="1:51" s="14" customFormat="1" ht="12">
      <c r="A175" s="14"/>
      <c r="B175" s="245"/>
      <c r="C175" s="246"/>
      <c r="D175" s="228" t="s">
        <v>203</v>
      </c>
      <c r="E175" s="247" t="s">
        <v>19</v>
      </c>
      <c r="F175" s="248" t="s">
        <v>985</v>
      </c>
      <c r="G175" s="246"/>
      <c r="H175" s="249">
        <v>10.35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203</v>
      </c>
      <c r="AU175" s="255" t="s">
        <v>82</v>
      </c>
      <c r="AV175" s="14" t="s">
        <v>82</v>
      </c>
      <c r="AW175" s="14" t="s">
        <v>34</v>
      </c>
      <c r="AX175" s="14" t="s">
        <v>72</v>
      </c>
      <c r="AY175" s="255" t="s">
        <v>190</v>
      </c>
    </row>
    <row r="176" spans="1:51" s="15" customFormat="1" ht="12">
      <c r="A176" s="15"/>
      <c r="B176" s="256"/>
      <c r="C176" s="257"/>
      <c r="D176" s="228" t="s">
        <v>203</v>
      </c>
      <c r="E176" s="258" t="s">
        <v>19</v>
      </c>
      <c r="F176" s="259" t="s">
        <v>207</v>
      </c>
      <c r="G176" s="257"/>
      <c r="H176" s="260">
        <v>241.24999999999997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6" t="s">
        <v>203</v>
      </c>
      <c r="AU176" s="266" t="s">
        <v>82</v>
      </c>
      <c r="AV176" s="15" t="s">
        <v>208</v>
      </c>
      <c r="AW176" s="15" t="s">
        <v>34</v>
      </c>
      <c r="AX176" s="15" t="s">
        <v>80</v>
      </c>
      <c r="AY176" s="266" t="s">
        <v>190</v>
      </c>
    </row>
    <row r="177" spans="1:65" s="2" customFormat="1" ht="33" customHeight="1">
      <c r="A177" s="40"/>
      <c r="B177" s="41"/>
      <c r="C177" s="215" t="s">
        <v>295</v>
      </c>
      <c r="D177" s="215" t="s">
        <v>192</v>
      </c>
      <c r="E177" s="216" t="s">
        <v>378</v>
      </c>
      <c r="F177" s="217" t="s">
        <v>379</v>
      </c>
      <c r="G177" s="218" t="s">
        <v>380</v>
      </c>
      <c r="H177" s="219">
        <v>324.99</v>
      </c>
      <c r="I177" s="220"/>
      <c r="J177" s="221">
        <f>ROUND(I177*H177,2)</f>
        <v>0</v>
      </c>
      <c r="K177" s="217" t="s">
        <v>196</v>
      </c>
      <c r="L177" s="46"/>
      <c r="M177" s="222" t="s">
        <v>19</v>
      </c>
      <c r="N177" s="223" t="s">
        <v>43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208</v>
      </c>
      <c r="AT177" s="226" t="s">
        <v>192</v>
      </c>
      <c r="AU177" s="226" t="s">
        <v>82</v>
      </c>
      <c r="AY177" s="19" t="s">
        <v>190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80</v>
      </c>
      <c r="BK177" s="227">
        <f>ROUND(I177*H177,2)</f>
        <v>0</v>
      </c>
      <c r="BL177" s="19" t="s">
        <v>208</v>
      </c>
      <c r="BM177" s="226" t="s">
        <v>986</v>
      </c>
    </row>
    <row r="178" spans="1:47" s="2" customFormat="1" ht="12">
      <c r="A178" s="40"/>
      <c r="B178" s="41"/>
      <c r="C178" s="42"/>
      <c r="D178" s="228" t="s">
        <v>199</v>
      </c>
      <c r="E178" s="42"/>
      <c r="F178" s="229" t="s">
        <v>382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199</v>
      </c>
      <c r="AU178" s="19" t="s">
        <v>82</v>
      </c>
    </row>
    <row r="179" spans="1:47" s="2" customFormat="1" ht="12">
      <c r="A179" s="40"/>
      <c r="B179" s="41"/>
      <c r="C179" s="42"/>
      <c r="D179" s="233" t="s">
        <v>201</v>
      </c>
      <c r="E179" s="42"/>
      <c r="F179" s="234" t="s">
        <v>383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201</v>
      </c>
      <c r="AU179" s="19" t="s">
        <v>82</v>
      </c>
    </row>
    <row r="180" spans="1:51" s="13" customFormat="1" ht="12">
      <c r="A180" s="13"/>
      <c r="B180" s="235"/>
      <c r="C180" s="236"/>
      <c r="D180" s="228" t="s">
        <v>203</v>
      </c>
      <c r="E180" s="237" t="s">
        <v>19</v>
      </c>
      <c r="F180" s="238" t="s">
        <v>987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203</v>
      </c>
      <c r="AU180" s="244" t="s">
        <v>82</v>
      </c>
      <c r="AV180" s="13" t="s">
        <v>80</v>
      </c>
      <c r="AW180" s="13" t="s">
        <v>34</v>
      </c>
      <c r="AX180" s="13" t="s">
        <v>72</v>
      </c>
      <c r="AY180" s="244" t="s">
        <v>190</v>
      </c>
    </row>
    <row r="181" spans="1:51" s="13" customFormat="1" ht="12">
      <c r="A181" s="13"/>
      <c r="B181" s="235"/>
      <c r="C181" s="236"/>
      <c r="D181" s="228" t="s">
        <v>203</v>
      </c>
      <c r="E181" s="237" t="s">
        <v>19</v>
      </c>
      <c r="F181" s="238" t="s">
        <v>385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203</v>
      </c>
      <c r="AU181" s="244" t="s">
        <v>82</v>
      </c>
      <c r="AV181" s="13" t="s">
        <v>80</v>
      </c>
      <c r="AW181" s="13" t="s">
        <v>34</v>
      </c>
      <c r="AX181" s="13" t="s">
        <v>72</v>
      </c>
      <c r="AY181" s="244" t="s">
        <v>190</v>
      </c>
    </row>
    <row r="182" spans="1:51" s="14" customFormat="1" ht="12">
      <c r="A182" s="14"/>
      <c r="B182" s="245"/>
      <c r="C182" s="246"/>
      <c r="D182" s="228" t="s">
        <v>203</v>
      </c>
      <c r="E182" s="247" t="s">
        <v>19</v>
      </c>
      <c r="F182" s="248" t="s">
        <v>988</v>
      </c>
      <c r="G182" s="246"/>
      <c r="H182" s="249">
        <v>324.99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203</v>
      </c>
      <c r="AU182" s="255" t="s">
        <v>82</v>
      </c>
      <c r="AV182" s="14" t="s">
        <v>82</v>
      </c>
      <c r="AW182" s="14" t="s">
        <v>34</v>
      </c>
      <c r="AX182" s="14" t="s">
        <v>72</v>
      </c>
      <c r="AY182" s="255" t="s">
        <v>190</v>
      </c>
    </row>
    <row r="183" spans="1:51" s="15" customFormat="1" ht="12">
      <c r="A183" s="15"/>
      <c r="B183" s="256"/>
      <c r="C183" s="257"/>
      <c r="D183" s="228" t="s">
        <v>203</v>
      </c>
      <c r="E183" s="258" t="s">
        <v>19</v>
      </c>
      <c r="F183" s="259" t="s">
        <v>207</v>
      </c>
      <c r="G183" s="257"/>
      <c r="H183" s="260">
        <v>324.99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203</v>
      </c>
      <c r="AU183" s="266" t="s">
        <v>82</v>
      </c>
      <c r="AV183" s="15" t="s">
        <v>208</v>
      </c>
      <c r="AW183" s="15" t="s">
        <v>34</v>
      </c>
      <c r="AX183" s="15" t="s">
        <v>80</v>
      </c>
      <c r="AY183" s="266" t="s">
        <v>190</v>
      </c>
    </row>
    <row r="184" spans="1:65" s="2" customFormat="1" ht="16.5" customHeight="1">
      <c r="A184" s="40"/>
      <c r="B184" s="41"/>
      <c r="C184" s="215" t="s">
        <v>304</v>
      </c>
      <c r="D184" s="215" t="s">
        <v>192</v>
      </c>
      <c r="E184" s="216" t="s">
        <v>388</v>
      </c>
      <c r="F184" s="217" t="s">
        <v>389</v>
      </c>
      <c r="G184" s="218" t="s">
        <v>222</v>
      </c>
      <c r="H184" s="219">
        <v>241.25</v>
      </c>
      <c r="I184" s="220"/>
      <c r="J184" s="221">
        <f>ROUND(I184*H184,2)</f>
        <v>0</v>
      </c>
      <c r="K184" s="217" t="s">
        <v>196</v>
      </c>
      <c r="L184" s="46"/>
      <c r="M184" s="222" t="s">
        <v>19</v>
      </c>
      <c r="N184" s="223" t="s">
        <v>43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208</v>
      </c>
      <c r="AT184" s="226" t="s">
        <v>192</v>
      </c>
      <c r="AU184" s="226" t="s">
        <v>82</v>
      </c>
      <c r="AY184" s="19" t="s">
        <v>190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80</v>
      </c>
      <c r="BK184" s="227">
        <f>ROUND(I184*H184,2)</f>
        <v>0</v>
      </c>
      <c r="BL184" s="19" t="s">
        <v>208</v>
      </c>
      <c r="BM184" s="226" t="s">
        <v>989</v>
      </c>
    </row>
    <row r="185" spans="1:47" s="2" customFormat="1" ht="12">
      <c r="A185" s="40"/>
      <c r="B185" s="41"/>
      <c r="C185" s="42"/>
      <c r="D185" s="228" t="s">
        <v>199</v>
      </c>
      <c r="E185" s="42"/>
      <c r="F185" s="229" t="s">
        <v>391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199</v>
      </c>
      <c r="AU185" s="19" t="s">
        <v>82</v>
      </c>
    </row>
    <row r="186" spans="1:47" s="2" customFormat="1" ht="12">
      <c r="A186" s="40"/>
      <c r="B186" s="41"/>
      <c r="C186" s="42"/>
      <c r="D186" s="233" t="s">
        <v>201</v>
      </c>
      <c r="E186" s="42"/>
      <c r="F186" s="234" t="s">
        <v>392</v>
      </c>
      <c r="G186" s="42"/>
      <c r="H186" s="42"/>
      <c r="I186" s="230"/>
      <c r="J186" s="42"/>
      <c r="K186" s="42"/>
      <c r="L186" s="46"/>
      <c r="M186" s="231"/>
      <c r="N186" s="23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201</v>
      </c>
      <c r="AU186" s="19" t="s">
        <v>82</v>
      </c>
    </row>
    <row r="187" spans="1:51" s="13" customFormat="1" ht="12">
      <c r="A187" s="13"/>
      <c r="B187" s="235"/>
      <c r="C187" s="236"/>
      <c r="D187" s="228" t="s">
        <v>203</v>
      </c>
      <c r="E187" s="237" t="s">
        <v>19</v>
      </c>
      <c r="F187" s="238" t="s">
        <v>963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203</v>
      </c>
      <c r="AU187" s="244" t="s">
        <v>82</v>
      </c>
      <c r="AV187" s="13" t="s">
        <v>80</v>
      </c>
      <c r="AW187" s="13" t="s">
        <v>34</v>
      </c>
      <c r="AX187" s="13" t="s">
        <v>72</v>
      </c>
      <c r="AY187" s="244" t="s">
        <v>190</v>
      </c>
    </row>
    <row r="188" spans="1:51" s="13" customFormat="1" ht="12">
      <c r="A188" s="13"/>
      <c r="B188" s="235"/>
      <c r="C188" s="236"/>
      <c r="D188" s="228" t="s">
        <v>203</v>
      </c>
      <c r="E188" s="237" t="s">
        <v>19</v>
      </c>
      <c r="F188" s="238" t="s">
        <v>393</v>
      </c>
      <c r="G188" s="236"/>
      <c r="H188" s="237" t="s">
        <v>19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203</v>
      </c>
      <c r="AU188" s="244" t="s">
        <v>82</v>
      </c>
      <c r="AV188" s="13" t="s">
        <v>80</v>
      </c>
      <c r="AW188" s="13" t="s">
        <v>34</v>
      </c>
      <c r="AX188" s="13" t="s">
        <v>72</v>
      </c>
      <c r="AY188" s="244" t="s">
        <v>190</v>
      </c>
    </row>
    <row r="189" spans="1:51" s="14" customFormat="1" ht="12">
      <c r="A189" s="14"/>
      <c r="B189" s="245"/>
      <c r="C189" s="246"/>
      <c r="D189" s="228" t="s">
        <v>203</v>
      </c>
      <c r="E189" s="247" t="s">
        <v>19</v>
      </c>
      <c r="F189" s="248" t="s">
        <v>990</v>
      </c>
      <c r="G189" s="246"/>
      <c r="H189" s="249">
        <v>241.25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203</v>
      </c>
      <c r="AU189" s="255" t="s">
        <v>82</v>
      </c>
      <c r="AV189" s="14" t="s">
        <v>82</v>
      </c>
      <c r="AW189" s="14" t="s">
        <v>34</v>
      </c>
      <c r="AX189" s="14" t="s">
        <v>72</v>
      </c>
      <c r="AY189" s="255" t="s">
        <v>190</v>
      </c>
    </row>
    <row r="190" spans="1:51" s="15" customFormat="1" ht="12">
      <c r="A190" s="15"/>
      <c r="B190" s="256"/>
      <c r="C190" s="257"/>
      <c r="D190" s="228" t="s">
        <v>203</v>
      </c>
      <c r="E190" s="258" t="s">
        <v>19</v>
      </c>
      <c r="F190" s="259" t="s">
        <v>207</v>
      </c>
      <c r="G190" s="257"/>
      <c r="H190" s="260">
        <v>241.25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203</v>
      </c>
      <c r="AU190" s="266" t="s">
        <v>82</v>
      </c>
      <c r="AV190" s="15" t="s">
        <v>208</v>
      </c>
      <c r="AW190" s="15" t="s">
        <v>34</v>
      </c>
      <c r="AX190" s="15" t="s">
        <v>80</v>
      </c>
      <c r="AY190" s="266" t="s">
        <v>190</v>
      </c>
    </row>
    <row r="191" spans="1:65" s="2" customFormat="1" ht="24.15" customHeight="1">
      <c r="A191" s="40"/>
      <c r="B191" s="41"/>
      <c r="C191" s="215" t="s">
        <v>312</v>
      </c>
      <c r="D191" s="215" t="s">
        <v>192</v>
      </c>
      <c r="E191" s="216" t="s">
        <v>395</v>
      </c>
      <c r="F191" s="217" t="s">
        <v>396</v>
      </c>
      <c r="G191" s="218" t="s">
        <v>222</v>
      </c>
      <c r="H191" s="219">
        <v>28</v>
      </c>
      <c r="I191" s="220"/>
      <c r="J191" s="221">
        <f>ROUND(I191*H191,2)</f>
        <v>0</v>
      </c>
      <c r="K191" s="217" t="s">
        <v>196</v>
      </c>
      <c r="L191" s="46"/>
      <c r="M191" s="222" t="s">
        <v>19</v>
      </c>
      <c r="N191" s="223" t="s">
        <v>43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208</v>
      </c>
      <c r="AT191" s="226" t="s">
        <v>192</v>
      </c>
      <c r="AU191" s="226" t="s">
        <v>82</v>
      </c>
      <c r="AY191" s="19" t="s">
        <v>190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80</v>
      </c>
      <c r="BK191" s="227">
        <f>ROUND(I191*H191,2)</f>
        <v>0</v>
      </c>
      <c r="BL191" s="19" t="s">
        <v>208</v>
      </c>
      <c r="BM191" s="226" t="s">
        <v>991</v>
      </c>
    </row>
    <row r="192" spans="1:47" s="2" customFormat="1" ht="12">
      <c r="A192" s="40"/>
      <c r="B192" s="41"/>
      <c r="C192" s="42"/>
      <c r="D192" s="228" t="s">
        <v>199</v>
      </c>
      <c r="E192" s="42"/>
      <c r="F192" s="229" t="s">
        <v>398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199</v>
      </c>
      <c r="AU192" s="19" t="s">
        <v>82</v>
      </c>
    </row>
    <row r="193" spans="1:47" s="2" customFormat="1" ht="12">
      <c r="A193" s="40"/>
      <c r="B193" s="41"/>
      <c r="C193" s="42"/>
      <c r="D193" s="233" t="s">
        <v>201</v>
      </c>
      <c r="E193" s="42"/>
      <c r="F193" s="234" t="s">
        <v>399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201</v>
      </c>
      <c r="AU193" s="19" t="s">
        <v>82</v>
      </c>
    </row>
    <row r="194" spans="1:51" s="13" customFormat="1" ht="12">
      <c r="A194" s="13"/>
      <c r="B194" s="235"/>
      <c r="C194" s="236"/>
      <c r="D194" s="228" t="s">
        <v>203</v>
      </c>
      <c r="E194" s="237" t="s">
        <v>19</v>
      </c>
      <c r="F194" s="238" t="s">
        <v>963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203</v>
      </c>
      <c r="AU194" s="244" t="s">
        <v>82</v>
      </c>
      <c r="AV194" s="13" t="s">
        <v>80</v>
      </c>
      <c r="AW194" s="13" t="s">
        <v>34</v>
      </c>
      <c r="AX194" s="13" t="s">
        <v>72</v>
      </c>
      <c r="AY194" s="244" t="s">
        <v>190</v>
      </c>
    </row>
    <row r="195" spans="1:51" s="13" customFormat="1" ht="12">
      <c r="A195" s="13"/>
      <c r="B195" s="235"/>
      <c r="C195" s="236"/>
      <c r="D195" s="228" t="s">
        <v>203</v>
      </c>
      <c r="E195" s="237" t="s">
        <v>19</v>
      </c>
      <c r="F195" s="238" t="s">
        <v>400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203</v>
      </c>
      <c r="AU195" s="244" t="s">
        <v>82</v>
      </c>
      <c r="AV195" s="13" t="s">
        <v>80</v>
      </c>
      <c r="AW195" s="13" t="s">
        <v>34</v>
      </c>
      <c r="AX195" s="13" t="s">
        <v>72</v>
      </c>
      <c r="AY195" s="244" t="s">
        <v>190</v>
      </c>
    </row>
    <row r="196" spans="1:51" s="14" customFormat="1" ht="12">
      <c r="A196" s="14"/>
      <c r="B196" s="245"/>
      <c r="C196" s="246"/>
      <c r="D196" s="228" t="s">
        <v>203</v>
      </c>
      <c r="E196" s="247" t="s">
        <v>19</v>
      </c>
      <c r="F196" s="248" t="s">
        <v>450</v>
      </c>
      <c r="G196" s="246"/>
      <c r="H196" s="249">
        <v>28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203</v>
      </c>
      <c r="AU196" s="255" t="s">
        <v>82</v>
      </c>
      <c r="AV196" s="14" t="s">
        <v>82</v>
      </c>
      <c r="AW196" s="14" t="s">
        <v>34</v>
      </c>
      <c r="AX196" s="14" t="s">
        <v>72</v>
      </c>
      <c r="AY196" s="255" t="s">
        <v>190</v>
      </c>
    </row>
    <row r="197" spans="1:51" s="15" customFormat="1" ht="12">
      <c r="A197" s="15"/>
      <c r="B197" s="256"/>
      <c r="C197" s="257"/>
      <c r="D197" s="228" t="s">
        <v>203</v>
      </c>
      <c r="E197" s="258" t="s">
        <v>19</v>
      </c>
      <c r="F197" s="259" t="s">
        <v>207</v>
      </c>
      <c r="G197" s="257"/>
      <c r="H197" s="260">
        <v>28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203</v>
      </c>
      <c r="AU197" s="266" t="s">
        <v>82</v>
      </c>
      <c r="AV197" s="15" t="s">
        <v>208</v>
      </c>
      <c r="AW197" s="15" t="s">
        <v>34</v>
      </c>
      <c r="AX197" s="15" t="s">
        <v>80</v>
      </c>
      <c r="AY197" s="266" t="s">
        <v>190</v>
      </c>
    </row>
    <row r="198" spans="1:65" s="2" customFormat="1" ht="24.15" customHeight="1">
      <c r="A198" s="40"/>
      <c r="B198" s="41"/>
      <c r="C198" s="215" t="s">
        <v>318</v>
      </c>
      <c r="D198" s="215" t="s">
        <v>192</v>
      </c>
      <c r="E198" s="216" t="s">
        <v>402</v>
      </c>
      <c r="F198" s="217" t="s">
        <v>403</v>
      </c>
      <c r="G198" s="218" t="s">
        <v>195</v>
      </c>
      <c r="H198" s="219">
        <v>327</v>
      </c>
      <c r="I198" s="220"/>
      <c r="J198" s="221">
        <f>ROUND(I198*H198,2)</f>
        <v>0</v>
      </c>
      <c r="K198" s="217" t="s">
        <v>196</v>
      </c>
      <c r="L198" s="46"/>
      <c r="M198" s="222" t="s">
        <v>19</v>
      </c>
      <c r="N198" s="223" t="s">
        <v>43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208</v>
      </c>
      <c r="AT198" s="226" t="s">
        <v>192</v>
      </c>
      <c r="AU198" s="226" t="s">
        <v>82</v>
      </c>
      <c r="AY198" s="19" t="s">
        <v>190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80</v>
      </c>
      <c r="BK198" s="227">
        <f>ROUND(I198*H198,2)</f>
        <v>0</v>
      </c>
      <c r="BL198" s="19" t="s">
        <v>208</v>
      </c>
      <c r="BM198" s="226" t="s">
        <v>992</v>
      </c>
    </row>
    <row r="199" spans="1:47" s="2" customFormat="1" ht="12">
      <c r="A199" s="40"/>
      <c r="B199" s="41"/>
      <c r="C199" s="42"/>
      <c r="D199" s="228" t="s">
        <v>199</v>
      </c>
      <c r="E199" s="42"/>
      <c r="F199" s="229" t="s">
        <v>405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199</v>
      </c>
      <c r="AU199" s="19" t="s">
        <v>82</v>
      </c>
    </row>
    <row r="200" spans="1:47" s="2" customFormat="1" ht="12">
      <c r="A200" s="40"/>
      <c r="B200" s="41"/>
      <c r="C200" s="42"/>
      <c r="D200" s="233" t="s">
        <v>201</v>
      </c>
      <c r="E200" s="42"/>
      <c r="F200" s="234" t="s">
        <v>406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201</v>
      </c>
      <c r="AU200" s="19" t="s">
        <v>82</v>
      </c>
    </row>
    <row r="201" spans="1:51" s="13" customFormat="1" ht="12">
      <c r="A201" s="13"/>
      <c r="B201" s="235"/>
      <c r="C201" s="236"/>
      <c r="D201" s="228" t="s">
        <v>203</v>
      </c>
      <c r="E201" s="237" t="s">
        <v>19</v>
      </c>
      <c r="F201" s="238" t="s">
        <v>963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203</v>
      </c>
      <c r="AU201" s="244" t="s">
        <v>82</v>
      </c>
      <c r="AV201" s="13" t="s">
        <v>80</v>
      </c>
      <c r="AW201" s="13" t="s">
        <v>34</v>
      </c>
      <c r="AX201" s="13" t="s">
        <v>72</v>
      </c>
      <c r="AY201" s="244" t="s">
        <v>190</v>
      </c>
    </row>
    <row r="202" spans="1:51" s="14" customFormat="1" ht="12">
      <c r="A202" s="14"/>
      <c r="B202" s="245"/>
      <c r="C202" s="246"/>
      <c r="D202" s="228" t="s">
        <v>203</v>
      </c>
      <c r="E202" s="247" t="s">
        <v>19</v>
      </c>
      <c r="F202" s="248" t="s">
        <v>993</v>
      </c>
      <c r="G202" s="246"/>
      <c r="H202" s="249">
        <v>327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203</v>
      </c>
      <c r="AU202" s="255" t="s">
        <v>82</v>
      </c>
      <c r="AV202" s="14" t="s">
        <v>82</v>
      </c>
      <c r="AW202" s="14" t="s">
        <v>34</v>
      </c>
      <c r="AX202" s="14" t="s">
        <v>72</v>
      </c>
      <c r="AY202" s="255" t="s">
        <v>190</v>
      </c>
    </row>
    <row r="203" spans="1:51" s="15" customFormat="1" ht="12">
      <c r="A203" s="15"/>
      <c r="B203" s="256"/>
      <c r="C203" s="257"/>
      <c r="D203" s="228" t="s">
        <v>203</v>
      </c>
      <c r="E203" s="258" t="s">
        <v>19</v>
      </c>
      <c r="F203" s="259" t="s">
        <v>207</v>
      </c>
      <c r="G203" s="257"/>
      <c r="H203" s="260">
        <v>327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203</v>
      </c>
      <c r="AU203" s="266" t="s">
        <v>82</v>
      </c>
      <c r="AV203" s="15" t="s">
        <v>208</v>
      </c>
      <c r="AW203" s="15" t="s">
        <v>34</v>
      </c>
      <c r="AX203" s="15" t="s">
        <v>80</v>
      </c>
      <c r="AY203" s="266" t="s">
        <v>190</v>
      </c>
    </row>
    <row r="204" spans="1:65" s="2" customFormat="1" ht="16.5" customHeight="1">
      <c r="A204" s="40"/>
      <c r="B204" s="41"/>
      <c r="C204" s="268" t="s">
        <v>8</v>
      </c>
      <c r="D204" s="268" t="s">
        <v>411</v>
      </c>
      <c r="E204" s="269" t="s">
        <v>412</v>
      </c>
      <c r="F204" s="270" t="s">
        <v>413</v>
      </c>
      <c r="G204" s="271" t="s">
        <v>414</v>
      </c>
      <c r="H204" s="272">
        <v>10.104</v>
      </c>
      <c r="I204" s="273"/>
      <c r="J204" s="274">
        <f>ROUND(I204*H204,2)</f>
        <v>0</v>
      </c>
      <c r="K204" s="270" t="s">
        <v>196</v>
      </c>
      <c r="L204" s="275"/>
      <c r="M204" s="276" t="s">
        <v>19</v>
      </c>
      <c r="N204" s="277" t="s">
        <v>43</v>
      </c>
      <c r="O204" s="86"/>
      <c r="P204" s="224">
        <f>O204*H204</f>
        <v>0</v>
      </c>
      <c r="Q204" s="224">
        <v>0.001</v>
      </c>
      <c r="R204" s="224">
        <f>Q204*H204</f>
        <v>0.010104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274</v>
      </c>
      <c r="AT204" s="226" t="s">
        <v>411</v>
      </c>
      <c r="AU204" s="226" t="s">
        <v>82</v>
      </c>
      <c r="AY204" s="19" t="s">
        <v>190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208</v>
      </c>
      <c r="BM204" s="226" t="s">
        <v>994</v>
      </c>
    </row>
    <row r="205" spans="1:47" s="2" customFormat="1" ht="12">
      <c r="A205" s="40"/>
      <c r="B205" s="41"/>
      <c r="C205" s="42"/>
      <c r="D205" s="228" t="s">
        <v>199</v>
      </c>
      <c r="E205" s="42"/>
      <c r="F205" s="229" t="s">
        <v>413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199</v>
      </c>
      <c r="AU205" s="19" t="s">
        <v>82</v>
      </c>
    </row>
    <row r="206" spans="1:51" s="13" customFormat="1" ht="12">
      <c r="A206" s="13"/>
      <c r="B206" s="235"/>
      <c r="C206" s="236"/>
      <c r="D206" s="228" t="s">
        <v>203</v>
      </c>
      <c r="E206" s="237" t="s">
        <v>19</v>
      </c>
      <c r="F206" s="238" t="s">
        <v>416</v>
      </c>
      <c r="G206" s="236"/>
      <c r="H206" s="237" t="s">
        <v>19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203</v>
      </c>
      <c r="AU206" s="244" t="s">
        <v>82</v>
      </c>
      <c r="AV206" s="13" t="s">
        <v>80</v>
      </c>
      <c r="AW206" s="13" t="s">
        <v>34</v>
      </c>
      <c r="AX206" s="13" t="s">
        <v>72</v>
      </c>
      <c r="AY206" s="244" t="s">
        <v>190</v>
      </c>
    </row>
    <row r="207" spans="1:51" s="14" customFormat="1" ht="12">
      <c r="A207" s="14"/>
      <c r="B207" s="245"/>
      <c r="C207" s="246"/>
      <c r="D207" s="228" t="s">
        <v>203</v>
      </c>
      <c r="E207" s="247" t="s">
        <v>19</v>
      </c>
      <c r="F207" s="248" t="s">
        <v>995</v>
      </c>
      <c r="G207" s="246"/>
      <c r="H207" s="249">
        <v>10.104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203</v>
      </c>
      <c r="AU207" s="255" t="s">
        <v>82</v>
      </c>
      <c r="AV207" s="14" t="s">
        <v>82</v>
      </c>
      <c r="AW207" s="14" t="s">
        <v>34</v>
      </c>
      <c r="AX207" s="14" t="s">
        <v>72</v>
      </c>
      <c r="AY207" s="255" t="s">
        <v>190</v>
      </c>
    </row>
    <row r="208" spans="1:51" s="15" customFormat="1" ht="12">
      <c r="A208" s="15"/>
      <c r="B208" s="256"/>
      <c r="C208" s="257"/>
      <c r="D208" s="228" t="s">
        <v>203</v>
      </c>
      <c r="E208" s="258" t="s">
        <v>19</v>
      </c>
      <c r="F208" s="259" t="s">
        <v>207</v>
      </c>
      <c r="G208" s="257"/>
      <c r="H208" s="260">
        <v>10.104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203</v>
      </c>
      <c r="AU208" s="266" t="s">
        <v>82</v>
      </c>
      <c r="AV208" s="15" t="s">
        <v>208</v>
      </c>
      <c r="AW208" s="15" t="s">
        <v>34</v>
      </c>
      <c r="AX208" s="15" t="s">
        <v>80</v>
      </c>
      <c r="AY208" s="266" t="s">
        <v>190</v>
      </c>
    </row>
    <row r="209" spans="1:65" s="2" customFormat="1" ht="24.15" customHeight="1">
      <c r="A209" s="40"/>
      <c r="B209" s="41"/>
      <c r="C209" s="215" t="s">
        <v>197</v>
      </c>
      <c r="D209" s="215" t="s">
        <v>192</v>
      </c>
      <c r="E209" s="216" t="s">
        <v>419</v>
      </c>
      <c r="F209" s="217" t="s">
        <v>420</v>
      </c>
      <c r="G209" s="218" t="s">
        <v>195</v>
      </c>
      <c r="H209" s="219">
        <v>350</v>
      </c>
      <c r="I209" s="220"/>
      <c r="J209" s="221">
        <f>ROUND(I209*H209,2)</f>
        <v>0</v>
      </c>
      <c r="K209" s="217" t="s">
        <v>196</v>
      </c>
      <c r="L209" s="46"/>
      <c r="M209" s="222" t="s">
        <v>19</v>
      </c>
      <c r="N209" s="223" t="s">
        <v>43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208</v>
      </c>
      <c r="AT209" s="226" t="s">
        <v>192</v>
      </c>
      <c r="AU209" s="226" t="s">
        <v>82</v>
      </c>
      <c r="AY209" s="19" t="s">
        <v>190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80</v>
      </c>
      <c r="BK209" s="227">
        <f>ROUND(I209*H209,2)</f>
        <v>0</v>
      </c>
      <c r="BL209" s="19" t="s">
        <v>208</v>
      </c>
      <c r="BM209" s="226" t="s">
        <v>996</v>
      </c>
    </row>
    <row r="210" spans="1:47" s="2" customFormat="1" ht="12">
      <c r="A210" s="40"/>
      <c r="B210" s="41"/>
      <c r="C210" s="42"/>
      <c r="D210" s="228" t="s">
        <v>199</v>
      </c>
      <c r="E210" s="42"/>
      <c r="F210" s="229" t="s">
        <v>422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199</v>
      </c>
      <c r="AU210" s="19" t="s">
        <v>82</v>
      </c>
    </row>
    <row r="211" spans="1:47" s="2" customFormat="1" ht="12">
      <c r="A211" s="40"/>
      <c r="B211" s="41"/>
      <c r="C211" s="42"/>
      <c r="D211" s="233" t="s">
        <v>201</v>
      </c>
      <c r="E211" s="42"/>
      <c r="F211" s="234" t="s">
        <v>423</v>
      </c>
      <c r="G211" s="42"/>
      <c r="H211" s="42"/>
      <c r="I211" s="230"/>
      <c r="J211" s="42"/>
      <c r="K211" s="42"/>
      <c r="L211" s="46"/>
      <c r="M211" s="231"/>
      <c r="N211" s="23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201</v>
      </c>
      <c r="AU211" s="19" t="s">
        <v>82</v>
      </c>
    </row>
    <row r="212" spans="1:51" s="13" customFormat="1" ht="12">
      <c r="A212" s="13"/>
      <c r="B212" s="235"/>
      <c r="C212" s="236"/>
      <c r="D212" s="228" t="s">
        <v>203</v>
      </c>
      <c r="E212" s="237" t="s">
        <v>19</v>
      </c>
      <c r="F212" s="238" t="s">
        <v>963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203</v>
      </c>
      <c r="AU212" s="244" t="s">
        <v>82</v>
      </c>
      <c r="AV212" s="13" t="s">
        <v>80</v>
      </c>
      <c r="AW212" s="13" t="s">
        <v>34</v>
      </c>
      <c r="AX212" s="13" t="s">
        <v>72</v>
      </c>
      <c r="AY212" s="244" t="s">
        <v>190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424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4" customFormat="1" ht="12">
      <c r="A214" s="14"/>
      <c r="B214" s="245"/>
      <c r="C214" s="246"/>
      <c r="D214" s="228" t="s">
        <v>203</v>
      </c>
      <c r="E214" s="247" t="s">
        <v>19</v>
      </c>
      <c r="F214" s="248" t="s">
        <v>997</v>
      </c>
      <c r="G214" s="246"/>
      <c r="H214" s="249">
        <v>350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203</v>
      </c>
      <c r="AU214" s="255" t="s">
        <v>82</v>
      </c>
      <c r="AV214" s="14" t="s">
        <v>82</v>
      </c>
      <c r="AW214" s="14" t="s">
        <v>34</v>
      </c>
      <c r="AX214" s="14" t="s">
        <v>72</v>
      </c>
      <c r="AY214" s="255" t="s">
        <v>190</v>
      </c>
    </row>
    <row r="215" spans="1:51" s="15" customFormat="1" ht="12">
      <c r="A215" s="15"/>
      <c r="B215" s="256"/>
      <c r="C215" s="257"/>
      <c r="D215" s="228" t="s">
        <v>203</v>
      </c>
      <c r="E215" s="258" t="s">
        <v>19</v>
      </c>
      <c r="F215" s="259" t="s">
        <v>207</v>
      </c>
      <c r="G215" s="257"/>
      <c r="H215" s="260">
        <v>350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203</v>
      </c>
      <c r="AU215" s="266" t="s">
        <v>82</v>
      </c>
      <c r="AV215" s="15" t="s">
        <v>208</v>
      </c>
      <c r="AW215" s="15" t="s">
        <v>34</v>
      </c>
      <c r="AX215" s="15" t="s">
        <v>80</v>
      </c>
      <c r="AY215" s="266" t="s">
        <v>190</v>
      </c>
    </row>
    <row r="216" spans="1:65" s="2" customFormat="1" ht="16.5" customHeight="1">
      <c r="A216" s="40"/>
      <c r="B216" s="41"/>
      <c r="C216" s="268" t="s">
        <v>356</v>
      </c>
      <c r="D216" s="268" t="s">
        <v>411</v>
      </c>
      <c r="E216" s="269" t="s">
        <v>427</v>
      </c>
      <c r="F216" s="270" t="s">
        <v>428</v>
      </c>
      <c r="G216" s="271" t="s">
        <v>414</v>
      </c>
      <c r="H216" s="272">
        <v>10.815</v>
      </c>
      <c r="I216" s="273"/>
      <c r="J216" s="274">
        <f>ROUND(I216*H216,2)</f>
        <v>0</v>
      </c>
      <c r="K216" s="270" t="s">
        <v>196</v>
      </c>
      <c r="L216" s="275"/>
      <c r="M216" s="276" t="s">
        <v>19</v>
      </c>
      <c r="N216" s="277" t="s">
        <v>43</v>
      </c>
      <c r="O216" s="86"/>
      <c r="P216" s="224">
        <f>O216*H216</f>
        <v>0</v>
      </c>
      <c r="Q216" s="224">
        <v>0.001</v>
      </c>
      <c r="R216" s="224">
        <f>Q216*H216</f>
        <v>0.010815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274</v>
      </c>
      <c r="AT216" s="226" t="s">
        <v>411</v>
      </c>
      <c r="AU216" s="226" t="s">
        <v>82</v>
      </c>
      <c r="AY216" s="19" t="s">
        <v>190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80</v>
      </c>
      <c r="BK216" s="227">
        <f>ROUND(I216*H216,2)</f>
        <v>0</v>
      </c>
      <c r="BL216" s="19" t="s">
        <v>208</v>
      </c>
      <c r="BM216" s="226" t="s">
        <v>998</v>
      </c>
    </row>
    <row r="217" spans="1:47" s="2" customFormat="1" ht="12">
      <c r="A217" s="40"/>
      <c r="B217" s="41"/>
      <c r="C217" s="42"/>
      <c r="D217" s="228" t="s">
        <v>199</v>
      </c>
      <c r="E217" s="42"/>
      <c r="F217" s="229" t="s">
        <v>428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199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430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4" customFormat="1" ht="12">
      <c r="A219" s="14"/>
      <c r="B219" s="245"/>
      <c r="C219" s="246"/>
      <c r="D219" s="228" t="s">
        <v>203</v>
      </c>
      <c r="E219" s="247" t="s">
        <v>19</v>
      </c>
      <c r="F219" s="248" t="s">
        <v>999</v>
      </c>
      <c r="G219" s="246"/>
      <c r="H219" s="249">
        <v>10.815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203</v>
      </c>
      <c r="AU219" s="255" t="s">
        <v>82</v>
      </c>
      <c r="AV219" s="14" t="s">
        <v>82</v>
      </c>
      <c r="AW219" s="14" t="s">
        <v>34</v>
      </c>
      <c r="AX219" s="14" t="s">
        <v>72</v>
      </c>
      <c r="AY219" s="255" t="s">
        <v>190</v>
      </c>
    </row>
    <row r="220" spans="1:51" s="15" customFormat="1" ht="12">
      <c r="A220" s="15"/>
      <c r="B220" s="256"/>
      <c r="C220" s="257"/>
      <c r="D220" s="228" t="s">
        <v>203</v>
      </c>
      <c r="E220" s="258" t="s">
        <v>19</v>
      </c>
      <c r="F220" s="259" t="s">
        <v>207</v>
      </c>
      <c r="G220" s="257"/>
      <c r="H220" s="260">
        <v>10.815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203</v>
      </c>
      <c r="AU220" s="266" t="s">
        <v>82</v>
      </c>
      <c r="AV220" s="15" t="s">
        <v>208</v>
      </c>
      <c r="AW220" s="15" t="s">
        <v>34</v>
      </c>
      <c r="AX220" s="15" t="s">
        <v>80</v>
      </c>
      <c r="AY220" s="266" t="s">
        <v>190</v>
      </c>
    </row>
    <row r="221" spans="1:65" s="2" customFormat="1" ht="24.15" customHeight="1">
      <c r="A221" s="40"/>
      <c r="B221" s="41"/>
      <c r="C221" s="215" t="s">
        <v>364</v>
      </c>
      <c r="D221" s="215" t="s">
        <v>192</v>
      </c>
      <c r="E221" s="216" t="s">
        <v>432</v>
      </c>
      <c r="F221" s="217" t="s">
        <v>433</v>
      </c>
      <c r="G221" s="218" t="s">
        <v>195</v>
      </c>
      <c r="H221" s="219">
        <v>350</v>
      </c>
      <c r="I221" s="220"/>
      <c r="J221" s="221">
        <f>ROUND(I221*H221,2)</f>
        <v>0</v>
      </c>
      <c r="K221" s="217" t="s">
        <v>196</v>
      </c>
      <c r="L221" s="46"/>
      <c r="M221" s="222" t="s">
        <v>19</v>
      </c>
      <c r="N221" s="223" t="s">
        <v>43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208</v>
      </c>
      <c r="AT221" s="226" t="s">
        <v>192</v>
      </c>
      <c r="AU221" s="226" t="s">
        <v>82</v>
      </c>
      <c r="AY221" s="19" t="s">
        <v>190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80</v>
      </c>
      <c r="BK221" s="227">
        <f>ROUND(I221*H221,2)</f>
        <v>0</v>
      </c>
      <c r="BL221" s="19" t="s">
        <v>208</v>
      </c>
      <c r="BM221" s="226" t="s">
        <v>1000</v>
      </c>
    </row>
    <row r="222" spans="1:47" s="2" customFormat="1" ht="12">
      <c r="A222" s="40"/>
      <c r="B222" s="41"/>
      <c r="C222" s="42"/>
      <c r="D222" s="228" t="s">
        <v>199</v>
      </c>
      <c r="E222" s="42"/>
      <c r="F222" s="229" t="s">
        <v>435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199</v>
      </c>
      <c r="AU222" s="19" t="s">
        <v>82</v>
      </c>
    </row>
    <row r="223" spans="1:47" s="2" customFormat="1" ht="12">
      <c r="A223" s="40"/>
      <c r="B223" s="41"/>
      <c r="C223" s="42"/>
      <c r="D223" s="233" t="s">
        <v>201</v>
      </c>
      <c r="E223" s="42"/>
      <c r="F223" s="234" t="s">
        <v>436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201</v>
      </c>
      <c r="AU223" s="19" t="s">
        <v>82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963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3" customFormat="1" ht="12">
      <c r="A225" s="13"/>
      <c r="B225" s="235"/>
      <c r="C225" s="236"/>
      <c r="D225" s="228" t="s">
        <v>203</v>
      </c>
      <c r="E225" s="237" t="s">
        <v>19</v>
      </c>
      <c r="F225" s="238" t="s">
        <v>437</v>
      </c>
      <c r="G225" s="236"/>
      <c r="H225" s="237" t="s">
        <v>19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203</v>
      </c>
      <c r="AU225" s="244" t="s">
        <v>82</v>
      </c>
      <c r="AV225" s="13" t="s">
        <v>80</v>
      </c>
      <c r="AW225" s="13" t="s">
        <v>34</v>
      </c>
      <c r="AX225" s="13" t="s">
        <v>72</v>
      </c>
      <c r="AY225" s="244" t="s">
        <v>190</v>
      </c>
    </row>
    <row r="226" spans="1:51" s="14" customFormat="1" ht="12">
      <c r="A226" s="14"/>
      <c r="B226" s="245"/>
      <c r="C226" s="246"/>
      <c r="D226" s="228" t="s">
        <v>203</v>
      </c>
      <c r="E226" s="247" t="s">
        <v>19</v>
      </c>
      <c r="F226" s="248" t="s">
        <v>997</v>
      </c>
      <c r="G226" s="246"/>
      <c r="H226" s="249">
        <v>350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203</v>
      </c>
      <c r="AU226" s="255" t="s">
        <v>82</v>
      </c>
      <c r="AV226" s="14" t="s">
        <v>82</v>
      </c>
      <c r="AW226" s="14" t="s">
        <v>34</v>
      </c>
      <c r="AX226" s="14" t="s">
        <v>72</v>
      </c>
      <c r="AY226" s="255" t="s">
        <v>190</v>
      </c>
    </row>
    <row r="227" spans="1:51" s="15" customFormat="1" ht="12">
      <c r="A227" s="15"/>
      <c r="B227" s="256"/>
      <c r="C227" s="257"/>
      <c r="D227" s="228" t="s">
        <v>203</v>
      </c>
      <c r="E227" s="258" t="s">
        <v>19</v>
      </c>
      <c r="F227" s="259" t="s">
        <v>207</v>
      </c>
      <c r="G227" s="257"/>
      <c r="H227" s="260">
        <v>350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203</v>
      </c>
      <c r="AU227" s="266" t="s">
        <v>82</v>
      </c>
      <c r="AV227" s="15" t="s">
        <v>208</v>
      </c>
      <c r="AW227" s="15" t="s">
        <v>34</v>
      </c>
      <c r="AX227" s="15" t="s">
        <v>80</v>
      </c>
      <c r="AY227" s="266" t="s">
        <v>190</v>
      </c>
    </row>
    <row r="228" spans="1:65" s="2" customFormat="1" ht="24.15" customHeight="1">
      <c r="A228" s="40"/>
      <c r="B228" s="41"/>
      <c r="C228" s="215" t="s">
        <v>377</v>
      </c>
      <c r="D228" s="215" t="s">
        <v>192</v>
      </c>
      <c r="E228" s="216" t="s">
        <v>440</v>
      </c>
      <c r="F228" s="217" t="s">
        <v>441</v>
      </c>
      <c r="G228" s="218" t="s">
        <v>195</v>
      </c>
      <c r="H228" s="219">
        <v>1723</v>
      </c>
      <c r="I228" s="220"/>
      <c r="J228" s="221">
        <f>ROUND(I228*H228,2)</f>
        <v>0</v>
      </c>
      <c r="K228" s="217" t="s">
        <v>196</v>
      </c>
      <c r="L228" s="46"/>
      <c r="M228" s="222" t="s">
        <v>19</v>
      </c>
      <c r="N228" s="223" t="s">
        <v>43</v>
      </c>
      <c r="O228" s="86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208</v>
      </c>
      <c r="AT228" s="226" t="s">
        <v>192</v>
      </c>
      <c r="AU228" s="226" t="s">
        <v>82</v>
      </c>
      <c r="AY228" s="19" t="s">
        <v>190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80</v>
      </c>
      <c r="BK228" s="227">
        <f>ROUND(I228*H228,2)</f>
        <v>0</v>
      </c>
      <c r="BL228" s="19" t="s">
        <v>208</v>
      </c>
      <c r="BM228" s="226" t="s">
        <v>1001</v>
      </c>
    </row>
    <row r="229" spans="1:47" s="2" customFormat="1" ht="12">
      <c r="A229" s="40"/>
      <c r="B229" s="41"/>
      <c r="C229" s="42"/>
      <c r="D229" s="228" t="s">
        <v>199</v>
      </c>
      <c r="E229" s="42"/>
      <c r="F229" s="229" t="s">
        <v>443</v>
      </c>
      <c r="G229" s="42"/>
      <c r="H229" s="42"/>
      <c r="I229" s="230"/>
      <c r="J229" s="42"/>
      <c r="K229" s="42"/>
      <c r="L229" s="46"/>
      <c r="M229" s="231"/>
      <c r="N229" s="23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199</v>
      </c>
      <c r="AU229" s="19" t="s">
        <v>82</v>
      </c>
    </row>
    <row r="230" spans="1:47" s="2" customFormat="1" ht="12">
      <c r="A230" s="40"/>
      <c r="B230" s="41"/>
      <c r="C230" s="42"/>
      <c r="D230" s="233" t="s">
        <v>201</v>
      </c>
      <c r="E230" s="42"/>
      <c r="F230" s="234" t="s">
        <v>444</v>
      </c>
      <c r="G230" s="42"/>
      <c r="H230" s="42"/>
      <c r="I230" s="230"/>
      <c r="J230" s="42"/>
      <c r="K230" s="42"/>
      <c r="L230" s="46"/>
      <c r="M230" s="231"/>
      <c r="N230" s="23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201</v>
      </c>
      <c r="AU230" s="19" t="s">
        <v>82</v>
      </c>
    </row>
    <row r="231" spans="1:51" s="13" customFormat="1" ht="12">
      <c r="A231" s="13"/>
      <c r="B231" s="235"/>
      <c r="C231" s="236"/>
      <c r="D231" s="228" t="s">
        <v>203</v>
      </c>
      <c r="E231" s="237" t="s">
        <v>19</v>
      </c>
      <c r="F231" s="238" t="s">
        <v>963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203</v>
      </c>
      <c r="AU231" s="244" t="s">
        <v>82</v>
      </c>
      <c r="AV231" s="13" t="s">
        <v>80</v>
      </c>
      <c r="AW231" s="13" t="s">
        <v>34</v>
      </c>
      <c r="AX231" s="13" t="s">
        <v>72</v>
      </c>
      <c r="AY231" s="244" t="s">
        <v>190</v>
      </c>
    </row>
    <row r="232" spans="1:51" s="13" customFormat="1" ht="12">
      <c r="A232" s="13"/>
      <c r="B232" s="235"/>
      <c r="C232" s="236"/>
      <c r="D232" s="228" t="s">
        <v>203</v>
      </c>
      <c r="E232" s="237" t="s">
        <v>19</v>
      </c>
      <c r="F232" s="238" t="s">
        <v>445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203</v>
      </c>
      <c r="AU232" s="244" t="s">
        <v>82</v>
      </c>
      <c r="AV232" s="13" t="s">
        <v>80</v>
      </c>
      <c r="AW232" s="13" t="s">
        <v>34</v>
      </c>
      <c r="AX232" s="13" t="s">
        <v>72</v>
      </c>
      <c r="AY232" s="244" t="s">
        <v>190</v>
      </c>
    </row>
    <row r="233" spans="1:51" s="14" customFormat="1" ht="12">
      <c r="A233" s="14"/>
      <c r="B233" s="245"/>
      <c r="C233" s="246"/>
      <c r="D233" s="228" t="s">
        <v>203</v>
      </c>
      <c r="E233" s="247" t="s">
        <v>19</v>
      </c>
      <c r="F233" s="248" t="s">
        <v>1002</v>
      </c>
      <c r="G233" s="246"/>
      <c r="H233" s="249">
        <v>1514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203</v>
      </c>
      <c r="AU233" s="255" t="s">
        <v>82</v>
      </c>
      <c r="AV233" s="14" t="s">
        <v>82</v>
      </c>
      <c r="AW233" s="14" t="s">
        <v>34</v>
      </c>
      <c r="AX233" s="14" t="s">
        <v>72</v>
      </c>
      <c r="AY233" s="255" t="s">
        <v>190</v>
      </c>
    </row>
    <row r="234" spans="1:51" s="14" customFormat="1" ht="12">
      <c r="A234" s="14"/>
      <c r="B234" s="245"/>
      <c r="C234" s="246"/>
      <c r="D234" s="228" t="s">
        <v>203</v>
      </c>
      <c r="E234" s="247" t="s">
        <v>19</v>
      </c>
      <c r="F234" s="248" t="s">
        <v>1003</v>
      </c>
      <c r="G234" s="246"/>
      <c r="H234" s="249">
        <v>209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203</v>
      </c>
      <c r="AU234" s="255" t="s">
        <v>82</v>
      </c>
      <c r="AV234" s="14" t="s">
        <v>82</v>
      </c>
      <c r="AW234" s="14" t="s">
        <v>34</v>
      </c>
      <c r="AX234" s="14" t="s">
        <v>72</v>
      </c>
      <c r="AY234" s="255" t="s">
        <v>190</v>
      </c>
    </row>
    <row r="235" spans="1:51" s="15" customFormat="1" ht="12">
      <c r="A235" s="15"/>
      <c r="B235" s="256"/>
      <c r="C235" s="257"/>
      <c r="D235" s="228" t="s">
        <v>203</v>
      </c>
      <c r="E235" s="258" t="s">
        <v>19</v>
      </c>
      <c r="F235" s="259" t="s">
        <v>207</v>
      </c>
      <c r="G235" s="257"/>
      <c r="H235" s="260">
        <v>1723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203</v>
      </c>
      <c r="AU235" s="266" t="s">
        <v>82</v>
      </c>
      <c r="AV235" s="15" t="s">
        <v>208</v>
      </c>
      <c r="AW235" s="15" t="s">
        <v>34</v>
      </c>
      <c r="AX235" s="15" t="s">
        <v>80</v>
      </c>
      <c r="AY235" s="266" t="s">
        <v>190</v>
      </c>
    </row>
    <row r="236" spans="1:65" s="2" customFormat="1" ht="16.5" customHeight="1">
      <c r="A236" s="40"/>
      <c r="B236" s="41"/>
      <c r="C236" s="215" t="s">
        <v>387</v>
      </c>
      <c r="D236" s="215" t="s">
        <v>192</v>
      </c>
      <c r="E236" s="216" t="s">
        <v>462</v>
      </c>
      <c r="F236" s="217" t="s">
        <v>463</v>
      </c>
      <c r="G236" s="218" t="s">
        <v>195</v>
      </c>
      <c r="H236" s="219">
        <v>327</v>
      </c>
      <c r="I236" s="220"/>
      <c r="J236" s="221">
        <f>ROUND(I236*H236,2)</f>
        <v>0</v>
      </c>
      <c r="K236" s="217" t="s">
        <v>196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208</v>
      </c>
      <c r="AT236" s="226" t="s">
        <v>192</v>
      </c>
      <c r="AU236" s="226" t="s">
        <v>82</v>
      </c>
      <c r="AY236" s="19" t="s">
        <v>190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80</v>
      </c>
      <c r="BK236" s="227">
        <f>ROUND(I236*H236,2)</f>
        <v>0</v>
      </c>
      <c r="BL236" s="19" t="s">
        <v>208</v>
      </c>
      <c r="BM236" s="226" t="s">
        <v>1004</v>
      </c>
    </row>
    <row r="237" spans="1:47" s="2" customFormat="1" ht="12">
      <c r="A237" s="40"/>
      <c r="B237" s="41"/>
      <c r="C237" s="42"/>
      <c r="D237" s="228" t="s">
        <v>199</v>
      </c>
      <c r="E237" s="42"/>
      <c r="F237" s="229" t="s">
        <v>465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199</v>
      </c>
      <c r="AU237" s="19" t="s">
        <v>82</v>
      </c>
    </row>
    <row r="238" spans="1:47" s="2" customFormat="1" ht="12">
      <c r="A238" s="40"/>
      <c r="B238" s="41"/>
      <c r="C238" s="42"/>
      <c r="D238" s="233" t="s">
        <v>201</v>
      </c>
      <c r="E238" s="42"/>
      <c r="F238" s="234" t="s">
        <v>466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201</v>
      </c>
      <c r="AU238" s="19" t="s">
        <v>82</v>
      </c>
    </row>
    <row r="239" spans="1:51" s="13" customFormat="1" ht="12">
      <c r="A239" s="13"/>
      <c r="B239" s="235"/>
      <c r="C239" s="236"/>
      <c r="D239" s="228" t="s">
        <v>203</v>
      </c>
      <c r="E239" s="237" t="s">
        <v>19</v>
      </c>
      <c r="F239" s="238" t="s">
        <v>963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203</v>
      </c>
      <c r="AU239" s="244" t="s">
        <v>82</v>
      </c>
      <c r="AV239" s="13" t="s">
        <v>80</v>
      </c>
      <c r="AW239" s="13" t="s">
        <v>34</v>
      </c>
      <c r="AX239" s="13" t="s">
        <v>72</v>
      </c>
      <c r="AY239" s="244" t="s">
        <v>190</v>
      </c>
    </row>
    <row r="240" spans="1:51" s="14" customFormat="1" ht="12">
      <c r="A240" s="14"/>
      <c r="B240" s="245"/>
      <c r="C240" s="246"/>
      <c r="D240" s="228" t="s">
        <v>203</v>
      </c>
      <c r="E240" s="247" t="s">
        <v>19</v>
      </c>
      <c r="F240" s="248" t="s">
        <v>993</v>
      </c>
      <c r="G240" s="246"/>
      <c r="H240" s="249">
        <v>327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203</v>
      </c>
      <c r="AU240" s="255" t="s">
        <v>82</v>
      </c>
      <c r="AV240" s="14" t="s">
        <v>82</v>
      </c>
      <c r="AW240" s="14" t="s">
        <v>34</v>
      </c>
      <c r="AX240" s="14" t="s">
        <v>72</v>
      </c>
      <c r="AY240" s="255" t="s">
        <v>190</v>
      </c>
    </row>
    <row r="241" spans="1:51" s="15" customFormat="1" ht="12">
      <c r="A241" s="15"/>
      <c r="B241" s="256"/>
      <c r="C241" s="257"/>
      <c r="D241" s="228" t="s">
        <v>203</v>
      </c>
      <c r="E241" s="258" t="s">
        <v>19</v>
      </c>
      <c r="F241" s="259" t="s">
        <v>207</v>
      </c>
      <c r="G241" s="257"/>
      <c r="H241" s="260">
        <v>327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203</v>
      </c>
      <c r="AU241" s="266" t="s">
        <v>82</v>
      </c>
      <c r="AV241" s="15" t="s">
        <v>208</v>
      </c>
      <c r="AW241" s="15" t="s">
        <v>34</v>
      </c>
      <c r="AX241" s="15" t="s">
        <v>80</v>
      </c>
      <c r="AY241" s="266" t="s">
        <v>190</v>
      </c>
    </row>
    <row r="242" spans="1:65" s="2" customFormat="1" ht="24.15" customHeight="1">
      <c r="A242" s="40"/>
      <c r="B242" s="41"/>
      <c r="C242" s="215" t="s">
        <v>7</v>
      </c>
      <c r="D242" s="215" t="s">
        <v>192</v>
      </c>
      <c r="E242" s="216" t="s">
        <v>1005</v>
      </c>
      <c r="F242" s="217" t="s">
        <v>1006</v>
      </c>
      <c r="G242" s="218" t="s">
        <v>195</v>
      </c>
      <c r="H242" s="219">
        <v>327</v>
      </c>
      <c r="I242" s="220"/>
      <c r="J242" s="221">
        <f>ROUND(I242*H242,2)</f>
        <v>0</v>
      </c>
      <c r="K242" s="217" t="s">
        <v>196</v>
      </c>
      <c r="L242" s="46"/>
      <c r="M242" s="222" t="s">
        <v>19</v>
      </c>
      <c r="N242" s="223" t="s">
        <v>43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208</v>
      </c>
      <c r="AT242" s="226" t="s">
        <v>192</v>
      </c>
      <c r="AU242" s="226" t="s">
        <v>82</v>
      </c>
      <c r="AY242" s="19" t="s">
        <v>190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80</v>
      </c>
      <c r="BK242" s="227">
        <f>ROUND(I242*H242,2)</f>
        <v>0</v>
      </c>
      <c r="BL242" s="19" t="s">
        <v>208</v>
      </c>
      <c r="BM242" s="226" t="s">
        <v>1007</v>
      </c>
    </row>
    <row r="243" spans="1:47" s="2" customFormat="1" ht="12">
      <c r="A243" s="40"/>
      <c r="B243" s="41"/>
      <c r="C243" s="42"/>
      <c r="D243" s="228" t="s">
        <v>199</v>
      </c>
      <c r="E243" s="42"/>
      <c r="F243" s="229" t="s">
        <v>1008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199</v>
      </c>
      <c r="AU243" s="19" t="s">
        <v>82</v>
      </c>
    </row>
    <row r="244" spans="1:47" s="2" customFormat="1" ht="12">
      <c r="A244" s="40"/>
      <c r="B244" s="41"/>
      <c r="C244" s="42"/>
      <c r="D244" s="233" t="s">
        <v>201</v>
      </c>
      <c r="E244" s="42"/>
      <c r="F244" s="234" t="s">
        <v>1009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201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963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3" customFormat="1" ht="12">
      <c r="A246" s="13"/>
      <c r="B246" s="235"/>
      <c r="C246" s="236"/>
      <c r="D246" s="228" t="s">
        <v>203</v>
      </c>
      <c r="E246" s="237" t="s">
        <v>19</v>
      </c>
      <c r="F246" s="238" t="s">
        <v>474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203</v>
      </c>
      <c r="AU246" s="244" t="s">
        <v>82</v>
      </c>
      <c r="AV246" s="13" t="s">
        <v>80</v>
      </c>
      <c r="AW246" s="13" t="s">
        <v>34</v>
      </c>
      <c r="AX246" s="13" t="s">
        <v>72</v>
      </c>
      <c r="AY246" s="244" t="s">
        <v>190</v>
      </c>
    </row>
    <row r="247" spans="1:51" s="14" customFormat="1" ht="12">
      <c r="A247" s="14"/>
      <c r="B247" s="245"/>
      <c r="C247" s="246"/>
      <c r="D247" s="228" t="s">
        <v>203</v>
      </c>
      <c r="E247" s="247" t="s">
        <v>19</v>
      </c>
      <c r="F247" s="248" t="s">
        <v>993</v>
      </c>
      <c r="G247" s="246"/>
      <c r="H247" s="249">
        <v>327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203</v>
      </c>
      <c r="AU247" s="255" t="s">
        <v>82</v>
      </c>
      <c r="AV247" s="14" t="s">
        <v>82</v>
      </c>
      <c r="AW247" s="14" t="s">
        <v>34</v>
      </c>
      <c r="AX247" s="14" t="s">
        <v>72</v>
      </c>
      <c r="AY247" s="255" t="s">
        <v>190</v>
      </c>
    </row>
    <row r="248" spans="1:51" s="15" customFormat="1" ht="12">
      <c r="A248" s="15"/>
      <c r="B248" s="256"/>
      <c r="C248" s="257"/>
      <c r="D248" s="228" t="s">
        <v>203</v>
      </c>
      <c r="E248" s="258" t="s">
        <v>19</v>
      </c>
      <c r="F248" s="259" t="s">
        <v>207</v>
      </c>
      <c r="G248" s="257"/>
      <c r="H248" s="260">
        <v>327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203</v>
      </c>
      <c r="AU248" s="266" t="s">
        <v>82</v>
      </c>
      <c r="AV248" s="15" t="s">
        <v>208</v>
      </c>
      <c r="AW248" s="15" t="s">
        <v>34</v>
      </c>
      <c r="AX248" s="15" t="s">
        <v>80</v>
      </c>
      <c r="AY248" s="266" t="s">
        <v>190</v>
      </c>
    </row>
    <row r="249" spans="1:63" s="12" customFormat="1" ht="22.8" customHeight="1">
      <c r="A249" s="12"/>
      <c r="B249" s="199"/>
      <c r="C249" s="200"/>
      <c r="D249" s="201" t="s">
        <v>71</v>
      </c>
      <c r="E249" s="213" t="s">
        <v>208</v>
      </c>
      <c r="F249" s="213" t="s">
        <v>552</v>
      </c>
      <c r="G249" s="200"/>
      <c r="H249" s="200"/>
      <c r="I249" s="203"/>
      <c r="J249" s="214">
        <f>BK249</f>
        <v>0</v>
      </c>
      <c r="K249" s="200"/>
      <c r="L249" s="205"/>
      <c r="M249" s="206"/>
      <c r="N249" s="207"/>
      <c r="O249" s="207"/>
      <c r="P249" s="208">
        <f>SUM(P250:P270)</f>
        <v>0</v>
      </c>
      <c r="Q249" s="207"/>
      <c r="R249" s="208">
        <f>SUM(R250:R270)</f>
        <v>3.77616</v>
      </c>
      <c r="S249" s="207"/>
      <c r="T249" s="209">
        <f>SUM(T250:T270)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0" t="s">
        <v>80</v>
      </c>
      <c r="AT249" s="211" t="s">
        <v>71</v>
      </c>
      <c r="AU249" s="211" t="s">
        <v>80</v>
      </c>
      <c r="AY249" s="210" t="s">
        <v>190</v>
      </c>
      <c r="BK249" s="212">
        <f>SUM(BK250:BK270)</f>
        <v>0</v>
      </c>
    </row>
    <row r="250" spans="1:65" s="2" customFormat="1" ht="24.15" customHeight="1">
      <c r="A250" s="40"/>
      <c r="B250" s="41"/>
      <c r="C250" s="215" t="s">
        <v>401</v>
      </c>
      <c r="D250" s="215" t="s">
        <v>192</v>
      </c>
      <c r="E250" s="216" t="s">
        <v>554</v>
      </c>
      <c r="F250" s="217" t="s">
        <v>555</v>
      </c>
      <c r="G250" s="218" t="s">
        <v>195</v>
      </c>
      <c r="H250" s="219">
        <v>1.5</v>
      </c>
      <c r="I250" s="220"/>
      <c r="J250" s="221">
        <f>ROUND(I250*H250,2)</f>
        <v>0</v>
      </c>
      <c r="K250" s="217" t="s">
        <v>196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208</v>
      </c>
      <c r="AT250" s="226" t="s">
        <v>192</v>
      </c>
      <c r="AU250" s="226" t="s">
        <v>82</v>
      </c>
      <c r="AY250" s="19" t="s">
        <v>190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80</v>
      </c>
      <c r="BK250" s="227">
        <f>ROUND(I250*H250,2)</f>
        <v>0</v>
      </c>
      <c r="BL250" s="19" t="s">
        <v>208</v>
      </c>
      <c r="BM250" s="226" t="s">
        <v>1010</v>
      </c>
    </row>
    <row r="251" spans="1:47" s="2" customFormat="1" ht="12">
      <c r="A251" s="40"/>
      <c r="B251" s="41"/>
      <c r="C251" s="42"/>
      <c r="D251" s="228" t="s">
        <v>199</v>
      </c>
      <c r="E251" s="42"/>
      <c r="F251" s="229" t="s">
        <v>557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199</v>
      </c>
      <c r="AU251" s="19" t="s">
        <v>82</v>
      </c>
    </row>
    <row r="252" spans="1:47" s="2" customFormat="1" ht="12">
      <c r="A252" s="40"/>
      <c r="B252" s="41"/>
      <c r="C252" s="42"/>
      <c r="D252" s="233" t="s">
        <v>201</v>
      </c>
      <c r="E252" s="42"/>
      <c r="F252" s="234" t="s">
        <v>558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201</v>
      </c>
      <c r="AU252" s="19" t="s">
        <v>82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1011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3" customFormat="1" ht="12">
      <c r="A254" s="13"/>
      <c r="B254" s="235"/>
      <c r="C254" s="236"/>
      <c r="D254" s="228" t="s">
        <v>203</v>
      </c>
      <c r="E254" s="237" t="s">
        <v>19</v>
      </c>
      <c r="F254" s="238" t="s">
        <v>1012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203</v>
      </c>
      <c r="AU254" s="244" t="s">
        <v>82</v>
      </c>
      <c r="AV254" s="13" t="s">
        <v>80</v>
      </c>
      <c r="AW254" s="13" t="s">
        <v>34</v>
      </c>
      <c r="AX254" s="13" t="s">
        <v>72</v>
      </c>
      <c r="AY254" s="244" t="s">
        <v>190</v>
      </c>
    </row>
    <row r="255" spans="1:51" s="14" customFormat="1" ht="12">
      <c r="A255" s="14"/>
      <c r="B255" s="245"/>
      <c r="C255" s="246"/>
      <c r="D255" s="228" t="s">
        <v>203</v>
      </c>
      <c r="E255" s="247" t="s">
        <v>19</v>
      </c>
      <c r="F255" s="248" t="s">
        <v>1013</v>
      </c>
      <c r="G255" s="246"/>
      <c r="H255" s="249">
        <v>1.5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203</v>
      </c>
      <c r="AU255" s="255" t="s">
        <v>82</v>
      </c>
      <c r="AV255" s="14" t="s">
        <v>82</v>
      </c>
      <c r="AW255" s="14" t="s">
        <v>34</v>
      </c>
      <c r="AX255" s="14" t="s">
        <v>72</v>
      </c>
      <c r="AY255" s="255" t="s">
        <v>190</v>
      </c>
    </row>
    <row r="256" spans="1:51" s="15" customFormat="1" ht="12">
      <c r="A256" s="15"/>
      <c r="B256" s="256"/>
      <c r="C256" s="257"/>
      <c r="D256" s="228" t="s">
        <v>203</v>
      </c>
      <c r="E256" s="258" t="s">
        <v>19</v>
      </c>
      <c r="F256" s="259" t="s">
        <v>207</v>
      </c>
      <c r="G256" s="257"/>
      <c r="H256" s="260">
        <v>1.5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203</v>
      </c>
      <c r="AU256" s="266" t="s">
        <v>82</v>
      </c>
      <c r="AV256" s="15" t="s">
        <v>208</v>
      </c>
      <c r="AW256" s="15" t="s">
        <v>34</v>
      </c>
      <c r="AX256" s="15" t="s">
        <v>80</v>
      </c>
      <c r="AY256" s="266" t="s">
        <v>190</v>
      </c>
    </row>
    <row r="257" spans="1:65" s="2" customFormat="1" ht="24.15" customHeight="1">
      <c r="A257" s="40"/>
      <c r="B257" s="41"/>
      <c r="C257" s="215" t="s">
        <v>410</v>
      </c>
      <c r="D257" s="215" t="s">
        <v>192</v>
      </c>
      <c r="E257" s="216" t="s">
        <v>561</v>
      </c>
      <c r="F257" s="217" t="s">
        <v>562</v>
      </c>
      <c r="G257" s="218" t="s">
        <v>195</v>
      </c>
      <c r="H257" s="219">
        <v>7.8</v>
      </c>
      <c r="I257" s="220"/>
      <c r="J257" s="221">
        <f>ROUND(I257*H257,2)</f>
        <v>0</v>
      </c>
      <c r="K257" s="217" t="s">
        <v>196</v>
      </c>
      <c r="L257" s="46"/>
      <c r="M257" s="222" t="s">
        <v>19</v>
      </c>
      <c r="N257" s="223" t="s">
        <v>43</v>
      </c>
      <c r="O257" s="86"/>
      <c r="P257" s="224">
        <f>O257*H257</f>
        <v>0</v>
      </c>
      <c r="Q257" s="224">
        <v>0.4</v>
      </c>
      <c r="R257" s="224">
        <f>Q257*H257</f>
        <v>3.12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208</v>
      </c>
      <c r="AT257" s="226" t="s">
        <v>192</v>
      </c>
      <c r="AU257" s="226" t="s">
        <v>82</v>
      </c>
      <c r="AY257" s="19" t="s">
        <v>190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80</v>
      </c>
      <c r="BK257" s="227">
        <f>ROUND(I257*H257,2)</f>
        <v>0</v>
      </c>
      <c r="BL257" s="19" t="s">
        <v>208</v>
      </c>
      <c r="BM257" s="226" t="s">
        <v>1014</v>
      </c>
    </row>
    <row r="258" spans="1:47" s="2" customFormat="1" ht="12">
      <c r="A258" s="40"/>
      <c r="B258" s="41"/>
      <c r="C258" s="42"/>
      <c r="D258" s="228" t="s">
        <v>199</v>
      </c>
      <c r="E258" s="42"/>
      <c r="F258" s="229" t="s">
        <v>564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199</v>
      </c>
      <c r="AU258" s="19" t="s">
        <v>82</v>
      </c>
    </row>
    <row r="259" spans="1:47" s="2" customFormat="1" ht="12">
      <c r="A259" s="40"/>
      <c r="B259" s="41"/>
      <c r="C259" s="42"/>
      <c r="D259" s="233" t="s">
        <v>201</v>
      </c>
      <c r="E259" s="42"/>
      <c r="F259" s="234" t="s">
        <v>565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201</v>
      </c>
      <c r="AU259" s="19" t="s">
        <v>82</v>
      </c>
    </row>
    <row r="260" spans="1:51" s="13" customFormat="1" ht="12">
      <c r="A260" s="13"/>
      <c r="B260" s="235"/>
      <c r="C260" s="236"/>
      <c r="D260" s="228" t="s">
        <v>203</v>
      </c>
      <c r="E260" s="237" t="s">
        <v>19</v>
      </c>
      <c r="F260" s="238" t="s">
        <v>983</v>
      </c>
      <c r="G260" s="236"/>
      <c r="H260" s="237" t="s">
        <v>19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203</v>
      </c>
      <c r="AU260" s="244" t="s">
        <v>82</v>
      </c>
      <c r="AV260" s="13" t="s">
        <v>80</v>
      </c>
      <c r="AW260" s="13" t="s">
        <v>34</v>
      </c>
      <c r="AX260" s="13" t="s">
        <v>72</v>
      </c>
      <c r="AY260" s="244" t="s">
        <v>190</v>
      </c>
    </row>
    <row r="261" spans="1:51" s="13" customFormat="1" ht="12">
      <c r="A261" s="13"/>
      <c r="B261" s="235"/>
      <c r="C261" s="236"/>
      <c r="D261" s="228" t="s">
        <v>203</v>
      </c>
      <c r="E261" s="237" t="s">
        <v>19</v>
      </c>
      <c r="F261" s="238" t="s">
        <v>1015</v>
      </c>
      <c r="G261" s="236"/>
      <c r="H261" s="237" t="s">
        <v>19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203</v>
      </c>
      <c r="AU261" s="244" t="s">
        <v>82</v>
      </c>
      <c r="AV261" s="13" t="s">
        <v>80</v>
      </c>
      <c r="AW261" s="13" t="s">
        <v>34</v>
      </c>
      <c r="AX261" s="13" t="s">
        <v>72</v>
      </c>
      <c r="AY261" s="244" t="s">
        <v>190</v>
      </c>
    </row>
    <row r="262" spans="1:51" s="14" customFormat="1" ht="12">
      <c r="A262" s="14"/>
      <c r="B262" s="245"/>
      <c r="C262" s="246"/>
      <c r="D262" s="228" t="s">
        <v>203</v>
      </c>
      <c r="E262" s="247" t="s">
        <v>19</v>
      </c>
      <c r="F262" s="248" t="s">
        <v>1016</v>
      </c>
      <c r="G262" s="246"/>
      <c r="H262" s="249">
        <v>7.8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203</v>
      </c>
      <c r="AU262" s="255" t="s">
        <v>82</v>
      </c>
      <c r="AV262" s="14" t="s">
        <v>82</v>
      </c>
      <c r="AW262" s="14" t="s">
        <v>34</v>
      </c>
      <c r="AX262" s="14" t="s">
        <v>72</v>
      </c>
      <c r="AY262" s="255" t="s">
        <v>190</v>
      </c>
    </row>
    <row r="263" spans="1:51" s="15" customFormat="1" ht="12">
      <c r="A263" s="15"/>
      <c r="B263" s="256"/>
      <c r="C263" s="257"/>
      <c r="D263" s="228" t="s">
        <v>203</v>
      </c>
      <c r="E263" s="258" t="s">
        <v>19</v>
      </c>
      <c r="F263" s="259" t="s">
        <v>207</v>
      </c>
      <c r="G263" s="257"/>
      <c r="H263" s="260">
        <v>7.8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203</v>
      </c>
      <c r="AU263" s="266" t="s">
        <v>82</v>
      </c>
      <c r="AV263" s="15" t="s">
        <v>208</v>
      </c>
      <c r="AW263" s="15" t="s">
        <v>34</v>
      </c>
      <c r="AX263" s="15" t="s">
        <v>80</v>
      </c>
      <c r="AY263" s="266" t="s">
        <v>190</v>
      </c>
    </row>
    <row r="264" spans="1:65" s="2" customFormat="1" ht="24.15" customHeight="1">
      <c r="A264" s="40"/>
      <c r="B264" s="41"/>
      <c r="C264" s="215" t="s">
        <v>418</v>
      </c>
      <c r="D264" s="215" t="s">
        <v>192</v>
      </c>
      <c r="E264" s="216" t="s">
        <v>595</v>
      </c>
      <c r="F264" s="217" t="s">
        <v>596</v>
      </c>
      <c r="G264" s="218" t="s">
        <v>195</v>
      </c>
      <c r="H264" s="219">
        <v>1.5</v>
      </c>
      <c r="I264" s="220"/>
      <c r="J264" s="221">
        <f>ROUND(I264*H264,2)</f>
        <v>0</v>
      </c>
      <c r="K264" s="217" t="s">
        <v>196</v>
      </c>
      <c r="L264" s="46"/>
      <c r="M264" s="222" t="s">
        <v>19</v>
      </c>
      <c r="N264" s="223" t="s">
        <v>43</v>
      </c>
      <c r="O264" s="86"/>
      <c r="P264" s="224">
        <f>O264*H264</f>
        <v>0</v>
      </c>
      <c r="Q264" s="224">
        <v>0.43744</v>
      </c>
      <c r="R264" s="224">
        <f>Q264*H264</f>
        <v>0.65616</v>
      </c>
      <c r="S264" s="224">
        <v>0</v>
      </c>
      <c r="T264" s="22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6" t="s">
        <v>208</v>
      </c>
      <c r="AT264" s="226" t="s">
        <v>192</v>
      </c>
      <c r="AU264" s="226" t="s">
        <v>82</v>
      </c>
      <c r="AY264" s="19" t="s">
        <v>190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80</v>
      </c>
      <c r="BK264" s="227">
        <f>ROUND(I264*H264,2)</f>
        <v>0</v>
      </c>
      <c r="BL264" s="19" t="s">
        <v>208</v>
      </c>
      <c r="BM264" s="226" t="s">
        <v>1017</v>
      </c>
    </row>
    <row r="265" spans="1:47" s="2" customFormat="1" ht="12">
      <c r="A265" s="40"/>
      <c r="B265" s="41"/>
      <c r="C265" s="42"/>
      <c r="D265" s="228" t="s">
        <v>199</v>
      </c>
      <c r="E265" s="42"/>
      <c r="F265" s="229" t="s">
        <v>598</v>
      </c>
      <c r="G265" s="42"/>
      <c r="H265" s="42"/>
      <c r="I265" s="230"/>
      <c r="J265" s="42"/>
      <c r="K265" s="42"/>
      <c r="L265" s="46"/>
      <c r="M265" s="231"/>
      <c r="N265" s="23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199</v>
      </c>
      <c r="AU265" s="19" t="s">
        <v>82</v>
      </c>
    </row>
    <row r="266" spans="1:47" s="2" customFormat="1" ht="12">
      <c r="A266" s="40"/>
      <c r="B266" s="41"/>
      <c r="C266" s="42"/>
      <c r="D266" s="233" t="s">
        <v>201</v>
      </c>
      <c r="E266" s="42"/>
      <c r="F266" s="234" t="s">
        <v>599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201</v>
      </c>
      <c r="AU266" s="19" t="s">
        <v>82</v>
      </c>
    </row>
    <row r="267" spans="1:51" s="13" customFormat="1" ht="12">
      <c r="A267" s="13"/>
      <c r="B267" s="235"/>
      <c r="C267" s="236"/>
      <c r="D267" s="228" t="s">
        <v>203</v>
      </c>
      <c r="E267" s="237" t="s">
        <v>19</v>
      </c>
      <c r="F267" s="238" t="s">
        <v>1011</v>
      </c>
      <c r="G267" s="236"/>
      <c r="H267" s="237" t="s">
        <v>19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203</v>
      </c>
      <c r="AU267" s="244" t="s">
        <v>82</v>
      </c>
      <c r="AV267" s="13" t="s">
        <v>80</v>
      </c>
      <c r="AW267" s="13" t="s">
        <v>34</v>
      </c>
      <c r="AX267" s="13" t="s">
        <v>72</v>
      </c>
      <c r="AY267" s="244" t="s">
        <v>190</v>
      </c>
    </row>
    <row r="268" spans="1:51" s="13" customFormat="1" ht="12">
      <c r="A268" s="13"/>
      <c r="B268" s="235"/>
      <c r="C268" s="236"/>
      <c r="D268" s="228" t="s">
        <v>203</v>
      </c>
      <c r="E268" s="237" t="s">
        <v>19</v>
      </c>
      <c r="F268" s="238" t="s">
        <v>1012</v>
      </c>
      <c r="G268" s="236"/>
      <c r="H268" s="237" t="s">
        <v>19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203</v>
      </c>
      <c r="AU268" s="244" t="s">
        <v>82</v>
      </c>
      <c r="AV268" s="13" t="s">
        <v>80</v>
      </c>
      <c r="AW268" s="13" t="s">
        <v>34</v>
      </c>
      <c r="AX268" s="13" t="s">
        <v>72</v>
      </c>
      <c r="AY268" s="244" t="s">
        <v>190</v>
      </c>
    </row>
    <row r="269" spans="1:51" s="14" customFormat="1" ht="12">
      <c r="A269" s="14"/>
      <c r="B269" s="245"/>
      <c r="C269" s="246"/>
      <c r="D269" s="228" t="s">
        <v>203</v>
      </c>
      <c r="E269" s="247" t="s">
        <v>19</v>
      </c>
      <c r="F269" s="248" t="s">
        <v>1013</v>
      </c>
      <c r="G269" s="246"/>
      <c r="H269" s="249">
        <v>1.5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203</v>
      </c>
      <c r="AU269" s="255" t="s">
        <v>82</v>
      </c>
      <c r="AV269" s="14" t="s">
        <v>82</v>
      </c>
      <c r="AW269" s="14" t="s">
        <v>34</v>
      </c>
      <c r="AX269" s="14" t="s">
        <v>72</v>
      </c>
      <c r="AY269" s="255" t="s">
        <v>190</v>
      </c>
    </row>
    <row r="270" spans="1:51" s="15" customFormat="1" ht="12">
      <c r="A270" s="15"/>
      <c r="B270" s="256"/>
      <c r="C270" s="257"/>
      <c r="D270" s="228" t="s">
        <v>203</v>
      </c>
      <c r="E270" s="258" t="s">
        <v>19</v>
      </c>
      <c r="F270" s="259" t="s">
        <v>207</v>
      </c>
      <c r="G270" s="257"/>
      <c r="H270" s="260">
        <v>1.5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6" t="s">
        <v>203</v>
      </c>
      <c r="AU270" s="266" t="s">
        <v>82</v>
      </c>
      <c r="AV270" s="15" t="s">
        <v>208</v>
      </c>
      <c r="AW270" s="15" t="s">
        <v>34</v>
      </c>
      <c r="AX270" s="15" t="s">
        <v>80</v>
      </c>
      <c r="AY270" s="266" t="s">
        <v>190</v>
      </c>
    </row>
    <row r="271" spans="1:63" s="12" customFormat="1" ht="22.8" customHeight="1">
      <c r="A271" s="12"/>
      <c r="B271" s="199"/>
      <c r="C271" s="200"/>
      <c r="D271" s="201" t="s">
        <v>71</v>
      </c>
      <c r="E271" s="213" t="s">
        <v>228</v>
      </c>
      <c r="F271" s="213" t="s">
        <v>600</v>
      </c>
      <c r="G271" s="200"/>
      <c r="H271" s="200"/>
      <c r="I271" s="203"/>
      <c r="J271" s="214">
        <f>BK271</f>
        <v>0</v>
      </c>
      <c r="K271" s="200"/>
      <c r="L271" s="205"/>
      <c r="M271" s="206"/>
      <c r="N271" s="207"/>
      <c r="O271" s="207"/>
      <c r="P271" s="208">
        <f>SUM(P272:P348)</f>
        <v>0</v>
      </c>
      <c r="Q271" s="207"/>
      <c r="R271" s="208">
        <f>SUM(R272:R348)</f>
        <v>45.62556</v>
      </c>
      <c r="S271" s="207"/>
      <c r="T271" s="209">
        <f>SUM(T272:T348)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0" t="s">
        <v>80</v>
      </c>
      <c r="AT271" s="211" t="s">
        <v>71</v>
      </c>
      <c r="AU271" s="211" t="s">
        <v>80</v>
      </c>
      <c r="AY271" s="210" t="s">
        <v>190</v>
      </c>
      <c r="BK271" s="212">
        <f>SUM(BK272:BK348)</f>
        <v>0</v>
      </c>
    </row>
    <row r="272" spans="1:65" s="2" customFormat="1" ht="37.8" customHeight="1">
      <c r="A272" s="40"/>
      <c r="B272" s="41"/>
      <c r="C272" s="215" t="s">
        <v>426</v>
      </c>
      <c r="D272" s="215" t="s">
        <v>192</v>
      </c>
      <c r="E272" s="216" t="s">
        <v>1018</v>
      </c>
      <c r="F272" s="217" t="s">
        <v>1019</v>
      </c>
      <c r="G272" s="218" t="s">
        <v>195</v>
      </c>
      <c r="H272" s="219">
        <v>1656.2</v>
      </c>
      <c r="I272" s="220"/>
      <c r="J272" s="221">
        <f>ROUND(I272*H272,2)</f>
        <v>0</v>
      </c>
      <c r="K272" s="217" t="s">
        <v>196</v>
      </c>
      <c r="L272" s="46"/>
      <c r="M272" s="222" t="s">
        <v>19</v>
      </c>
      <c r="N272" s="223" t="s">
        <v>43</v>
      </c>
      <c r="O272" s="86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6" t="s">
        <v>208</v>
      </c>
      <c r="AT272" s="226" t="s">
        <v>192</v>
      </c>
      <c r="AU272" s="226" t="s">
        <v>82</v>
      </c>
      <c r="AY272" s="19" t="s">
        <v>190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9" t="s">
        <v>80</v>
      </c>
      <c r="BK272" s="227">
        <f>ROUND(I272*H272,2)</f>
        <v>0</v>
      </c>
      <c r="BL272" s="19" t="s">
        <v>208</v>
      </c>
      <c r="BM272" s="226" t="s">
        <v>1020</v>
      </c>
    </row>
    <row r="273" spans="1:47" s="2" customFormat="1" ht="12">
      <c r="A273" s="40"/>
      <c r="B273" s="41"/>
      <c r="C273" s="42"/>
      <c r="D273" s="228" t="s">
        <v>199</v>
      </c>
      <c r="E273" s="42"/>
      <c r="F273" s="229" t="s">
        <v>1021</v>
      </c>
      <c r="G273" s="42"/>
      <c r="H273" s="42"/>
      <c r="I273" s="230"/>
      <c r="J273" s="42"/>
      <c r="K273" s="42"/>
      <c r="L273" s="46"/>
      <c r="M273" s="231"/>
      <c r="N273" s="23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199</v>
      </c>
      <c r="AU273" s="19" t="s">
        <v>82</v>
      </c>
    </row>
    <row r="274" spans="1:47" s="2" customFormat="1" ht="12">
      <c r="A274" s="40"/>
      <c r="B274" s="41"/>
      <c r="C274" s="42"/>
      <c r="D274" s="233" t="s">
        <v>201</v>
      </c>
      <c r="E274" s="42"/>
      <c r="F274" s="234" t="s">
        <v>1022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201</v>
      </c>
      <c r="AU274" s="19" t="s">
        <v>82</v>
      </c>
    </row>
    <row r="275" spans="1:51" s="13" customFormat="1" ht="12">
      <c r="A275" s="13"/>
      <c r="B275" s="235"/>
      <c r="C275" s="236"/>
      <c r="D275" s="228" t="s">
        <v>203</v>
      </c>
      <c r="E275" s="237" t="s">
        <v>19</v>
      </c>
      <c r="F275" s="238" t="s">
        <v>963</v>
      </c>
      <c r="G275" s="236"/>
      <c r="H275" s="237" t="s">
        <v>19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203</v>
      </c>
      <c r="AU275" s="244" t="s">
        <v>82</v>
      </c>
      <c r="AV275" s="13" t="s">
        <v>80</v>
      </c>
      <c r="AW275" s="13" t="s">
        <v>34</v>
      </c>
      <c r="AX275" s="13" t="s">
        <v>72</v>
      </c>
      <c r="AY275" s="244" t="s">
        <v>190</v>
      </c>
    </row>
    <row r="276" spans="1:51" s="13" customFormat="1" ht="12">
      <c r="A276" s="13"/>
      <c r="B276" s="235"/>
      <c r="C276" s="236"/>
      <c r="D276" s="228" t="s">
        <v>203</v>
      </c>
      <c r="E276" s="237" t="s">
        <v>19</v>
      </c>
      <c r="F276" s="238" t="s">
        <v>607</v>
      </c>
      <c r="G276" s="236"/>
      <c r="H276" s="237" t="s">
        <v>19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203</v>
      </c>
      <c r="AU276" s="244" t="s">
        <v>82</v>
      </c>
      <c r="AV276" s="13" t="s">
        <v>80</v>
      </c>
      <c r="AW276" s="13" t="s">
        <v>34</v>
      </c>
      <c r="AX276" s="13" t="s">
        <v>72</v>
      </c>
      <c r="AY276" s="244" t="s">
        <v>190</v>
      </c>
    </row>
    <row r="277" spans="1:51" s="14" customFormat="1" ht="12">
      <c r="A277" s="14"/>
      <c r="B277" s="245"/>
      <c r="C277" s="246"/>
      <c r="D277" s="228" t="s">
        <v>203</v>
      </c>
      <c r="E277" s="247" t="s">
        <v>19</v>
      </c>
      <c r="F277" s="248" t="s">
        <v>1023</v>
      </c>
      <c r="G277" s="246"/>
      <c r="H277" s="249">
        <v>1447.2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203</v>
      </c>
      <c r="AU277" s="255" t="s">
        <v>82</v>
      </c>
      <c r="AV277" s="14" t="s">
        <v>82</v>
      </c>
      <c r="AW277" s="14" t="s">
        <v>34</v>
      </c>
      <c r="AX277" s="14" t="s">
        <v>72</v>
      </c>
      <c r="AY277" s="255" t="s">
        <v>190</v>
      </c>
    </row>
    <row r="278" spans="1:51" s="14" customFormat="1" ht="12">
      <c r="A278" s="14"/>
      <c r="B278" s="245"/>
      <c r="C278" s="246"/>
      <c r="D278" s="228" t="s">
        <v>203</v>
      </c>
      <c r="E278" s="247" t="s">
        <v>19</v>
      </c>
      <c r="F278" s="248" t="s">
        <v>1003</v>
      </c>
      <c r="G278" s="246"/>
      <c r="H278" s="249">
        <v>209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203</v>
      </c>
      <c r="AU278" s="255" t="s">
        <v>82</v>
      </c>
      <c r="AV278" s="14" t="s">
        <v>82</v>
      </c>
      <c r="AW278" s="14" t="s">
        <v>34</v>
      </c>
      <c r="AX278" s="14" t="s">
        <v>72</v>
      </c>
      <c r="AY278" s="255" t="s">
        <v>190</v>
      </c>
    </row>
    <row r="279" spans="1:51" s="15" customFormat="1" ht="12">
      <c r="A279" s="15"/>
      <c r="B279" s="256"/>
      <c r="C279" s="257"/>
      <c r="D279" s="228" t="s">
        <v>203</v>
      </c>
      <c r="E279" s="258" t="s">
        <v>19</v>
      </c>
      <c r="F279" s="259" t="s">
        <v>207</v>
      </c>
      <c r="G279" s="257"/>
      <c r="H279" s="260">
        <v>1656.2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6" t="s">
        <v>203</v>
      </c>
      <c r="AU279" s="266" t="s">
        <v>82</v>
      </c>
      <c r="AV279" s="15" t="s">
        <v>208</v>
      </c>
      <c r="AW279" s="15" t="s">
        <v>34</v>
      </c>
      <c r="AX279" s="15" t="s">
        <v>80</v>
      </c>
      <c r="AY279" s="266" t="s">
        <v>190</v>
      </c>
    </row>
    <row r="280" spans="1:65" s="2" customFormat="1" ht="21.75" customHeight="1">
      <c r="A280" s="40"/>
      <c r="B280" s="41"/>
      <c r="C280" s="268" t="s">
        <v>251</v>
      </c>
      <c r="D280" s="268" t="s">
        <v>411</v>
      </c>
      <c r="E280" s="269" t="s">
        <v>613</v>
      </c>
      <c r="F280" s="270" t="s">
        <v>614</v>
      </c>
      <c r="G280" s="271" t="s">
        <v>380</v>
      </c>
      <c r="H280" s="272">
        <v>35.111</v>
      </c>
      <c r="I280" s="273"/>
      <c r="J280" s="274">
        <f>ROUND(I280*H280,2)</f>
        <v>0</v>
      </c>
      <c r="K280" s="270" t="s">
        <v>196</v>
      </c>
      <c r="L280" s="275"/>
      <c r="M280" s="276" t="s">
        <v>19</v>
      </c>
      <c r="N280" s="277" t="s">
        <v>43</v>
      </c>
      <c r="O280" s="86"/>
      <c r="P280" s="224">
        <f>O280*H280</f>
        <v>0</v>
      </c>
      <c r="Q280" s="224">
        <v>1</v>
      </c>
      <c r="R280" s="224">
        <f>Q280*H280</f>
        <v>35.111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274</v>
      </c>
      <c r="AT280" s="226" t="s">
        <v>411</v>
      </c>
      <c r="AU280" s="226" t="s">
        <v>82</v>
      </c>
      <c r="AY280" s="19" t="s">
        <v>190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80</v>
      </c>
      <c r="BK280" s="227">
        <f>ROUND(I280*H280,2)</f>
        <v>0</v>
      </c>
      <c r="BL280" s="19" t="s">
        <v>208</v>
      </c>
      <c r="BM280" s="226" t="s">
        <v>1024</v>
      </c>
    </row>
    <row r="281" spans="1:47" s="2" customFormat="1" ht="12">
      <c r="A281" s="40"/>
      <c r="B281" s="41"/>
      <c r="C281" s="42"/>
      <c r="D281" s="228" t="s">
        <v>199</v>
      </c>
      <c r="E281" s="42"/>
      <c r="F281" s="229" t="s">
        <v>614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199</v>
      </c>
      <c r="AU281" s="19" t="s">
        <v>82</v>
      </c>
    </row>
    <row r="282" spans="1:47" s="2" customFormat="1" ht="12">
      <c r="A282" s="40"/>
      <c r="B282" s="41"/>
      <c r="C282" s="42"/>
      <c r="D282" s="228" t="s">
        <v>224</v>
      </c>
      <c r="E282" s="42"/>
      <c r="F282" s="267" t="s">
        <v>616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224</v>
      </c>
      <c r="AU282" s="19" t="s">
        <v>82</v>
      </c>
    </row>
    <row r="283" spans="1:51" s="13" customFormat="1" ht="12">
      <c r="A283" s="13"/>
      <c r="B283" s="235"/>
      <c r="C283" s="236"/>
      <c r="D283" s="228" t="s">
        <v>203</v>
      </c>
      <c r="E283" s="237" t="s">
        <v>19</v>
      </c>
      <c r="F283" s="238" t="s">
        <v>1025</v>
      </c>
      <c r="G283" s="236"/>
      <c r="H283" s="237" t="s">
        <v>19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203</v>
      </c>
      <c r="AU283" s="244" t="s">
        <v>82</v>
      </c>
      <c r="AV283" s="13" t="s">
        <v>80</v>
      </c>
      <c r="AW283" s="13" t="s">
        <v>34</v>
      </c>
      <c r="AX283" s="13" t="s">
        <v>72</v>
      </c>
      <c r="AY283" s="244" t="s">
        <v>190</v>
      </c>
    </row>
    <row r="284" spans="1:51" s="13" customFormat="1" ht="12">
      <c r="A284" s="13"/>
      <c r="B284" s="235"/>
      <c r="C284" s="236"/>
      <c r="D284" s="228" t="s">
        <v>203</v>
      </c>
      <c r="E284" s="237" t="s">
        <v>19</v>
      </c>
      <c r="F284" s="238" t="s">
        <v>618</v>
      </c>
      <c r="G284" s="236"/>
      <c r="H284" s="237" t="s">
        <v>19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203</v>
      </c>
      <c r="AU284" s="244" t="s">
        <v>82</v>
      </c>
      <c r="AV284" s="13" t="s">
        <v>80</v>
      </c>
      <c r="AW284" s="13" t="s">
        <v>34</v>
      </c>
      <c r="AX284" s="13" t="s">
        <v>72</v>
      </c>
      <c r="AY284" s="244" t="s">
        <v>190</v>
      </c>
    </row>
    <row r="285" spans="1:51" s="13" customFormat="1" ht="12">
      <c r="A285" s="13"/>
      <c r="B285" s="235"/>
      <c r="C285" s="236"/>
      <c r="D285" s="228" t="s">
        <v>203</v>
      </c>
      <c r="E285" s="237" t="s">
        <v>19</v>
      </c>
      <c r="F285" s="238" t="s">
        <v>619</v>
      </c>
      <c r="G285" s="236"/>
      <c r="H285" s="237" t="s">
        <v>19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203</v>
      </c>
      <c r="AU285" s="244" t="s">
        <v>82</v>
      </c>
      <c r="AV285" s="13" t="s">
        <v>80</v>
      </c>
      <c r="AW285" s="13" t="s">
        <v>34</v>
      </c>
      <c r="AX285" s="13" t="s">
        <v>72</v>
      </c>
      <c r="AY285" s="244" t="s">
        <v>190</v>
      </c>
    </row>
    <row r="286" spans="1:51" s="14" customFormat="1" ht="12">
      <c r="A286" s="14"/>
      <c r="B286" s="245"/>
      <c r="C286" s="246"/>
      <c r="D286" s="228" t="s">
        <v>203</v>
      </c>
      <c r="E286" s="247" t="s">
        <v>19</v>
      </c>
      <c r="F286" s="248" t="s">
        <v>1026</v>
      </c>
      <c r="G286" s="246"/>
      <c r="H286" s="249">
        <v>35.111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203</v>
      </c>
      <c r="AU286" s="255" t="s">
        <v>82</v>
      </c>
      <c r="AV286" s="14" t="s">
        <v>82</v>
      </c>
      <c r="AW286" s="14" t="s">
        <v>34</v>
      </c>
      <c r="AX286" s="14" t="s">
        <v>72</v>
      </c>
      <c r="AY286" s="255" t="s">
        <v>190</v>
      </c>
    </row>
    <row r="287" spans="1:51" s="15" customFormat="1" ht="12">
      <c r="A287" s="15"/>
      <c r="B287" s="256"/>
      <c r="C287" s="257"/>
      <c r="D287" s="228" t="s">
        <v>203</v>
      </c>
      <c r="E287" s="258" t="s">
        <v>19</v>
      </c>
      <c r="F287" s="259" t="s">
        <v>207</v>
      </c>
      <c r="G287" s="257"/>
      <c r="H287" s="260">
        <v>35.111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203</v>
      </c>
      <c r="AU287" s="266" t="s">
        <v>82</v>
      </c>
      <c r="AV287" s="15" t="s">
        <v>208</v>
      </c>
      <c r="AW287" s="15" t="s">
        <v>34</v>
      </c>
      <c r="AX287" s="15" t="s">
        <v>80</v>
      </c>
      <c r="AY287" s="266" t="s">
        <v>190</v>
      </c>
    </row>
    <row r="288" spans="1:65" s="2" customFormat="1" ht="16.5" customHeight="1">
      <c r="A288" s="40"/>
      <c r="B288" s="41"/>
      <c r="C288" s="215" t="s">
        <v>439</v>
      </c>
      <c r="D288" s="215" t="s">
        <v>192</v>
      </c>
      <c r="E288" s="216" t="s">
        <v>622</v>
      </c>
      <c r="F288" s="217" t="s">
        <v>623</v>
      </c>
      <c r="G288" s="218" t="s">
        <v>195</v>
      </c>
      <c r="H288" s="219">
        <v>1717</v>
      </c>
      <c r="I288" s="220"/>
      <c r="J288" s="221">
        <f>ROUND(I288*H288,2)</f>
        <v>0</v>
      </c>
      <c r="K288" s="217" t="s">
        <v>196</v>
      </c>
      <c r="L288" s="46"/>
      <c r="M288" s="222" t="s">
        <v>19</v>
      </c>
      <c r="N288" s="223" t="s">
        <v>43</v>
      </c>
      <c r="O288" s="86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208</v>
      </c>
      <c r="AT288" s="226" t="s">
        <v>192</v>
      </c>
      <c r="AU288" s="226" t="s">
        <v>82</v>
      </c>
      <c r="AY288" s="19" t="s">
        <v>190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80</v>
      </c>
      <c r="BK288" s="227">
        <f>ROUND(I288*H288,2)</f>
        <v>0</v>
      </c>
      <c r="BL288" s="19" t="s">
        <v>208</v>
      </c>
      <c r="BM288" s="226" t="s">
        <v>1027</v>
      </c>
    </row>
    <row r="289" spans="1:47" s="2" customFormat="1" ht="12">
      <c r="A289" s="40"/>
      <c r="B289" s="41"/>
      <c r="C289" s="42"/>
      <c r="D289" s="228" t="s">
        <v>199</v>
      </c>
      <c r="E289" s="42"/>
      <c r="F289" s="229" t="s">
        <v>625</v>
      </c>
      <c r="G289" s="42"/>
      <c r="H289" s="42"/>
      <c r="I289" s="230"/>
      <c r="J289" s="42"/>
      <c r="K289" s="42"/>
      <c r="L289" s="46"/>
      <c r="M289" s="231"/>
      <c r="N289" s="232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199</v>
      </c>
      <c r="AU289" s="19" t="s">
        <v>82</v>
      </c>
    </row>
    <row r="290" spans="1:47" s="2" customFormat="1" ht="12">
      <c r="A290" s="40"/>
      <c r="B290" s="41"/>
      <c r="C290" s="42"/>
      <c r="D290" s="233" t="s">
        <v>201</v>
      </c>
      <c r="E290" s="42"/>
      <c r="F290" s="234" t="s">
        <v>626</v>
      </c>
      <c r="G290" s="42"/>
      <c r="H290" s="42"/>
      <c r="I290" s="230"/>
      <c r="J290" s="42"/>
      <c r="K290" s="42"/>
      <c r="L290" s="46"/>
      <c r="M290" s="231"/>
      <c r="N290" s="232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201</v>
      </c>
      <c r="AU290" s="19" t="s">
        <v>82</v>
      </c>
    </row>
    <row r="291" spans="1:51" s="13" customFormat="1" ht="12">
      <c r="A291" s="13"/>
      <c r="B291" s="235"/>
      <c r="C291" s="236"/>
      <c r="D291" s="228" t="s">
        <v>203</v>
      </c>
      <c r="E291" s="237" t="s">
        <v>19</v>
      </c>
      <c r="F291" s="238" t="s">
        <v>963</v>
      </c>
      <c r="G291" s="236"/>
      <c r="H291" s="237" t="s">
        <v>19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203</v>
      </c>
      <c r="AU291" s="244" t="s">
        <v>82</v>
      </c>
      <c r="AV291" s="13" t="s">
        <v>80</v>
      </c>
      <c r="AW291" s="13" t="s">
        <v>34</v>
      </c>
      <c r="AX291" s="13" t="s">
        <v>72</v>
      </c>
      <c r="AY291" s="244" t="s">
        <v>190</v>
      </c>
    </row>
    <row r="292" spans="1:51" s="14" customFormat="1" ht="12">
      <c r="A292" s="14"/>
      <c r="B292" s="245"/>
      <c r="C292" s="246"/>
      <c r="D292" s="228" t="s">
        <v>203</v>
      </c>
      <c r="E292" s="247" t="s">
        <v>19</v>
      </c>
      <c r="F292" s="248" t="s">
        <v>1028</v>
      </c>
      <c r="G292" s="246"/>
      <c r="H292" s="249">
        <v>1508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203</v>
      </c>
      <c r="AU292" s="255" t="s">
        <v>82</v>
      </c>
      <c r="AV292" s="14" t="s">
        <v>82</v>
      </c>
      <c r="AW292" s="14" t="s">
        <v>34</v>
      </c>
      <c r="AX292" s="14" t="s">
        <v>72</v>
      </c>
      <c r="AY292" s="255" t="s">
        <v>190</v>
      </c>
    </row>
    <row r="293" spans="1:51" s="14" customFormat="1" ht="12">
      <c r="A293" s="14"/>
      <c r="B293" s="245"/>
      <c r="C293" s="246"/>
      <c r="D293" s="228" t="s">
        <v>203</v>
      </c>
      <c r="E293" s="247" t="s">
        <v>19</v>
      </c>
      <c r="F293" s="248" t="s">
        <v>1003</v>
      </c>
      <c r="G293" s="246"/>
      <c r="H293" s="249">
        <v>209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203</v>
      </c>
      <c r="AU293" s="255" t="s">
        <v>82</v>
      </c>
      <c r="AV293" s="14" t="s">
        <v>82</v>
      </c>
      <c r="AW293" s="14" t="s">
        <v>34</v>
      </c>
      <c r="AX293" s="14" t="s">
        <v>72</v>
      </c>
      <c r="AY293" s="255" t="s">
        <v>190</v>
      </c>
    </row>
    <row r="294" spans="1:51" s="15" customFormat="1" ht="12">
      <c r="A294" s="15"/>
      <c r="B294" s="256"/>
      <c r="C294" s="257"/>
      <c r="D294" s="228" t="s">
        <v>203</v>
      </c>
      <c r="E294" s="258" t="s">
        <v>19</v>
      </c>
      <c r="F294" s="259" t="s">
        <v>207</v>
      </c>
      <c r="G294" s="257"/>
      <c r="H294" s="260">
        <v>1717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6" t="s">
        <v>203</v>
      </c>
      <c r="AU294" s="266" t="s">
        <v>82</v>
      </c>
      <c r="AV294" s="15" t="s">
        <v>208</v>
      </c>
      <c r="AW294" s="15" t="s">
        <v>34</v>
      </c>
      <c r="AX294" s="15" t="s">
        <v>80</v>
      </c>
      <c r="AY294" s="266" t="s">
        <v>190</v>
      </c>
    </row>
    <row r="295" spans="1:65" s="2" customFormat="1" ht="24.15" customHeight="1">
      <c r="A295" s="40"/>
      <c r="B295" s="41"/>
      <c r="C295" s="215" t="s">
        <v>450</v>
      </c>
      <c r="D295" s="215" t="s">
        <v>192</v>
      </c>
      <c r="E295" s="216" t="s">
        <v>639</v>
      </c>
      <c r="F295" s="217" t="s">
        <v>640</v>
      </c>
      <c r="G295" s="218" t="s">
        <v>195</v>
      </c>
      <c r="H295" s="219">
        <v>1723</v>
      </c>
      <c r="I295" s="220"/>
      <c r="J295" s="221">
        <f>ROUND(I295*H295,2)</f>
        <v>0</v>
      </c>
      <c r="K295" s="217" t="s">
        <v>196</v>
      </c>
      <c r="L295" s="46"/>
      <c r="M295" s="222" t="s">
        <v>19</v>
      </c>
      <c r="N295" s="223" t="s">
        <v>43</v>
      </c>
      <c r="O295" s="86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208</v>
      </c>
      <c r="AT295" s="226" t="s">
        <v>192</v>
      </c>
      <c r="AU295" s="226" t="s">
        <v>82</v>
      </c>
      <c r="AY295" s="19" t="s">
        <v>190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80</v>
      </c>
      <c r="BK295" s="227">
        <f>ROUND(I295*H295,2)</f>
        <v>0</v>
      </c>
      <c r="BL295" s="19" t="s">
        <v>208</v>
      </c>
      <c r="BM295" s="226" t="s">
        <v>1029</v>
      </c>
    </row>
    <row r="296" spans="1:47" s="2" customFormat="1" ht="12">
      <c r="A296" s="40"/>
      <c r="B296" s="41"/>
      <c r="C296" s="42"/>
      <c r="D296" s="228" t="s">
        <v>199</v>
      </c>
      <c r="E296" s="42"/>
      <c r="F296" s="229" t="s">
        <v>642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199</v>
      </c>
      <c r="AU296" s="19" t="s">
        <v>82</v>
      </c>
    </row>
    <row r="297" spans="1:47" s="2" customFormat="1" ht="12">
      <c r="A297" s="40"/>
      <c r="B297" s="41"/>
      <c r="C297" s="42"/>
      <c r="D297" s="233" t="s">
        <v>201</v>
      </c>
      <c r="E297" s="42"/>
      <c r="F297" s="234" t="s">
        <v>643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201</v>
      </c>
      <c r="AU297" s="19" t="s">
        <v>82</v>
      </c>
    </row>
    <row r="298" spans="1:51" s="13" customFormat="1" ht="12">
      <c r="A298" s="13"/>
      <c r="B298" s="235"/>
      <c r="C298" s="236"/>
      <c r="D298" s="228" t="s">
        <v>203</v>
      </c>
      <c r="E298" s="237" t="s">
        <v>19</v>
      </c>
      <c r="F298" s="238" t="s">
        <v>963</v>
      </c>
      <c r="G298" s="236"/>
      <c r="H298" s="237" t="s">
        <v>19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203</v>
      </c>
      <c r="AU298" s="244" t="s">
        <v>82</v>
      </c>
      <c r="AV298" s="13" t="s">
        <v>80</v>
      </c>
      <c r="AW298" s="13" t="s">
        <v>34</v>
      </c>
      <c r="AX298" s="13" t="s">
        <v>72</v>
      </c>
      <c r="AY298" s="244" t="s">
        <v>190</v>
      </c>
    </row>
    <row r="299" spans="1:51" s="14" customFormat="1" ht="12">
      <c r="A299" s="14"/>
      <c r="B299" s="245"/>
      <c r="C299" s="246"/>
      <c r="D299" s="228" t="s">
        <v>203</v>
      </c>
      <c r="E299" s="247" t="s">
        <v>19</v>
      </c>
      <c r="F299" s="248" t="s">
        <v>1002</v>
      </c>
      <c r="G299" s="246"/>
      <c r="H299" s="249">
        <v>1514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203</v>
      </c>
      <c r="AU299" s="255" t="s">
        <v>82</v>
      </c>
      <c r="AV299" s="14" t="s">
        <v>82</v>
      </c>
      <c r="AW299" s="14" t="s">
        <v>34</v>
      </c>
      <c r="AX299" s="14" t="s">
        <v>72</v>
      </c>
      <c r="AY299" s="255" t="s">
        <v>190</v>
      </c>
    </row>
    <row r="300" spans="1:51" s="14" customFormat="1" ht="12">
      <c r="A300" s="14"/>
      <c r="B300" s="245"/>
      <c r="C300" s="246"/>
      <c r="D300" s="228" t="s">
        <v>203</v>
      </c>
      <c r="E300" s="247" t="s">
        <v>19</v>
      </c>
      <c r="F300" s="248" t="s">
        <v>1003</v>
      </c>
      <c r="G300" s="246"/>
      <c r="H300" s="249">
        <v>209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203</v>
      </c>
      <c r="AU300" s="255" t="s">
        <v>82</v>
      </c>
      <c r="AV300" s="14" t="s">
        <v>82</v>
      </c>
      <c r="AW300" s="14" t="s">
        <v>34</v>
      </c>
      <c r="AX300" s="14" t="s">
        <v>72</v>
      </c>
      <c r="AY300" s="255" t="s">
        <v>190</v>
      </c>
    </row>
    <row r="301" spans="1:51" s="15" customFormat="1" ht="12">
      <c r="A301" s="15"/>
      <c r="B301" s="256"/>
      <c r="C301" s="257"/>
      <c r="D301" s="228" t="s">
        <v>203</v>
      </c>
      <c r="E301" s="258" t="s">
        <v>19</v>
      </c>
      <c r="F301" s="259" t="s">
        <v>207</v>
      </c>
      <c r="G301" s="257"/>
      <c r="H301" s="260">
        <v>1723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203</v>
      </c>
      <c r="AU301" s="266" t="s">
        <v>82</v>
      </c>
      <c r="AV301" s="15" t="s">
        <v>208</v>
      </c>
      <c r="AW301" s="15" t="s">
        <v>34</v>
      </c>
      <c r="AX301" s="15" t="s">
        <v>80</v>
      </c>
      <c r="AY301" s="266" t="s">
        <v>190</v>
      </c>
    </row>
    <row r="302" spans="1:65" s="2" customFormat="1" ht="33" customHeight="1">
      <c r="A302" s="40"/>
      <c r="B302" s="41"/>
      <c r="C302" s="215" t="s">
        <v>461</v>
      </c>
      <c r="D302" s="215" t="s">
        <v>192</v>
      </c>
      <c r="E302" s="216" t="s">
        <v>645</v>
      </c>
      <c r="F302" s="217" t="s">
        <v>646</v>
      </c>
      <c r="G302" s="218" t="s">
        <v>195</v>
      </c>
      <c r="H302" s="219">
        <v>1214</v>
      </c>
      <c r="I302" s="220"/>
      <c r="J302" s="221">
        <f>ROUND(I302*H302,2)</f>
        <v>0</v>
      </c>
      <c r="K302" s="217" t="s">
        <v>196</v>
      </c>
      <c r="L302" s="46"/>
      <c r="M302" s="222" t="s">
        <v>19</v>
      </c>
      <c r="N302" s="223" t="s">
        <v>43</v>
      </c>
      <c r="O302" s="86"/>
      <c r="P302" s="224">
        <f>O302*H302</f>
        <v>0</v>
      </c>
      <c r="Q302" s="224">
        <v>0</v>
      </c>
      <c r="R302" s="224">
        <f>Q302*H302</f>
        <v>0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208</v>
      </c>
      <c r="AT302" s="226" t="s">
        <v>192</v>
      </c>
      <c r="AU302" s="226" t="s">
        <v>82</v>
      </c>
      <c r="AY302" s="19" t="s">
        <v>190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80</v>
      </c>
      <c r="BK302" s="227">
        <f>ROUND(I302*H302,2)</f>
        <v>0</v>
      </c>
      <c r="BL302" s="19" t="s">
        <v>208</v>
      </c>
      <c r="BM302" s="226" t="s">
        <v>1030</v>
      </c>
    </row>
    <row r="303" spans="1:47" s="2" customFormat="1" ht="12">
      <c r="A303" s="40"/>
      <c r="B303" s="41"/>
      <c r="C303" s="42"/>
      <c r="D303" s="228" t="s">
        <v>199</v>
      </c>
      <c r="E303" s="42"/>
      <c r="F303" s="229" t="s">
        <v>648</v>
      </c>
      <c r="G303" s="42"/>
      <c r="H303" s="42"/>
      <c r="I303" s="230"/>
      <c r="J303" s="42"/>
      <c r="K303" s="42"/>
      <c r="L303" s="46"/>
      <c r="M303" s="231"/>
      <c r="N303" s="23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199</v>
      </c>
      <c r="AU303" s="19" t="s">
        <v>82</v>
      </c>
    </row>
    <row r="304" spans="1:47" s="2" customFormat="1" ht="12">
      <c r="A304" s="40"/>
      <c r="B304" s="41"/>
      <c r="C304" s="42"/>
      <c r="D304" s="233" t="s">
        <v>201</v>
      </c>
      <c r="E304" s="42"/>
      <c r="F304" s="234" t="s">
        <v>649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201</v>
      </c>
      <c r="AU304" s="19" t="s">
        <v>82</v>
      </c>
    </row>
    <row r="305" spans="1:51" s="13" customFormat="1" ht="12">
      <c r="A305" s="13"/>
      <c r="B305" s="235"/>
      <c r="C305" s="236"/>
      <c r="D305" s="228" t="s">
        <v>203</v>
      </c>
      <c r="E305" s="237" t="s">
        <v>19</v>
      </c>
      <c r="F305" s="238" t="s">
        <v>963</v>
      </c>
      <c r="G305" s="236"/>
      <c r="H305" s="237" t="s">
        <v>19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203</v>
      </c>
      <c r="AU305" s="244" t="s">
        <v>82</v>
      </c>
      <c r="AV305" s="13" t="s">
        <v>80</v>
      </c>
      <c r="AW305" s="13" t="s">
        <v>34</v>
      </c>
      <c r="AX305" s="13" t="s">
        <v>72</v>
      </c>
      <c r="AY305" s="244" t="s">
        <v>190</v>
      </c>
    </row>
    <row r="306" spans="1:51" s="14" customFormat="1" ht="12">
      <c r="A306" s="14"/>
      <c r="B306" s="245"/>
      <c r="C306" s="246"/>
      <c r="D306" s="228" t="s">
        <v>203</v>
      </c>
      <c r="E306" s="247" t="s">
        <v>19</v>
      </c>
      <c r="F306" s="248" t="s">
        <v>1031</v>
      </c>
      <c r="G306" s="246"/>
      <c r="H306" s="249">
        <v>1005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203</v>
      </c>
      <c r="AU306" s="255" t="s">
        <v>82</v>
      </c>
      <c r="AV306" s="14" t="s">
        <v>82</v>
      </c>
      <c r="AW306" s="14" t="s">
        <v>34</v>
      </c>
      <c r="AX306" s="14" t="s">
        <v>72</v>
      </c>
      <c r="AY306" s="255" t="s">
        <v>190</v>
      </c>
    </row>
    <row r="307" spans="1:51" s="14" customFormat="1" ht="12">
      <c r="A307" s="14"/>
      <c r="B307" s="245"/>
      <c r="C307" s="246"/>
      <c r="D307" s="228" t="s">
        <v>203</v>
      </c>
      <c r="E307" s="247" t="s">
        <v>19</v>
      </c>
      <c r="F307" s="248" t="s">
        <v>1003</v>
      </c>
      <c r="G307" s="246"/>
      <c r="H307" s="249">
        <v>209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203</v>
      </c>
      <c r="AU307" s="255" t="s">
        <v>82</v>
      </c>
      <c r="AV307" s="14" t="s">
        <v>82</v>
      </c>
      <c r="AW307" s="14" t="s">
        <v>34</v>
      </c>
      <c r="AX307" s="14" t="s">
        <v>72</v>
      </c>
      <c r="AY307" s="255" t="s">
        <v>190</v>
      </c>
    </row>
    <row r="308" spans="1:51" s="15" customFormat="1" ht="12">
      <c r="A308" s="15"/>
      <c r="B308" s="256"/>
      <c r="C308" s="257"/>
      <c r="D308" s="228" t="s">
        <v>203</v>
      </c>
      <c r="E308" s="258" t="s">
        <v>19</v>
      </c>
      <c r="F308" s="259" t="s">
        <v>207</v>
      </c>
      <c r="G308" s="257"/>
      <c r="H308" s="260">
        <v>1214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6" t="s">
        <v>203</v>
      </c>
      <c r="AU308" s="266" t="s">
        <v>82</v>
      </c>
      <c r="AV308" s="15" t="s">
        <v>208</v>
      </c>
      <c r="AW308" s="15" t="s">
        <v>34</v>
      </c>
      <c r="AX308" s="15" t="s">
        <v>80</v>
      </c>
      <c r="AY308" s="266" t="s">
        <v>190</v>
      </c>
    </row>
    <row r="309" spans="1:65" s="2" customFormat="1" ht="16.5" customHeight="1">
      <c r="A309" s="40"/>
      <c r="B309" s="41"/>
      <c r="C309" s="215" t="s">
        <v>468</v>
      </c>
      <c r="D309" s="215" t="s">
        <v>192</v>
      </c>
      <c r="E309" s="216" t="s">
        <v>651</v>
      </c>
      <c r="F309" s="217" t="s">
        <v>652</v>
      </c>
      <c r="G309" s="218" t="s">
        <v>222</v>
      </c>
      <c r="H309" s="219">
        <v>31</v>
      </c>
      <c r="I309" s="220"/>
      <c r="J309" s="221">
        <f>ROUND(I309*H309,2)</f>
        <v>0</v>
      </c>
      <c r="K309" s="217" t="s">
        <v>19</v>
      </c>
      <c r="L309" s="46"/>
      <c r="M309" s="222" t="s">
        <v>19</v>
      </c>
      <c r="N309" s="223" t="s">
        <v>43</v>
      </c>
      <c r="O309" s="86"/>
      <c r="P309" s="224">
        <f>O309*H309</f>
        <v>0</v>
      </c>
      <c r="Q309" s="224">
        <v>0.18776</v>
      </c>
      <c r="R309" s="224">
        <f>Q309*H309</f>
        <v>5.82056</v>
      </c>
      <c r="S309" s="224">
        <v>0</v>
      </c>
      <c r="T309" s="22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6" t="s">
        <v>208</v>
      </c>
      <c r="AT309" s="226" t="s">
        <v>192</v>
      </c>
      <c r="AU309" s="226" t="s">
        <v>82</v>
      </c>
      <c r="AY309" s="19" t="s">
        <v>190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9" t="s">
        <v>80</v>
      </c>
      <c r="BK309" s="227">
        <f>ROUND(I309*H309,2)</f>
        <v>0</v>
      </c>
      <c r="BL309" s="19" t="s">
        <v>208</v>
      </c>
      <c r="BM309" s="226" t="s">
        <v>1032</v>
      </c>
    </row>
    <row r="310" spans="1:47" s="2" customFormat="1" ht="12">
      <c r="A310" s="40"/>
      <c r="B310" s="41"/>
      <c r="C310" s="42"/>
      <c r="D310" s="228" t="s">
        <v>199</v>
      </c>
      <c r="E310" s="42"/>
      <c r="F310" s="229" t="s">
        <v>654</v>
      </c>
      <c r="G310" s="42"/>
      <c r="H310" s="42"/>
      <c r="I310" s="230"/>
      <c r="J310" s="42"/>
      <c r="K310" s="42"/>
      <c r="L310" s="46"/>
      <c r="M310" s="231"/>
      <c r="N310" s="232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199</v>
      </c>
      <c r="AU310" s="19" t="s">
        <v>82</v>
      </c>
    </row>
    <row r="311" spans="1:51" s="13" customFormat="1" ht="12">
      <c r="A311" s="13"/>
      <c r="B311" s="235"/>
      <c r="C311" s="236"/>
      <c r="D311" s="228" t="s">
        <v>203</v>
      </c>
      <c r="E311" s="237" t="s">
        <v>19</v>
      </c>
      <c r="F311" s="238" t="s">
        <v>963</v>
      </c>
      <c r="G311" s="236"/>
      <c r="H311" s="237" t="s">
        <v>19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203</v>
      </c>
      <c r="AU311" s="244" t="s">
        <v>82</v>
      </c>
      <c r="AV311" s="13" t="s">
        <v>80</v>
      </c>
      <c r="AW311" s="13" t="s">
        <v>34</v>
      </c>
      <c r="AX311" s="13" t="s">
        <v>72</v>
      </c>
      <c r="AY311" s="244" t="s">
        <v>190</v>
      </c>
    </row>
    <row r="312" spans="1:51" s="13" customFormat="1" ht="12">
      <c r="A312" s="13"/>
      <c r="B312" s="235"/>
      <c r="C312" s="236"/>
      <c r="D312" s="228" t="s">
        <v>203</v>
      </c>
      <c r="E312" s="237" t="s">
        <v>19</v>
      </c>
      <c r="F312" s="238" t="s">
        <v>655</v>
      </c>
      <c r="G312" s="236"/>
      <c r="H312" s="237" t="s">
        <v>19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203</v>
      </c>
      <c r="AU312" s="244" t="s">
        <v>82</v>
      </c>
      <c r="AV312" s="13" t="s">
        <v>80</v>
      </c>
      <c r="AW312" s="13" t="s">
        <v>34</v>
      </c>
      <c r="AX312" s="13" t="s">
        <v>72</v>
      </c>
      <c r="AY312" s="244" t="s">
        <v>190</v>
      </c>
    </row>
    <row r="313" spans="1:51" s="14" customFormat="1" ht="12">
      <c r="A313" s="14"/>
      <c r="B313" s="245"/>
      <c r="C313" s="246"/>
      <c r="D313" s="228" t="s">
        <v>203</v>
      </c>
      <c r="E313" s="247" t="s">
        <v>19</v>
      </c>
      <c r="F313" s="248" t="s">
        <v>476</v>
      </c>
      <c r="G313" s="246"/>
      <c r="H313" s="249">
        <v>31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203</v>
      </c>
      <c r="AU313" s="255" t="s">
        <v>82</v>
      </c>
      <c r="AV313" s="14" t="s">
        <v>82</v>
      </c>
      <c r="AW313" s="14" t="s">
        <v>34</v>
      </c>
      <c r="AX313" s="14" t="s">
        <v>72</v>
      </c>
      <c r="AY313" s="255" t="s">
        <v>190</v>
      </c>
    </row>
    <row r="314" spans="1:51" s="15" customFormat="1" ht="12">
      <c r="A314" s="15"/>
      <c r="B314" s="256"/>
      <c r="C314" s="257"/>
      <c r="D314" s="228" t="s">
        <v>203</v>
      </c>
      <c r="E314" s="258" t="s">
        <v>19</v>
      </c>
      <c r="F314" s="259" t="s">
        <v>207</v>
      </c>
      <c r="G314" s="257"/>
      <c r="H314" s="260">
        <v>31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203</v>
      </c>
      <c r="AU314" s="266" t="s">
        <v>82</v>
      </c>
      <c r="AV314" s="15" t="s">
        <v>208</v>
      </c>
      <c r="AW314" s="15" t="s">
        <v>34</v>
      </c>
      <c r="AX314" s="15" t="s">
        <v>80</v>
      </c>
      <c r="AY314" s="266" t="s">
        <v>190</v>
      </c>
    </row>
    <row r="315" spans="1:65" s="2" customFormat="1" ht="16.5" customHeight="1">
      <c r="A315" s="40"/>
      <c r="B315" s="41"/>
      <c r="C315" s="215" t="s">
        <v>476</v>
      </c>
      <c r="D315" s="215" t="s">
        <v>192</v>
      </c>
      <c r="E315" s="216" t="s">
        <v>661</v>
      </c>
      <c r="F315" s="217" t="s">
        <v>662</v>
      </c>
      <c r="G315" s="218" t="s">
        <v>222</v>
      </c>
      <c r="H315" s="219">
        <v>25</v>
      </c>
      <c r="I315" s="220"/>
      <c r="J315" s="221">
        <f>ROUND(I315*H315,2)</f>
        <v>0</v>
      </c>
      <c r="K315" s="217" t="s">
        <v>19</v>
      </c>
      <c r="L315" s="46"/>
      <c r="M315" s="222" t="s">
        <v>19</v>
      </c>
      <c r="N315" s="223" t="s">
        <v>43</v>
      </c>
      <c r="O315" s="86"/>
      <c r="P315" s="224">
        <f>O315*H315</f>
        <v>0</v>
      </c>
      <c r="Q315" s="224">
        <v>0.18776</v>
      </c>
      <c r="R315" s="224">
        <f>Q315*H315</f>
        <v>4.694</v>
      </c>
      <c r="S315" s="224">
        <v>0</v>
      </c>
      <c r="T315" s="22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6" t="s">
        <v>208</v>
      </c>
      <c r="AT315" s="226" t="s">
        <v>192</v>
      </c>
      <c r="AU315" s="226" t="s">
        <v>82</v>
      </c>
      <c r="AY315" s="19" t="s">
        <v>190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9" t="s">
        <v>80</v>
      </c>
      <c r="BK315" s="227">
        <f>ROUND(I315*H315,2)</f>
        <v>0</v>
      </c>
      <c r="BL315" s="19" t="s">
        <v>208</v>
      </c>
      <c r="BM315" s="226" t="s">
        <v>1033</v>
      </c>
    </row>
    <row r="316" spans="1:47" s="2" customFormat="1" ht="12">
      <c r="A316" s="40"/>
      <c r="B316" s="41"/>
      <c r="C316" s="42"/>
      <c r="D316" s="228" t="s">
        <v>199</v>
      </c>
      <c r="E316" s="42"/>
      <c r="F316" s="229" t="s">
        <v>664</v>
      </c>
      <c r="G316" s="42"/>
      <c r="H316" s="42"/>
      <c r="I316" s="230"/>
      <c r="J316" s="42"/>
      <c r="K316" s="42"/>
      <c r="L316" s="46"/>
      <c r="M316" s="231"/>
      <c r="N316" s="23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199</v>
      </c>
      <c r="AU316" s="19" t="s">
        <v>82</v>
      </c>
    </row>
    <row r="317" spans="1:51" s="13" customFormat="1" ht="12">
      <c r="A317" s="13"/>
      <c r="B317" s="235"/>
      <c r="C317" s="236"/>
      <c r="D317" s="228" t="s">
        <v>203</v>
      </c>
      <c r="E317" s="237" t="s">
        <v>19</v>
      </c>
      <c r="F317" s="238" t="s">
        <v>963</v>
      </c>
      <c r="G317" s="236"/>
      <c r="H317" s="237" t="s">
        <v>19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203</v>
      </c>
      <c r="AU317" s="244" t="s">
        <v>82</v>
      </c>
      <c r="AV317" s="13" t="s">
        <v>80</v>
      </c>
      <c r="AW317" s="13" t="s">
        <v>34</v>
      </c>
      <c r="AX317" s="13" t="s">
        <v>72</v>
      </c>
      <c r="AY317" s="244" t="s">
        <v>190</v>
      </c>
    </row>
    <row r="318" spans="1:51" s="13" customFormat="1" ht="12">
      <c r="A318" s="13"/>
      <c r="B318" s="235"/>
      <c r="C318" s="236"/>
      <c r="D318" s="228" t="s">
        <v>203</v>
      </c>
      <c r="E318" s="237" t="s">
        <v>19</v>
      </c>
      <c r="F318" s="238" t="s">
        <v>665</v>
      </c>
      <c r="G318" s="236"/>
      <c r="H318" s="237" t="s">
        <v>19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203</v>
      </c>
      <c r="AU318" s="244" t="s">
        <v>82</v>
      </c>
      <c r="AV318" s="13" t="s">
        <v>80</v>
      </c>
      <c r="AW318" s="13" t="s">
        <v>34</v>
      </c>
      <c r="AX318" s="13" t="s">
        <v>72</v>
      </c>
      <c r="AY318" s="244" t="s">
        <v>190</v>
      </c>
    </row>
    <row r="319" spans="1:51" s="14" customFormat="1" ht="12">
      <c r="A319" s="14"/>
      <c r="B319" s="245"/>
      <c r="C319" s="246"/>
      <c r="D319" s="228" t="s">
        <v>203</v>
      </c>
      <c r="E319" s="247" t="s">
        <v>19</v>
      </c>
      <c r="F319" s="248" t="s">
        <v>426</v>
      </c>
      <c r="G319" s="246"/>
      <c r="H319" s="249">
        <v>25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203</v>
      </c>
      <c r="AU319" s="255" t="s">
        <v>82</v>
      </c>
      <c r="AV319" s="14" t="s">
        <v>82</v>
      </c>
      <c r="AW319" s="14" t="s">
        <v>34</v>
      </c>
      <c r="AX319" s="14" t="s">
        <v>72</v>
      </c>
      <c r="AY319" s="255" t="s">
        <v>190</v>
      </c>
    </row>
    <row r="320" spans="1:51" s="15" customFormat="1" ht="12">
      <c r="A320" s="15"/>
      <c r="B320" s="256"/>
      <c r="C320" s="257"/>
      <c r="D320" s="228" t="s">
        <v>203</v>
      </c>
      <c r="E320" s="258" t="s">
        <v>19</v>
      </c>
      <c r="F320" s="259" t="s">
        <v>207</v>
      </c>
      <c r="G320" s="257"/>
      <c r="H320" s="260">
        <v>25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6" t="s">
        <v>203</v>
      </c>
      <c r="AU320" s="266" t="s">
        <v>82</v>
      </c>
      <c r="AV320" s="15" t="s">
        <v>208</v>
      </c>
      <c r="AW320" s="15" t="s">
        <v>34</v>
      </c>
      <c r="AX320" s="15" t="s">
        <v>80</v>
      </c>
      <c r="AY320" s="266" t="s">
        <v>190</v>
      </c>
    </row>
    <row r="321" spans="1:65" s="2" customFormat="1" ht="24.15" customHeight="1">
      <c r="A321" s="40"/>
      <c r="B321" s="41"/>
      <c r="C321" s="215" t="s">
        <v>483</v>
      </c>
      <c r="D321" s="215" t="s">
        <v>192</v>
      </c>
      <c r="E321" s="216" t="s">
        <v>668</v>
      </c>
      <c r="F321" s="217" t="s">
        <v>669</v>
      </c>
      <c r="G321" s="218" t="s">
        <v>195</v>
      </c>
      <c r="H321" s="219">
        <v>335</v>
      </c>
      <c r="I321" s="220"/>
      <c r="J321" s="221">
        <f>ROUND(I321*H321,2)</f>
        <v>0</v>
      </c>
      <c r="K321" s="217" t="s">
        <v>196</v>
      </c>
      <c r="L321" s="46"/>
      <c r="M321" s="222" t="s">
        <v>19</v>
      </c>
      <c r="N321" s="223" t="s">
        <v>43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208</v>
      </c>
      <c r="AT321" s="226" t="s">
        <v>192</v>
      </c>
      <c r="AU321" s="226" t="s">
        <v>82</v>
      </c>
      <c r="AY321" s="19" t="s">
        <v>190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80</v>
      </c>
      <c r="BK321" s="227">
        <f>ROUND(I321*H321,2)</f>
        <v>0</v>
      </c>
      <c r="BL321" s="19" t="s">
        <v>208</v>
      </c>
      <c r="BM321" s="226" t="s">
        <v>1034</v>
      </c>
    </row>
    <row r="322" spans="1:47" s="2" customFormat="1" ht="12">
      <c r="A322" s="40"/>
      <c r="B322" s="41"/>
      <c r="C322" s="42"/>
      <c r="D322" s="228" t="s">
        <v>199</v>
      </c>
      <c r="E322" s="42"/>
      <c r="F322" s="229" t="s">
        <v>671</v>
      </c>
      <c r="G322" s="42"/>
      <c r="H322" s="42"/>
      <c r="I322" s="230"/>
      <c r="J322" s="42"/>
      <c r="K322" s="42"/>
      <c r="L322" s="46"/>
      <c r="M322" s="231"/>
      <c r="N322" s="232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199</v>
      </c>
      <c r="AU322" s="19" t="s">
        <v>82</v>
      </c>
    </row>
    <row r="323" spans="1:47" s="2" customFormat="1" ht="12">
      <c r="A323" s="40"/>
      <c r="B323" s="41"/>
      <c r="C323" s="42"/>
      <c r="D323" s="233" t="s">
        <v>201</v>
      </c>
      <c r="E323" s="42"/>
      <c r="F323" s="234" t="s">
        <v>672</v>
      </c>
      <c r="G323" s="42"/>
      <c r="H323" s="42"/>
      <c r="I323" s="230"/>
      <c r="J323" s="42"/>
      <c r="K323" s="42"/>
      <c r="L323" s="46"/>
      <c r="M323" s="231"/>
      <c r="N323" s="232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201</v>
      </c>
      <c r="AU323" s="19" t="s">
        <v>82</v>
      </c>
    </row>
    <row r="324" spans="1:51" s="13" customFormat="1" ht="12">
      <c r="A324" s="13"/>
      <c r="B324" s="235"/>
      <c r="C324" s="236"/>
      <c r="D324" s="228" t="s">
        <v>203</v>
      </c>
      <c r="E324" s="237" t="s">
        <v>19</v>
      </c>
      <c r="F324" s="238" t="s">
        <v>963</v>
      </c>
      <c r="G324" s="236"/>
      <c r="H324" s="237" t="s">
        <v>19</v>
      </c>
      <c r="I324" s="239"/>
      <c r="J324" s="236"/>
      <c r="K324" s="236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203</v>
      </c>
      <c r="AU324" s="244" t="s">
        <v>82</v>
      </c>
      <c r="AV324" s="13" t="s">
        <v>80</v>
      </c>
      <c r="AW324" s="13" t="s">
        <v>34</v>
      </c>
      <c r="AX324" s="13" t="s">
        <v>72</v>
      </c>
      <c r="AY324" s="244" t="s">
        <v>190</v>
      </c>
    </row>
    <row r="325" spans="1:51" s="13" customFormat="1" ht="12">
      <c r="A325" s="13"/>
      <c r="B325" s="235"/>
      <c r="C325" s="236"/>
      <c r="D325" s="228" t="s">
        <v>203</v>
      </c>
      <c r="E325" s="237" t="s">
        <v>19</v>
      </c>
      <c r="F325" s="238" t="s">
        <v>673</v>
      </c>
      <c r="G325" s="236"/>
      <c r="H325" s="237" t="s">
        <v>19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203</v>
      </c>
      <c r="AU325" s="244" t="s">
        <v>82</v>
      </c>
      <c r="AV325" s="13" t="s">
        <v>80</v>
      </c>
      <c r="AW325" s="13" t="s">
        <v>34</v>
      </c>
      <c r="AX325" s="13" t="s">
        <v>72</v>
      </c>
      <c r="AY325" s="244" t="s">
        <v>190</v>
      </c>
    </row>
    <row r="326" spans="1:51" s="14" customFormat="1" ht="12">
      <c r="A326" s="14"/>
      <c r="B326" s="245"/>
      <c r="C326" s="246"/>
      <c r="D326" s="228" t="s">
        <v>203</v>
      </c>
      <c r="E326" s="247" t="s">
        <v>19</v>
      </c>
      <c r="F326" s="248" t="s">
        <v>1035</v>
      </c>
      <c r="G326" s="246"/>
      <c r="H326" s="249">
        <v>335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203</v>
      </c>
      <c r="AU326" s="255" t="s">
        <v>82</v>
      </c>
      <c r="AV326" s="14" t="s">
        <v>82</v>
      </c>
      <c r="AW326" s="14" t="s">
        <v>34</v>
      </c>
      <c r="AX326" s="14" t="s">
        <v>72</v>
      </c>
      <c r="AY326" s="255" t="s">
        <v>190</v>
      </c>
    </row>
    <row r="327" spans="1:51" s="15" customFormat="1" ht="12">
      <c r="A327" s="15"/>
      <c r="B327" s="256"/>
      <c r="C327" s="257"/>
      <c r="D327" s="228" t="s">
        <v>203</v>
      </c>
      <c r="E327" s="258" t="s">
        <v>19</v>
      </c>
      <c r="F327" s="259" t="s">
        <v>207</v>
      </c>
      <c r="G327" s="257"/>
      <c r="H327" s="260">
        <v>335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6" t="s">
        <v>203</v>
      </c>
      <c r="AU327" s="266" t="s">
        <v>82</v>
      </c>
      <c r="AV327" s="15" t="s">
        <v>208</v>
      </c>
      <c r="AW327" s="15" t="s">
        <v>34</v>
      </c>
      <c r="AX327" s="15" t="s">
        <v>80</v>
      </c>
      <c r="AY327" s="266" t="s">
        <v>190</v>
      </c>
    </row>
    <row r="328" spans="1:65" s="2" customFormat="1" ht="24.15" customHeight="1">
      <c r="A328" s="40"/>
      <c r="B328" s="41"/>
      <c r="C328" s="215" t="s">
        <v>493</v>
      </c>
      <c r="D328" s="215" t="s">
        <v>192</v>
      </c>
      <c r="E328" s="216" t="s">
        <v>679</v>
      </c>
      <c r="F328" s="217" t="s">
        <v>680</v>
      </c>
      <c r="G328" s="218" t="s">
        <v>195</v>
      </c>
      <c r="H328" s="219">
        <v>1214</v>
      </c>
      <c r="I328" s="220"/>
      <c r="J328" s="221">
        <f>ROUND(I328*H328,2)</f>
        <v>0</v>
      </c>
      <c r="K328" s="217" t="s">
        <v>196</v>
      </c>
      <c r="L328" s="46"/>
      <c r="M328" s="222" t="s">
        <v>19</v>
      </c>
      <c r="N328" s="223" t="s">
        <v>43</v>
      </c>
      <c r="O328" s="86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6" t="s">
        <v>208</v>
      </c>
      <c r="AT328" s="226" t="s">
        <v>192</v>
      </c>
      <c r="AU328" s="226" t="s">
        <v>82</v>
      </c>
      <c r="AY328" s="19" t="s">
        <v>190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9" t="s">
        <v>80</v>
      </c>
      <c r="BK328" s="227">
        <f>ROUND(I328*H328,2)</f>
        <v>0</v>
      </c>
      <c r="BL328" s="19" t="s">
        <v>208</v>
      </c>
      <c r="BM328" s="226" t="s">
        <v>1036</v>
      </c>
    </row>
    <row r="329" spans="1:47" s="2" customFormat="1" ht="12">
      <c r="A329" s="40"/>
      <c r="B329" s="41"/>
      <c r="C329" s="42"/>
      <c r="D329" s="228" t="s">
        <v>199</v>
      </c>
      <c r="E329" s="42"/>
      <c r="F329" s="229" t="s">
        <v>682</v>
      </c>
      <c r="G329" s="42"/>
      <c r="H329" s="42"/>
      <c r="I329" s="230"/>
      <c r="J329" s="42"/>
      <c r="K329" s="42"/>
      <c r="L329" s="46"/>
      <c r="M329" s="231"/>
      <c r="N329" s="232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199</v>
      </c>
      <c r="AU329" s="19" t="s">
        <v>82</v>
      </c>
    </row>
    <row r="330" spans="1:47" s="2" customFormat="1" ht="12">
      <c r="A330" s="40"/>
      <c r="B330" s="41"/>
      <c r="C330" s="42"/>
      <c r="D330" s="233" t="s">
        <v>201</v>
      </c>
      <c r="E330" s="42"/>
      <c r="F330" s="234" t="s">
        <v>683</v>
      </c>
      <c r="G330" s="42"/>
      <c r="H330" s="42"/>
      <c r="I330" s="230"/>
      <c r="J330" s="42"/>
      <c r="K330" s="42"/>
      <c r="L330" s="46"/>
      <c r="M330" s="231"/>
      <c r="N330" s="232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201</v>
      </c>
      <c r="AU330" s="19" t="s">
        <v>82</v>
      </c>
    </row>
    <row r="331" spans="1:51" s="13" customFormat="1" ht="12">
      <c r="A331" s="13"/>
      <c r="B331" s="235"/>
      <c r="C331" s="236"/>
      <c r="D331" s="228" t="s">
        <v>203</v>
      </c>
      <c r="E331" s="237" t="s">
        <v>19</v>
      </c>
      <c r="F331" s="238" t="s">
        <v>963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203</v>
      </c>
      <c r="AU331" s="244" t="s">
        <v>82</v>
      </c>
      <c r="AV331" s="13" t="s">
        <v>80</v>
      </c>
      <c r="AW331" s="13" t="s">
        <v>34</v>
      </c>
      <c r="AX331" s="13" t="s">
        <v>72</v>
      </c>
      <c r="AY331" s="244" t="s">
        <v>190</v>
      </c>
    </row>
    <row r="332" spans="1:51" s="14" customFormat="1" ht="12">
      <c r="A332" s="14"/>
      <c r="B332" s="245"/>
      <c r="C332" s="246"/>
      <c r="D332" s="228" t="s">
        <v>203</v>
      </c>
      <c r="E332" s="247" t="s">
        <v>19</v>
      </c>
      <c r="F332" s="248" t="s">
        <v>1031</v>
      </c>
      <c r="G332" s="246"/>
      <c r="H332" s="249">
        <v>1005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203</v>
      </c>
      <c r="AU332" s="255" t="s">
        <v>82</v>
      </c>
      <c r="AV332" s="14" t="s">
        <v>82</v>
      </c>
      <c r="AW332" s="14" t="s">
        <v>34</v>
      </c>
      <c r="AX332" s="14" t="s">
        <v>72</v>
      </c>
      <c r="AY332" s="255" t="s">
        <v>190</v>
      </c>
    </row>
    <row r="333" spans="1:51" s="14" customFormat="1" ht="12">
      <c r="A333" s="14"/>
      <c r="B333" s="245"/>
      <c r="C333" s="246"/>
      <c r="D333" s="228" t="s">
        <v>203</v>
      </c>
      <c r="E333" s="247" t="s">
        <v>19</v>
      </c>
      <c r="F333" s="248" t="s">
        <v>1003</v>
      </c>
      <c r="G333" s="246"/>
      <c r="H333" s="249">
        <v>209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203</v>
      </c>
      <c r="AU333" s="255" t="s">
        <v>82</v>
      </c>
      <c r="AV333" s="14" t="s">
        <v>82</v>
      </c>
      <c r="AW333" s="14" t="s">
        <v>34</v>
      </c>
      <c r="AX333" s="14" t="s">
        <v>72</v>
      </c>
      <c r="AY333" s="255" t="s">
        <v>190</v>
      </c>
    </row>
    <row r="334" spans="1:51" s="15" customFormat="1" ht="12">
      <c r="A334" s="15"/>
      <c r="B334" s="256"/>
      <c r="C334" s="257"/>
      <c r="D334" s="228" t="s">
        <v>203</v>
      </c>
      <c r="E334" s="258" t="s">
        <v>19</v>
      </c>
      <c r="F334" s="259" t="s">
        <v>207</v>
      </c>
      <c r="G334" s="257"/>
      <c r="H334" s="260">
        <v>1214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203</v>
      </c>
      <c r="AU334" s="266" t="s">
        <v>82</v>
      </c>
      <c r="AV334" s="15" t="s">
        <v>208</v>
      </c>
      <c r="AW334" s="15" t="s">
        <v>34</v>
      </c>
      <c r="AX334" s="15" t="s">
        <v>80</v>
      </c>
      <c r="AY334" s="266" t="s">
        <v>190</v>
      </c>
    </row>
    <row r="335" spans="1:65" s="2" customFormat="1" ht="24.15" customHeight="1">
      <c r="A335" s="40"/>
      <c r="B335" s="41"/>
      <c r="C335" s="215" t="s">
        <v>504</v>
      </c>
      <c r="D335" s="215" t="s">
        <v>192</v>
      </c>
      <c r="E335" s="216" t="s">
        <v>685</v>
      </c>
      <c r="F335" s="217" t="s">
        <v>686</v>
      </c>
      <c r="G335" s="218" t="s">
        <v>195</v>
      </c>
      <c r="H335" s="219">
        <v>1214</v>
      </c>
      <c r="I335" s="220"/>
      <c r="J335" s="221">
        <f>ROUND(I335*H335,2)</f>
        <v>0</v>
      </c>
      <c r="K335" s="217" t="s">
        <v>196</v>
      </c>
      <c r="L335" s="46"/>
      <c r="M335" s="222" t="s">
        <v>19</v>
      </c>
      <c r="N335" s="223" t="s">
        <v>43</v>
      </c>
      <c r="O335" s="86"/>
      <c r="P335" s="224">
        <f>O335*H335</f>
        <v>0</v>
      </c>
      <c r="Q335" s="224">
        <v>0</v>
      </c>
      <c r="R335" s="224">
        <f>Q335*H335</f>
        <v>0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208</v>
      </c>
      <c r="AT335" s="226" t="s">
        <v>192</v>
      </c>
      <c r="AU335" s="226" t="s">
        <v>82</v>
      </c>
      <c r="AY335" s="19" t="s">
        <v>190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80</v>
      </c>
      <c r="BK335" s="227">
        <f>ROUND(I335*H335,2)</f>
        <v>0</v>
      </c>
      <c r="BL335" s="19" t="s">
        <v>208</v>
      </c>
      <c r="BM335" s="226" t="s">
        <v>1037</v>
      </c>
    </row>
    <row r="336" spans="1:47" s="2" customFormat="1" ht="12">
      <c r="A336" s="40"/>
      <c r="B336" s="41"/>
      <c r="C336" s="42"/>
      <c r="D336" s="228" t="s">
        <v>199</v>
      </c>
      <c r="E336" s="42"/>
      <c r="F336" s="229" t="s">
        <v>688</v>
      </c>
      <c r="G336" s="42"/>
      <c r="H336" s="42"/>
      <c r="I336" s="230"/>
      <c r="J336" s="42"/>
      <c r="K336" s="42"/>
      <c r="L336" s="46"/>
      <c r="M336" s="231"/>
      <c r="N336" s="232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199</v>
      </c>
      <c r="AU336" s="19" t="s">
        <v>82</v>
      </c>
    </row>
    <row r="337" spans="1:47" s="2" customFormat="1" ht="12">
      <c r="A337" s="40"/>
      <c r="B337" s="41"/>
      <c r="C337" s="42"/>
      <c r="D337" s="233" t="s">
        <v>201</v>
      </c>
      <c r="E337" s="42"/>
      <c r="F337" s="234" t="s">
        <v>689</v>
      </c>
      <c r="G337" s="42"/>
      <c r="H337" s="42"/>
      <c r="I337" s="230"/>
      <c r="J337" s="42"/>
      <c r="K337" s="42"/>
      <c r="L337" s="46"/>
      <c r="M337" s="231"/>
      <c r="N337" s="23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201</v>
      </c>
      <c r="AU337" s="19" t="s">
        <v>82</v>
      </c>
    </row>
    <row r="338" spans="1:51" s="13" customFormat="1" ht="12">
      <c r="A338" s="13"/>
      <c r="B338" s="235"/>
      <c r="C338" s="236"/>
      <c r="D338" s="228" t="s">
        <v>203</v>
      </c>
      <c r="E338" s="237" t="s">
        <v>19</v>
      </c>
      <c r="F338" s="238" t="s">
        <v>963</v>
      </c>
      <c r="G338" s="236"/>
      <c r="H338" s="237" t="s">
        <v>19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203</v>
      </c>
      <c r="AU338" s="244" t="s">
        <v>82</v>
      </c>
      <c r="AV338" s="13" t="s">
        <v>80</v>
      </c>
      <c r="AW338" s="13" t="s">
        <v>34</v>
      </c>
      <c r="AX338" s="13" t="s">
        <v>72</v>
      </c>
      <c r="AY338" s="244" t="s">
        <v>190</v>
      </c>
    </row>
    <row r="339" spans="1:51" s="14" customFormat="1" ht="12">
      <c r="A339" s="14"/>
      <c r="B339" s="245"/>
      <c r="C339" s="246"/>
      <c r="D339" s="228" t="s">
        <v>203</v>
      </c>
      <c r="E339" s="247" t="s">
        <v>19</v>
      </c>
      <c r="F339" s="248" t="s">
        <v>1031</v>
      </c>
      <c r="G339" s="246"/>
      <c r="H339" s="249">
        <v>1005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203</v>
      </c>
      <c r="AU339" s="255" t="s">
        <v>82</v>
      </c>
      <c r="AV339" s="14" t="s">
        <v>82</v>
      </c>
      <c r="AW339" s="14" t="s">
        <v>34</v>
      </c>
      <c r="AX339" s="14" t="s">
        <v>72</v>
      </c>
      <c r="AY339" s="255" t="s">
        <v>190</v>
      </c>
    </row>
    <row r="340" spans="1:51" s="14" customFormat="1" ht="12">
      <c r="A340" s="14"/>
      <c r="B340" s="245"/>
      <c r="C340" s="246"/>
      <c r="D340" s="228" t="s">
        <v>203</v>
      </c>
      <c r="E340" s="247" t="s">
        <v>19</v>
      </c>
      <c r="F340" s="248" t="s">
        <v>1003</v>
      </c>
      <c r="G340" s="246"/>
      <c r="H340" s="249">
        <v>209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203</v>
      </c>
      <c r="AU340" s="255" t="s">
        <v>82</v>
      </c>
      <c r="AV340" s="14" t="s">
        <v>82</v>
      </c>
      <c r="AW340" s="14" t="s">
        <v>34</v>
      </c>
      <c r="AX340" s="14" t="s">
        <v>72</v>
      </c>
      <c r="AY340" s="255" t="s">
        <v>190</v>
      </c>
    </row>
    <row r="341" spans="1:51" s="15" customFormat="1" ht="12">
      <c r="A341" s="15"/>
      <c r="B341" s="256"/>
      <c r="C341" s="257"/>
      <c r="D341" s="228" t="s">
        <v>203</v>
      </c>
      <c r="E341" s="258" t="s">
        <v>19</v>
      </c>
      <c r="F341" s="259" t="s">
        <v>207</v>
      </c>
      <c r="G341" s="257"/>
      <c r="H341" s="260">
        <v>1214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203</v>
      </c>
      <c r="AU341" s="266" t="s">
        <v>82</v>
      </c>
      <c r="AV341" s="15" t="s">
        <v>208</v>
      </c>
      <c r="AW341" s="15" t="s">
        <v>34</v>
      </c>
      <c r="AX341" s="15" t="s">
        <v>80</v>
      </c>
      <c r="AY341" s="266" t="s">
        <v>190</v>
      </c>
    </row>
    <row r="342" spans="1:65" s="2" customFormat="1" ht="33" customHeight="1">
      <c r="A342" s="40"/>
      <c r="B342" s="41"/>
      <c r="C342" s="215" t="s">
        <v>512</v>
      </c>
      <c r="D342" s="215" t="s">
        <v>192</v>
      </c>
      <c r="E342" s="216" t="s">
        <v>691</v>
      </c>
      <c r="F342" s="217" t="s">
        <v>692</v>
      </c>
      <c r="G342" s="218" t="s">
        <v>195</v>
      </c>
      <c r="H342" s="219">
        <v>1214</v>
      </c>
      <c r="I342" s="220"/>
      <c r="J342" s="221">
        <f>ROUND(I342*H342,2)</f>
        <v>0</v>
      </c>
      <c r="K342" s="217" t="s">
        <v>196</v>
      </c>
      <c r="L342" s="46"/>
      <c r="M342" s="222" t="s">
        <v>19</v>
      </c>
      <c r="N342" s="223" t="s">
        <v>43</v>
      </c>
      <c r="O342" s="86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208</v>
      </c>
      <c r="AT342" s="226" t="s">
        <v>192</v>
      </c>
      <c r="AU342" s="226" t="s">
        <v>82</v>
      </c>
      <c r="AY342" s="19" t="s">
        <v>190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80</v>
      </c>
      <c r="BK342" s="227">
        <f>ROUND(I342*H342,2)</f>
        <v>0</v>
      </c>
      <c r="BL342" s="19" t="s">
        <v>208</v>
      </c>
      <c r="BM342" s="226" t="s">
        <v>1038</v>
      </c>
    </row>
    <row r="343" spans="1:47" s="2" customFormat="1" ht="12">
      <c r="A343" s="40"/>
      <c r="B343" s="41"/>
      <c r="C343" s="42"/>
      <c r="D343" s="228" t="s">
        <v>199</v>
      </c>
      <c r="E343" s="42"/>
      <c r="F343" s="229" t="s">
        <v>694</v>
      </c>
      <c r="G343" s="42"/>
      <c r="H343" s="42"/>
      <c r="I343" s="230"/>
      <c r="J343" s="42"/>
      <c r="K343" s="42"/>
      <c r="L343" s="46"/>
      <c r="M343" s="231"/>
      <c r="N343" s="23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199</v>
      </c>
      <c r="AU343" s="19" t="s">
        <v>82</v>
      </c>
    </row>
    <row r="344" spans="1:47" s="2" customFormat="1" ht="12">
      <c r="A344" s="40"/>
      <c r="B344" s="41"/>
      <c r="C344" s="42"/>
      <c r="D344" s="233" t="s">
        <v>201</v>
      </c>
      <c r="E344" s="42"/>
      <c r="F344" s="234" t="s">
        <v>695</v>
      </c>
      <c r="G344" s="42"/>
      <c r="H344" s="42"/>
      <c r="I344" s="230"/>
      <c r="J344" s="42"/>
      <c r="K344" s="42"/>
      <c r="L344" s="46"/>
      <c r="M344" s="231"/>
      <c r="N344" s="232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201</v>
      </c>
      <c r="AU344" s="19" t="s">
        <v>82</v>
      </c>
    </row>
    <row r="345" spans="1:51" s="13" customFormat="1" ht="12">
      <c r="A345" s="13"/>
      <c r="B345" s="235"/>
      <c r="C345" s="236"/>
      <c r="D345" s="228" t="s">
        <v>203</v>
      </c>
      <c r="E345" s="237" t="s">
        <v>19</v>
      </c>
      <c r="F345" s="238" t="s">
        <v>963</v>
      </c>
      <c r="G345" s="236"/>
      <c r="H345" s="237" t="s">
        <v>19</v>
      </c>
      <c r="I345" s="239"/>
      <c r="J345" s="236"/>
      <c r="K345" s="236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203</v>
      </c>
      <c r="AU345" s="244" t="s">
        <v>82</v>
      </c>
      <c r="AV345" s="13" t="s">
        <v>80</v>
      </c>
      <c r="AW345" s="13" t="s">
        <v>34</v>
      </c>
      <c r="AX345" s="13" t="s">
        <v>72</v>
      </c>
      <c r="AY345" s="244" t="s">
        <v>190</v>
      </c>
    </row>
    <row r="346" spans="1:51" s="14" customFormat="1" ht="12">
      <c r="A346" s="14"/>
      <c r="B346" s="245"/>
      <c r="C346" s="246"/>
      <c r="D346" s="228" t="s">
        <v>203</v>
      </c>
      <c r="E346" s="247" t="s">
        <v>19</v>
      </c>
      <c r="F346" s="248" t="s">
        <v>1031</v>
      </c>
      <c r="G346" s="246"/>
      <c r="H346" s="249">
        <v>1005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203</v>
      </c>
      <c r="AU346" s="255" t="s">
        <v>82</v>
      </c>
      <c r="AV346" s="14" t="s">
        <v>82</v>
      </c>
      <c r="AW346" s="14" t="s">
        <v>34</v>
      </c>
      <c r="AX346" s="14" t="s">
        <v>72</v>
      </c>
      <c r="AY346" s="255" t="s">
        <v>190</v>
      </c>
    </row>
    <row r="347" spans="1:51" s="14" customFormat="1" ht="12">
      <c r="A347" s="14"/>
      <c r="B347" s="245"/>
      <c r="C347" s="246"/>
      <c r="D347" s="228" t="s">
        <v>203</v>
      </c>
      <c r="E347" s="247" t="s">
        <v>19</v>
      </c>
      <c r="F347" s="248" t="s">
        <v>1003</v>
      </c>
      <c r="G347" s="246"/>
      <c r="H347" s="249">
        <v>209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203</v>
      </c>
      <c r="AU347" s="255" t="s">
        <v>82</v>
      </c>
      <c r="AV347" s="14" t="s">
        <v>82</v>
      </c>
      <c r="AW347" s="14" t="s">
        <v>34</v>
      </c>
      <c r="AX347" s="14" t="s">
        <v>72</v>
      </c>
      <c r="AY347" s="255" t="s">
        <v>190</v>
      </c>
    </row>
    <row r="348" spans="1:51" s="15" customFormat="1" ht="12">
      <c r="A348" s="15"/>
      <c r="B348" s="256"/>
      <c r="C348" s="257"/>
      <c r="D348" s="228" t="s">
        <v>203</v>
      </c>
      <c r="E348" s="258" t="s">
        <v>19</v>
      </c>
      <c r="F348" s="259" t="s">
        <v>207</v>
      </c>
      <c r="G348" s="257"/>
      <c r="H348" s="260">
        <v>1214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203</v>
      </c>
      <c r="AU348" s="266" t="s">
        <v>82</v>
      </c>
      <c r="AV348" s="15" t="s">
        <v>208</v>
      </c>
      <c r="AW348" s="15" t="s">
        <v>34</v>
      </c>
      <c r="AX348" s="15" t="s">
        <v>80</v>
      </c>
      <c r="AY348" s="266" t="s">
        <v>190</v>
      </c>
    </row>
    <row r="349" spans="1:63" s="12" customFormat="1" ht="22.8" customHeight="1">
      <c r="A349" s="12"/>
      <c r="B349" s="199"/>
      <c r="C349" s="200"/>
      <c r="D349" s="201" t="s">
        <v>71</v>
      </c>
      <c r="E349" s="213" t="s">
        <v>281</v>
      </c>
      <c r="F349" s="213" t="s">
        <v>1039</v>
      </c>
      <c r="G349" s="200"/>
      <c r="H349" s="200"/>
      <c r="I349" s="203"/>
      <c r="J349" s="214">
        <f>BK349</f>
        <v>0</v>
      </c>
      <c r="K349" s="200"/>
      <c r="L349" s="205"/>
      <c r="M349" s="206"/>
      <c r="N349" s="207"/>
      <c r="O349" s="207"/>
      <c r="P349" s="208">
        <f>SUM(P350:P456)</f>
        <v>0</v>
      </c>
      <c r="Q349" s="207"/>
      <c r="R349" s="208">
        <f>SUM(R350:R456)</f>
        <v>15.26954112</v>
      </c>
      <c r="S349" s="207"/>
      <c r="T349" s="209">
        <f>SUM(T350:T456)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0" t="s">
        <v>80</v>
      </c>
      <c r="AT349" s="211" t="s">
        <v>71</v>
      </c>
      <c r="AU349" s="211" t="s">
        <v>80</v>
      </c>
      <c r="AY349" s="210" t="s">
        <v>190</v>
      </c>
      <c r="BK349" s="212">
        <f>SUM(BK350:BK456)</f>
        <v>0</v>
      </c>
    </row>
    <row r="350" spans="1:65" s="2" customFormat="1" ht="24.15" customHeight="1">
      <c r="A350" s="40"/>
      <c r="B350" s="41"/>
      <c r="C350" s="215" t="s">
        <v>521</v>
      </c>
      <c r="D350" s="215" t="s">
        <v>192</v>
      </c>
      <c r="E350" s="216" t="s">
        <v>732</v>
      </c>
      <c r="F350" s="217" t="s">
        <v>733</v>
      </c>
      <c r="G350" s="218" t="s">
        <v>211</v>
      </c>
      <c r="H350" s="219">
        <v>2</v>
      </c>
      <c r="I350" s="220"/>
      <c r="J350" s="221">
        <f>ROUND(I350*H350,2)</f>
        <v>0</v>
      </c>
      <c r="K350" s="217" t="s">
        <v>196</v>
      </c>
      <c r="L350" s="46"/>
      <c r="M350" s="222" t="s">
        <v>19</v>
      </c>
      <c r="N350" s="223" t="s">
        <v>43</v>
      </c>
      <c r="O350" s="86"/>
      <c r="P350" s="224">
        <f>O350*H350</f>
        <v>0</v>
      </c>
      <c r="Q350" s="224">
        <v>0</v>
      </c>
      <c r="R350" s="224">
        <f>Q350*H350</f>
        <v>0</v>
      </c>
      <c r="S350" s="224">
        <v>0</v>
      </c>
      <c r="T350" s="22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6" t="s">
        <v>208</v>
      </c>
      <c r="AT350" s="226" t="s">
        <v>192</v>
      </c>
      <c r="AU350" s="226" t="s">
        <v>82</v>
      </c>
      <c r="AY350" s="19" t="s">
        <v>190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9" t="s">
        <v>80</v>
      </c>
      <c r="BK350" s="227">
        <f>ROUND(I350*H350,2)</f>
        <v>0</v>
      </c>
      <c r="BL350" s="19" t="s">
        <v>208</v>
      </c>
      <c r="BM350" s="226" t="s">
        <v>1040</v>
      </c>
    </row>
    <row r="351" spans="1:47" s="2" customFormat="1" ht="12">
      <c r="A351" s="40"/>
      <c r="B351" s="41"/>
      <c r="C351" s="42"/>
      <c r="D351" s="228" t="s">
        <v>199</v>
      </c>
      <c r="E351" s="42"/>
      <c r="F351" s="229" t="s">
        <v>735</v>
      </c>
      <c r="G351" s="42"/>
      <c r="H351" s="42"/>
      <c r="I351" s="230"/>
      <c r="J351" s="42"/>
      <c r="K351" s="42"/>
      <c r="L351" s="46"/>
      <c r="M351" s="231"/>
      <c r="N351" s="232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199</v>
      </c>
      <c r="AU351" s="19" t="s">
        <v>82</v>
      </c>
    </row>
    <row r="352" spans="1:47" s="2" customFormat="1" ht="12">
      <c r="A352" s="40"/>
      <c r="B352" s="41"/>
      <c r="C352" s="42"/>
      <c r="D352" s="233" t="s">
        <v>201</v>
      </c>
      <c r="E352" s="42"/>
      <c r="F352" s="234" t="s">
        <v>736</v>
      </c>
      <c r="G352" s="42"/>
      <c r="H352" s="42"/>
      <c r="I352" s="230"/>
      <c r="J352" s="42"/>
      <c r="K352" s="42"/>
      <c r="L352" s="46"/>
      <c r="M352" s="231"/>
      <c r="N352" s="23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201</v>
      </c>
      <c r="AU352" s="19" t="s">
        <v>82</v>
      </c>
    </row>
    <row r="353" spans="1:51" s="13" customFormat="1" ht="12">
      <c r="A353" s="13"/>
      <c r="B353" s="235"/>
      <c r="C353" s="236"/>
      <c r="D353" s="228" t="s">
        <v>203</v>
      </c>
      <c r="E353" s="237" t="s">
        <v>19</v>
      </c>
      <c r="F353" s="238" t="s">
        <v>983</v>
      </c>
      <c r="G353" s="236"/>
      <c r="H353" s="237" t="s">
        <v>19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203</v>
      </c>
      <c r="AU353" s="244" t="s">
        <v>82</v>
      </c>
      <c r="AV353" s="13" t="s">
        <v>80</v>
      </c>
      <c r="AW353" s="13" t="s">
        <v>34</v>
      </c>
      <c r="AX353" s="13" t="s">
        <v>72</v>
      </c>
      <c r="AY353" s="244" t="s">
        <v>190</v>
      </c>
    </row>
    <row r="354" spans="1:51" s="14" customFormat="1" ht="12">
      <c r="A354" s="14"/>
      <c r="B354" s="245"/>
      <c r="C354" s="246"/>
      <c r="D354" s="228" t="s">
        <v>203</v>
      </c>
      <c r="E354" s="247" t="s">
        <v>19</v>
      </c>
      <c r="F354" s="248" t="s">
        <v>1041</v>
      </c>
      <c r="G354" s="246"/>
      <c r="H354" s="249">
        <v>2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203</v>
      </c>
      <c r="AU354" s="255" t="s">
        <v>82</v>
      </c>
      <c r="AV354" s="14" t="s">
        <v>82</v>
      </c>
      <c r="AW354" s="14" t="s">
        <v>34</v>
      </c>
      <c r="AX354" s="14" t="s">
        <v>72</v>
      </c>
      <c r="AY354" s="255" t="s">
        <v>190</v>
      </c>
    </row>
    <row r="355" spans="1:51" s="15" customFormat="1" ht="12">
      <c r="A355" s="15"/>
      <c r="B355" s="256"/>
      <c r="C355" s="257"/>
      <c r="D355" s="228" t="s">
        <v>203</v>
      </c>
      <c r="E355" s="258" t="s">
        <v>19</v>
      </c>
      <c r="F355" s="259" t="s">
        <v>207</v>
      </c>
      <c r="G355" s="257"/>
      <c r="H355" s="260">
        <v>2</v>
      </c>
      <c r="I355" s="261"/>
      <c r="J355" s="257"/>
      <c r="K355" s="257"/>
      <c r="L355" s="262"/>
      <c r="M355" s="263"/>
      <c r="N355" s="264"/>
      <c r="O355" s="264"/>
      <c r="P355" s="264"/>
      <c r="Q355" s="264"/>
      <c r="R355" s="264"/>
      <c r="S355" s="264"/>
      <c r="T355" s="26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6" t="s">
        <v>203</v>
      </c>
      <c r="AU355" s="266" t="s">
        <v>82</v>
      </c>
      <c r="AV355" s="15" t="s">
        <v>208</v>
      </c>
      <c r="AW355" s="15" t="s">
        <v>34</v>
      </c>
      <c r="AX355" s="15" t="s">
        <v>80</v>
      </c>
      <c r="AY355" s="266" t="s">
        <v>190</v>
      </c>
    </row>
    <row r="356" spans="1:65" s="2" customFormat="1" ht="16.5" customHeight="1">
      <c r="A356" s="40"/>
      <c r="B356" s="41"/>
      <c r="C356" s="268" t="s">
        <v>530</v>
      </c>
      <c r="D356" s="268" t="s">
        <v>411</v>
      </c>
      <c r="E356" s="269" t="s">
        <v>739</v>
      </c>
      <c r="F356" s="270" t="s">
        <v>740</v>
      </c>
      <c r="G356" s="271" t="s">
        <v>211</v>
      </c>
      <c r="H356" s="272">
        <v>2</v>
      </c>
      <c r="I356" s="273"/>
      <c r="J356" s="274">
        <f>ROUND(I356*H356,2)</f>
        <v>0</v>
      </c>
      <c r="K356" s="270" t="s">
        <v>196</v>
      </c>
      <c r="L356" s="275"/>
      <c r="M356" s="276" t="s">
        <v>19</v>
      </c>
      <c r="N356" s="277" t="s">
        <v>43</v>
      </c>
      <c r="O356" s="86"/>
      <c r="P356" s="224">
        <f>O356*H356</f>
        <v>0</v>
      </c>
      <c r="Q356" s="224">
        <v>0.0021</v>
      </c>
      <c r="R356" s="224">
        <f>Q356*H356</f>
        <v>0.0042</v>
      </c>
      <c r="S356" s="224">
        <v>0</v>
      </c>
      <c r="T356" s="22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6" t="s">
        <v>274</v>
      </c>
      <c r="AT356" s="226" t="s">
        <v>411</v>
      </c>
      <c r="AU356" s="226" t="s">
        <v>82</v>
      </c>
      <c r="AY356" s="19" t="s">
        <v>190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9" t="s">
        <v>80</v>
      </c>
      <c r="BK356" s="227">
        <f>ROUND(I356*H356,2)</f>
        <v>0</v>
      </c>
      <c r="BL356" s="19" t="s">
        <v>208</v>
      </c>
      <c r="BM356" s="226" t="s">
        <v>1042</v>
      </c>
    </row>
    <row r="357" spans="1:47" s="2" customFormat="1" ht="12">
      <c r="A357" s="40"/>
      <c r="B357" s="41"/>
      <c r="C357" s="42"/>
      <c r="D357" s="228" t="s">
        <v>199</v>
      </c>
      <c r="E357" s="42"/>
      <c r="F357" s="229" t="s">
        <v>740</v>
      </c>
      <c r="G357" s="42"/>
      <c r="H357" s="42"/>
      <c r="I357" s="230"/>
      <c r="J357" s="42"/>
      <c r="K357" s="42"/>
      <c r="L357" s="46"/>
      <c r="M357" s="231"/>
      <c r="N357" s="232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199</v>
      </c>
      <c r="AU357" s="19" t="s">
        <v>82</v>
      </c>
    </row>
    <row r="358" spans="1:51" s="13" customFormat="1" ht="12">
      <c r="A358" s="13"/>
      <c r="B358" s="235"/>
      <c r="C358" s="236"/>
      <c r="D358" s="228" t="s">
        <v>203</v>
      </c>
      <c r="E358" s="237" t="s">
        <v>19</v>
      </c>
      <c r="F358" s="238" t="s">
        <v>742</v>
      </c>
      <c r="G358" s="236"/>
      <c r="H358" s="237" t="s">
        <v>19</v>
      </c>
      <c r="I358" s="239"/>
      <c r="J358" s="236"/>
      <c r="K358" s="236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203</v>
      </c>
      <c r="AU358" s="244" t="s">
        <v>82</v>
      </c>
      <c r="AV358" s="13" t="s">
        <v>80</v>
      </c>
      <c r="AW358" s="13" t="s">
        <v>34</v>
      </c>
      <c r="AX358" s="13" t="s">
        <v>72</v>
      </c>
      <c r="AY358" s="244" t="s">
        <v>190</v>
      </c>
    </row>
    <row r="359" spans="1:51" s="14" customFormat="1" ht="12">
      <c r="A359" s="14"/>
      <c r="B359" s="245"/>
      <c r="C359" s="246"/>
      <c r="D359" s="228" t="s">
        <v>203</v>
      </c>
      <c r="E359" s="247" t="s">
        <v>19</v>
      </c>
      <c r="F359" s="248" t="s">
        <v>1041</v>
      </c>
      <c r="G359" s="246"/>
      <c r="H359" s="249">
        <v>2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203</v>
      </c>
      <c r="AU359" s="255" t="s">
        <v>82</v>
      </c>
      <c r="AV359" s="14" t="s">
        <v>82</v>
      </c>
      <c r="AW359" s="14" t="s">
        <v>34</v>
      </c>
      <c r="AX359" s="14" t="s">
        <v>72</v>
      </c>
      <c r="AY359" s="255" t="s">
        <v>190</v>
      </c>
    </row>
    <row r="360" spans="1:51" s="15" customFormat="1" ht="12">
      <c r="A360" s="15"/>
      <c r="B360" s="256"/>
      <c r="C360" s="257"/>
      <c r="D360" s="228" t="s">
        <v>203</v>
      </c>
      <c r="E360" s="258" t="s">
        <v>19</v>
      </c>
      <c r="F360" s="259" t="s">
        <v>207</v>
      </c>
      <c r="G360" s="257"/>
      <c r="H360" s="260">
        <v>2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6" t="s">
        <v>203</v>
      </c>
      <c r="AU360" s="266" t="s">
        <v>82</v>
      </c>
      <c r="AV360" s="15" t="s">
        <v>208</v>
      </c>
      <c r="AW360" s="15" t="s">
        <v>34</v>
      </c>
      <c r="AX360" s="15" t="s">
        <v>80</v>
      </c>
      <c r="AY360" s="266" t="s">
        <v>190</v>
      </c>
    </row>
    <row r="361" spans="1:65" s="2" customFormat="1" ht="24.15" customHeight="1">
      <c r="A361" s="40"/>
      <c r="B361" s="41"/>
      <c r="C361" s="215" t="s">
        <v>541</v>
      </c>
      <c r="D361" s="215" t="s">
        <v>192</v>
      </c>
      <c r="E361" s="216" t="s">
        <v>744</v>
      </c>
      <c r="F361" s="217" t="s">
        <v>745</v>
      </c>
      <c r="G361" s="218" t="s">
        <v>211</v>
      </c>
      <c r="H361" s="219">
        <v>1</v>
      </c>
      <c r="I361" s="220"/>
      <c r="J361" s="221">
        <f>ROUND(I361*H361,2)</f>
        <v>0</v>
      </c>
      <c r="K361" s="217" t="s">
        <v>196</v>
      </c>
      <c r="L361" s="46"/>
      <c r="M361" s="222" t="s">
        <v>19</v>
      </c>
      <c r="N361" s="223" t="s">
        <v>43</v>
      </c>
      <c r="O361" s="86"/>
      <c r="P361" s="224">
        <f>O361*H361</f>
        <v>0</v>
      </c>
      <c r="Q361" s="224">
        <v>0.0007</v>
      </c>
      <c r="R361" s="224">
        <f>Q361*H361</f>
        <v>0.0007</v>
      </c>
      <c r="S361" s="224">
        <v>0</v>
      </c>
      <c r="T361" s="22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6" t="s">
        <v>208</v>
      </c>
      <c r="AT361" s="226" t="s">
        <v>192</v>
      </c>
      <c r="AU361" s="226" t="s">
        <v>82</v>
      </c>
      <c r="AY361" s="19" t="s">
        <v>190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9" t="s">
        <v>80</v>
      </c>
      <c r="BK361" s="227">
        <f>ROUND(I361*H361,2)</f>
        <v>0</v>
      </c>
      <c r="BL361" s="19" t="s">
        <v>208</v>
      </c>
      <c r="BM361" s="226" t="s">
        <v>1043</v>
      </c>
    </row>
    <row r="362" spans="1:47" s="2" customFormat="1" ht="12">
      <c r="A362" s="40"/>
      <c r="B362" s="41"/>
      <c r="C362" s="42"/>
      <c r="D362" s="228" t="s">
        <v>199</v>
      </c>
      <c r="E362" s="42"/>
      <c r="F362" s="229" t="s">
        <v>747</v>
      </c>
      <c r="G362" s="42"/>
      <c r="H362" s="42"/>
      <c r="I362" s="230"/>
      <c r="J362" s="42"/>
      <c r="K362" s="42"/>
      <c r="L362" s="46"/>
      <c r="M362" s="231"/>
      <c r="N362" s="232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199</v>
      </c>
      <c r="AU362" s="19" t="s">
        <v>82</v>
      </c>
    </row>
    <row r="363" spans="1:47" s="2" customFormat="1" ht="12">
      <c r="A363" s="40"/>
      <c r="B363" s="41"/>
      <c r="C363" s="42"/>
      <c r="D363" s="233" t="s">
        <v>201</v>
      </c>
      <c r="E363" s="42"/>
      <c r="F363" s="234" t="s">
        <v>748</v>
      </c>
      <c r="G363" s="42"/>
      <c r="H363" s="42"/>
      <c r="I363" s="230"/>
      <c r="J363" s="42"/>
      <c r="K363" s="42"/>
      <c r="L363" s="46"/>
      <c r="M363" s="231"/>
      <c r="N363" s="232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201</v>
      </c>
      <c r="AU363" s="19" t="s">
        <v>82</v>
      </c>
    </row>
    <row r="364" spans="1:51" s="13" customFormat="1" ht="12">
      <c r="A364" s="13"/>
      <c r="B364" s="235"/>
      <c r="C364" s="236"/>
      <c r="D364" s="228" t="s">
        <v>203</v>
      </c>
      <c r="E364" s="237" t="s">
        <v>19</v>
      </c>
      <c r="F364" s="238" t="s">
        <v>983</v>
      </c>
      <c r="G364" s="236"/>
      <c r="H364" s="237" t="s">
        <v>19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203</v>
      </c>
      <c r="AU364" s="244" t="s">
        <v>82</v>
      </c>
      <c r="AV364" s="13" t="s">
        <v>80</v>
      </c>
      <c r="AW364" s="13" t="s">
        <v>34</v>
      </c>
      <c r="AX364" s="13" t="s">
        <v>72</v>
      </c>
      <c r="AY364" s="244" t="s">
        <v>190</v>
      </c>
    </row>
    <row r="365" spans="1:51" s="13" customFormat="1" ht="12">
      <c r="A365" s="13"/>
      <c r="B365" s="235"/>
      <c r="C365" s="236"/>
      <c r="D365" s="228" t="s">
        <v>203</v>
      </c>
      <c r="E365" s="237" t="s">
        <v>19</v>
      </c>
      <c r="F365" s="238" t="s">
        <v>749</v>
      </c>
      <c r="G365" s="236"/>
      <c r="H365" s="237" t="s">
        <v>19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203</v>
      </c>
      <c r="AU365" s="244" t="s">
        <v>82</v>
      </c>
      <c r="AV365" s="13" t="s">
        <v>80</v>
      </c>
      <c r="AW365" s="13" t="s">
        <v>34</v>
      </c>
      <c r="AX365" s="13" t="s">
        <v>72</v>
      </c>
      <c r="AY365" s="244" t="s">
        <v>190</v>
      </c>
    </row>
    <row r="366" spans="1:51" s="14" customFormat="1" ht="12">
      <c r="A366" s="14"/>
      <c r="B366" s="245"/>
      <c r="C366" s="246"/>
      <c r="D366" s="228" t="s">
        <v>203</v>
      </c>
      <c r="E366" s="247" t="s">
        <v>19</v>
      </c>
      <c r="F366" s="248" t="s">
        <v>80</v>
      </c>
      <c r="G366" s="246"/>
      <c r="H366" s="249">
        <v>1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203</v>
      </c>
      <c r="AU366" s="255" t="s">
        <v>82</v>
      </c>
      <c r="AV366" s="14" t="s">
        <v>82</v>
      </c>
      <c r="AW366" s="14" t="s">
        <v>34</v>
      </c>
      <c r="AX366" s="14" t="s">
        <v>72</v>
      </c>
      <c r="AY366" s="255" t="s">
        <v>190</v>
      </c>
    </row>
    <row r="367" spans="1:51" s="15" customFormat="1" ht="12">
      <c r="A367" s="15"/>
      <c r="B367" s="256"/>
      <c r="C367" s="257"/>
      <c r="D367" s="228" t="s">
        <v>203</v>
      </c>
      <c r="E367" s="258" t="s">
        <v>19</v>
      </c>
      <c r="F367" s="259" t="s">
        <v>207</v>
      </c>
      <c r="G367" s="257"/>
      <c r="H367" s="260">
        <v>1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6" t="s">
        <v>203</v>
      </c>
      <c r="AU367" s="266" t="s">
        <v>82</v>
      </c>
      <c r="AV367" s="15" t="s">
        <v>208</v>
      </c>
      <c r="AW367" s="15" t="s">
        <v>34</v>
      </c>
      <c r="AX367" s="15" t="s">
        <v>80</v>
      </c>
      <c r="AY367" s="266" t="s">
        <v>190</v>
      </c>
    </row>
    <row r="368" spans="1:65" s="2" customFormat="1" ht="24.15" customHeight="1">
      <c r="A368" s="40"/>
      <c r="B368" s="41"/>
      <c r="C368" s="268" t="s">
        <v>547</v>
      </c>
      <c r="D368" s="268" t="s">
        <v>411</v>
      </c>
      <c r="E368" s="269" t="s">
        <v>751</v>
      </c>
      <c r="F368" s="270" t="s">
        <v>752</v>
      </c>
      <c r="G368" s="271" t="s">
        <v>211</v>
      </c>
      <c r="H368" s="272">
        <v>1</v>
      </c>
      <c r="I368" s="273"/>
      <c r="J368" s="274">
        <f>ROUND(I368*H368,2)</f>
        <v>0</v>
      </c>
      <c r="K368" s="270" t="s">
        <v>196</v>
      </c>
      <c r="L368" s="275"/>
      <c r="M368" s="276" t="s">
        <v>19</v>
      </c>
      <c r="N368" s="277" t="s">
        <v>43</v>
      </c>
      <c r="O368" s="86"/>
      <c r="P368" s="224">
        <f>O368*H368</f>
        <v>0</v>
      </c>
      <c r="Q368" s="224">
        <v>0.0025</v>
      </c>
      <c r="R368" s="224">
        <f>Q368*H368</f>
        <v>0.0025</v>
      </c>
      <c r="S368" s="224">
        <v>0</v>
      </c>
      <c r="T368" s="22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6" t="s">
        <v>274</v>
      </c>
      <c r="AT368" s="226" t="s">
        <v>411</v>
      </c>
      <c r="AU368" s="226" t="s">
        <v>82</v>
      </c>
      <c r="AY368" s="19" t="s">
        <v>190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9" t="s">
        <v>80</v>
      </c>
      <c r="BK368" s="227">
        <f>ROUND(I368*H368,2)</f>
        <v>0</v>
      </c>
      <c r="BL368" s="19" t="s">
        <v>208</v>
      </c>
      <c r="BM368" s="226" t="s">
        <v>1044</v>
      </c>
    </row>
    <row r="369" spans="1:47" s="2" customFormat="1" ht="12">
      <c r="A369" s="40"/>
      <c r="B369" s="41"/>
      <c r="C369" s="42"/>
      <c r="D369" s="228" t="s">
        <v>199</v>
      </c>
      <c r="E369" s="42"/>
      <c r="F369" s="229" t="s">
        <v>752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199</v>
      </c>
      <c r="AU369" s="19" t="s">
        <v>82</v>
      </c>
    </row>
    <row r="370" spans="1:51" s="13" customFormat="1" ht="12">
      <c r="A370" s="13"/>
      <c r="B370" s="235"/>
      <c r="C370" s="236"/>
      <c r="D370" s="228" t="s">
        <v>203</v>
      </c>
      <c r="E370" s="237" t="s">
        <v>19</v>
      </c>
      <c r="F370" s="238" t="s">
        <v>754</v>
      </c>
      <c r="G370" s="236"/>
      <c r="H370" s="237" t="s">
        <v>19</v>
      </c>
      <c r="I370" s="239"/>
      <c r="J370" s="236"/>
      <c r="K370" s="236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203</v>
      </c>
      <c r="AU370" s="244" t="s">
        <v>82</v>
      </c>
      <c r="AV370" s="13" t="s">
        <v>80</v>
      </c>
      <c r="AW370" s="13" t="s">
        <v>34</v>
      </c>
      <c r="AX370" s="13" t="s">
        <v>72</v>
      </c>
      <c r="AY370" s="244" t="s">
        <v>190</v>
      </c>
    </row>
    <row r="371" spans="1:51" s="14" customFormat="1" ht="12">
      <c r="A371" s="14"/>
      <c r="B371" s="245"/>
      <c r="C371" s="246"/>
      <c r="D371" s="228" t="s">
        <v>203</v>
      </c>
      <c r="E371" s="247" t="s">
        <v>19</v>
      </c>
      <c r="F371" s="248" t="s">
        <v>80</v>
      </c>
      <c r="G371" s="246"/>
      <c r="H371" s="249">
        <v>1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203</v>
      </c>
      <c r="AU371" s="255" t="s">
        <v>82</v>
      </c>
      <c r="AV371" s="14" t="s">
        <v>82</v>
      </c>
      <c r="AW371" s="14" t="s">
        <v>34</v>
      </c>
      <c r="AX371" s="14" t="s">
        <v>72</v>
      </c>
      <c r="AY371" s="255" t="s">
        <v>190</v>
      </c>
    </row>
    <row r="372" spans="1:51" s="15" customFormat="1" ht="12">
      <c r="A372" s="15"/>
      <c r="B372" s="256"/>
      <c r="C372" s="257"/>
      <c r="D372" s="228" t="s">
        <v>203</v>
      </c>
      <c r="E372" s="258" t="s">
        <v>19</v>
      </c>
      <c r="F372" s="259" t="s">
        <v>207</v>
      </c>
      <c r="G372" s="257"/>
      <c r="H372" s="260">
        <v>1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6" t="s">
        <v>203</v>
      </c>
      <c r="AU372" s="266" t="s">
        <v>82</v>
      </c>
      <c r="AV372" s="15" t="s">
        <v>208</v>
      </c>
      <c r="AW372" s="15" t="s">
        <v>34</v>
      </c>
      <c r="AX372" s="15" t="s">
        <v>80</v>
      </c>
      <c r="AY372" s="266" t="s">
        <v>190</v>
      </c>
    </row>
    <row r="373" spans="1:65" s="2" customFormat="1" ht="24.15" customHeight="1">
      <c r="A373" s="40"/>
      <c r="B373" s="41"/>
      <c r="C373" s="215" t="s">
        <v>553</v>
      </c>
      <c r="D373" s="215" t="s">
        <v>192</v>
      </c>
      <c r="E373" s="216" t="s">
        <v>756</v>
      </c>
      <c r="F373" s="217" t="s">
        <v>757</v>
      </c>
      <c r="G373" s="218" t="s">
        <v>211</v>
      </c>
      <c r="H373" s="219">
        <v>1</v>
      </c>
      <c r="I373" s="220"/>
      <c r="J373" s="221">
        <f>ROUND(I373*H373,2)</f>
        <v>0</v>
      </c>
      <c r="K373" s="217" t="s">
        <v>196</v>
      </c>
      <c r="L373" s="46"/>
      <c r="M373" s="222" t="s">
        <v>19</v>
      </c>
      <c r="N373" s="223" t="s">
        <v>43</v>
      </c>
      <c r="O373" s="86"/>
      <c r="P373" s="224">
        <f>O373*H373</f>
        <v>0</v>
      </c>
      <c r="Q373" s="224">
        <v>0.10941</v>
      </c>
      <c r="R373" s="224">
        <f>Q373*H373</f>
        <v>0.10941</v>
      </c>
      <c r="S373" s="224">
        <v>0</v>
      </c>
      <c r="T373" s="225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6" t="s">
        <v>208</v>
      </c>
      <c r="AT373" s="226" t="s">
        <v>192</v>
      </c>
      <c r="AU373" s="226" t="s">
        <v>82</v>
      </c>
      <c r="AY373" s="19" t="s">
        <v>190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19" t="s">
        <v>80</v>
      </c>
      <c r="BK373" s="227">
        <f>ROUND(I373*H373,2)</f>
        <v>0</v>
      </c>
      <c r="BL373" s="19" t="s">
        <v>208</v>
      </c>
      <c r="BM373" s="226" t="s">
        <v>1045</v>
      </c>
    </row>
    <row r="374" spans="1:47" s="2" customFormat="1" ht="12">
      <c r="A374" s="40"/>
      <c r="B374" s="41"/>
      <c r="C374" s="42"/>
      <c r="D374" s="228" t="s">
        <v>199</v>
      </c>
      <c r="E374" s="42"/>
      <c r="F374" s="229" t="s">
        <v>759</v>
      </c>
      <c r="G374" s="42"/>
      <c r="H374" s="42"/>
      <c r="I374" s="230"/>
      <c r="J374" s="42"/>
      <c r="K374" s="42"/>
      <c r="L374" s="46"/>
      <c r="M374" s="231"/>
      <c r="N374" s="232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199</v>
      </c>
      <c r="AU374" s="19" t="s">
        <v>82</v>
      </c>
    </row>
    <row r="375" spans="1:47" s="2" customFormat="1" ht="12">
      <c r="A375" s="40"/>
      <c r="B375" s="41"/>
      <c r="C375" s="42"/>
      <c r="D375" s="233" t="s">
        <v>201</v>
      </c>
      <c r="E375" s="42"/>
      <c r="F375" s="234" t="s">
        <v>760</v>
      </c>
      <c r="G375" s="42"/>
      <c r="H375" s="42"/>
      <c r="I375" s="230"/>
      <c r="J375" s="42"/>
      <c r="K375" s="42"/>
      <c r="L375" s="46"/>
      <c r="M375" s="231"/>
      <c r="N375" s="232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201</v>
      </c>
      <c r="AU375" s="19" t="s">
        <v>82</v>
      </c>
    </row>
    <row r="376" spans="1:51" s="13" customFormat="1" ht="12">
      <c r="A376" s="13"/>
      <c r="B376" s="235"/>
      <c r="C376" s="236"/>
      <c r="D376" s="228" t="s">
        <v>203</v>
      </c>
      <c r="E376" s="237" t="s">
        <v>19</v>
      </c>
      <c r="F376" s="238" t="s">
        <v>983</v>
      </c>
      <c r="G376" s="236"/>
      <c r="H376" s="237" t="s">
        <v>19</v>
      </c>
      <c r="I376" s="239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203</v>
      </c>
      <c r="AU376" s="244" t="s">
        <v>82</v>
      </c>
      <c r="AV376" s="13" t="s">
        <v>80</v>
      </c>
      <c r="AW376" s="13" t="s">
        <v>34</v>
      </c>
      <c r="AX376" s="13" t="s">
        <v>72</v>
      </c>
      <c r="AY376" s="244" t="s">
        <v>190</v>
      </c>
    </row>
    <row r="377" spans="1:51" s="13" customFormat="1" ht="12">
      <c r="A377" s="13"/>
      <c r="B377" s="235"/>
      <c r="C377" s="236"/>
      <c r="D377" s="228" t="s">
        <v>203</v>
      </c>
      <c r="E377" s="237" t="s">
        <v>19</v>
      </c>
      <c r="F377" s="238" t="s">
        <v>749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203</v>
      </c>
      <c r="AU377" s="244" t="s">
        <v>82</v>
      </c>
      <c r="AV377" s="13" t="s">
        <v>80</v>
      </c>
      <c r="AW377" s="13" t="s">
        <v>34</v>
      </c>
      <c r="AX377" s="13" t="s">
        <v>72</v>
      </c>
      <c r="AY377" s="244" t="s">
        <v>190</v>
      </c>
    </row>
    <row r="378" spans="1:51" s="14" customFormat="1" ht="12">
      <c r="A378" s="14"/>
      <c r="B378" s="245"/>
      <c r="C378" s="246"/>
      <c r="D378" s="228" t="s">
        <v>203</v>
      </c>
      <c r="E378" s="247" t="s">
        <v>19</v>
      </c>
      <c r="F378" s="248" t="s">
        <v>80</v>
      </c>
      <c r="G378" s="246"/>
      <c r="H378" s="249">
        <v>1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203</v>
      </c>
      <c r="AU378" s="255" t="s">
        <v>82</v>
      </c>
      <c r="AV378" s="14" t="s">
        <v>82</v>
      </c>
      <c r="AW378" s="14" t="s">
        <v>34</v>
      </c>
      <c r="AX378" s="14" t="s">
        <v>72</v>
      </c>
      <c r="AY378" s="255" t="s">
        <v>190</v>
      </c>
    </row>
    <row r="379" spans="1:51" s="15" customFormat="1" ht="12">
      <c r="A379" s="15"/>
      <c r="B379" s="256"/>
      <c r="C379" s="257"/>
      <c r="D379" s="228" t="s">
        <v>203</v>
      </c>
      <c r="E379" s="258" t="s">
        <v>19</v>
      </c>
      <c r="F379" s="259" t="s">
        <v>207</v>
      </c>
      <c r="G379" s="257"/>
      <c r="H379" s="260">
        <v>1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6" t="s">
        <v>203</v>
      </c>
      <c r="AU379" s="266" t="s">
        <v>82</v>
      </c>
      <c r="AV379" s="15" t="s">
        <v>208</v>
      </c>
      <c r="AW379" s="15" t="s">
        <v>34</v>
      </c>
      <c r="AX379" s="15" t="s">
        <v>80</v>
      </c>
      <c r="AY379" s="266" t="s">
        <v>190</v>
      </c>
    </row>
    <row r="380" spans="1:65" s="2" customFormat="1" ht="21.75" customHeight="1">
      <c r="A380" s="40"/>
      <c r="B380" s="41"/>
      <c r="C380" s="268" t="s">
        <v>560</v>
      </c>
      <c r="D380" s="268" t="s">
        <v>411</v>
      </c>
      <c r="E380" s="269" t="s">
        <v>762</v>
      </c>
      <c r="F380" s="270" t="s">
        <v>763</v>
      </c>
      <c r="G380" s="271" t="s">
        <v>211</v>
      </c>
      <c r="H380" s="272">
        <v>1</v>
      </c>
      <c r="I380" s="273"/>
      <c r="J380" s="274">
        <f>ROUND(I380*H380,2)</f>
        <v>0</v>
      </c>
      <c r="K380" s="270" t="s">
        <v>196</v>
      </c>
      <c r="L380" s="275"/>
      <c r="M380" s="276" t="s">
        <v>19</v>
      </c>
      <c r="N380" s="277" t="s">
        <v>43</v>
      </c>
      <c r="O380" s="86"/>
      <c r="P380" s="224">
        <f>O380*H380</f>
        <v>0</v>
      </c>
      <c r="Q380" s="224">
        <v>0.0065</v>
      </c>
      <c r="R380" s="224">
        <f>Q380*H380</f>
        <v>0.0065</v>
      </c>
      <c r="S380" s="224">
        <v>0</v>
      </c>
      <c r="T380" s="22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6" t="s">
        <v>274</v>
      </c>
      <c r="AT380" s="226" t="s">
        <v>411</v>
      </c>
      <c r="AU380" s="226" t="s">
        <v>82</v>
      </c>
      <c r="AY380" s="19" t="s">
        <v>190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9" t="s">
        <v>80</v>
      </c>
      <c r="BK380" s="227">
        <f>ROUND(I380*H380,2)</f>
        <v>0</v>
      </c>
      <c r="BL380" s="19" t="s">
        <v>208</v>
      </c>
      <c r="BM380" s="226" t="s">
        <v>1046</v>
      </c>
    </row>
    <row r="381" spans="1:47" s="2" customFormat="1" ht="12">
      <c r="A381" s="40"/>
      <c r="B381" s="41"/>
      <c r="C381" s="42"/>
      <c r="D381" s="228" t="s">
        <v>199</v>
      </c>
      <c r="E381" s="42"/>
      <c r="F381" s="229" t="s">
        <v>763</v>
      </c>
      <c r="G381" s="42"/>
      <c r="H381" s="42"/>
      <c r="I381" s="230"/>
      <c r="J381" s="42"/>
      <c r="K381" s="42"/>
      <c r="L381" s="46"/>
      <c r="M381" s="231"/>
      <c r="N381" s="232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199</v>
      </c>
      <c r="AU381" s="19" t="s">
        <v>82</v>
      </c>
    </row>
    <row r="382" spans="1:51" s="13" customFormat="1" ht="12">
      <c r="A382" s="13"/>
      <c r="B382" s="235"/>
      <c r="C382" s="236"/>
      <c r="D382" s="228" t="s">
        <v>203</v>
      </c>
      <c r="E382" s="237" t="s">
        <v>19</v>
      </c>
      <c r="F382" s="238" t="s">
        <v>765</v>
      </c>
      <c r="G382" s="236"/>
      <c r="H382" s="237" t="s">
        <v>19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203</v>
      </c>
      <c r="AU382" s="244" t="s">
        <v>82</v>
      </c>
      <c r="AV382" s="13" t="s">
        <v>80</v>
      </c>
      <c r="AW382" s="13" t="s">
        <v>34</v>
      </c>
      <c r="AX382" s="13" t="s">
        <v>72</v>
      </c>
      <c r="AY382" s="244" t="s">
        <v>190</v>
      </c>
    </row>
    <row r="383" spans="1:51" s="14" customFormat="1" ht="12">
      <c r="A383" s="14"/>
      <c r="B383" s="245"/>
      <c r="C383" s="246"/>
      <c r="D383" s="228" t="s">
        <v>203</v>
      </c>
      <c r="E383" s="247" t="s">
        <v>19</v>
      </c>
      <c r="F383" s="248" t="s">
        <v>80</v>
      </c>
      <c r="G383" s="246"/>
      <c r="H383" s="249">
        <v>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203</v>
      </c>
      <c r="AU383" s="255" t="s">
        <v>82</v>
      </c>
      <c r="AV383" s="14" t="s">
        <v>82</v>
      </c>
      <c r="AW383" s="14" t="s">
        <v>34</v>
      </c>
      <c r="AX383" s="14" t="s">
        <v>72</v>
      </c>
      <c r="AY383" s="255" t="s">
        <v>190</v>
      </c>
    </row>
    <row r="384" spans="1:51" s="15" customFormat="1" ht="12">
      <c r="A384" s="15"/>
      <c r="B384" s="256"/>
      <c r="C384" s="257"/>
      <c r="D384" s="228" t="s">
        <v>203</v>
      </c>
      <c r="E384" s="258" t="s">
        <v>19</v>
      </c>
      <c r="F384" s="259" t="s">
        <v>207</v>
      </c>
      <c r="G384" s="257"/>
      <c r="H384" s="260">
        <v>1</v>
      </c>
      <c r="I384" s="261"/>
      <c r="J384" s="257"/>
      <c r="K384" s="257"/>
      <c r="L384" s="262"/>
      <c r="M384" s="263"/>
      <c r="N384" s="264"/>
      <c r="O384" s="264"/>
      <c r="P384" s="264"/>
      <c r="Q384" s="264"/>
      <c r="R384" s="264"/>
      <c r="S384" s="264"/>
      <c r="T384" s="26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6" t="s">
        <v>203</v>
      </c>
      <c r="AU384" s="266" t="s">
        <v>82</v>
      </c>
      <c r="AV384" s="15" t="s">
        <v>208</v>
      </c>
      <c r="AW384" s="15" t="s">
        <v>34</v>
      </c>
      <c r="AX384" s="15" t="s">
        <v>80</v>
      </c>
      <c r="AY384" s="266" t="s">
        <v>190</v>
      </c>
    </row>
    <row r="385" spans="1:65" s="2" customFormat="1" ht="33" customHeight="1">
      <c r="A385" s="40"/>
      <c r="B385" s="41"/>
      <c r="C385" s="215" t="s">
        <v>569</v>
      </c>
      <c r="D385" s="215" t="s">
        <v>192</v>
      </c>
      <c r="E385" s="216" t="s">
        <v>1047</v>
      </c>
      <c r="F385" s="217" t="s">
        <v>1048</v>
      </c>
      <c r="G385" s="218" t="s">
        <v>710</v>
      </c>
      <c r="H385" s="219">
        <v>24</v>
      </c>
      <c r="I385" s="220"/>
      <c r="J385" s="221">
        <f>ROUND(I385*H385,2)</f>
        <v>0</v>
      </c>
      <c r="K385" s="217" t="s">
        <v>196</v>
      </c>
      <c r="L385" s="46"/>
      <c r="M385" s="222" t="s">
        <v>19</v>
      </c>
      <c r="N385" s="223" t="s">
        <v>43</v>
      </c>
      <c r="O385" s="86"/>
      <c r="P385" s="224">
        <f>O385*H385</f>
        <v>0</v>
      </c>
      <c r="Q385" s="224">
        <v>0.08088</v>
      </c>
      <c r="R385" s="224">
        <f>Q385*H385</f>
        <v>1.9411199999999997</v>
      </c>
      <c r="S385" s="224">
        <v>0</v>
      </c>
      <c r="T385" s="22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6" t="s">
        <v>208</v>
      </c>
      <c r="AT385" s="226" t="s">
        <v>192</v>
      </c>
      <c r="AU385" s="226" t="s">
        <v>82</v>
      </c>
      <c r="AY385" s="19" t="s">
        <v>190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9" t="s">
        <v>80</v>
      </c>
      <c r="BK385" s="227">
        <f>ROUND(I385*H385,2)</f>
        <v>0</v>
      </c>
      <c r="BL385" s="19" t="s">
        <v>208</v>
      </c>
      <c r="BM385" s="226" t="s">
        <v>1049</v>
      </c>
    </row>
    <row r="386" spans="1:47" s="2" customFormat="1" ht="12">
      <c r="A386" s="40"/>
      <c r="B386" s="41"/>
      <c r="C386" s="42"/>
      <c r="D386" s="228" t="s">
        <v>199</v>
      </c>
      <c r="E386" s="42"/>
      <c r="F386" s="229" t="s">
        <v>1050</v>
      </c>
      <c r="G386" s="42"/>
      <c r="H386" s="42"/>
      <c r="I386" s="230"/>
      <c r="J386" s="42"/>
      <c r="K386" s="42"/>
      <c r="L386" s="46"/>
      <c r="M386" s="231"/>
      <c r="N386" s="232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199</v>
      </c>
      <c r="AU386" s="19" t="s">
        <v>82</v>
      </c>
    </row>
    <row r="387" spans="1:47" s="2" customFormat="1" ht="12">
      <c r="A387" s="40"/>
      <c r="B387" s="41"/>
      <c r="C387" s="42"/>
      <c r="D387" s="233" t="s">
        <v>201</v>
      </c>
      <c r="E387" s="42"/>
      <c r="F387" s="234" t="s">
        <v>1051</v>
      </c>
      <c r="G387" s="42"/>
      <c r="H387" s="42"/>
      <c r="I387" s="230"/>
      <c r="J387" s="42"/>
      <c r="K387" s="42"/>
      <c r="L387" s="46"/>
      <c r="M387" s="231"/>
      <c r="N387" s="232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201</v>
      </c>
      <c r="AU387" s="19" t="s">
        <v>82</v>
      </c>
    </row>
    <row r="388" spans="1:51" s="13" customFormat="1" ht="12">
      <c r="A388" s="13"/>
      <c r="B388" s="235"/>
      <c r="C388" s="236"/>
      <c r="D388" s="228" t="s">
        <v>203</v>
      </c>
      <c r="E388" s="237" t="s">
        <v>19</v>
      </c>
      <c r="F388" s="238" t="s">
        <v>1011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203</v>
      </c>
      <c r="AU388" s="244" t="s">
        <v>82</v>
      </c>
      <c r="AV388" s="13" t="s">
        <v>80</v>
      </c>
      <c r="AW388" s="13" t="s">
        <v>34</v>
      </c>
      <c r="AX388" s="13" t="s">
        <v>72</v>
      </c>
      <c r="AY388" s="244" t="s">
        <v>190</v>
      </c>
    </row>
    <row r="389" spans="1:51" s="13" customFormat="1" ht="12">
      <c r="A389" s="13"/>
      <c r="B389" s="235"/>
      <c r="C389" s="236"/>
      <c r="D389" s="228" t="s">
        <v>203</v>
      </c>
      <c r="E389" s="237" t="s">
        <v>19</v>
      </c>
      <c r="F389" s="238" t="s">
        <v>1052</v>
      </c>
      <c r="G389" s="236"/>
      <c r="H389" s="237" t="s">
        <v>19</v>
      </c>
      <c r="I389" s="239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203</v>
      </c>
      <c r="AU389" s="244" t="s">
        <v>82</v>
      </c>
      <c r="AV389" s="13" t="s">
        <v>80</v>
      </c>
      <c r="AW389" s="13" t="s">
        <v>34</v>
      </c>
      <c r="AX389" s="13" t="s">
        <v>72</v>
      </c>
      <c r="AY389" s="244" t="s">
        <v>190</v>
      </c>
    </row>
    <row r="390" spans="1:51" s="14" customFormat="1" ht="12">
      <c r="A390" s="14"/>
      <c r="B390" s="245"/>
      <c r="C390" s="246"/>
      <c r="D390" s="228" t="s">
        <v>203</v>
      </c>
      <c r="E390" s="247" t="s">
        <v>19</v>
      </c>
      <c r="F390" s="248" t="s">
        <v>1053</v>
      </c>
      <c r="G390" s="246"/>
      <c r="H390" s="249">
        <v>24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203</v>
      </c>
      <c r="AU390" s="255" t="s">
        <v>82</v>
      </c>
      <c r="AV390" s="14" t="s">
        <v>82</v>
      </c>
      <c r="AW390" s="14" t="s">
        <v>34</v>
      </c>
      <c r="AX390" s="14" t="s">
        <v>72</v>
      </c>
      <c r="AY390" s="255" t="s">
        <v>190</v>
      </c>
    </row>
    <row r="391" spans="1:51" s="15" customFormat="1" ht="12">
      <c r="A391" s="15"/>
      <c r="B391" s="256"/>
      <c r="C391" s="257"/>
      <c r="D391" s="228" t="s">
        <v>203</v>
      </c>
      <c r="E391" s="258" t="s">
        <v>19</v>
      </c>
      <c r="F391" s="259" t="s">
        <v>207</v>
      </c>
      <c r="G391" s="257"/>
      <c r="H391" s="260">
        <v>24</v>
      </c>
      <c r="I391" s="261"/>
      <c r="J391" s="257"/>
      <c r="K391" s="257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203</v>
      </c>
      <c r="AU391" s="266" t="s">
        <v>82</v>
      </c>
      <c r="AV391" s="15" t="s">
        <v>208</v>
      </c>
      <c r="AW391" s="15" t="s">
        <v>34</v>
      </c>
      <c r="AX391" s="15" t="s">
        <v>80</v>
      </c>
      <c r="AY391" s="266" t="s">
        <v>190</v>
      </c>
    </row>
    <row r="392" spans="1:65" s="2" customFormat="1" ht="16.5" customHeight="1">
      <c r="A392" s="40"/>
      <c r="B392" s="41"/>
      <c r="C392" s="268" t="s">
        <v>577</v>
      </c>
      <c r="D392" s="268" t="s">
        <v>411</v>
      </c>
      <c r="E392" s="269" t="s">
        <v>1054</v>
      </c>
      <c r="F392" s="270" t="s">
        <v>1055</v>
      </c>
      <c r="G392" s="271" t="s">
        <v>211</v>
      </c>
      <c r="H392" s="272">
        <v>48.48</v>
      </c>
      <c r="I392" s="273"/>
      <c r="J392" s="274">
        <f>ROUND(I392*H392,2)</f>
        <v>0</v>
      </c>
      <c r="K392" s="270" t="s">
        <v>19</v>
      </c>
      <c r="L392" s="275"/>
      <c r="M392" s="276" t="s">
        <v>19</v>
      </c>
      <c r="N392" s="277" t="s">
        <v>43</v>
      </c>
      <c r="O392" s="86"/>
      <c r="P392" s="224">
        <f>O392*H392</f>
        <v>0</v>
      </c>
      <c r="Q392" s="224">
        <v>0.027</v>
      </c>
      <c r="R392" s="224">
        <f>Q392*H392</f>
        <v>1.30896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274</v>
      </c>
      <c r="AT392" s="226" t="s">
        <v>411</v>
      </c>
      <c r="AU392" s="226" t="s">
        <v>82</v>
      </c>
      <c r="AY392" s="19" t="s">
        <v>190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80</v>
      </c>
      <c r="BK392" s="227">
        <f>ROUND(I392*H392,2)</f>
        <v>0</v>
      </c>
      <c r="BL392" s="19" t="s">
        <v>208</v>
      </c>
      <c r="BM392" s="226" t="s">
        <v>1056</v>
      </c>
    </row>
    <row r="393" spans="1:47" s="2" customFormat="1" ht="12">
      <c r="A393" s="40"/>
      <c r="B393" s="41"/>
      <c r="C393" s="42"/>
      <c r="D393" s="228" t="s">
        <v>199</v>
      </c>
      <c r="E393" s="42"/>
      <c r="F393" s="229" t="s">
        <v>1055</v>
      </c>
      <c r="G393" s="42"/>
      <c r="H393" s="42"/>
      <c r="I393" s="230"/>
      <c r="J393" s="42"/>
      <c r="K393" s="42"/>
      <c r="L393" s="46"/>
      <c r="M393" s="231"/>
      <c r="N393" s="232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199</v>
      </c>
      <c r="AU393" s="19" t="s">
        <v>82</v>
      </c>
    </row>
    <row r="394" spans="1:51" s="13" customFormat="1" ht="12">
      <c r="A394" s="13"/>
      <c r="B394" s="235"/>
      <c r="C394" s="236"/>
      <c r="D394" s="228" t="s">
        <v>203</v>
      </c>
      <c r="E394" s="237" t="s">
        <v>19</v>
      </c>
      <c r="F394" s="238" t="s">
        <v>1057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203</v>
      </c>
      <c r="AU394" s="244" t="s">
        <v>82</v>
      </c>
      <c r="AV394" s="13" t="s">
        <v>80</v>
      </c>
      <c r="AW394" s="13" t="s">
        <v>34</v>
      </c>
      <c r="AX394" s="13" t="s">
        <v>72</v>
      </c>
      <c r="AY394" s="244" t="s">
        <v>190</v>
      </c>
    </row>
    <row r="395" spans="1:51" s="13" customFormat="1" ht="12">
      <c r="A395" s="13"/>
      <c r="B395" s="235"/>
      <c r="C395" s="236"/>
      <c r="D395" s="228" t="s">
        <v>203</v>
      </c>
      <c r="E395" s="237" t="s">
        <v>19</v>
      </c>
      <c r="F395" s="238" t="s">
        <v>1058</v>
      </c>
      <c r="G395" s="236"/>
      <c r="H395" s="237" t="s">
        <v>19</v>
      </c>
      <c r="I395" s="239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203</v>
      </c>
      <c r="AU395" s="244" t="s">
        <v>82</v>
      </c>
      <c r="AV395" s="13" t="s">
        <v>80</v>
      </c>
      <c r="AW395" s="13" t="s">
        <v>34</v>
      </c>
      <c r="AX395" s="13" t="s">
        <v>72</v>
      </c>
      <c r="AY395" s="244" t="s">
        <v>190</v>
      </c>
    </row>
    <row r="396" spans="1:51" s="14" customFormat="1" ht="12">
      <c r="A396" s="14"/>
      <c r="B396" s="245"/>
      <c r="C396" s="246"/>
      <c r="D396" s="228" t="s">
        <v>203</v>
      </c>
      <c r="E396" s="247" t="s">
        <v>19</v>
      </c>
      <c r="F396" s="248" t="s">
        <v>1059</v>
      </c>
      <c r="G396" s="246"/>
      <c r="H396" s="249">
        <v>48.48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203</v>
      </c>
      <c r="AU396" s="255" t="s">
        <v>82</v>
      </c>
      <c r="AV396" s="14" t="s">
        <v>82</v>
      </c>
      <c r="AW396" s="14" t="s">
        <v>34</v>
      </c>
      <c r="AX396" s="14" t="s">
        <v>72</v>
      </c>
      <c r="AY396" s="255" t="s">
        <v>190</v>
      </c>
    </row>
    <row r="397" spans="1:51" s="15" customFormat="1" ht="12">
      <c r="A397" s="15"/>
      <c r="B397" s="256"/>
      <c r="C397" s="257"/>
      <c r="D397" s="228" t="s">
        <v>203</v>
      </c>
      <c r="E397" s="258" t="s">
        <v>19</v>
      </c>
      <c r="F397" s="259" t="s">
        <v>207</v>
      </c>
      <c r="G397" s="257"/>
      <c r="H397" s="260">
        <v>48.48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203</v>
      </c>
      <c r="AU397" s="266" t="s">
        <v>82</v>
      </c>
      <c r="AV397" s="15" t="s">
        <v>208</v>
      </c>
      <c r="AW397" s="15" t="s">
        <v>34</v>
      </c>
      <c r="AX397" s="15" t="s">
        <v>80</v>
      </c>
      <c r="AY397" s="266" t="s">
        <v>190</v>
      </c>
    </row>
    <row r="398" spans="1:65" s="2" customFormat="1" ht="24.15" customHeight="1">
      <c r="A398" s="40"/>
      <c r="B398" s="41"/>
      <c r="C398" s="215" t="s">
        <v>585</v>
      </c>
      <c r="D398" s="215" t="s">
        <v>192</v>
      </c>
      <c r="E398" s="216" t="s">
        <v>1060</v>
      </c>
      <c r="F398" s="217" t="s">
        <v>1061</v>
      </c>
      <c r="G398" s="218" t="s">
        <v>710</v>
      </c>
      <c r="H398" s="219">
        <v>120</v>
      </c>
      <c r="I398" s="220"/>
      <c r="J398" s="221">
        <f>ROUND(I398*H398,2)</f>
        <v>0</v>
      </c>
      <c r="K398" s="217" t="s">
        <v>196</v>
      </c>
      <c r="L398" s="46"/>
      <c r="M398" s="222" t="s">
        <v>19</v>
      </c>
      <c r="N398" s="223" t="s">
        <v>43</v>
      </c>
      <c r="O398" s="86"/>
      <c r="P398" s="224">
        <f>O398*H398</f>
        <v>0</v>
      </c>
      <c r="Q398" s="224">
        <v>0.00822</v>
      </c>
      <c r="R398" s="224">
        <f>Q398*H398</f>
        <v>0.9863999999999999</v>
      </c>
      <c r="S398" s="224">
        <v>0</v>
      </c>
      <c r="T398" s="225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6" t="s">
        <v>208</v>
      </c>
      <c r="AT398" s="226" t="s">
        <v>192</v>
      </c>
      <c r="AU398" s="226" t="s">
        <v>82</v>
      </c>
      <c r="AY398" s="19" t="s">
        <v>190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9" t="s">
        <v>80</v>
      </c>
      <c r="BK398" s="227">
        <f>ROUND(I398*H398,2)</f>
        <v>0</v>
      </c>
      <c r="BL398" s="19" t="s">
        <v>208</v>
      </c>
      <c r="BM398" s="226" t="s">
        <v>1062</v>
      </c>
    </row>
    <row r="399" spans="1:47" s="2" customFormat="1" ht="12">
      <c r="A399" s="40"/>
      <c r="B399" s="41"/>
      <c r="C399" s="42"/>
      <c r="D399" s="228" t="s">
        <v>199</v>
      </c>
      <c r="E399" s="42"/>
      <c r="F399" s="229" t="s">
        <v>1063</v>
      </c>
      <c r="G399" s="42"/>
      <c r="H399" s="42"/>
      <c r="I399" s="230"/>
      <c r="J399" s="42"/>
      <c r="K399" s="42"/>
      <c r="L399" s="46"/>
      <c r="M399" s="231"/>
      <c r="N399" s="232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199</v>
      </c>
      <c r="AU399" s="19" t="s">
        <v>82</v>
      </c>
    </row>
    <row r="400" spans="1:47" s="2" customFormat="1" ht="12">
      <c r="A400" s="40"/>
      <c r="B400" s="41"/>
      <c r="C400" s="42"/>
      <c r="D400" s="233" t="s">
        <v>201</v>
      </c>
      <c r="E400" s="42"/>
      <c r="F400" s="234" t="s">
        <v>1064</v>
      </c>
      <c r="G400" s="42"/>
      <c r="H400" s="42"/>
      <c r="I400" s="230"/>
      <c r="J400" s="42"/>
      <c r="K400" s="42"/>
      <c r="L400" s="46"/>
      <c r="M400" s="231"/>
      <c r="N400" s="232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201</v>
      </c>
      <c r="AU400" s="19" t="s">
        <v>82</v>
      </c>
    </row>
    <row r="401" spans="1:51" s="13" customFormat="1" ht="12">
      <c r="A401" s="13"/>
      <c r="B401" s="235"/>
      <c r="C401" s="236"/>
      <c r="D401" s="228" t="s">
        <v>203</v>
      </c>
      <c r="E401" s="237" t="s">
        <v>19</v>
      </c>
      <c r="F401" s="238" t="s">
        <v>1011</v>
      </c>
      <c r="G401" s="236"/>
      <c r="H401" s="237" t="s">
        <v>19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203</v>
      </c>
      <c r="AU401" s="244" t="s">
        <v>82</v>
      </c>
      <c r="AV401" s="13" t="s">
        <v>80</v>
      </c>
      <c r="AW401" s="13" t="s">
        <v>34</v>
      </c>
      <c r="AX401" s="13" t="s">
        <v>72</v>
      </c>
      <c r="AY401" s="244" t="s">
        <v>190</v>
      </c>
    </row>
    <row r="402" spans="1:51" s="13" customFormat="1" ht="12">
      <c r="A402" s="13"/>
      <c r="B402" s="235"/>
      <c r="C402" s="236"/>
      <c r="D402" s="228" t="s">
        <v>203</v>
      </c>
      <c r="E402" s="237" t="s">
        <v>19</v>
      </c>
      <c r="F402" s="238" t="s">
        <v>1065</v>
      </c>
      <c r="G402" s="236"/>
      <c r="H402" s="237" t="s">
        <v>19</v>
      </c>
      <c r="I402" s="239"/>
      <c r="J402" s="236"/>
      <c r="K402" s="236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203</v>
      </c>
      <c r="AU402" s="244" t="s">
        <v>82</v>
      </c>
      <c r="AV402" s="13" t="s">
        <v>80</v>
      </c>
      <c r="AW402" s="13" t="s">
        <v>34</v>
      </c>
      <c r="AX402" s="13" t="s">
        <v>72</v>
      </c>
      <c r="AY402" s="244" t="s">
        <v>190</v>
      </c>
    </row>
    <row r="403" spans="1:51" s="14" customFormat="1" ht="12">
      <c r="A403" s="14"/>
      <c r="B403" s="245"/>
      <c r="C403" s="246"/>
      <c r="D403" s="228" t="s">
        <v>203</v>
      </c>
      <c r="E403" s="247" t="s">
        <v>19</v>
      </c>
      <c r="F403" s="248" t="s">
        <v>1066</v>
      </c>
      <c r="G403" s="246"/>
      <c r="H403" s="249">
        <v>120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203</v>
      </c>
      <c r="AU403" s="255" t="s">
        <v>82</v>
      </c>
      <c r="AV403" s="14" t="s">
        <v>82</v>
      </c>
      <c r="AW403" s="14" t="s">
        <v>34</v>
      </c>
      <c r="AX403" s="14" t="s">
        <v>72</v>
      </c>
      <c r="AY403" s="255" t="s">
        <v>190</v>
      </c>
    </row>
    <row r="404" spans="1:51" s="15" customFormat="1" ht="12">
      <c r="A404" s="15"/>
      <c r="B404" s="256"/>
      <c r="C404" s="257"/>
      <c r="D404" s="228" t="s">
        <v>203</v>
      </c>
      <c r="E404" s="258" t="s">
        <v>19</v>
      </c>
      <c r="F404" s="259" t="s">
        <v>207</v>
      </c>
      <c r="G404" s="257"/>
      <c r="H404" s="260">
        <v>120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6" t="s">
        <v>203</v>
      </c>
      <c r="AU404" s="266" t="s">
        <v>82</v>
      </c>
      <c r="AV404" s="15" t="s">
        <v>208</v>
      </c>
      <c r="AW404" s="15" t="s">
        <v>34</v>
      </c>
      <c r="AX404" s="15" t="s">
        <v>80</v>
      </c>
      <c r="AY404" s="266" t="s">
        <v>190</v>
      </c>
    </row>
    <row r="405" spans="1:65" s="2" customFormat="1" ht="24.15" customHeight="1">
      <c r="A405" s="40"/>
      <c r="B405" s="41"/>
      <c r="C405" s="215" t="s">
        <v>594</v>
      </c>
      <c r="D405" s="215" t="s">
        <v>192</v>
      </c>
      <c r="E405" s="216" t="s">
        <v>767</v>
      </c>
      <c r="F405" s="217" t="s">
        <v>768</v>
      </c>
      <c r="G405" s="218" t="s">
        <v>710</v>
      </c>
      <c r="H405" s="219">
        <v>21</v>
      </c>
      <c r="I405" s="220"/>
      <c r="J405" s="221">
        <f>ROUND(I405*H405,2)</f>
        <v>0</v>
      </c>
      <c r="K405" s="217" t="s">
        <v>196</v>
      </c>
      <c r="L405" s="46"/>
      <c r="M405" s="222" t="s">
        <v>19</v>
      </c>
      <c r="N405" s="223" t="s">
        <v>43</v>
      </c>
      <c r="O405" s="86"/>
      <c r="P405" s="224">
        <f>O405*H405</f>
        <v>0</v>
      </c>
      <c r="Q405" s="224">
        <v>0.0719</v>
      </c>
      <c r="R405" s="224">
        <f>Q405*H405</f>
        <v>1.5099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208</v>
      </c>
      <c r="AT405" s="226" t="s">
        <v>192</v>
      </c>
      <c r="AU405" s="226" t="s">
        <v>82</v>
      </c>
      <c r="AY405" s="19" t="s">
        <v>190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9" t="s">
        <v>80</v>
      </c>
      <c r="BK405" s="227">
        <f>ROUND(I405*H405,2)</f>
        <v>0</v>
      </c>
      <c r="BL405" s="19" t="s">
        <v>208</v>
      </c>
      <c r="BM405" s="226" t="s">
        <v>1067</v>
      </c>
    </row>
    <row r="406" spans="1:47" s="2" customFormat="1" ht="12">
      <c r="A406" s="40"/>
      <c r="B406" s="41"/>
      <c r="C406" s="42"/>
      <c r="D406" s="228" t="s">
        <v>199</v>
      </c>
      <c r="E406" s="42"/>
      <c r="F406" s="229" t="s">
        <v>770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199</v>
      </c>
      <c r="AU406" s="19" t="s">
        <v>82</v>
      </c>
    </row>
    <row r="407" spans="1:47" s="2" customFormat="1" ht="12">
      <c r="A407" s="40"/>
      <c r="B407" s="41"/>
      <c r="C407" s="42"/>
      <c r="D407" s="233" t="s">
        <v>201</v>
      </c>
      <c r="E407" s="42"/>
      <c r="F407" s="234" t="s">
        <v>771</v>
      </c>
      <c r="G407" s="42"/>
      <c r="H407" s="42"/>
      <c r="I407" s="230"/>
      <c r="J407" s="42"/>
      <c r="K407" s="42"/>
      <c r="L407" s="46"/>
      <c r="M407" s="231"/>
      <c r="N407" s="232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201</v>
      </c>
      <c r="AU407" s="19" t="s">
        <v>82</v>
      </c>
    </row>
    <row r="408" spans="1:51" s="13" customFormat="1" ht="12">
      <c r="A408" s="13"/>
      <c r="B408" s="235"/>
      <c r="C408" s="236"/>
      <c r="D408" s="228" t="s">
        <v>203</v>
      </c>
      <c r="E408" s="237" t="s">
        <v>19</v>
      </c>
      <c r="F408" s="238" t="s">
        <v>1068</v>
      </c>
      <c r="G408" s="236"/>
      <c r="H408" s="237" t="s">
        <v>19</v>
      </c>
      <c r="I408" s="239"/>
      <c r="J408" s="236"/>
      <c r="K408" s="236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203</v>
      </c>
      <c r="AU408" s="244" t="s">
        <v>82</v>
      </c>
      <c r="AV408" s="13" t="s">
        <v>80</v>
      </c>
      <c r="AW408" s="13" t="s">
        <v>34</v>
      </c>
      <c r="AX408" s="13" t="s">
        <v>72</v>
      </c>
      <c r="AY408" s="244" t="s">
        <v>190</v>
      </c>
    </row>
    <row r="409" spans="1:51" s="13" customFormat="1" ht="12">
      <c r="A409" s="13"/>
      <c r="B409" s="235"/>
      <c r="C409" s="236"/>
      <c r="D409" s="228" t="s">
        <v>203</v>
      </c>
      <c r="E409" s="237" t="s">
        <v>19</v>
      </c>
      <c r="F409" s="238" t="s">
        <v>773</v>
      </c>
      <c r="G409" s="236"/>
      <c r="H409" s="237" t="s">
        <v>19</v>
      </c>
      <c r="I409" s="239"/>
      <c r="J409" s="236"/>
      <c r="K409" s="236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203</v>
      </c>
      <c r="AU409" s="244" t="s">
        <v>82</v>
      </c>
      <c r="AV409" s="13" t="s">
        <v>80</v>
      </c>
      <c r="AW409" s="13" t="s">
        <v>34</v>
      </c>
      <c r="AX409" s="13" t="s">
        <v>72</v>
      </c>
      <c r="AY409" s="244" t="s">
        <v>190</v>
      </c>
    </row>
    <row r="410" spans="1:51" s="13" customFormat="1" ht="12">
      <c r="A410" s="13"/>
      <c r="B410" s="235"/>
      <c r="C410" s="236"/>
      <c r="D410" s="228" t="s">
        <v>203</v>
      </c>
      <c r="E410" s="237" t="s">
        <v>19</v>
      </c>
      <c r="F410" s="238" t="s">
        <v>774</v>
      </c>
      <c r="G410" s="236"/>
      <c r="H410" s="237" t="s">
        <v>19</v>
      </c>
      <c r="I410" s="239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203</v>
      </c>
      <c r="AU410" s="244" t="s">
        <v>82</v>
      </c>
      <c r="AV410" s="13" t="s">
        <v>80</v>
      </c>
      <c r="AW410" s="13" t="s">
        <v>34</v>
      </c>
      <c r="AX410" s="13" t="s">
        <v>72</v>
      </c>
      <c r="AY410" s="244" t="s">
        <v>190</v>
      </c>
    </row>
    <row r="411" spans="1:51" s="14" customFormat="1" ht="12">
      <c r="A411" s="14"/>
      <c r="B411" s="245"/>
      <c r="C411" s="246"/>
      <c r="D411" s="228" t="s">
        <v>203</v>
      </c>
      <c r="E411" s="247" t="s">
        <v>19</v>
      </c>
      <c r="F411" s="248" t="s">
        <v>7</v>
      </c>
      <c r="G411" s="246"/>
      <c r="H411" s="249">
        <v>21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203</v>
      </c>
      <c r="AU411" s="255" t="s">
        <v>82</v>
      </c>
      <c r="AV411" s="14" t="s">
        <v>82</v>
      </c>
      <c r="AW411" s="14" t="s">
        <v>34</v>
      </c>
      <c r="AX411" s="14" t="s">
        <v>72</v>
      </c>
      <c r="AY411" s="255" t="s">
        <v>190</v>
      </c>
    </row>
    <row r="412" spans="1:51" s="15" customFormat="1" ht="12">
      <c r="A412" s="15"/>
      <c r="B412" s="256"/>
      <c r="C412" s="257"/>
      <c r="D412" s="228" t="s">
        <v>203</v>
      </c>
      <c r="E412" s="258" t="s">
        <v>19</v>
      </c>
      <c r="F412" s="259" t="s">
        <v>207</v>
      </c>
      <c r="G412" s="257"/>
      <c r="H412" s="260">
        <v>21</v>
      </c>
      <c r="I412" s="261"/>
      <c r="J412" s="257"/>
      <c r="K412" s="257"/>
      <c r="L412" s="262"/>
      <c r="M412" s="263"/>
      <c r="N412" s="264"/>
      <c r="O412" s="264"/>
      <c r="P412" s="264"/>
      <c r="Q412" s="264"/>
      <c r="R412" s="264"/>
      <c r="S412" s="264"/>
      <c r="T412" s="26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6" t="s">
        <v>203</v>
      </c>
      <c r="AU412" s="266" t="s">
        <v>82</v>
      </c>
      <c r="AV412" s="15" t="s">
        <v>208</v>
      </c>
      <c r="AW412" s="15" t="s">
        <v>34</v>
      </c>
      <c r="AX412" s="15" t="s">
        <v>80</v>
      </c>
      <c r="AY412" s="266" t="s">
        <v>190</v>
      </c>
    </row>
    <row r="413" spans="1:65" s="2" customFormat="1" ht="24.15" customHeight="1">
      <c r="A413" s="40"/>
      <c r="B413" s="41"/>
      <c r="C413" s="215" t="s">
        <v>601</v>
      </c>
      <c r="D413" s="215" t="s">
        <v>192</v>
      </c>
      <c r="E413" s="216" t="s">
        <v>777</v>
      </c>
      <c r="F413" s="217" t="s">
        <v>778</v>
      </c>
      <c r="G413" s="218" t="s">
        <v>710</v>
      </c>
      <c r="H413" s="219">
        <v>21</v>
      </c>
      <c r="I413" s="220"/>
      <c r="J413" s="221">
        <f>ROUND(I413*H413,2)</f>
        <v>0</v>
      </c>
      <c r="K413" s="217" t="s">
        <v>196</v>
      </c>
      <c r="L413" s="46"/>
      <c r="M413" s="222" t="s">
        <v>19</v>
      </c>
      <c r="N413" s="223" t="s">
        <v>43</v>
      </c>
      <c r="O413" s="86"/>
      <c r="P413" s="224">
        <f>O413*H413</f>
        <v>0</v>
      </c>
      <c r="Q413" s="224">
        <v>0.08978</v>
      </c>
      <c r="R413" s="224">
        <f>Q413*H413</f>
        <v>1.88538</v>
      </c>
      <c r="S413" s="224">
        <v>0</v>
      </c>
      <c r="T413" s="225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6" t="s">
        <v>208</v>
      </c>
      <c r="AT413" s="226" t="s">
        <v>192</v>
      </c>
      <c r="AU413" s="226" t="s">
        <v>82</v>
      </c>
      <c r="AY413" s="19" t="s">
        <v>190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9" t="s">
        <v>80</v>
      </c>
      <c r="BK413" s="227">
        <f>ROUND(I413*H413,2)</f>
        <v>0</v>
      </c>
      <c r="BL413" s="19" t="s">
        <v>208</v>
      </c>
      <c r="BM413" s="226" t="s">
        <v>1069</v>
      </c>
    </row>
    <row r="414" spans="1:47" s="2" customFormat="1" ht="12">
      <c r="A414" s="40"/>
      <c r="B414" s="41"/>
      <c r="C414" s="42"/>
      <c r="D414" s="228" t="s">
        <v>199</v>
      </c>
      <c r="E414" s="42"/>
      <c r="F414" s="229" t="s">
        <v>780</v>
      </c>
      <c r="G414" s="42"/>
      <c r="H414" s="42"/>
      <c r="I414" s="230"/>
      <c r="J414" s="42"/>
      <c r="K414" s="42"/>
      <c r="L414" s="46"/>
      <c r="M414" s="231"/>
      <c r="N414" s="232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199</v>
      </c>
      <c r="AU414" s="19" t="s">
        <v>82</v>
      </c>
    </row>
    <row r="415" spans="1:47" s="2" customFormat="1" ht="12">
      <c r="A415" s="40"/>
      <c r="B415" s="41"/>
      <c r="C415" s="42"/>
      <c r="D415" s="233" t="s">
        <v>201</v>
      </c>
      <c r="E415" s="42"/>
      <c r="F415" s="234" t="s">
        <v>781</v>
      </c>
      <c r="G415" s="42"/>
      <c r="H415" s="42"/>
      <c r="I415" s="230"/>
      <c r="J415" s="42"/>
      <c r="K415" s="42"/>
      <c r="L415" s="46"/>
      <c r="M415" s="231"/>
      <c r="N415" s="232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201</v>
      </c>
      <c r="AU415" s="19" t="s">
        <v>82</v>
      </c>
    </row>
    <row r="416" spans="1:51" s="13" customFormat="1" ht="12">
      <c r="A416" s="13"/>
      <c r="B416" s="235"/>
      <c r="C416" s="236"/>
      <c r="D416" s="228" t="s">
        <v>203</v>
      </c>
      <c r="E416" s="237" t="s">
        <v>19</v>
      </c>
      <c r="F416" s="238" t="s">
        <v>1068</v>
      </c>
      <c r="G416" s="236"/>
      <c r="H416" s="237" t="s">
        <v>19</v>
      </c>
      <c r="I416" s="239"/>
      <c r="J416" s="236"/>
      <c r="K416" s="236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203</v>
      </c>
      <c r="AU416" s="244" t="s">
        <v>82</v>
      </c>
      <c r="AV416" s="13" t="s">
        <v>80</v>
      </c>
      <c r="AW416" s="13" t="s">
        <v>34</v>
      </c>
      <c r="AX416" s="13" t="s">
        <v>72</v>
      </c>
      <c r="AY416" s="244" t="s">
        <v>190</v>
      </c>
    </row>
    <row r="417" spans="1:51" s="13" customFormat="1" ht="12">
      <c r="A417" s="13"/>
      <c r="B417" s="235"/>
      <c r="C417" s="236"/>
      <c r="D417" s="228" t="s">
        <v>203</v>
      </c>
      <c r="E417" s="237" t="s">
        <v>19</v>
      </c>
      <c r="F417" s="238" t="s">
        <v>773</v>
      </c>
      <c r="G417" s="236"/>
      <c r="H417" s="237" t="s">
        <v>19</v>
      </c>
      <c r="I417" s="239"/>
      <c r="J417" s="236"/>
      <c r="K417" s="236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203</v>
      </c>
      <c r="AU417" s="244" t="s">
        <v>82</v>
      </c>
      <c r="AV417" s="13" t="s">
        <v>80</v>
      </c>
      <c r="AW417" s="13" t="s">
        <v>34</v>
      </c>
      <c r="AX417" s="13" t="s">
        <v>72</v>
      </c>
      <c r="AY417" s="244" t="s">
        <v>190</v>
      </c>
    </row>
    <row r="418" spans="1:51" s="13" customFormat="1" ht="12">
      <c r="A418" s="13"/>
      <c r="B418" s="235"/>
      <c r="C418" s="236"/>
      <c r="D418" s="228" t="s">
        <v>203</v>
      </c>
      <c r="E418" s="237" t="s">
        <v>19</v>
      </c>
      <c r="F418" s="238" t="s">
        <v>782</v>
      </c>
      <c r="G418" s="236"/>
      <c r="H418" s="237" t="s">
        <v>19</v>
      </c>
      <c r="I418" s="239"/>
      <c r="J418" s="236"/>
      <c r="K418" s="236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203</v>
      </c>
      <c r="AU418" s="244" t="s">
        <v>82</v>
      </c>
      <c r="AV418" s="13" t="s">
        <v>80</v>
      </c>
      <c r="AW418" s="13" t="s">
        <v>34</v>
      </c>
      <c r="AX418" s="13" t="s">
        <v>72</v>
      </c>
      <c r="AY418" s="244" t="s">
        <v>190</v>
      </c>
    </row>
    <row r="419" spans="1:51" s="14" customFormat="1" ht="12">
      <c r="A419" s="14"/>
      <c r="B419" s="245"/>
      <c r="C419" s="246"/>
      <c r="D419" s="228" t="s">
        <v>203</v>
      </c>
      <c r="E419" s="247" t="s">
        <v>19</v>
      </c>
      <c r="F419" s="248" t="s">
        <v>7</v>
      </c>
      <c r="G419" s="246"/>
      <c r="H419" s="249">
        <v>21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203</v>
      </c>
      <c r="AU419" s="255" t="s">
        <v>82</v>
      </c>
      <c r="AV419" s="14" t="s">
        <v>82</v>
      </c>
      <c r="AW419" s="14" t="s">
        <v>34</v>
      </c>
      <c r="AX419" s="14" t="s">
        <v>72</v>
      </c>
      <c r="AY419" s="255" t="s">
        <v>190</v>
      </c>
    </row>
    <row r="420" spans="1:51" s="15" customFormat="1" ht="12">
      <c r="A420" s="15"/>
      <c r="B420" s="256"/>
      <c r="C420" s="257"/>
      <c r="D420" s="228" t="s">
        <v>203</v>
      </c>
      <c r="E420" s="258" t="s">
        <v>19</v>
      </c>
      <c r="F420" s="259" t="s">
        <v>207</v>
      </c>
      <c r="G420" s="257"/>
      <c r="H420" s="260">
        <v>21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6" t="s">
        <v>203</v>
      </c>
      <c r="AU420" s="266" t="s">
        <v>82</v>
      </c>
      <c r="AV420" s="15" t="s">
        <v>208</v>
      </c>
      <c r="AW420" s="15" t="s">
        <v>34</v>
      </c>
      <c r="AX420" s="15" t="s">
        <v>80</v>
      </c>
      <c r="AY420" s="266" t="s">
        <v>190</v>
      </c>
    </row>
    <row r="421" spans="1:65" s="2" customFormat="1" ht="16.5" customHeight="1">
      <c r="A421" s="40"/>
      <c r="B421" s="41"/>
      <c r="C421" s="268" t="s">
        <v>612</v>
      </c>
      <c r="D421" s="268" t="s">
        <v>411</v>
      </c>
      <c r="E421" s="269" t="s">
        <v>784</v>
      </c>
      <c r="F421" s="270" t="s">
        <v>785</v>
      </c>
      <c r="G421" s="271" t="s">
        <v>195</v>
      </c>
      <c r="H421" s="272">
        <v>4.284</v>
      </c>
      <c r="I421" s="273"/>
      <c r="J421" s="274">
        <f>ROUND(I421*H421,2)</f>
        <v>0</v>
      </c>
      <c r="K421" s="270" t="s">
        <v>196</v>
      </c>
      <c r="L421" s="275"/>
      <c r="M421" s="276" t="s">
        <v>19</v>
      </c>
      <c r="N421" s="277" t="s">
        <v>43</v>
      </c>
      <c r="O421" s="86"/>
      <c r="P421" s="224">
        <f>O421*H421</f>
        <v>0</v>
      </c>
      <c r="Q421" s="224">
        <v>0.222</v>
      </c>
      <c r="R421" s="224">
        <f>Q421*H421</f>
        <v>0.951048</v>
      </c>
      <c r="S421" s="224">
        <v>0</v>
      </c>
      <c r="T421" s="225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6" t="s">
        <v>274</v>
      </c>
      <c r="AT421" s="226" t="s">
        <v>411</v>
      </c>
      <c r="AU421" s="226" t="s">
        <v>82</v>
      </c>
      <c r="AY421" s="19" t="s">
        <v>190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9" t="s">
        <v>80</v>
      </c>
      <c r="BK421" s="227">
        <f>ROUND(I421*H421,2)</f>
        <v>0</v>
      </c>
      <c r="BL421" s="19" t="s">
        <v>208</v>
      </c>
      <c r="BM421" s="226" t="s">
        <v>1070</v>
      </c>
    </row>
    <row r="422" spans="1:47" s="2" customFormat="1" ht="12">
      <c r="A422" s="40"/>
      <c r="B422" s="41"/>
      <c r="C422" s="42"/>
      <c r="D422" s="228" t="s">
        <v>199</v>
      </c>
      <c r="E422" s="42"/>
      <c r="F422" s="229" t="s">
        <v>785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199</v>
      </c>
      <c r="AU422" s="19" t="s">
        <v>82</v>
      </c>
    </row>
    <row r="423" spans="1:51" s="13" customFormat="1" ht="12">
      <c r="A423" s="13"/>
      <c r="B423" s="235"/>
      <c r="C423" s="236"/>
      <c r="D423" s="228" t="s">
        <v>203</v>
      </c>
      <c r="E423" s="237" t="s">
        <v>19</v>
      </c>
      <c r="F423" s="238" t="s">
        <v>787</v>
      </c>
      <c r="G423" s="236"/>
      <c r="H423" s="237" t="s">
        <v>19</v>
      </c>
      <c r="I423" s="239"/>
      <c r="J423" s="236"/>
      <c r="K423" s="236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203</v>
      </c>
      <c r="AU423" s="244" t="s">
        <v>82</v>
      </c>
      <c r="AV423" s="13" t="s">
        <v>80</v>
      </c>
      <c r="AW423" s="13" t="s">
        <v>34</v>
      </c>
      <c r="AX423" s="13" t="s">
        <v>72</v>
      </c>
      <c r="AY423" s="244" t="s">
        <v>190</v>
      </c>
    </row>
    <row r="424" spans="1:51" s="13" customFormat="1" ht="12">
      <c r="A424" s="13"/>
      <c r="B424" s="235"/>
      <c r="C424" s="236"/>
      <c r="D424" s="228" t="s">
        <v>203</v>
      </c>
      <c r="E424" s="237" t="s">
        <v>19</v>
      </c>
      <c r="F424" s="238" t="s">
        <v>788</v>
      </c>
      <c r="G424" s="236"/>
      <c r="H424" s="237" t="s">
        <v>19</v>
      </c>
      <c r="I424" s="239"/>
      <c r="J424" s="236"/>
      <c r="K424" s="236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203</v>
      </c>
      <c r="AU424" s="244" t="s">
        <v>82</v>
      </c>
      <c r="AV424" s="13" t="s">
        <v>80</v>
      </c>
      <c r="AW424" s="13" t="s">
        <v>34</v>
      </c>
      <c r="AX424" s="13" t="s">
        <v>72</v>
      </c>
      <c r="AY424" s="244" t="s">
        <v>190</v>
      </c>
    </row>
    <row r="425" spans="1:51" s="14" customFormat="1" ht="12">
      <c r="A425" s="14"/>
      <c r="B425" s="245"/>
      <c r="C425" s="246"/>
      <c r="D425" s="228" t="s">
        <v>203</v>
      </c>
      <c r="E425" s="247" t="s">
        <v>19</v>
      </c>
      <c r="F425" s="248" t="s">
        <v>1071</v>
      </c>
      <c r="G425" s="246"/>
      <c r="H425" s="249">
        <v>4.284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5" t="s">
        <v>203</v>
      </c>
      <c r="AU425" s="255" t="s">
        <v>82</v>
      </c>
      <c r="AV425" s="14" t="s">
        <v>82</v>
      </c>
      <c r="AW425" s="14" t="s">
        <v>34</v>
      </c>
      <c r="AX425" s="14" t="s">
        <v>72</v>
      </c>
      <c r="AY425" s="255" t="s">
        <v>190</v>
      </c>
    </row>
    <row r="426" spans="1:51" s="15" customFormat="1" ht="12">
      <c r="A426" s="15"/>
      <c r="B426" s="256"/>
      <c r="C426" s="257"/>
      <c r="D426" s="228" t="s">
        <v>203</v>
      </c>
      <c r="E426" s="258" t="s">
        <v>19</v>
      </c>
      <c r="F426" s="259" t="s">
        <v>207</v>
      </c>
      <c r="G426" s="257"/>
      <c r="H426" s="260">
        <v>4.284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6" t="s">
        <v>203</v>
      </c>
      <c r="AU426" s="266" t="s">
        <v>82</v>
      </c>
      <c r="AV426" s="15" t="s">
        <v>208</v>
      </c>
      <c r="AW426" s="15" t="s">
        <v>34</v>
      </c>
      <c r="AX426" s="15" t="s">
        <v>80</v>
      </c>
      <c r="AY426" s="266" t="s">
        <v>190</v>
      </c>
    </row>
    <row r="427" spans="1:65" s="2" customFormat="1" ht="24.15" customHeight="1">
      <c r="A427" s="40"/>
      <c r="B427" s="41"/>
      <c r="C427" s="215" t="s">
        <v>621</v>
      </c>
      <c r="D427" s="215" t="s">
        <v>192</v>
      </c>
      <c r="E427" s="216" t="s">
        <v>805</v>
      </c>
      <c r="F427" s="217" t="s">
        <v>806</v>
      </c>
      <c r="G427" s="218" t="s">
        <v>222</v>
      </c>
      <c r="H427" s="219">
        <v>0.368</v>
      </c>
      <c r="I427" s="220"/>
      <c r="J427" s="221">
        <f>ROUND(I427*H427,2)</f>
        <v>0</v>
      </c>
      <c r="K427" s="217" t="s">
        <v>196</v>
      </c>
      <c r="L427" s="46"/>
      <c r="M427" s="222" t="s">
        <v>19</v>
      </c>
      <c r="N427" s="223" t="s">
        <v>43</v>
      </c>
      <c r="O427" s="86"/>
      <c r="P427" s="224">
        <f>O427*H427</f>
        <v>0</v>
      </c>
      <c r="Q427" s="224">
        <v>2.25634</v>
      </c>
      <c r="R427" s="224">
        <f>Q427*H427</f>
        <v>0.8303331199999999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208</v>
      </c>
      <c r="AT427" s="226" t="s">
        <v>192</v>
      </c>
      <c r="AU427" s="226" t="s">
        <v>82</v>
      </c>
      <c r="AY427" s="19" t="s">
        <v>190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9" t="s">
        <v>80</v>
      </c>
      <c r="BK427" s="227">
        <f>ROUND(I427*H427,2)</f>
        <v>0</v>
      </c>
      <c r="BL427" s="19" t="s">
        <v>208</v>
      </c>
      <c r="BM427" s="226" t="s">
        <v>1072</v>
      </c>
    </row>
    <row r="428" spans="1:47" s="2" customFormat="1" ht="12">
      <c r="A428" s="40"/>
      <c r="B428" s="41"/>
      <c r="C428" s="42"/>
      <c r="D428" s="228" t="s">
        <v>199</v>
      </c>
      <c r="E428" s="42"/>
      <c r="F428" s="229" t="s">
        <v>806</v>
      </c>
      <c r="G428" s="42"/>
      <c r="H428" s="42"/>
      <c r="I428" s="230"/>
      <c r="J428" s="42"/>
      <c r="K428" s="42"/>
      <c r="L428" s="46"/>
      <c r="M428" s="231"/>
      <c r="N428" s="232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199</v>
      </c>
      <c r="AU428" s="19" t="s">
        <v>82</v>
      </c>
    </row>
    <row r="429" spans="1:47" s="2" customFormat="1" ht="12">
      <c r="A429" s="40"/>
      <c r="B429" s="41"/>
      <c r="C429" s="42"/>
      <c r="D429" s="233" t="s">
        <v>201</v>
      </c>
      <c r="E429" s="42"/>
      <c r="F429" s="234" t="s">
        <v>808</v>
      </c>
      <c r="G429" s="42"/>
      <c r="H429" s="42"/>
      <c r="I429" s="230"/>
      <c r="J429" s="42"/>
      <c r="K429" s="42"/>
      <c r="L429" s="46"/>
      <c r="M429" s="231"/>
      <c r="N429" s="232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201</v>
      </c>
      <c r="AU429" s="19" t="s">
        <v>82</v>
      </c>
    </row>
    <row r="430" spans="1:51" s="13" customFormat="1" ht="12">
      <c r="A430" s="13"/>
      <c r="B430" s="235"/>
      <c r="C430" s="236"/>
      <c r="D430" s="228" t="s">
        <v>203</v>
      </c>
      <c r="E430" s="237" t="s">
        <v>19</v>
      </c>
      <c r="F430" s="238" t="s">
        <v>1068</v>
      </c>
      <c r="G430" s="236"/>
      <c r="H430" s="237" t="s">
        <v>19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203</v>
      </c>
      <c r="AU430" s="244" t="s">
        <v>82</v>
      </c>
      <c r="AV430" s="13" t="s">
        <v>80</v>
      </c>
      <c r="AW430" s="13" t="s">
        <v>34</v>
      </c>
      <c r="AX430" s="13" t="s">
        <v>72</v>
      </c>
      <c r="AY430" s="244" t="s">
        <v>190</v>
      </c>
    </row>
    <row r="431" spans="1:51" s="13" customFormat="1" ht="12">
      <c r="A431" s="13"/>
      <c r="B431" s="235"/>
      <c r="C431" s="236"/>
      <c r="D431" s="228" t="s">
        <v>203</v>
      </c>
      <c r="E431" s="237" t="s">
        <v>19</v>
      </c>
      <c r="F431" s="238" t="s">
        <v>809</v>
      </c>
      <c r="G431" s="236"/>
      <c r="H431" s="237" t="s">
        <v>19</v>
      </c>
      <c r="I431" s="239"/>
      <c r="J431" s="236"/>
      <c r="K431" s="236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203</v>
      </c>
      <c r="AU431" s="244" t="s">
        <v>82</v>
      </c>
      <c r="AV431" s="13" t="s">
        <v>80</v>
      </c>
      <c r="AW431" s="13" t="s">
        <v>34</v>
      </c>
      <c r="AX431" s="13" t="s">
        <v>72</v>
      </c>
      <c r="AY431" s="244" t="s">
        <v>190</v>
      </c>
    </row>
    <row r="432" spans="1:51" s="14" customFormat="1" ht="12">
      <c r="A432" s="14"/>
      <c r="B432" s="245"/>
      <c r="C432" s="246"/>
      <c r="D432" s="228" t="s">
        <v>203</v>
      </c>
      <c r="E432" s="247" t="s">
        <v>19</v>
      </c>
      <c r="F432" s="248" t="s">
        <v>1073</v>
      </c>
      <c r="G432" s="246"/>
      <c r="H432" s="249">
        <v>0.368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203</v>
      </c>
      <c r="AU432" s="255" t="s">
        <v>82</v>
      </c>
      <c r="AV432" s="14" t="s">
        <v>82</v>
      </c>
      <c r="AW432" s="14" t="s">
        <v>34</v>
      </c>
      <c r="AX432" s="14" t="s">
        <v>72</v>
      </c>
      <c r="AY432" s="255" t="s">
        <v>190</v>
      </c>
    </row>
    <row r="433" spans="1:51" s="15" customFormat="1" ht="12">
      <c r="A433" s="15"/>
      <c r="B433" s="256"/>
      <c r="C433" s="257"/>
      <c r="D433" s="228" t="s">
        <v>203</v>
      </c>
      <c r="E433" s="258" t="s">
        <v>19</v>
      </c>
      <c r="F433" s="259" t="s">
        <v>207</v>
      </c>
      <c r="G433" s="257"/>
      <c r="H433" s="260">
        <v>0.368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203</v>
      </c>
      <c r="AU433" s="266" t="s">
        <v>82</v>
      </c>
      <c r="AV433" s="15" t="s">
        <v>208</v>
      </c>
      <c r="AW433" s="15" t="s">
        <v>34</v>
      </c>
      <c r="AX433" s="15" t="s">
        <v>80</v>
      </c>
      <c r="AY433" s="266" t="s">
        <v>190</v>
      </c>
    </row>
    <row r="434" spans="1:65" s="2" customFormat="1" ht="33" customHeight="1">
      <c r="A434" s="40"/>
      <c r="B434" s="41"/>
      <c r="C434" s="215" t="s">
        <v>629</v>
      </c>
      <c r="D434" s="215" t="s">
        <v>192</v>
      </c>
      <c r="E434" s="216" t="s">
        <v>823</v>
      </c>
      <c r="F434" s="217" t="s">
        <v>824</v>
      </c>
      <c r="G434" s="218" t="s">
        <v>710</v>
      </c>
      <c r="H434" s="219">
        <v>21</v>
      </c>
      <c r="I434" s="220"/>
      <c r="J434" s="221">
        <f>ROUND(I434*H434,2)</f>
        <v>0</v>
      </c>
      <c r="K434" s="217" t="s">
        <v>196</v>
      </c>
      <c r="L434" s="46"/>
      <c r="M434" s="222" t="s">
        <v>19</v>
      </c>
      <c r="N434" s="223" t="s">
        <v>43</v>
      </c>
      <c r="O434" s="86"/>
      <c r="P434" s="224">
        <f>O434*H434</f>
        <v>0</v>
      </c>
      <c r="Q434" s="224">
        <v>0.00061</v>
      </c>
      <c r="R434" s="224">
        <f>Q434*H434</f>
        <v>0.01281</v>
      </c>
      <c r="S434" s="224">
        <v>0</v>
      </c>
      <c r="T434" s="22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208</v>
      </c>
      <c r="AT434" s="226" t="s">
        <v>192</v>
      </c>
      <c r="AU434" s="226" t="s">
        <v>82</v>
      </c>
      <c r="AY434" s="19" t="s">
        <v>190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80</v>
      </c>
      <c r="BK434" s="227">
        <f>ROUND(I434*H434,2)</f>
        <v>0</v>
      </c>
      <c r="BL434" s="19" t="s">
        <v>208</v>
      </c>
      <c r="BM434" s="226" t="s">
        <v>1074</v>
      </c>
    </row>
    <row r="435" spans="1:47" s="2" customFormat="1" ht="12">
      <c r="A435" s="40"/>
      <c r="B435" s="41"/>
      <c r="C435" s="42"/>
      <c r="D435" s="228" t="s">
        <v>199</v>
      </c>
      <c r="E435" s="42"/>
      <c r="F435" s="229" t="s">
        <v>826</v>
      </c>
      <c r="G435" s="42"/>
      <c r="H435" s="42"/>
      <c r="I435" s="230"/>
      <c r="J435" s="42"/>
      <c r="K435" s="42"/>
      <c r="L435" s="46"/>
      <c r="M435" s="231"/>
      <c r="N435" s="232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199</v>
      </c>
      <c r="AU435" s="19" t="s">
        <v>82</v>
      </c>
    </row>
    <row r="436" spans="1:47" s="2" customFormat="1" ht="12">
      <c r="A436" s="40"/>
      <c r="B436" s="41"/>
      <c r="C436" s="42"/>
      <c r="D436" s="233" t="s">
        <v>201</v>
      </c>
      <c r="E436" s="42"/>
      <c r="F436" s="234" t="s">
        <v>827</v>
      </c>
      <c r="G436" s="42"/>
      <c r="H436" s="42"/>
      <c r="I436" s="230"/>
      <c r="J436" s="42"/>
      <c r="K436" s="42"/>
      <c r="L436" s="46"/>
      <c r="M436" s="231"/>
      <c r="N436" s="232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201</v>
      </c>
      <c r="AU436" s="19" t="s">
        <v>82</v>
      </c>
    </row>
    <row r="437" spans="1:51" s="13" customFormat="1" ht="12">
      <c r="A437" s="13"/>
      <c r="B437" s="235"/>
      <c r="C437" s="236"/>
      <c r="D437" s="228" t="s">
        <v>203</v>
      </c>
      <c r="E437" s="237" t="s">
        <v>19</v>
      </c>
      <c r="F437" s="238" t="s">
        <v>1068</v>
      </c>
      <c r="G437" s="236"/>
      <c r="H437" s="237" t="s">
        <v>19</v>
      </c>
      <c r="I437" s="239"/>
      <c r="J437" s="236"/>
      <c r="K437" s="236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203</v>
      </c>
      <c r="AU437" s="244" t="s">
        <v>82</v>
      </c>
      <c r="AV437" s="13" t="s">
        <v>80</v>
      </c>
      <c r="AW437" s="13" t="s">
        <v>34</v>
      </c>
      <c r="AX437" s="13" t="s">
        <v>72</v>
      </c>
      <c r="AY437" s="244" t="s">
        <v>190</v>
      </c>
    </row>
    <row r="438" spans="1:51" s="14" customFormat="1" ht="12">
      <c r="A438" s="14"/>
      <c r="B438" s="245"/>
      <c r="C438" s="246"/>
      <c r="D438" s="228" t="s">
        <v>203</v>
      </c>
      <c r="E438" s="247" t="s">
        <v>19</v>
      </c>
      <c r="F438" s="248" t="s">
        <v>7</v>
      </c>
      <c r="G438" s="246"/>
      <c r="H438" s="249">
        <v>21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203</v>
      </c>
      <c r="AU438" s="255" t="s">
        <v>82</v>
      </c>
      <c r="AV438" s="14" t="s">
        <v>82</v>
      </c>
      <c r="AW438" s="14" t="s">
        <v>34</v>
      </c>
      <c r="AX438" s="14" t="s">
        <v>72</v>
      </c>
      <c r="AY438" s="255" t="s">
        <v>190</v>
      </c>
    </row>
    <row r="439" spans="1:51" s="15" customFormat="1" ht="12">
      <c r="A439" s="15"/>
      <c r="B439" s="256"/>
      <c r="C439" s="257"/>
      <c r="D439" s="228" t="s">
        <v>203</v>
      </c>
      <c r="E439" s="258" t="s">
        <v>19</v>
      </c>
      <c r="F439" s="259" t="s">
        <v>207</v>
      </c>
      <c r="G439" s="257"/>
      <c r="H439" s="260">
        <v>21</v>
      </c>
      <c r="I439" s="261"/>
      <c r="J439" s="257"/>
      <c r="K439" s="257"/>
      <c r="L439" s="262"/>
      <c r="M439" s="263"/>
      <c r="N439" s="264"/>
      <c r="O439" s="264"/>
      <c r="P439" s="264"/>
      <c r="Q439" s="264"/>
      <c r="R439" s="264"/>
      <c r="S439" s="264"/>
      <c r="T439" s="26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6" t="s">
        <v>203</v>
      </c>
      <c r="AU439" s="266" t="s">
        <v>82</v>
      </c>
      <c r="AV439" s="15" t="s">
        <v>208</v>
      </c>
      <c r="AW439" s="15" t="s">
        <v>34</v>
      </c>
      <c r="AX439" s="15" t="s">
        <v>80</v>
      </c>
      <c r="AY439" s="266" t="s">
        <v>190</v>
      </c>
    </row>
    <row r="440" spans="1:65" s="2" customFormat="1" ht="24.15" customHeight="1">
      <c r="A440" s="40"/>
      <c r="B440" s="41"/>
      <c r="C440" s="215" t="s">
        <v>638</v>
      </c>
      <c r="D440" s="215" t="s">
        <v>192</v>
      </c>
      <c r="E440" s="216" t="s">
        <v>1075</v>
      </c>
      <c r="F440" s="217" t="s">
        <v>1076</v>
      </c>
      <c r="G440" s="218" t="s">
        <v>710</v>
      </c>
      <c r="H440" s="219">
        <v>12</v>
      </c>
      <c r="I440" s="220"/>
      <c r="J440" s="221">
        <f>ROUND(I440*H440,2)</f>
        <v>0</v>
      </c>
      <c r="K440" s="217" t="s">
        <v>196</v>
      </c>
      <c r="L440" s="46"/>
      <c r="M440" s="222" t="s">
        <v>19</v>
      </c>
      <c r="N440" s="223" t="s">
        <v>43</v>
      </c>
      <c r="O440" s="86"/>
      <c r="P440" s="224">
        <f>O440*H440</f>
        <v>0</v>
      </c>
      <c r="Q440" s="224">
        <v>0.43819</v>
      </c>
      <c r="R440" s="224">
        <f>Q440*H440</f>
        <v>5.25828</v>
      </c>
      <c r="S440" s="224">
        <v>0</v>
      </c>
      <c r="T440" s="225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6" t="s">
        <v>208</v>
      </c>
      <c r="AT440" s="226" t="s">
        <v>192</v>
      </c>
      <c r="AU440" s="226" t="s">
        <v>82</v>
      </c>
      <c r="AY440" s="19" t="s">
        <v>190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9" t="s">
        <v>80</v>
      </c>
      <c r="BK440" s="227">
        <f>ROUND(I440*H440,2)</f>
        <v>0</v>
      </c>
      <c r="BL440" s="19" t="s">
        <v>208</v>
      </c>
      <c r="BM440" s="226" t="s">
        <v>1077</v>
      </c>
    </row>
    <row r="441" spans="1:47" s="2" customFormat="1" ht="12">
      <c r="A441" s="40"/>
      <c r="B441" s="41"/>
      <c r="C441" s="42"/>
      <c r="D441" s="228" t="s">
        <v>199</v>
      </c>
      <c r="E441" s="42"/>
      <c r="F441" s="229" t="s">
        <v>1078</v>
      </c>
      <c r="G441" s="42"/>
      <c r="H441" s="42"/>
      <c r="I441" s="230"/>
      <c r="J441" s="42"/>
      <c r="K441" s="42"/>
      <c r="L441" s="46"/>
      <c r="M441" s="231"/>
      <c r="N441" s="232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199</v>
      </c>
      <c r="AU441" s="19" t="s">
        <v>82</v>
      </c>
    </row>
    <row r="442" spans="1:47" s="2" customFormat="1" ht="12">
      <c r="A442" s="40"/>
      <c r="B442" s="41"/>
      <c r="C442" s="42"/>
      <c r="D442" s="233" t="s">
        <v>201</v>
      </c>
      <c r="E442" s="42"/>
      <c r="F442" s="234" t="s">
        <v>1079</v>
      </c>
      <c r="G442" s="42"/>
      <c r="H442" s="42"/>
      <c r="I442" s="230"/>
      <c r="J442" s="42"/>
      <c r="K442" s="42"/>
      <c r="L442" s="46"/>
      <c r="M442" s="231"/>
      <c r="N442" s="232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201</v>
      </c>
      <c r="AU442" s="19" t="s">
        <v>82</v>
      </c>
    </row>
    <row r="443" spans="1:51" s="13" customFormat="1" ht="12">
      <c r="A443" s="13"/>
      <c r="B443" s="235"/>
      <c r="C443" s="236"/>
      <c r="D443" s="228" t="s">
        <v>203</v>
      </c>
      <c r="E443" s="237" t="s">
        <v>19</v>
      </c>
      <c r="F443" s="238" t="s">
        <v>1011</v>
      </c>
      <c r="G443" s="236"/>
      <c r="H443" s="237" t="s">
        <v>19</v>
      </c>
      <c r="I443" s="239"/>
      <c r="J443" s="236"/>
      <c r="K443" s="236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203</v>
      </c>
      <c r="AU443" s="244" t="s">
        <v>82</v>
      </c>
      <c r="AV443" s="13" t="s">
        <v>80</v>
      </c>
      <c r="AW443" s="13" t="s">
        <v>34</v>
      </c>
      <c r="AX443" s="13" t="s">
        <v>72</v>
      </c>
      <c r="AY443" s="244" t="s">
        <v>190</v>
      </c>
    </row>
    <row r="444" spans="1:51" s="13" customFormat="1" ht="12">
      <c r="A444" s="13"/>
      <c r="B444" s="235"/>
      <c r="C444" s="236"/>
      <c r="D444" s="228" t="s">
        <v>203</v>
      </c>
      <c r="E444" s="237" t="s">
        <v>19</v>
      </c>
      <c r="F444" s="238" t="s">
        <v>1080</v>
      </c>
      <c r="G444" s="236"/>
      <c r="H444" s="237" t="s">
        <v>19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203</v>
      </c>
      <c r="AU444" s="244" t="s">
        <v>82</v>
      </c>
      <c r="AV444" s="13" t="s">
        <v>80</v>
      </c>
      <c r="AW444" s="13" t="s">
        <v>34</v>
      </c>
      <c r="AX444" s="13" t="s">
        <v>72</v>
      </c>
      <c r="AY444" s="244" t="s">
        <v>190</v>
      </c>
    </row>
    <row r="445" spans="1:51" s="14" customFormat="1" ht="12">
      <c r="A445" s="14"/>
      <c r="B445" s="245"/>
      <c r="C445" s="246"/>
      <c r="D445" s="228" t="s">
        <v>203</v>
      </c>
      <c r="E445" s="247" t="s">
        <v>19</v>
      </c>
      <c r="F445" s="248" t="s">
        <v>304</v>
      </c>
      <c r="G445" s="246"/>
      <c r="H445" s="249">
        <v>12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203</v>
      </c>
      <c r="AU445" s="255" t="s">
        <v>82</v>
      </c>
      <c r="AV445" s="14" t="s">
        <v>82</v>
      </c>
      <c r="AW445" s="14" t="s">
        <v>34</v>
      </c>
      <c r="AX445" s="14" t="s">
        <v>72</v>
      </c>
      <c r="AY445" s="255" t="s">
        <v>190</v>
      </c>
    </row>
    <row r="446" spans="1:51" s="15" customFormat="1" ht="12">
      <c r="A446" s="15"/>
      <c r="B446" s="256"/>
      <c r="C446" s="257"/>
      <c r="D446" s="228" t="s">
        <v>203</v>
      </c>
      <c r="E446" s="258" t="s">
        <v>19</v>
      </c>
      <c r="F446" s="259" t="s">
        <v>207</v>
      </c>
      <c r="G446" s="257"/>
      <c r="H446" s="260">
        <v>12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6" t="s">
        <v>203</v>
      </c>
      <c r="AU446" s="266" t="s">
        <v>82</v>
      </c>
      <c r="AV446" s="15" t="s">
        <v>208</v>
      </c>
      <c r="AW446" s="15" t="s">
        <v>34</v>
      </c>
      <c r="AX446" s="15" t="s">
        <v>80</v>
      </c>
      <c r="AY446" s="266" t="s">
        <v>190</v>
      </c>
    </row>
    <row r="447" spans="1:65" s="2" customFormat="1" ht="16.5" customHeight="1">
      <c r="A447" s="40"/>
      <c r="B447" s="41"/>
      <c r="C447" s="268" t="s">
        <v>644</v>
      </c>
      <c r="D447" s="268" t="s">
        <v>411</v>
      </c>
      <c r="E447" s="269" t="s">
        <v>1081</v>
      </c>
      <c r="F447" s="270" t="s">
        <v>1082</v>
      </c>
      <c r="G447" s="271" t="s">
        <v>211</v>
      </c>
      <c r="H447" s="272">
        <v>6</v>
      </c>
      <c r="I447" s="273"/>
      <c r="J447" s="274">
        <f>ROUND(I447*H447,2)</f>
        <v>0</v>
      </c>
      <c r="K447" s="270" t="s">
        <v>19</v>
      </c>
      <c r="L447" s="275"/>
      <c r="M447" s="276" t="s">
        <v>19</v>
      </c>
      <c r="N447" s="277" t="s">
        <v>43</v>
      </c>
      <c r="O447" s="86"/>
      <c r="P447" s="224">
        <f>O447*H447</f>
        <v>0</v>
      </c>
      <c r="Q447" s="224">
        <v>0.047</v>
      </c>
      <c r="R447" s="224">
        <f>Q447*H447</f>
        <v>0.28200000000000003</v>
      </c>
      <c r="S447" s="224">
        <v>0</v>
      </c>
      <c r="T447" s="225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274</v>
      </c>
      <c r="AT447" s="226" t="s">
        <v>411</v>
      </c>
      <c r="AU447" s="226" t="s">
        <v>82</v>
      </c>
      <c r="AY447" s="19" t="s">
        <v>190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80</v>
      </c>
      <c r="BK447" s="227">
        <f>ROUND(I447*H447,2)</f>
        <v>0</v>
      </c>
      <c r="BL447" s="19" t="s">
        <v>208</v>
      </c>
      <c r="BM447" s="226" t="s">
        <v>1083</v>
      </c>
    </row>
    <row r="448" spans="1:47" s="2" customFormat="1" ht="12">
      <c r="A448" s="40"/>
      <c r="B448" s="41"/>
      <c r="C448" s="42"/>
      <c r="D448" s="228" t="s">
        <v>199</v>
      </c>
      <c r="E448" s="42"/>
      <c r="F448" s="229" t="s">
        <v>1082</v>
      </c>
      <c r="G448" s="42"/>
      <c r="H448" s="42"/>
      <c r="I448" s="230"/>
      <c r="J448" s="42"/>
      <c r="K448" s="42"/>
      <c r="L448" s="46"/>
      <c r="M448" s="231"/>
      <c r="N448" s="232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199</v>
      </c>
      <c r="AU448" s="19" t="s">
        <v>82</v>
      </c>
    </row>
    <row r="449" spans="1:51" s="13" customFormat="1" ht="12">
      <c r="A449" s="13"/>
      <c r="B449" s="235"/>
      <c r="C449" s="236"/>
      <c r="D449" s="228" t="s">
        <v>203</v>
      </c>
      <c r="E449" s="237" t="s">
        <v>19</v>
      </c>
      <c r="F449" s="238" t="s">
        <v>1084</v>
      </c>
      <c r="G449" s="236"/>
      <c r="H449" s="237" t="s">
        <v>19</v>
      </c>
      <c r="I449" s="239"/>
      <c r="J449" s="236"/>
      <c r="K449" s="236"/>
      <c r="L449" s="240"/>
      <c r="M449" s="241"/>
      <c r="N449" s="242"/>
      <c r="O449" s="242"/>
      <c r="P449" s="242"/>
      <c r="Q449" s="242"/>
      <c r="R449" s="242"/>
      <c r="S449" s="242"/>
      <c r="T449" s="24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4" t="s">
        <v>203</v>
      </c>
      <c r="AU449" s="244" t="s">
        <v>82</v>
      </c>
      <c r="AV449" s="13" t="s">
        <v>80</v>
      </c>
      <c r="AW449" s="13" t="s">
        <v>34</v>
      </c>
      <c r="AX449" s="13" t="s">
        <v>72</v>
      </c>
      <c r="AY449" s="244" t="s">
        <v>190</v>
      </c>
    </row>
    <row r="450" spans="1:51" s="14" customFormat="1" ht="12">
      <c r="A450" s="14"/>
      <c r="B450" s="245"/>
      <c r="C450" s="246"/>
      <c r="D450" s="228" t="s">
        <v>203</v>
      </c>
      <c r="E450" s="247" t="s">
        <v>19</v>
      </c>
      <c r="F450" s="248" t="s">
        <v>254</v>
      </c>
      <c r="G450" s="246"/>
      <c r="H450" s="249">
        <v>6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5" t="s">
        <v>203</v>
      </c>
      <c r="AU450" s="255" t="s">
        <v>82</v>
      </c>
      <c r="AV450" s="14" t="s">
        <v>82</v>
      </c>
      <c r="AW450" s="14" t="s">
        <v>34</v>
      </c>
      <c r="AX450" s="14" t="s">
        <v>72</v>
      </c>
      <c r="AY450" s="255" t="s">
        <v>190</v>
      </c>
    </row>
    <row r="451" spans="1:51" s="15" customFormat="1" ht="12">
      <c r="A451" s="15"/>
      <c r="B451" s="256"/>
      <c r="C451" s="257"/>
      <c r="D451" s="228" t="s">
        <v>203</v>
      </c>
      <c r="E451" s="258" t="s">
        <v>19</v>
      </c>
      <c r="F451" s="259" t="s">
        <v>207</v>
      </c>
      <c r="G451" s="257"/>
      <c r="H451" s="260">
        <v>6</v>
      </c>
      <c r="I451" s="261"/>
      <c r="J451" s="257"/>
      <c r="K451" s="257"/>
      <c r="L451" s="262"/>
      <c r="M451" s="263"/>
      <c r="N451" s="264"/>
      <c r="O451" s="264"/>
      <c r="P451" s="264"/>
      <c r="Q451" s="264"/>
      <c r="R451" s="264"/>
      <c r="S451" s="264"/>
      <c r="T451" s="26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6" t="s">
        <v>203</v>
      </c>
      <c r="AU451" s="266" t="s">
        <v>82</v>
      </c>
      <c r="AV451" s="15" t="s">
        <v>208</v>
      </c>
      <c r="AW451" s="15" t="s">
        <v>34</v>
      </c>
      <c r="AX451" s="15" t="s">
        <v>80</v>
      </c>
      <c r="AY451" s="266" t="s">
        <v>190</v>
      </c>
    </row>
    <row r="452" spans="1:65" s="2" customFormat="1" ht="16.5" customHeight="1">
      <c r="A452" s="40"/>
      <c r="B452" s="41"/>
      <c r="C452" s="268" t="s">
        <v>650</v>
      </c>
      <c r="D452" s="268" t="s">
        <v>411</v>
      </c>
      <c r="E452" s="269" t="s">
        <v>1085</v>
      </c>
      <c r="F452" s="270" t="s">
        <v>1086</v>
      </c>
      <c r="G452" s="271" t="s">
        <v>211</v>
      </c>
      <c r="H452" s="272">
        <v>6</v>
      </c>
      <c r="I452" s="273"/>
      <c r="J452" s="274">
        <f>ROUND(I452*H452,2)</f>
        <v>0</v>
      </c>
      <c r="K452" s="270" t="s">
        <v>19</v>
      </c>
      <c r="L452" s="275"/>
      <c r="M452" s="276" t="s">
        <v>19</v>
      </c>
      <c r="N452" s="277" t="s">
        <v>43</v>
      </c>
      <c r="O452" s="86"/>
      <c r="P452" s="224">
        <f>O452*H452</f>
        <v>0</v>
      </c>
      <c r="Q452" s="224">
        <v>0.03</v>
      </c>
      <c r="R452" s="224">
        <f>Q452*H452</f>
        <v>0.18</v>
      </c>
      <c r="S452" s="224">
        <v>0</v>
      </c>
      <c r="T452" s="225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6" t="s">
        <v>274</v>
      </c>
      <c r="AT452" s="226" t="s">
        <v>411</v>
      </c>
      <c r="AU452" s="226" t="s">
        <v>82</v>
      </c>
      <c r="AY452" s="19" t="s">
        <v>190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9" t="s">
        <v>80</v>
      </c>
      <c r="BK452" s="227">
        <f>ROUND(I452*H452,2)</f>
        <v>0</v>
      </c>
      <c r="BL452" s="19" t="s">
        <v>208</v>
      </c>
      <c r="BM452" s="226" t="s">
        <v>1087</v>
      </c>
    </row>
    <row r="453" spans="1:47" s="2" customFormat="1" ht="12">
      <c r="A453" s="40"/>
      <c r="B453" s="41"/>
      <c r="C453" s="42"/>
      <c r="D453" s="228" t="s">
        <v>199</v>
      </c>
      <c r="E453" s="42"/>
      <c r="F453" s="229" t="s">
        <v>1088</v>
      </c>
      <c r="G453" s="42"/>
      <c r="H453" s="42"/>
      <c r="I453" s="230"/>
      <c r="J453" s="42"/>
      <c r="K453" s="42"/>
      <c r="L453" s="46"/>
      <c r="M453" s="231"/>
      <c r="N453" s="232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199</v>
      </c>
      <c r="AU453" s="19" t="s">
        <v>82</v>
      </c>
    </row>
    <row r="454" spans="1:51" s="13" customFormat="1" ht="12">
      <c r="A454" s="13"/>
      <c r="B454" s="235"/>
      <c r="C454" s="236"/>
      <c r="D454" s="228" t="s">
        <v>203</v>
      </c>
      <c r="E454" s="237" t="s">
        <v>19</v>
      </c>
      <c r="F454" s="238" t="s">
        <v>1084</v>
      </c>
      <c r="G454" s="236"/>
      <c r="H454" s="237" t="s">
        <v>19</v>
      </c>
      <c r="I454" s="239"/>
      <c r="J454" s="236"/>
      <c r="K454" s="236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203</v>
      </c>
      <c r="AU454" s="244" t="s">
        <v>82</v>
      </c>
      <c r="AV454" s="13" t="s">
        <v>80</v>
      </c>
      <c r="AW454" s="13" t="s">
        <v>34</v>
      </c>
      <c r="AX454" s="13" t="s">
        <v>72</v>
      </c>
      <c r="AY454" s="244" t="s">
        <v>190</v>
      </c>
    </row>
    <row r="455" spans="1:51" s="14" customFormat="1" ht="12">
      <c r="A455" s="14"/>
      <c r="B455" s="245"/>
      <c r="C455" s="246"/>
      <c r="D455" s="228" t="s">
        <v>203</v>
      </c>
      <c r="E455" s="247" t="s">
        <v>19</v>
      </c>
      <c r="F455" s="248" t="s">
        <v>254</v>
      </c>
      <c r="G455" s="246"/>
      <c r="H455" s="249">
        <v>6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203</v>
      </c>
      <c r="AU455" s="255" t="s">
        <v>82</v>
      </c>
      <c r="AV455" s="14" t="s">
        <v>82</v>
      </c>
      <c r="AW455" s="14" t="s">
        <v>34</v>
      </c>
      <c r="AX455" s="14" t="s">
        <v>72</v>
      </c>
      <c r="AY455" s="255" t="s">
        <v>190</v>
      </c>
    </row>
    <row r="456" spans="1:51" s="15" customFormat="1" ht="12">
      <c r="A456" s="15"/>
      <c r="B456" s="256"/>
      <c r="C456" s="257"/>
      <c r="D456" s="228" t="s">
        <v>203</v>
      </c>
      <c r="E456" s="258" t="s">
        <v>19</v>
      </c>
      <c r="F456" s="259" t="s">
        <v>207</v>
      </c>
      <c r="G456" s="257"/>
      <c r="H456" s="260">
        <v>6</v>
      </c>
      <c r="I456" s="261"/>
      <c r="J456" s="257"/>
      <c r="K456" s="257"/>
      <c r="L456" s="262"/>
      <c r="M456" s="263"/>
      <c r="N456" s="264"/>
      <c r="O456" s="264"/>
      <c r="P456" s="264"/>
      <c r="Q456" s="264"/>
      <c r="R456" s="264"/>
      <c r="S456" s="264"/>
      <c r="T456" s="26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6" t="s">
        <v>203</v>
      </c>
      <c r="AU456" s="266" t="s">
        <v>82</v>
      </c>
      <c r="AV456" s="15" t="s">
        <v>208</v>
      </c>
      <c r="AW456" s="15" t="s">
        <v>34</v>
      </c>
      <c r="AX456" s="15" t="s">
        <v>80</v>
      </c>
      <c r="AY456" s="266" t="s">
        <v>190</v>
      </c>
    </row>
    <row r="457" spans="1:63" s="12" customFormat="1" ht="22.8" customHeight="1">
      <c r="A457" s="12"/>
      <c r="B457" s="199"/>
      <c r="C457" s="200"/>
      <c r="D457" s="201" t="s">
        <v>71</v>
      </c>
      <c r="E457" s="213" t="s">
        <v>877</v>
      </c>
      <c r="F457" s="213" t="s">
        <v>878</v>
      </c>
      <c r="G457" s="200"/>
      <c r="H457" s="200"/>
      <c r="I457" s="203"/>
      <c r="J457" s="214">
        <f>BK457</f>
        <v>0</v>
      </c>
      <c r="K457" s="200"/>
      <c r="L457" s="205"/>
      <c r="M457" s="206"/>
      <c r="N457" s="207"/>
      <c r="O457" s="207"/>
      <c r="P457" s="208">
        <f>SUM(P458:P505)</f>
        <v>0</v>
      </c>
      <c r="Q457" s="207"/>
      <c r="R457" s="208">
        <f>SUM(R458:R505)</f>
        <v>0</v>
      </c>
      <c r="S457" s="207"/>
      <c r="T457" s="209">
        <f>SUM(T458:T505)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0" t="s">
        <v>80</v>
      </c>
      <c r="AT457" s="211" t="s">
        <v>71</v>
      </c>
      <c r="AU457" s="211" t="s">
        <v>80</v>
      </c>
      <c r="AY457" s="210" t="s">
        <v>190</v>
      </c>
      <c r="BK457" s="212">
        <f>SUM(BK458:BK505)</f>
        <v>0</v>
      </c>
    </row>
    <row r="458" spans="1:65" s="2" customFormat="1" ht="21.75" customHeight="1">
      <c r="A458" s="40"/>
      <c r="B458" s="41"/>
      <c r="C458" s="215" t="s">
        <v>660</v>
      </c>
      <c r="D458" s="215" t="s">
        <v>192</v>
      </c>
      <c r="E458" s="216" t="s">
        <v>1089</v>
      </c>
      <c r="F458" s="217" t="s">
        <v>1090</v>
      </c>
      <c r="G458" s="218" t="s">
        <v>380</v>
      </c>
      <c r="H458" s="219">
        <v>820.312</v>
      </c>
      <c r="I458" s="220"/>
      <c r="J458" s="221">
        <f>ROUND(I458*H458,2)</f>
        <v>0</v>
      </c>
      <c r="K458" s="217" t="s">
        <v>196</v>
      </c>
      <c r="L458" s="46"/>
      <c r="M458" s="222" t="s">
        <v>19</v>
      </c>
      <c r="N458" s="223" t="s">
        <v>43</v>
      </c>
      <c r="O458" s="86"/>
      <c r="P458" s="224">
        <f>O458*H458</f>
        <v>0</v>
      </c>
      <c r="Q458" s="224">
        <v>0</v>
      </c>
      <c r="R458" s="224">
        <f>Q458*H458</f>
        <v>0</v>
      </c>
      <c r="S458" s="224">
        <v>0</v>
      </c>
      <c r="T458" s="22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6" t="s">
        <v>208</v>
      </c>
      <c r="AT458" s="226" t="s">
        <v>192</v>
      </c>
      <c r="AU458" s="226" t="s">
        <v>82</v>
      </c>
      <c r="AY458" s="19" t="s">
        <v>190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19" t="s">
        <v>80</v>
      </c>
      <c r="BK458" s="227">
        <f>ROUND(I458*H458,2)</f>
        <v>0</v>
      </c>
      <c r="BL458" s="19" t="s">
        <v>208</v>
      </c>
      <c r="BM458" s="226" t="s">
        <v>1091</v>
      </c>
    </row>
    <row r="459" spans="1:47" s="2" customFormat="1" ht="12">
      <c r="A459" s="40"/>
      <c r="B459" s="41"/>
      <c r="C459" s="42"/>
      <c r="D459" s="228" t="s">
        <v>199</v>
      </c>
      <c r="E459" s="42"/>
      <c r="F459" s="229" t="s">
        <v>1092</v>
      </c>
      <c r="G459" s="42"/>
      <c r="H459" s="42"/>
      <c r="I459" s="230"/>
      <c r="J459" s="42"/>
      <c r="K459" s="42"/>
      <c r="L459" s="46"/>
      <c r="M459" s="231"/>
      <c r="N459" s="232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199</v>
      </c>
      <c r="AU459" s="19" t="s">
        <v>82</v>
      </c>
    </row>
    <row r="460" spans="1:47" s="2" customFormat="1" ht="12">
      <c r="A460" s="40"/>
      <c r="B460" s="41"/>
      <c r="C460" s="42"/>
      <c r="D460" s="233" t="s">
        <v>201</v>
      </c>
      <c r="E460" s="42"/>
      <c r="F460" s="234" t="s">
        <v>1093</v>
      </c>
      <c r="G460" s="42"/>
      <c r="H460" s="42"/>
      <c r="I460" s="230"/>
      <c r="J460" s="42"/>
      <c r="K460" s="42"/>
      <c r="L460" s="46"/>
      <c r="M460" s="231"/>
      <c r="N460" s="232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201</v>
      </c>
      <c r="AU460" s="19" t="s">
        <v>82</v>
      </c>
    </row>
    <row r="461" spans="1:51" s="13" customFormat="1" ht="12">
      <c r="A461" s="13"/>
      <c r="B461" s="235"/>
      <c r="C461" s="236"/>
      <c r="D461" s="228" t="s">
        <v>203</v>
      </c>
      <c r="E461" s="237" t="s">
        <v>19</v>
      </c>
      <c r="F461" s="238" t="s">
        <v>1094</v>
      </c>
      <c r="G461" s="236"/>
      <c r="H461" s="237" t="s">
        <v>19</v>
      </c>
      <c r="I461" s="239"/>
      <c r="J461" s="236"/>
      <c r="K461" s="236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203</v>
      </c>
      <c r="AU461" s="244" t="s">
        <v>82</v>
      </c>
      <c r="AV461" s="13" t="s">
        <v>80</v>
      </c>
      <c r="AW461" s="13" t="s">
        <v>34</v>
      </c>
      <c r="AX461" s="13" t="s">
        <v>72</v>
      </c>
      <c r="AY461" s="244" t="s">
        <v>190</v>
      </c>
    </row>
    <row r="462" spans="1:51" s="13" customFormat="1" ht="12">
      <c r="A462" s="13"/>
      <c r="B462" s="235"/>
      <c r="C462" s="236"/>
      <c r="D462" s="228" t="s">
        <v>203</v>
      </c>
      <c r="E462" s="237" t="s">
        <v>19</v>
      </c>
      <c r="F462" s="238" t="s">
        <v>1095</v>
      </c>
      <c r="G462" s="236"/>
      <c r="H462" s="237" t="s">
        <v>19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203</v>
      </c>
      <c r="AU462" s="244" t="s">
        <v>82</v>
      </c>
      <c r="AV462" s="13" t="s">
        <v>80</v>
      </c>
      <c r="AW462" s="13" t="s">
        <v>34</v>
      </c>
      <c r="AX462" s="13" t="s">
        <v>72</v>
      </c>
      <c r="AY462" s="244" t="s">
        <v>190</v>
      </c>
    </row>
    <row r="463" spans="1:51" s="14" customFormat="1" ht="12">
      <c r="A463" s="14"/>
      <c r="B463" s="245"/>
      <c r="C463" s="246"/>
      <c r="D463" s="228" t="s">
        <v>203</v>
      </c>
      <c r="E463" s="247" t="s">
        <v>19</v>
      </c>
      <c r="F463" s="248" t="s">
        <v>1096</v>
      </c>
      <c r="G463" s="246"/>
      <c r="H463" s="249">
        <v>166.912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203</v>
      </c>
      <c r="AU463" s="255" t="s">
        <v>82</v>
      </c>
      <c r="AV463" s="14" t="s">
        <v>82</v>
      </c>
      <c r="AW463" s="14" t="s">
        <v>34</v>
      </c>
      <c r="AX463" s="14" t="s">
        <v>72</v>
      </c>
      <c r="AY463" s="255" t="s">
        <v>190</v>
      </c>
    </row>
    <row r="464" spans="1:51" s="14" customFormat="1" ht="12">
      <c r="A464" s="14"/>
      <c r="B464" s="245"/>
      <c r="C464" s="246"/>
      <c r="D464" s="228" t="s">
        <v>203</v>
      </c>
      <c r="E464" s="247" t="s">
        <v>19</v>
      </c>
      <c r="F464" s="248" t="s">
        <v>1097</v>
      </c>
      <c r="G464" s="246"/>
      <c r="H464" s="249">
        <v>653.4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203</v>
      </c>
      <c r="AU464" s="255" t="s">
        <v>82</v>
      </c>
      <c r="AV464" s="14" t="s">
        <v>82</v>
      </c>
      <c r="AW464" s="14" t="s">
        <v>34</v>
      </c>
      <c r="AX464" s="14" t="s">
        <v>72</v>
      </c>
      <c r="AY464" s="255" t="s">
        <v>190</v>
      </c>
    </row>
    <row r="465" spans="1:51" s="15" customFormat="1" ht="12">
      <c r="A465" s="15"/>
      <c r="B465" s="256"/>
      <c r="C465" s="257"/>
      <c r="D465" s="228" t="s">
        <v>203</v>
      </c>
      <c r="E465" s="258" t="s">
        <v>19</v>
      </c>
      <c r="F465" s="259" t="s">
        <v>207</v>
      </c>
      <c r="G465" s="257"/>
      <c r="H465" s="260">
        <v>820.312</v>
      </c>
      <c r="I465" s="261"/>
      <c r="J465" s="257"/>
      <c r="K465" s="257"/>
      <c r="L465" s="262"/>
      <c r="M465" s="263"/>
      <c r="N465" s="264"/>
      <c r="O465" s="264"/>
      <c r="P465" s="264"/>
      <c r="Q465" s="264"/>
      <c r="R465" s="264"/>
      <c r="S465" s="264"/>
      <c r="T465" s="26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6" t="s">
        <v>203</v>
      </c>
      <c r="AU465" s="266" t="s">
        <v>82</v>
      </c>
      <c r="AV465" s="15" t="s">
        <v>208</v>
      </c>
      <c r="AW465" s="15" t="s">
        <v>34</v>
      </c>
      <c r="AX465" s="15" t="s">
        <v>80</v>
      </c>
      <c r="AY465" s="266" t="s">
        <v>190</v>
      </c>
    </row>
    <row r="466" spans="1:65" s="2" customFormat="1" ht="24.15" customHeight="1">
      <c r="A466" s="40"/>
      <c r="B466" s="41"/>
      <c r="C466" s="215" t="s">
        <v>667</v>
      </c>
      <c r="D466" s="215" t="s">
        <v>192</v>
      </c>
      <c r="E466" s="216" t="s">
        <v>1098</v>
      </c>
      <c r="F466" s="217" t="s">
        <v>1099</v>
      </c>
      <c r="G466" s="218" t="s">
        <v>380</v>
      </c>
      <c r="H466" s="219">
        <v>11484.368</v>
      </c>
      <c r="I466" s="220"/>
      <c r="J466" s="221">
        <f>ROUND(I466*H466,2)</f>
        <v>0</v>
      </c>
      <c r="K466" s="217" t="s">
        <v>196</v>
      </c>
      <c r="L466" s="46"/>
      <c r="M466" s="222" t="s">
        <v>19</v>
      </c>
      <c r="N466" s="223" t="s">
        <v>43</v>
      </c>
      <c r="O466" s="86"/>
      <c r="P466" s="224">
        <f>O466*H466</f>
        <v>0</v>
      </c>
      <c r="Q466" s="224">
        <v>0</v>
      </c>
      <c r="R466" s="224">
        <f>Q466*H466</f>
        <v>0</v>
      </c>
      <c r="S466" s="224">
        <v>0</v>
      </c>
      <c r="T466" s="22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6" t="s">
        <v>208</v>
      </c>
      <c r="AT466" s="226" t="s">
        <v>192</v>
      </c>
      <c r="AU466" s="226" t="s">
        <v>82</v>
      </c>
      <c r="AY466" s="19" t="s">
        <v>190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9" t="s">
        <v>80</v>
      </c>
      <c r="BK466" s="227">
        <f>ROUND(I466*H466,2)</f>
        <v>0</v>
      </c>
      <c r="BL466" s="19" t="s">
        <v>208</v>
      </c>
      <c r="BM466" s="226" t="s">
        <v>1100</v>
      </c>
    </row>
    <row r="467" spans="1:47" s="2" customFormat="1" ht="12">
      <c r="A467" s="40"/>
      <c r="B467" s="41"/>
      <c r="C467" s="42"/>
      <c r="D467" s="228" t="s">
        <v>199</v>
      </c>
      <c r="E467" s="42"/>
      <c r="F467" s="229" t="s">
        <v>1101</v>
      </c>
      <c r="G467" s="42"/>
      <c r="H467" s="42"/>
      <c r="I467" s="230"/>
      <c r="J467" s="42"/>
      <c r="K467" s="42"/>
      <c r="L467" s="46"/>
      <c r="M467" s="231"/>
      <c r="N467" s="232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199</v>
      </c>
      <c r="AU467" s="19" t="s">
        <v>82</v>
      </c>
    </row>
    <row r="468" spans="1:47" s="2" customFormat="1" ht="12">
      <c r="A468" s="40"/>
      <c r="B468" s="41"/>
      <c r="C468" s="42"/>
      <c r="D468" s="233" t="s">
        <v>201</v>
      </c>
      <c r="E468" s="42"/>
      <c r="F468" s="234" t="s">
        <v>1102</v>
      </c>
      <c r="G468" s="42"/>
      <c r="H468" s="42"/>
      <c r="I468" s="230"/>
      <c r="J468" s="42"/>
      <c r="K468" s="42"/>
      <c r="L468" s="46"/>
      <c r="M468" s="231"/>
      <c r="N468" s="23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201</v>
      </c>
      <c r="AU468" s="19" t="s">
        <v>82</v>
      </c>
    </row>
    <row r="469" spans="1:51" s="13" customFormat="1" ht="12">
      <c r="A469" s="13"/>
      <c r="B469" s="235"/>
      <c r="C469" s="236"/>
      <c r="D469" s="228" t="s">
        <v>203</v>
      </c>
      <c r="E469" s="237" t="s">
        <v>19</v>
      </c>
      <c r="F469" s="238" t="s">
        <v>1094</v>
      </c>
      <c r="G469" s="236"/>
      <c r="H469" s="237" t="s">
        <v>19</v>
      </c>
      <c r="I469" s="239"/>
      <c r="J469" s="236"/>
      <c r="K469" s="236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203</v>
      </c>
      <c r="AU469" s="244" t="s">
        <v>82</v>
      </c>
      <c r="AV469" s="13" t="s">
        <v>80</v>
      </c>
      <c r="AW469" s="13" t="s">
        <v>34</v>
      </c>
      <c r="AX469" s="13" t="s">
        <v>72</v>
      </c>
      <c r="AY469" s="244" t="s">
        <v>190</v>
      </c>
    </row>
    <row r="470" spans="1:51" s="13" customFormat="1" ht="12">
      <c r="A470" s="13"/>
      <c r="B470" s="235"/>
      <c r="C470" s="236"/>
      <c r="D470" s="228" t="s">
        <v>203</v>
      </c>
      <c r="E470" s="237" t="s">
        <v>19</v>
      </c>
      <c r="F470" s="238" t="s">
        <v>1103</v>
      </c>
      <c r="G470" s="236"/>
      <c r="H470" s="237" t="s">
        <v>19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203</v>
      </c>
      <c r="AU470" s="244" t="s">
        <v>82</v>
      </c>
      <c r="AV470" s="13" t="s">
        <v>80</v>
      </c>
      <c r="AW470" s="13" t="s">
        <v>34</v>
      </c>
      <c r="AX470" s="13" t="s">
        <v>72</v>
      </c>
      <c r="AY470" s="244" t="s">
        <v>190</v>
      </c>
    </row>
    <row r="471" spans="1:51" s="14" customFormat="1" ht="12">
      <c r="A471" s="14"/>
      <c r="B471" s="245"/>
      <c r="C471" s="246"/>
      <c r="D471" s="228" t="s">
        <v>203</v>
      </c>
      <c r="E471" s="247" t="s">
        <v>19</v>
      </c>
      <c r="F471" s="248" t="s">
        <v>1104</v>
      </c>
      <c r="G471" s="246"/>
      <c r="H471" s="249">
        <v>11484.368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203</v>
      </c>
      <c r="AU471" s="255" t="s">
        <v>82</v>
      </c>
      <c r="AV471" s="14" t="s">
        <v>82</v>
      </c>
      <c r="AW471" s="14" t="s">
        <v>34</v>
      </c>
      <c r="AX471" s="14" t="s">
        <v>72</v>
      </c>
      <c r="AY471" s="255" t="s">
        <v>190</v>
      </c>
    </row>
    <row r="472" spans="1:51" s="15" customFormat="1" ht="12">
      <c r="A472" s="15"/>
      <c r="B472" s="256"/>
      <c r="C472" s="257"/>
      <c r="D472" s="228" t="s">
        <v>203</v>
      </c>
      <c r="E472" s="258" t="s">
        <v>19</v>
      </c>
      <c r="F472" s="259" t="s">
        <v>207</v>
      </c>
      <c r="G472" s="257"/>
      <c r="H472" s="260">
        <v>11484.368</v>
      </c>
      <c r="I472" s="261"/>
      <c r="J472" s="257"/>
      <c r="K472" s="257"/>
      <c r="L472" s="262"/>
      <c r="M472" s="263"/>
      <c r="N472" s="264"/>
      <c r="O472" s="264"/>
      <c r="P472" s="264"/>
      <c r="Q472" s="264"/>
      <c r="R472" s="264"/>
      <c r="S472" s="264"/>
      <c r="T472" s="26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6" t="s">
        <v>203</v>
      </c>
      <c r="AU472" s="266" t="s">
        <v>82</v>
      </c>
      <c r="AV472" s="15" t="s">
        <v>208</v>
      </c>
      <c r="AW472" s="15" t="s">
        <v>34</v>
      </c>
      <c r="AX472" s="15" t="s">
        <v>80</v>
      </c>
      <c r="AY472" s="266" t="s">
        <v>190</v>
      </c>
    </row>
    <row r="473" spans="1:65" s="2" customFormat="1" ht="21.75" customHeight="1">
      <c r="A473" s="40"/>
      <c r="B473" s="41"/>
      <c r="C473" s="215" t="s">
        <v>678</v>
      </c>
      <c r="D473" s="215" t="s">
        <v>192</v>
      </c>
      <c r="E473" s="216" t="s">
        <v>1105</v>
      </c>
      <c r="F473" s="217" t="s">
        <v>1106</v>
      </c>
      <c r="G473" s="218" t="s">
        <v>380</v>
      </c>
      <c r="H473" s="219">
        <v>5.535</v>
      </c>
      <c r="I473" s="220"/>
      <c r="J473" s="221">
        <f>ROUND(I473*H473,2)</f>
        <v>0</v>
      </c>
      <c r="K473" s="217" t="s">
        <v>196</v>
      </c>
      <c r="L473" s="46"/>
      <c r="M473" s="222" t="s">
        <v>19</v>
      </c>
      <c r="N473" s="223" t="s">
        <v>43</v>
      </c>
      <c r="O473" s="86"/>
      <c r="P473" s="224">
        <f>O473*H473</f>
        <v>0</v>
      </c>
      <c r="Q473" s="224">
        <v>0</v>
      </c>
      <c r="R473" s="224">
        <f>Q473*H473</f>
        <v>0</v>
      </c>
      <c r="S473" s="224">
        <v>0</v>
      </c>
      <c r="T473" s="225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6" t="s">
        <v>208</v>
      </c>
      <c r="AT473" s="226" t="s">
        <v>192</v>
      </c>
      <c r="AU473" s="226" t="s">
        <v>82</v>
      </c>
      <c r="AY473" s="19" t="s">
        <v>190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9" t="s">
        <v>80</v>
      </c>
      <c r="BK473" s="227">
        <f>ROUND(I473*H473,2)</f>
        <v>0</v>
      </c>
      <c r="BL473" s="19" t="s">
        <v>208</v>
      </c>
      <c r="BM473" s="226" t="s">
        <v>1107</v>
      </c>
    </row>
    <row r="474" spans="1:47" s="2" customFormat="1" ht="12">
      <c r="A474" s="40"/>
      <c r="B474" s="41"/>
      <c r="C474" s="42"/>
      <c r="D474" s="228" t="s">
        <v>199</v>
      </c>
      <c r="E474" s="42"/>
      <c r="F474" s="229" t="s">
        <v>1108</v>
      </c>
      <c r="G474" s="42"/>
      <c r="H474" s="42"/>
      <c r="I474" s="230"/>
      <c r="J474" s="42"/>
      <c r="K474" s="42"/>
      <c r="L474" s="46"/>
      <c r="M474" s="231"/>
      <c r="N474" s="232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199</v>
      </c>
      <c r="AU474" s="19" t="s">
        <v>82</v>
      </c>
    </row>
    <row r="475" spans="1:47" s="2" customFormat="1" ht="12">
      <c r="A475" s="40"/>
      <c r="B475" s="41"/>
      <c r="C475" s="42"/>
      <c r="D475" s="233" t="s">
        <v>201</v>
      </c>
      <c r="E475" s="42"/>
      <c r="F475" s="234" t="s">
        <v>1109</v>
      </c>
      <c r="G475" s="42"/>
      <c r="H475" s="42"/>
      <c r="I475" s="230"/>
      <c r="J475" s="42"/>
      <c r="K475" s="42"/>
      <c r="L475" s="46"/>
      <c r="M475" s="231"/>
      <c r="N475" s="232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201</v>
      </c>
      <c r="AU475" s="19" t="s">
        <v>82</v>
      </c>
    </row>
    <row r="476" spans="1:51" s="13" customFormat="1" ht="12">
      <c r="A476" s="13"/>
      <c r="B476" s="235"/>
      <c r="C476" s="236"/>
      <c r="D476" s="228" t="s">
        <v>203</v>
      </c>
      <c r="E476" s="237" t="s">
        <v>19</v>
      </c>
      <c r="F476" s="238" t="s">
        <v>1110</v>
      </c>
      <c r="G476" s="236"/>
      <c r="H476" s="237" t="s">
        <v>19</v>
      </c>
      <c r="I476" s="239"/>
      <c r="J476" s="236"/>
      <c r="K476" s="236"/>
      <c r="L476" s="240"/>
      <c r="M476" s="241"/>
      <c r="N476" s="242"/>
      <c r="O476" s="242"/>
      <c r="P476" s="242"/>
      <c r="Q476" s="242"/>
      <c r="R476" s="242"/>
      <c r="S476" s="242"/>
      <c r="T476" s="24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4" t="s">
        <v>203</v>
      </c>
      <c r="AU476" s="244" t="s">
        <v>82</v>
      </c>
      <c r="AV476" s="13" t="s">
        <v>80</v>
      </c>
      <c r="AW476" s="13" t="s">
        <v>34</v>
      </c>
      <c r="AX476" s="13" t="s">
        <v>72</v>
      </c>
      <c r="AY476" s="244" t="s">
        <v>190</v>
      </c>
    </row>
    <row r="477" spans="1:51" s="13" customFormat="1" ht="12">
      <c r="A477" s="13"/>
      <c r="B477" s="235"/>
      <c r="C477" s="236"/>
      <c r="D477" s="228" t="s">
        <v>203</v>
      </c>
      <c r="E477" s="237" t="s">
        <v>19</v>
      </c>
      <c r="F477" s="238" t="s">
        <v>1111</v>
      </c>
      <c r="G477" s="236"/>
      <c r="H477" s="237" t="s">
        <v>19</v>
      </c>
      <c r="I477" s="239"/>
      <c r="J477" s="236"/>
      <c r="K477" s="236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203</v>
      </c>
      <c r="AU477" s="244" t="s">
        <v>82</v>
      </c>
      <c r="AV477" s="13" t="s">
        <v>80</v>
      </c>
      <c r="AW477" s="13" t="s">
        <v>34</v>
      </c>
      <c r="AX477" s="13" t="s">
        <v>72</v>
      </c>
      <c r="AY477" s="244" t="s">
        <v>190</v>
      </c>
    </row>
    <row r="478" spans="1:51" s="14" customFormat="1" ht="12">
      <c r="A478" s="14"/>
      <c r="B478" s="245"/>
      <c r="C478" s="246"/>
      <c r="D478" s="228" t="s">
        <v>203</v>
      </c>
      <c r="E478" s="247" t="s">
        <v>19</v>
      </c>
      <c r="F478" s="248" t="s">
        <v>1112</v>
      </c>
      <c r="G478" s="246"/>
      <c r="H478" s="249">
        <v>5.535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203</v>
      </c>
      <c r="AU478" s="255" t="s">
        <v>82</v>
      </c>
      <c r="AV478" s="14" t="s">
        <v>82</v>
      </c>
      <c r="AW478" s="14" t="s">
        <v>34</v>
      </c>
      <c r="AX478" s="14" t="s">
        <v>72</v>
      </c>
      <c r="AY478" s="255" t="s">
        <v>190</v>
      </c>
    </row>
    <row r="479" spans="1:51" s="15" customFormat="1" ht="12">
      <c r="A479" s="15"/>
      <c r="B479" s="256"/>
      <c r="C479" s="257"/>
      <c r="D479" s="228" t="s">
        <v>203</v>
      </c>
      <c r="E479" s="258" t="s">
        <v>19</v>
      </c>
      <c r="F479" s="259" t="s">
        <v>207</v>
      </c>
      <c r="G479" s="257"/>
      <c r="H479" s="260">
        <v>5.535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6" t="s">
        <v>203</v>
      </c>
      <c r="AU479" s="266" t="s">
        <v>82</v>
      </c>
      <c r="AV479" s="15" t="s">
        <v>208</v>
      </c>
      <c r="AW479" s="15" t="s">
        <v>34</v>
      </c>
      <c r="AX479" s="15" t="s">
        <v>80</v>
      </c>
      <c r="AY479" s="266" t="s">
        <v>190</v>
      </c>
    </row>
    <row r="480" spans="1:65" s="2" customFormat="1" ht="24.15" customHeight="1">
      <c r="A480" s="40"/>
      <c r="B480" s="41"/>
      <c r="C480" s="215" t="s">
        <v>684</v>
      </c>
      <c r="D480" s="215" t="s">
        <v>192</v>
      </c>
      <c r="E480" s="216" t="s">
        <v>1113</v>
      </c>
      <c r="F480" s="217" t="s">
        <v>1114</v>
      </c>
      <c r="G480" s="218" t="s">
        <v>380</v>
      </c>
      <c r="H480" s="219">
        <v>77.49</v>
      </c>
      <c r="I480" s="220"/>
      <c r="J480" s="221">
        <f>ROUND(I480*H480,2)</f>
        <v>0</v>
      </c>
      <c r="K480" s="217" t="s">
        <v>196</v>
      </c>
      <c r="L480" s="46"/>
      <c r="M480" s="222" t="s">
        <v>19</v>
      </c>
      <c r="N480" s="223" t="s">
        <v>43</v>
      </c>
      <c r="O480" s="86"/>
      <c r="P480" s="224">
        <f>O480*H480</f>
        <v>0</v>
      </c>
      <c r="Q480" s="224">
        <v>0</v>
      </c>
      <c r="R480" s="224">
        <f>Q480*H480</f>
        <v>0</v>
      </c>
      <c r="S480" s="224">
        <v>0</v>
      </c>
      <c r="T480" s="225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6" t="s">
        <v>208</v>
      </c>
      <c r="AT480" s="226" t="s">
        <v>192</v>
      </c>
      <c r="AU480" s="226" t="s">
        <v>82</v>
      </c>
      <c r="AY480" s="19" t="s">
        <v>190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9" t="s">
        <v>80</v>
      </c>
      <c r="BK480" s="227">
        <f>ROUND(I480*H480,2)</f>
        <v>0</v>
      </c>
      <c r="BL480" s="19" t="s">
        <v>208</v>
      </c>
      <c r="BM480" s="226" t="s">
        <v>1115</v>
      </c>
    </row>
    <row r="481" spans="1:47" s="2" customFormat="1" ht="12">
      <c r="A481" s="40"/>
      <c r="B481" s="41"/>
      <c r="C481" s="42"/>
      <c r="D481" s="228" t="s">
        <v>199</v>
      </c>
      <c r="E481" s="42"/>
      <c r="F481" s="229" t="s">
        <v>1101</v>
      </c>
      <c r="G481" s="42"/>
      <c r="H481" s="42"/>
      <c r="I481" s="230"/>
      <c r="J481" s="42"/>
      <c r="K481" s="42"/>
      <c r="L481" s="46"/>
      <c r="M481" s="231"/>
      <c r="N481" s="232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199</v>
      </c>
      <c r="AU481" s="19" t="s">
        <v>82</v>
      </c>
    </row>
    <row r="482" spans="1:47" s="2" customFormat="1" ht="12">
      <c r="A482" s="40"/>
      <c r="B482" s="41"/>
      <c r="C482" s="42"/>
      <c r="D482" s="233" t="s">
        <v>201</v>
      </c>
      <c r="E482" s="42"/>
      <c r="F482" s="234" t="s">
        <v>1116</v>
      </c>
      <c r="G482" s="42"/>
      <c r="H482" s="42"/>
      <c r="I482" s="230"/>
      <c r="J482" s="42"/>
      <c r="K482" s="42"/>
      <c r="L482" s="46"/>
      <c r="M482" s="231"/>
      <c r="N482" s="232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201</v>
      </c>
      <c r="AU482" s="19" t="s">
        <v>82</v>
      </c>
    </row>
    <row r="483" spans="1:51" s="13" customFormat="1" ht="12">
      <c r="A483" s="13"/>
      <c r="B483" s="235"/>
      <c r="C483" s="236"/>
      <c r="D483" s="228" t="s">
        <v>203</v>
      </c>
      <c r="E483" s="237" t="s">
        <v>19</v>
      </c>
      <c r="F483" s="238" t="s">
        <v>1110</v>
      </c>
      <c r="G483" s="236"/>
      <c r="H483" s="237" t="s">
        <v>19</v>
      </c>
      <c r="I483" s="239"/>
      <c r="J483" s="236"/>
      <c r="K483" s="236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203</v>
      </c>
      <c r="AU483" s="244" t="s">
        <v>82</v>
      </c>
      <c r="AV483" s="13" t="s">
        <v>80</v>
      </c>
      <c r="AW483" s="13" t="s">
        <v>34</v>
      </c>
      <c r="AX483" s="13" t="s">
        <v>72</v>
      </c>
      <c r="AY483" s="244" t="s">
        <v>190</v>
      </c>
    </row>
    <row r="484" spans="1:51" s="13" customFormat="1" ht="12">
      <c r="A484" s="13"/>
      <c r="B484" s="235"/>
      <c r="C484" s="236"/>
      <c r="D484" s="228" t="s">
        <v>203</v>
      </c>
      <c r="E484" s="237" t="s">
        <v>19</v>
      </c>
      <c r="F484" s="238" t="s">
        <v>1103</v>
      </c>
      <c r="G484" s="236"/>
      <c r="H484" s="237" t="s">
        <v>19</v>
      </c>
      <c r="I484" s="239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203</v>
      </c>
      <c r="AU484" s="244" t="s">
        <v>82</v>
      </c>
      <c r="AV484" s="13" t="s">
        <v>80</v>
      </c>
      <c r="AW484" s="13" t="s">
        <v>34</v>
      </c>
      <c r="AX484" s="13" t="s">
        <v>72</v>
      </c>
      <c r="AY484" s="244" t="s">
        <v>190</v>
      </c>
    </row>
    <row r="485" spans="1:51" s="14" customFormat="1" ht="12">
      <c r="A485" s="14"/>
      <c r="B485" s="245"/>
      <c r="C485" s="246"/>
      <c r="D485" s="228" t="s">
        <v>203</v>
      </c>
      <c r="E485" s="247" t="s">
        <v>19</v>
      </c>
      <c r="F485" s="248" t="s">
        <v>1117</v>
      </c>
      <c r="G485" s="246"/>
      <c r="H485" s="249">
        <v>77.49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203</v>
      </c>
      <c r="AU485" s="255" t="s">
        <v>82</v>
      </c>
      <c r="AV485" s="14" t="s">
        <v>82</v>
      </c>
      <c r="AW485" s="14" t="s">
        <v>34</v>
      </c>
      <c r="AX485" s="14" t="s">
        <v>72</v>
      </c>
      <c r="AY485" s="255" t="s">
        <v>190</v>
      </c>
    </row>
    <row r="486" spans="1:51" s="15" customFormat="1" ht="12">
      <c r="A486" s="15"/>
      <c r="B486" s="256"/>
      <c r="C486" s="257"/>
      <c r="D486" s="228" t="s">
        <v>203</v>
      </c>
      <c r="E486" s="258" t="s">
        <v>19</v>
      </c>
      <c r="F486" s="259" t="s">
        <v>207</v>
      </c>
      <c r="G486" s="257"/>
      <c r="H486" s="260">
        <v>77.49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203</v>
      </c>
      <c r="AU486" s="266" t="s">
        <v>82</v>
      </c>
      <c r="AV486" s="15" t="s">
        <v>208</v>
      </c>
      <c r="AW486" s="15" t="s">
        <v>34</v>
      </c>
      <c r="AX486" s="15" t="s">
        <v>80</v>
      </c>
      <c r="AY486" s="266" t="s">
        <v>190</v>
      </c>
    </row>
    <row r="487" spans="1:65" s="2" customFormat="1" ht="37.8" customHeight="1">
      <c r="A487" s="40"/>
      <c r="B487" s="41"/>
      <c r="C487" s="215" t="s">
        <v>690</v>
      </c>
      <c r="D487" s="215" t="s">
        <v>192</v>
      </c>
      <c r="E487" s="216" t="s">
        <v>1118</v>
      </c>
      <c r="F487" s="217" t="s">
        <v>1119</v>
      </c>
      <c r="G487" s="218" t="s">
        <v>380</v>
      </c>
      <c r="H487" s="219">
        <v>5.535</v>
      </c>
      <c r="I487" s="220"/>
      <c r="J487" s="221">
        <f>ROUND(I487*H487,2)</f>
        <v>0</v>
      </c>
      <c r="K487" s="217" t="s">
        <v>196</v>
      </c>
      <c r="L487" s="46"/>
      <c r="M487" s="222" t="s">
        <v>19</v>
      </c>
      <c r="N487" s="223" t="s">
        <v>43</v>
      </c>
      <c r="O487" s="86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6" t="s">
        <v>208</v>
      </c>
      <c r="AT487" s="226" t="s">
        <v>192</v>
      </c>
      <c r="AU487" s="226" t="s">
        <v>82</v>
      </c>
      <c r="AY487" s="19" t="s">
        <v>190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9" t="s">
        <v>80</v>
      </c>
      <c r="BK487" s="227">
        <f>ROUND(I487*H487,2)</f>
        <v>0</v>
      </c>
      <c r="BL487" s="19" t="s">
        <v>208</v>
      </c>
      <c r="BM487" s="226" t="s">
        <v>1120</v>
      </c>
    </row>
    <row r="488" spans="1:47" s="2" customFormat="1" ht="12">
      <c r="A488" s="40"/>
      <c r="B488" s="41"/>
      <c r="C488" s="42"/>
      <c r="D488" s="228" t="s">
        <v>199</v>
      </c>
      <c r="E488" s="42"/>
      <c r="F488" s="229" t="s">
        <v>1121</v>
      </c>
      <c r="G488" s="42"/>
      <c r="H488" s="42"/>
      <c r="I488" s="230"/>
      <c r="J488" s="42"/>
      <c r="K488" s="42"/>
      <c r="L488" s="46"/>
      <c r="M488" s="231"/>
      <c r="N488" s="232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199</v>
      </c>
      <c r="AU488" s="19" t="s">
        <v>82</v>
      </c>
    </row>
    <row r="489" spans="1:47" s="2" customFormat="1" ht="12">
      <c r="A489" s="40"/>
      <c r="B489" s="41"/>
      <c r="C489" s="42"/>
      <c r="D489" s="233" t="s">
        <v>201</v>
      </c>
      <c r="E489" s="42"/>
      <c r="F489" s="234" t="s">
        <v>1122</v>
      </c>
      <c r="G489" s="42"/>
      <c r="H489" s="42"/>
      <c r="I489" s="230"/>
      <c r="J489" s="42"/>
      <c r="K489" s="42"/>
      <c r="L489" s="46"/>
      <c r="M489" s="231"/>
      <c r="N489" s="232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201</v>
      </c>
      <c r="AU489" s="19" t="s">
        <v>82</v>
      </c>
    </row>
    <row r="490" spans="1:51" s="13" customFormat="1" ht="12">
      <c r="A490" s="13"/>
      <c r="B490" s="235"/>
      <c r="C490" s="236"/>
      <c r="D490" s="228" t="s">
        <v>203</v>
      </c>
      <c r="E490" s="237" t="s">
        <v>19</v>
      </c>
      <c r="F490" s="238" t="s">
        <v>1110</v>
      </c>
      <c r="G490" s="236"/>
      <c r="H490" s="237" t="s">
        <v>19</v>
      </c>
      <c r="I490" s="239"/>
      <c r="J490" s="236"/>
      <c r="K490" s="236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203</v>
      </c>
      <c r="AU490" s="244" t="s">
        <v>82</v>
      </c>
      <c r="AV490" s="13" t="s">
        <v>80</v>
      </c>
      <c r="AW490" s="13" t="s">
        <v>34</v>
      </c>
      <c r="AX490" s="13" t="s">
        <v>72</v>
      </c>
      <c r="AY490" s="244" t="s">
        <v>190</v>
      </c>
    </row>
    <row r="491" spans="1:51" s="13" customFormat="1" ht="12">
      <c r="A491" s="13"/>
      <c r="B491" s="235"/>
      <c r="C491" s="236"/>
      <c r="D491" s="228" t="s">
        <v>203</v>
      </c>
      <c r="E491" s="237" t="s">
        <v>19</v>
      </c>
      <c r="F491" s="238" t="s">
        <v>1123</v>
      </c>
      <c r="G491" s="236"/>
      <c r="H491" s="237" t="s">
        <v>19</v>
      </c>
      <c r="I491" s="239"/>
      <c r="J491" s="236"/>
      <c r="K491" s="236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203</v>
      </c>
      <c r="AU491" s="244" t="s">
        <v>82</v>
      </c>
      <c r="AV491" s="13" t="s">
        <v>80</v>
      </c>
      <c r="AW491" s="13" t="s">
        <v>34</v>
      </c>
      <c r="AX491" s="13" t="s">
        <v>72</v>
      </c>
      <c r="AY491" s="244" t="s">
        <v>190</v>
      </c>
    </row>
    <row r="492" spans="1:51" s="14" customFormat="1" ht="12">
      <c r="A492" s="14"/>
      <c r="B492" s="245"/>
      <c r="C492" s="246"/>
      <c r="D492" s="228" t="s">
        <v>203</v>
      </c>
      <c r="E492" s="247" t="s">
        <v>19</v>
      </c>
      <c r="F492" s="248" t="s">
        <v>1112</v>
      </c>
      <c r="G492" s="246"/>
      <c r="H492" s="249">
        <v>5.535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203</v>
      </c>
      <c r="AU492" s="255" t="s">
        <v>82</v>
      </c>
      <c r="AV492" s="14" t="s">
        <v>82</v>
      </c>
      <c r="AW492" s="14" t="s">
        <v>34</v>
      </c>
      <c r="AX492" s="14" t="s">
        <v>72</v>
      </c>
      <c r="AY492" s="255" t="s">
        <v>190</v>
      </c>
    </row>
    <row r="493" spans="1:51" s="15" customFormat="1" ht="12">
      <c r="A493" s="15"/>
      <c r="B493" s="256"/>
      <c r="C493" s="257"/>
      <c r="D493" s="228" t="s">
        <v>203</v>
      </c>
      <c r="E493" s="258" t="s">
        <v>19</v>
      </c>
      <c r="F493" s="259" t="s">
        <v>207</v>
      </c>
      <c r="G493" s="257"/>
      <c r="H493" s="260">
        <v>5.535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6" t="s">
        <v>203</v>
      </c>
      <c r="AU493" s="266" t="s">
        <v>82</v>
      </c>
      <c r="AV493" s="15" t="s">
        <v>208</v>
      </c>
      <c r="AW493" s="15" t="s">
        <v>34</v>
      </c>
      <c r="AX493" s="15" t="s">
        <v>80</v>
      </c>
      <c r="AY493" s="266" t="s">
        <v>190</v>
      </c>
    </row>
    <row r="494" spans="1:65" s="2" customFormat="1" ht="44.25" customHeight="1">
      <c r="A494" s="40"/>
      <c r="B494" s="41"/>
      <c r="C494" s="215" t="s">
        <v>696</v>
      </c>
      <c r="D494" s="215" t="s">
        <v>192</v>
      </c>
      <c r="E494" s="216" t="s">
        <v>1124</v>
      </c>
      <c r="F494" s="217" t="s">
        <v>1125</v>
      </c>
      <c r="G494" s="218" t="s">
        <v>380</v>
      </c>
      <c r="H494" s="219">
        <v>653.4</v>
      </c>
      <c r="I494" s="220"/>
      <c r="J494" s="221">
        <f>ROUND(I494*H494,2)</f>
        <v>0</v>
      </c>
      <c r="K494" s="217" t="s">
        <v>196</v>
      </c>
      <c r="L494" s="46"/>
      <c r="M494" s="222" t="s">
        <v>19</v>
      </c>
      <c r="N494" s="223" t="s">
        <v>43</v>
      </c>
      <c r="O494" s="86"/>
      <c r="P494" s="224">
        <f>O494*H494</f>
        <v>0</v>
      </c>
      <c r="Q494" s="224">
        <v>0</v>
      </c>
      <c r="R494" s="224">
        <f>Q494*H494</f>
        <v>0</v>
      </c>
      <c r="S494" s="224">
        <v>0</v>
      </c>
      <c r="T494" s="225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6" t="s">
        <v>208</v>
      </c>
      <c r="AT494" s="226" t="s">
        <v>192</v>
      </c>
      <c r="AU494" s="226" t="s">
        <v>82</v>
      </c>
      <c r="AY494" s="19" t="s">
        <v>190</v>
      </c>
      <c r="BE494" s="227">
        <f>IF(N494="základní",J494,0)</f>
        <v>0</v>
      </c>
      <c r="BF494" s="227">
        <f>IF(N494="snížená",J494,0)</f>
        <v>0</v>
      </c>
      <c r="BG494" s="227">
        <f>IF(N494="zákl. přenesená",J494,0)</f>
        <v>0</v>
      </c>
      <c r="BH494" s="227">
        <f>IF(N494="sníž. přenesená",J494,0)</f>
        <v>0</v>
      </c>
      <c r="BI494" s="227">
        <f>IF(N494="nulová",J494,0)</f>
        <v>0</v>
      </c>
      <c r="BJ494" s="19" t="s">
        <v>80</v>
      </c>
      <c r="BK494" s="227">
        <f>ROUND(I494*H494,2)</f>
        <v>0</v>
      </c>
      <c r="BL494" s="19" t="s">
        <v>208</v>
      </c>
      <c r="BM494" s="226" t="s">
        <v>1126</v>
      </c>
    </row>
    <row r="495" spans="1:47" s="2" customFormat="1" ht="12">
      <c r="A495" s="40"/>
      <c r="B495" s="41"/>
      <c r="C495" s="42"/>
      <c r="D495" s="228" t="s">
        <v>199</v>
      </c>
      <c r="E495" s="42"/>
      <c r="F495" s="229" t="s">
        <v>382</v>
      </c>
      <c r="G495" s="42"/>
      <c r="H495" s="42"/>
      <c r="I495" s="230"/>
      <c r="J495" s="42"/>
      <c r="K495" s="42"/>
      <c r="L495" s="46"/>
      <c r="M495" s="231"/>
      <c r="N495" s="232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199</v>
      </c>
      <c r="AU495" s="19" t="s">
        <v>82</v>
      </c>
    </row>
    <row r="496" spans="1:47" s="2" customFormat="1" ht="12">
      <c r="A496" s="40"/>
      <c r="B496" s="41"/>
      <c r="C496" s="42"/>
      <c r="D496" s="233" t="s">
        <v>201</v>
      </c>
      <c r="E496" s="42"/>
      <c r="F496" s="234" t="s">
        <v>1127</v>
      </c>
      <c r="G496" s="42"/>
      <c r="H496" s="42"/>
      <c r="I496" s="230"/>
      <c r="J496" s="42"/>
      <c r="K496" s="42"/>
      <c r="L496" s="46"/>
      <c r="M496" s="231"/>
      <c r="N496" s="232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201</v>
      </c>
      <c r="AU496" s="19" t="s">
        <v>82</v>
      </c>
    </row>
    <row r="497" spans="1:51" s="13" customFormat="1" ht="12">
      <c r="A497" s="13"/>
      <c r="B497" s="235"/>
      <c r="C497" s="236"/>
      <c r="D497" s="228" t="s">
        <v>203</v>
      </c>
      <c r="E497" s="237" t="s">
        <v>19</v>
      </c>
      <c r="F497" s="238" t="s">
        <v>1110</v>
      </c>
      <c r="G497" s="236"/>
      <c r="H497" s="237" t="s">
        <v>19</v>
      </c>
      <c r="I497" s="239"/>
      <c r="J497" s="236"/>
      <c r="K497" s="236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203</v>
      </c>
      <c r="AU497" s="244" t="s">
        <v>82</v>
      </c>
      <c r="AV497" s="13" t="s">
        <v>80</v>
      </c>
      <c r="AW497" s="13" t="s">
        <v>34</v>
      </c>
      <c r="AX497" s="13" t="s">
        <v>72</v>
      </c>
      <c r="AY497" s="244" t="s">
        <v>190</v>
      </c>
    </row>
    <row r="498" spans="1:51" s="14" customFormat="1" ht="12">
      <c r="A498" s="14"/>
      <c r="B498" s="245"/>
      <c r="C498" s="246"/>
      <c r="D498" s="228" t="s">
        <v>203</v>
      </c>
      <c r="E498" s="247" t="s">
        <v>19</v>
      </c>
      <c r="F498" s="248" t="s">
        <v>1097</v>
      </c>
      <c r="G498" s="246"/>
      <c r="H498" s="249">
        <v>653.4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203</v>
      </c>
      <c r="AU498" s="255" t="s">
        <v>82</v>
      </c>
      <c r="AV498" s="14" t="s">
        <v>82</v>
      </c>
      <c r="AW498" s="14" t="s">
        <v>34</v>
      </c>
      <c r="AX498" s="14" t="s">
        <v>72</v>
      </c>
      <c r="AY498" s="255" t="s">
        <v>190</v>
      </c>
    </row>
    <row r="499" spans="1:51" s="15" customFormat="1" ht="12">
      <c r="A499" s="15"/>
      <c r="B499" s="256"/>
      <c r="C499" s="257"/>
      <c r="D499" s="228" t="s">
        <v>203</v>
      </c>
      <c r="E499" s="258" t="s">
        <v>19</v>
      </c>
      <c r="F499" s="259" t="s">
        <v>207</v>
      </c>
      <c r="G499" s="257"/>
      <c r="H499" s="260">
        <v>653.4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203</v>
      </c>
      <c r="AU499" s="266" t="s">
        <v>82</v>
      </c>
      <c r="AV499" s="15" t="s">
        <v>208</v>
      </c>
      <c r="AW499" s="15" t="s">
        <v>34</v>
      </c>
      <c r="AX499" s="15" t="s">
        <v>80</v>
      </c>
      <c r="AY499" s="266" t="s">
        <v>190</v>
      </c>
    </row>
    <row r="500" spans="1:65" s="2" customFormat="1" ht="44.25" customHeight="1">
      <c r="A500" s="40"/>
      <c r="B500" s="41"/>
      <c r="C500" s="215" t="s">
        <v>702</v>
      </c>
      <c r="D500" s="215" t="s">
        <v>192</v>
      </c>
      <c r="E500" s="216" t="s">
        <v>1128</v>
      </c>
      <c r="F500" s="217" t="s">
        <v>1129</v>
      </c>
      <c r="G500" s="218" t="s">
        <v>380</v>
      </c>
      <c r="H500" s="219">
        <v>166.912</v>
      </c>
      <c r="I500" s="220"/>
      <c r="J500" s="221">
        <f>ROUND(I500*H500,2)</f>
        <v>0</v>
      </c>
      <c r="K500" s="217" t="s">
        <v>196</v>
      </c>
      <c r="L500" s="46"/>
      <c r="M500" s="222" t="s">
        <v>19</v>
      </c>
      <c r="N500" s="223" t="s">
        <v>43</v>
      </c>
      <c r="O500" s="86"/>
      <c r="P500" s="224">
        <f>O500*H500</f>
        <v>0</v>
      </c>
      <c r="Q500" s="224">
        <v>0</v>
      </c>
      <c r="R500" s="224">
        <f>Q500*H500</f>
        <v>0</v>
      </c>
      <c r="S500" s="224">
        <v>0</v>
      </c>
      <c r="T500" s="22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6" t="s">
        <v>208</v>
      </c>
      <c r="AT500" s="226" t="s">
        <v>192</v>
      </c>
      <c r="AU500" s="226" t="s">
        <v>82</v>
      </c>
      <c r="AY500" s="19" t="s">
        <v>190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9" t="s">
        <v>80</v>
      </c>
      <c r="BK500" s="227">
        <f>ROUND(I500*H500,2)</f>
        <v>0</v>
      </c>
      <c r="BL500" s="19" t="s">
        <v>208</v>
      </c>
      <c r="BM500" s="226" t="s">
        <v>1130</v>
      </c>
    </row>
    <row r="501" spans="1:47" s="2" customFormat="1" ht="12">
      <c r="A501" s="40"/>
      <c r="B501" s="41"/>
      <c r="C501" s="42"/>
      <c r="D501" s="228" t="s">
        <v>199</v>
      </c>
      <c r="E501" s="42"/>
      <c r="F501" s="229" t="s">
        <v>1131</v>
      </c>
      <c r="G501" s="42"/>
      <c r="H501" s="42"/>
      <c r="I501" s="230"/>
      <c r="J501" s="42"/>
      <c r="K501" s="42"/>
      <c r="L501" s="46"/>
      <c r="M501" s="231"/>
      <c r="N501" s="232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199</v>
      </c>
      <c r="AU501" s="19" t="s">
        <v>82</v>
      </c>
    </row>
    <row r="502" spans="1:47" s="2" customFormat="1" ht="12">
      <c r="A502" s="40"/>
      <c r="B502" s="41"/>
      <c r="C502" s="42"/>
      <c r="D502" s="233" t="s">
        <v>201</v>
      </c>
      <c r="E502" s="42"/>
      <c r="F502" s="234" t="s">
        <v>1132</v>
      </c>
      <c r="G502" s="42"/>
      <c r="H502" s="42"/>
      <c r="I502" s="230"/>
      <c r="J502" s="42"/>
      <c r="K502" s="42"/>
      <c r="L502" s="46"/>
      <c r="M502" s="231"/>
      <c r="N502" s="232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201</v>
      </c>
      <c r="AU502" s="19" t="s">
        <v>82</v>
      </c>
    </row>
    <row r="503" spans="1:51" s="13" customFormat="1" ht="12">
      <c r="A503" s="13"/>
      <c r="B503" s="235"/>
      <c r="C503" s="236"/>
      <c r="D503" s="228" t="s">
        <v>203</v>
      </c>
      <c r="E503" s="237" t="s">
        <v>19</v>
      </c>
      <c r="F503" s="238" t="s">
        <v>1110</v>
      </c>
      <c r="G503" s="236"/>
      <c r="H503" s="237" t="s">
        <v>19</v>
      </c>
      <c r="I503" s="239"/>
      <c r="J503" s="236"/>
      <c r="K503" s="236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203</v>
      </c>
      <c r="AU503" s="244" t="s">
        <v>82</v>
      </c>
      <c r="AV503" s="13" t="s">
        <v>80</v>
      </c>
      <c r="AW503" s="13" t="s">
        <v>34</v>
      </c>
      <c r="AX503" s="13" t="s">
        <v>72</v>
      </c>
      <c r="AY503" s="244" t="s">
        <v>190</v>
      </c>
    </row>
    <row r="504" spans="1:51" s="14" customFormat="1" ht="12">
      <c r="A504" s="14"/>
      <c r="B504" s="245"/>
      <c r="C504" s="246"/>
      <c r="D504" s="228" t="s">
        <v>203</v>
      </c>
      <c r="E504" s="247" t="s">
        <v>19</v>
      </c>
      <c r="F504" s="248" t="s">
        <v>1096</v>
      </c>
      <c r="G504" s="246"/>
      <c r="H504" s="249">
        <v>166.912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5" t="s">
        <v>203</v>
      </c>
      <c r="AU504" s="255" t="s">
        <v>82</v>
      </c>
      <c r="AV504" s="14" t="s">
        <v>82</v>
      </c>
      <c r="AW504" s="14" t="s">
        <v>34</v>
      </c>
      <c r="AX504" s="14" t="s">
        <v>72</v>
      </c>
      <c r="AY504" s="255" t="s">
        <v>190</v>
      </c>
    </row>
    <row r="505" spans="1:51" s="15" customFormat="1" ht="12">
      <c r="A505" s="15"/>
      <c r="B505" s="256"/>
      <c r="C505" s="257"/>
      <c r="D505" s="228" t="s">
        <v>203</v>
      </c>
      <c r="E505" s="258" t="s">
        <v>19</v>
      </c>
      <c r="F505" s="259" t="s">
        <v>207</v>
      </c>
      <c r="G505" s="257"/>
      <c r="H505" s="260">
        <v>166.912</v>
      </c>
      <c r="I505" s="261"/>
      <c r="J505" s="257"/>
      <c r="K505" s="257"/>
      <c r="L505" s="262"/>
      <c r="M505" s="263"/>
      <c r="N505" s="264"/>
      <c r="O505" s="264"/>
      <c r="P505" s="264"/>
      <c r="Q505" s="264"/>
      <c r="R505" s="264"/>
      <c r="S505" s="264"/>
      <c r="T505" s="26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6" t="s">
        <v>203</v>
      </c>
      <c r="AU505" s="266" t="s">
        <v>82</v>
      </c>
      <c r="AV505" s="15" t="s">
        <v>208</v>
      </c>
      <c r="AW505" s="15" t="s">
        <v>34</v>
      </c>
      <c r="AX505" s="15" t="s">
        <v>80</v>
      </c>
      <c r="AY505" s="266" t="s">
        <v>190</v>
      </c>
    </row>
    <row r="506" spans="1:63" s="12" customFormat="1" ht="22.8" customHeight="1">
      <c r="A506" s="12"/>
      <c r="B506" s="199"/>
      <c r="C506" s="200"/>
      <c r="D506" s="201" t="s">
        <v>71</v>
      </c>
      <c r="E506" s="213" t="s">
        <v>890</v>
      </c>
      <c r="F506" s="213" t="s">
        <v>891</v>
      </c>
      <c r="G506" s="200"/>
      <c r="H506" s="200"/>
      <c r="I506" s="203"/>
      <c r="J506" s="214">
        <f>BK506</f>
        <v>0</v>
      </c>
      <c r="K506" s="200"/>
      <c r="L506" s="205"/>
      <c r="M506" s="206"/>
      <c r="N506" s="207"/>
      <c r="O506" s="207"/>
      <c r="P506" s="208">
        <f>SUM(P507:P509)</f>
        <v>0</v>
      </c>
      <c r="Q506" s="207"/>
      <c r="R506" s="208">
        <f>SUM(R507:R509)</f>
        <v>0</v>
      </c>
      <c r="S506" s="207"/>
      <c r="T506" s="209">
        <f>SUM(T507:T509)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0" t="s">
        <v>80</v>
      </c>
      <c r="AT506" s="211" t="s">
        <v>71</v>
      </c>
      <c r="AU506" s="211" t="s">
        <v>80</v>
      </c>
      <c r="AY506" s="210" t="s">
        <v>190</v>
      </c>
      <c r="BK506" s="212">
        <f>SUM(BK507:BK509)</f>
        <v>0</v>
      </c>
    </row>
    <row r="507" spans="1:65" s="2" customFormat="1" ht="33" customHeight="1">
      <c r="A507" s="40"/>
      <c r="B507" s="41"/>
      <c r="C507" s="215" t="s">
        <v>707</v>
      </c>
      <c r="D507" s="215" t="s">
        <v>192</v>
      </c>
      <c r="E507" s="216" t="s">
        <v>893</v>
      </c>
      <c r="F507" s="217" t="s">
        <v>894</v>
      </c>
      <c r="G507" s="218" t="s">
        <v>380</v>
      </c>
      <c r="H507" s="219">
        <v>64.783</v>
      </c>
      <c r="I507" s="220"/>
      <c r="J507" s="221">
        <f>ROUND(I507*H507,2)</f>
        <v>0</v>
      </c>
      <c r="K507" s="217" t="s">
        <v>196</v>
      </c>
      <c r="L507" s="46"/>
      <c r="M507" s="222" t="s">
        <v>19</v>
      </c>
      <c r="N507" s="223" t="s">
        <v>43</v>
      </c>
      <c r="O507" s="86"/>
      <c r="P507" s="224">
        <f>O507*H507</f>
        <v>0</v>
      </c>
      <c r="Q507" s="224">
        <v>0</v>
      </c>
      <c r="R507" s="224">
        <f>Q507*H507</f>
        <v>0</v>
      </c>
      <c r="S507" s="224">
        <v>0</v>
      </c>
      <c r="T507" s="225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6" t="s">
        <v>208</v>
      </c>
      <c r="AT507" s="226" t="s">
        <v>192</v>
      </c>
      <c r="AU507" s="226" t="s">
        <v>82</v>
      </c>
      <c r="AY507" s="19" t="s">
        <v>190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19" t="s">
        <v>80</v>
      </c>
      <c r="BK507" s="227">
        <f>ROUND(I507*H507,2)</f>
        <v>0</v>
      </c>
      <c r="BL507" s="19" t="s">
        <v>208</v>
      </c>
      <c r="BM507" s="226" t="s">
        <v>1133</v>
      </c>
    </row>
    <row r="508" spans="1:47" s="2" customFormat="1" ht="12">
      <c r="A508" s="40"/>
      <c r="B508" s="41"/>
      <c r="C508" s="42"/>
      <c r="D508" s="228" t="s">
        <v>199</v>
      </c>
      <c r="E508" s="42"/>
      <c r="F508" s="229" t="s">
        <v>896</v>
      </c>
      <c r="G508" s="42"/>
      <c r="H508" s="42"/>
      <c r="I508" s="230"/>
      <c r="J508" s="42"/>
      <c r="K508" s="42"/>
      <c r="L508" s="46"/>
      <c r="M508" s="231"/>
      <c r="N508" s="232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199</v>
      </c>
      <c r="AU508" s="19" t="s">
        <v>82</v>
      </c>
    </row>
    <row r="509" spans="1:47" s="2" customFormat="1" ht="12">
      <c r="A509" s="40"/>
      <c r="B509" s="41"/>
      <c r="C509" s="42"/>
      <c r="D509" s="233" t="s">
        <v>201</v>
      </c>
      <c r="E509" s="42"/>
      <c r="F509" s="234" t="s">
        <v>897</v>
      </c>
      <c r="G509" s="42"/>
      <c r="H509" s="42"/>
      <c r="I509" s="230"/>
      <c r="J509" s="42"/>
      <c r="K509" s="42"/>
      <c r="L509" s="46"/>
      <c r="M509" s="281"/>
      <c r="N509" s="282"/>
      <c r="O509" s="283"/>
      <c r="P509" s="283"/>
      <c r="Q509" s="283"/>
      <c r="R509" s="283"/>
      <c r="S509" s="283"/>
      <c r="T509" s="284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201</v>
      </c>
      <c r="AU509" s="19" t="s">
        <v>82</v>
      </c>
    </row>
    <row r="510" spans="1:31" s="2" customFormat="1" ht="6.95" customHeight="1">
      <c r="A510" s="40"/>
      <c r="B510" s="61"/>
      <c r="C510" s="62"/>
      <c r="D510" s="62"/>
      <c r="E510" s="62"/>
      <c r="F510" s="62"/>
      <c r="G510" s="62"/>
      <c r="H510" s="62"/>
      <c r="I510" s="62"/>
      <c r="J510" s="62"/>
      <c r="K510" s="62"/>
      <c r="L510" s="46"/>
      <c r="M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</row>
  </sheetData>
  <sheetProtection password="CC35" sheet="1" objects="1" scenarios="1" formatColumns="0" formatRows="0" autoFilter="0"/>
  <autoFilter ref="C85:K50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4_01/113107223"/>
    <hyperlink ref="F99" r:id="rId2" display="https://podminky.urs.cz/item/CS_URS_2024_01/113154333"/>
    <hyperlink ref="F106" r:id="rId3" display="https://podminky.urs.cz/item/CS_URS_2024_01/113202111"/>
    <hyperlink ref="F119" r:id="rId4" display="https://podminky.urs.cz/item/CS_URS_2024_01/122252204"/>
    <hyperlink ref="F128" r:id="rId5" display="https://podminky.urs.cz/item/CS_URS_2024_01/162351103"/>
    <hyperlink ref="F141" r:id="rId6" display="https://podminky.urs.cz/item/CS_URS_2024_01/162751117"/>
    <hyperlink ref="F152" r:id="rId7" display="https://podminky.urs.cz/item/CS_URS_2024_01/162751119"/>
    <hyperlink ref="F159" r:id="rId8" display="https://podminky.urs.cz/item/CS_URS_2024_01/166151101"/>
    <hyperlink ref="F166" r:id="rId9" display="https://podminky.urs.cz/item/CS_URS_2024_01/167151111"/>
    <hyperlink ref="F179" r:id="rId10" display="https://podminky.urs.cz/item/CS_URS_2024_01/171201231"/>
    <hyperlink ref="F186" r:id="rId11" display="https://podminky.urs.cz/item/CS_URS_2024_01/171251201"/>
    <hyperlink ref="F193" r:id="rId12" display="https://podminky.urs.cz/item/CS_URS_2024_01/174151101"/>
    <hyperlink ref="F200" r:id="rId13" display="https://podminky.urs.cz/item/CS_URS_2024_01/181411122"/>
    <hyperlink ref="F211" r:id="rId14" display="https://podminky.urs.cz/item/CS_URS_2024_01/181451121"/>
    <hyperlink ref="F223" r:id="rId15" display="https://podminky.urs.cz/item/CS_URS_2024_01/181951111"/>
    <hyperlink ref="F230" r:id="rId16" display="https://podminky.urs.cz/item/CS_URS_2024_01/181951112"/>
    <hyperlink ref="F238" r:id="rId17" display="https://podminky.urs.cz/item/CS_URS_2024_01/182251101"/>
    <hyperlink ref="F244" r:id="rId18" display="https://podminky.urs.cz/item/CS_URS_2024_01/182351123"/>
    <hyperlink ref="F252" r:id="rId19" display="https://podminky.urs.cz/item/CS_URS_2024_01/451311111"/>
    <hyperlink ref="F259" r:id="rId20" display="https://podminky.urs.cz/item/CS_URS_2024_01/451576121"/>
    <hyperlink ref="F266" r:id="rId21" display="https://podminky.urs.cz/item/CS_URS_2024_01/465512127"/>
    <hyperlink ref="F274" r:id="rId22" display="https://podminky.urs.cz/item/CS_URS_2024_01/561061121"/>
    <hyperlink ref="F290" r:id="rId23" display="https://podminky.urs.cz/item/CS_URS_2024_01/564752111"/>
    <hyperlink ref="F297" r:id="rId24" display="https://podminky.urs.cz/item/CS_URS_2024_01/564861111"/>
    <hyperlink ref="F304" r:id="rId25" display="https://podminky.urs.cz/item/CS_URS_2024_01/565135121"/>
    <hyperlink ref="F323" r:id="rId26" display="https://podminky.urs.cz/item/CS_URS_2024_01/571904111"/>
    <hyperlink ref="F330" r:id="rId27" display="https://podminky.urs.cz/item/CS_URS_2024_01/573111115"/>
    <hyperlink ref="F337" r:id="rId28" display="https://podminky.urs.cz/item/CS_URS_2024_01/573231106"/>
    <hyperlink ref="F344" r:id="rId29" display="https://podminky.urs.cz/item/CS_URS_2024_01/577134121"/>
    <hyperlink ref="F352" r:id="rId30" display="https://podminky.urs.cz/item/CS_URS_2024_01/912211111"/>
    <hyperlink ref="F363" r:id="rId31" display="https://podminky.urs.cz/item/CS_URS_2024_01/914111111"/>
    <hyperlink ref="F375" r:id="rId32" display="https://podminky.urs.cz/item/CS_URS_2024_01/914511111"/>
    <hyperlink ref="F387" r:id="rId33" display="https://podminky.urs.cz/item/CS_URS_2024_01/915491211"/>
    <hyperlink ref="F400" r:id="rId34" display="https://podminky.urs.cz/item/CS_URS_2024_01/915499211"/>
    <hyperlink ref="F407" r:id="rId35" display="https://podminky.urs.cz/item/CS_URS_2024_01/916111122"/>
    <hyperlink ref="F415" r:id="rId36" display="https://podminky.urs.cz/item/CS_URS_2024_01/916111123"/>
    <hyperlink ref="F429" r:id="rId37" display="https://podminky.urs.cz/item/CS_URS_2024_01/916991121"/>
    <hyperlink ref="F436" r:id="rId38" display="https://podminky.urs.cz/item/CS_URS_2024_01/919732211"/>
    <hyperlink ref="F442" r:id="rId39" display="https://podminky.urs.cz/item/CS_URS_2024_01/935113212"/>
    <hyperlink ref="F460" r:id="rId40" display="https://podminky.urs.cz/item/CS_URS_2024_01/997221551"/>
    <hyperlink ref="F468" r:id="rId41" display="https://podminky.urs.cz/item/CS_URS_2024_01/997221559"/>
    <hyperlink ref="F475" r:id="rId42" display="https://podminky.urs.cz/item/CS_URS_2024_01/997221561"/>
    <hyperlink ref="F482" r:id="rId43" display="https://podminky.urs.cz/item/CS_URS_2024_01/997221569"/>
    <hyperlink ref="F489" r:id="rId44" display="https://podminky.urs.cz/item/CS_URS_2024_01/997221861"/>
    <hyperlink ref="F496" r:id="rId45" display="https://podminky.urs.cz/item/CS_URS_2024_01/997221873"/>
    <hyperlink ref="F502" r:id="rId46" display="https://podminky.urs.cz/item/CS_URS_2024_01/997221875"/>
    <hyperlink ref="F509" r:id="rId47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6" customFormat="1" ht="45" customHeight="1">
      <c r="B3" s="293"/>
      <c r="C3" s="294" t="s">
        <v>2482</v>
      </c>
      <c r="D3" s="294"/>
      <c r="E3" s="294"/>
      <c r="F3" s="294"/>
      <c r="G3" s="294"/>
      <c r="H3" s="294"/>
      <c r="I3" s="294"/>
      <c r="J3" s="294"/>
      <c r="K3" s="295"/>
    </row>
    <row r="4" spans="2:11" s="1" customFormat="1" ht="25.5" customHeight="1">
      <c r="B4" s="296"/>
      <c r="C4" s="297" t="s">
        <v>2483</v>
      </c>
      <c r="D4" s="297"/>
      <c r="E4" s="297"/>
      <c r="F4" s="297"/>
      <c r="G4" s="297"/>
      <c r="H4" s="297"/>
      <c r="I4" s="297"/>
      <c r="J4" s="297"/>
      <c r="K4" s="298"/>
    </row>
    <row r="5" spans="2:11" s="1" customFormat="1" ht="5.25" customHeight="1">
      <c r="B5" s="296"/>
      <c r="C5" s="299"/>
      <c r="D5" s="299"/>
      <c r="E5" s="299"/>
      <c r="F5" s="299"/>
      <c r="G5" s="299"/>
      <c r="H5" s="299"/>
      <c r="I5" s="299"/>
      <c r="J5" s="299"/>
      <c r="K5" s="298"/>
    </row>
    <row r="6" spans="2:11" s="1" customFormat="1" ht="15" customHeight="1">
      <c r="B6" s="296"/>
      <c r="C6" s="300" t="s">
        <v>2484</v>
      </c>
      <c r="D6" s="300"/>
      <c r="E6" s="300"/>
      <c r="F6" s="300"/>
      <c r="G6" s="300"/>
      <c r="H6" s="300"/>
      <c r="I6" s="300"/>
      <c r="J6" s="300"/>
      <c r="K6" s="298"/>
    </row>
    <row r="7" spans="2:11" s="1" customFormat="1" ht="15" customHeight="1">
      <c r="B7" s="301"/>
      <c r="C7" s="300" t="s">
        <v>2485</v>
      </c>
      <c r="D7" s="300"/>
      <c r="E7" s="300"/>
      <c r="F7" s="300"/>
      <c r="G7" s="300"/>
      <c r="H7" s="300"/>
      <c r="I7" s="300"/>
      <c r="J7" s="300"/>
      <c r="K7" s="298"/>
    </row>
    <row r="8" spans="2:11" s="1" customFormat="1" ht="12.75" customHeight="1">
      <c r="B8" s="301"/>
      <c r="C8" s="300"/>
      <c r="D8" s="300"/>
      <c r="E8" s="300"/>
      <c r="F8" s="300"/>
      <c r="G8" s="300"/>
      <c r="H8" s="300"/>
      <c r="I8" s="300"/>
      <c r="J8" s="300"/>
      <c r="K8" s="298"/>
    </row>
    <row r="9" spans="2:11" s="1" customFormat="1" ht="15" customHeight="1">
      <c r="B9" s="301"/>
      <c r="C9" s="300" t="s">
        <v>2486</v>
      </c>
      <c r="D9" s="300"/>
      <c r="E9" s="300"/>
      <c r="F9" s="300"/>
      <c r="G9" s="300"/>
      <c r="H9" s="300"/>
      <c r="I9" s="300"/>
      <c r="J9" s="300"/>
      <c r="K9" s="298"/>
    </row>
    <row r="10" spans="2:11" s="1" customFormat="1" ht="15" customHeight="1">
      <c r="B10" s="301"/>
      <c r="C10" s="300"/>
      <c r="D10" s="300" t="s">
        <v>2487</v>
      </c>
      <c r="E10" s="300"/>
      <c r="F10" s="300"/>
      <c r="G10" s="300"/>
      <c r="H10" s="300"/>
      <c r="I10" s="300"/>
      <c r="J10" s="300"/>
      <c r="K10" s="298"/>
    </row>
    <row r="11" spans="2:11" s="1" customFormat="1" ht="15" customHeight="1">
      <c r="B11" s="301"/>
      <c r="C11" s="302"/>
      <c r="D11" s="300" t="s">
        <v>2488</v>
      </c>
      <c r="E11" s="300"/>
      <c r="F11" s="300"/>
      <c r="G11" s="300"/>
      <c r="H11" s="300"/>
      <c r="I11" s="300"/>
      <c r="J11" s="300"/>
      <c r="K11" s="298"/>
    </row>
    <row r="12" spans="2:11" s="1" customFormat="1" ht="15" customHeight="1">
      <c r="B12" s="301"/>
      <c r="C12" s="302"/>
      <c r="D12" s="300"/>
      <c r="E12" s="300"/>
      <c r="F12" s="300"/>
      <c r="G12" s="300"/>
      <c r="H12" s="300"/>
      <c r="I12" s="300"/>
      <c r="J12" s="300"/>
      <c r="K12" s="298"/>
    </row>
    <row r="13" spans="2:11" s="1" customFormat="1" ht="15" customHeight="1">
      <c r="B13" s="301"/>
      <c r="C13" s="302"/>
      <c r="D13" s="303" t="s">
        <v>2489</v>
      </c>
      <c r="E13" s="300"/>
      <c r="F13" s="300"/>
      <c r="G13" s="300"/>
      <c r="H13" s="300"/>
      <c r="I13" s="300"/>
      <c r="J13" s="300"/>
      <c r="K13" s="298"/>
    </row>
    <row r="14" spans="2:11" s="1" customFormat="1" ht="12.75" customHeight="1">
      <c r="B14" s="301"/>
      <c r="C14" s="302"/>
      <c r="D14" s="302"/>
      <c r="E14" s="302"/>
      <c r="F14" s="302"/>
      <c r="G14" s="302"/>
      <c r="H14" s="302"/>
      <c r="I14" s="302"/>
      <c r="J14" s="302"/>
      <c r="K14" s="298"/>
    </row>
    <row r="15" spans="2:11" s="1" customFormat="1" ht="15" customHeight="1">
      <c r="B15" s="301"/>
      <c r="C15" s="302"/>
      <c r="D15" s="300" t="s">
        <v>2490</v>
      </c>
      <c r="E15" s="300"/>
      <c r="F15" s="300"/>
      <c r="G15" s="300"/>
      <c r="H15" s="300"/>
      <c r="I15" s="300"/>
      <c r="J15" s="300"/>
      <c r="K15" s="298"/>
    </row>
    <row r="16" spans="2:11" s="1" customFormat="1" ht="15" customHeight="1">
      <c r="B16" s="301"/>
      <c r="C16" s="302"/>
      <c r="D16" s="300" t="s">
        <v>2491</v>
      </c>
      <c r="E16" s="300"/>
      <c r="F16" s="300"/>
      <c r="G16" s="300"/>
      <c r="H16" s="300"/>
      <c r="I16" s="300"/>
      <c r="J16" s="300"/>
      <c r="K16" s="298"/>
    </row>
    <row r="17" spans="2:11" s="1" customFormat="1" ht="15" customHeight="1">
      <c r="B17" s="301"/>
      <c r="C17" s="302"/>
      <c r="D17" s="300" t="s">
        <v>2492</v>
      </c>
      <c r="E17" s="300"/>
      <c r="F17" s="300"/>
      <c r="G17" s="300"/>
      <c r="H17" s="300"/>
      <c r="I17" s="300"/>
      <c r="J17" s="300"/>
      <c r="K17" s="298"/>
    </row>
    <row r="18" spans="2:11" s="1" customFormat="1" ht="15" customHeight="1">
      <c r="B18" s="301"/>
      <c r="C18" s="302"/>
      <c r="D18" s="302"/>
      <c r="E18" s="304" t="s">
        <v>79</v>
      </c>
      <c r="F18" s="300" t="s">
        <v>2493</v>
      </c>
      <c r="G18" s="300"/>
      <c r="H18" s="300"/>
      <c r="I18" s="300"/>
      <c r="J18" s="300"/>
      <c r="K18" s="298"/>
    </row>
    <row r="19" spans="2:11" s="1" customFormat="1" ht="15" customHeight="1">
      <c r="B19" s="301"/>
      <c r="C19" s="302"/>
      <c r="D19" s="302"/>
      <c r="E19" s="304" t="s">
        <v>2494</v>
      </c>
      <c r="F19" s="300" t="s">
        <v>2495</v>
      </c>
      <c r="G19" s="300"/>
      <c r="H19" s="300"/>
      <c r="I19" s="300"/>
      <c r="J19" s="300"/>
      <c r="K19" s="298"/>
    </row>
    <row r="20" spans="2:11" s="1" customFormat="1" ht="15" customHeight="1">
      <c r="B20" s="301"/>
      <c r="C20" s="302"/>
      <c r="D20" s="302"/>
      <c r="E20" s="304" t="s">
        <v>2496</v>
      </c>
      <c r="F20" s="300" t="s">
        <v>2497</v>
      </c>
      <c r="G20" s="300"/>
      <c r="H20" s="300"/>
      <c r="I20" s="300"/>
      <c r="J20" s="300"/>
      <c r="K20" s="298"/>
    </row>
    <row r="21" spans="2:11" s="1" customFormat="1" ht="15" customHeight="1">
      <c r="B21" s="301"/>
      <c r="C21" s="302"/>
      <c r="D21" s="302"/>
      <c r="E21" s="304" t="s">
        <v>2498</v>
      </c>
      <c r="F21" s="300" t="s">
        <v>2499</v>
      </c>
      <c r="G21" s="300"/>
      <c r="H21" s="300"/>
      <c r="I21" s="300"/>
      <c r="J21" s="300"/>
      <c r="K21" s="298"/>
    </row>
    <row r="22" spans="2:11" s="1" customFormat="1" ht="15" customHeight="1">
      <c r="B22" s="301"/>
      <c r="C22" s="302"/>
      <c r="D22" s="302"/>
      <c r="E22" s="304" t="s">
        <v>2500</v>
      </c>
      <c r="F22" s="300" t="s">
        <v>2501</v>
      </c>
      <c r="G22" s="300"/>
      <c r="H22" s="300"/>
      <c r="I22" s="300"/>
      <c r="J22" s="300"/>
      <c r="K22" s="298"/>
    </row>
    <row r="23" spans="2:11" s="1" customFormat="1" ht="15" customHeight="1">
      <c r="B23" s="301"/>
      <c r="C23" s="302"/>
      <c r="D23" s="302"/>
      <c r="E23" s="304" t="s">
        <v>89</v>
      </c>
      <c r="F23" s="300" t="s">
        <v>2502</v>
      </c>
      <c r="G23" s="300"/>
      <c r="H23" s="300"/>
      <c r="I23" s="300"/>
      <c r="J23" s="300"/>
      <c r="K23" s="298"/>
    </row>
    <row r="24" spans="2:11" s="1" customFormat="1" ht="12.75" customHeight="1">
      <c r="B24" s="301"/>
      <c r="C24" s="302"/>
      <c r="D24" s="302"/>
      <c r="E24" s="302"/>
      <c r="F24" s="302"/>
      <c r="G24" s="302"/>
      <c r="H24" s="302"/>
      <c r="I24" s="302"/>
      <c r="J24" s="302"/>
      <c r="K24" s="298"/>
    </row>
    <row r="25" spans="2:11" s="1" customFormat="1" ht="15" customHeight="1">
      <c r="B25" s="301"/>
      <c r="C25" s="300" t="s">
        <v>2503</v>
      </c>
      <c r="D25" s="300"/>
      <c r="E25" s="300"/>
      <c r="F25" s="300"/>
      <c r="G25" s="300"/>
      <c r="H25" s="300"/>
      <c r="I25" s="300"/>
      <c r="J25" s="300"/>
      <c r="K25" s="298"/>
    </row>
    <row r="26" spans="2:11" s="1" customFormat="1" ht="15" customHeight="1">
      <c r="B26" s="301"/>
      <c r="C26" s="300" t="s">
        <v>2504</v>
      </c>
      <c r="D26" s="300"/>
      <c r="E26" s="300"/>
      <c r="F26" s="300"/>
      <c r="G26" s="300"/>
      <c r="H26" s="300"/>
      <c r="I26" s="300"/>
      <c r="J26" s="300"/>
      <c r="K26" s="298"/>
    </row>
    <row r="27" spans="2:11" s="1" customFormat="1" ht="15" customHeight="1">
      <c r="B27" s="301"/>
      <c r="C27" s="300"/>
      <c r="D27" s="300" t="s">
        <v>2505</v>
      </c>
      <c r="E27" s="300"/>
      <c r="F27" s="300"/>
      <c r="G27" s="300"/>
      <c r="H27" s="300"/>
      <c r="I27" s="300"/>
      <c r="J27" s="300"/>
      <c r="K27" s="298"/>
    </row>
    <row r="28" spans="2:11" s="1" customFormat="1" ht="15" customHeight="1">
      <c r="B28" s="301"/>
      <c r="C28" s="302"/>
      <c r="D28" s="300" t="s">
        <v>2506</v>
      </c>
      <c r="E28" s="300"/>
      <c r="F28" s="300"/>
      <c r="G28" s="300"/>
      <c r="H28" s="300"/>
      <c r="I28" s="300"/>
      <c r="J28" s="300"/>
      <c r="K28" s="298"/>
    </row>
    <row r="29" spans="2:11" s="1" customFormat="1" ht="12.75" customHeight="1">
      <c r="B29" s="301"/>
      <c r="C29" s="302"/>
      <c r="D29" s="302"/>
      <c r="E29" s="302"/>
      <c r="F29" s="302"/>
      <c r="G29" s="302"/>
      <c r="H29" s="302"/>
      <c r="I29" s="302"/>
      <c r="J29" s="302"/>
      <c r="K29" s="298"/>
    </row>
    <row r="30" spans="2:11" s="1" customFormat="1" ht="15" customHeight="1">
      <c r="B30" s="301"/>
      <c r="C30" s="302"/>
      <c r="D30" s="300" t="s">
        <v>2507</v>
      </c>
      <c r="E30" s="300"/>
      <c r="F30" s="300"/>
      <c r="G30" s="300"/>
      <c r="H30" s="300"/>
      <c r="I30" s="300"/>
      <c r="J30" s="300"/>
      <c r="K30" s="298"/>
    </row>
    <row r="31" spans="2:11" s="1" customFormat="1" ht="15" customHeight="1">
      <c r="B31" s="301"/>
      <c r="C31" s="302"/>
      <c r="D31" s="300" t="s">
        <v>2508</v>
      </c>
      <c r="E31" s="300"/>
      <c r="F31" s="300"/>
      <c r="G31" s="300"/>
      <c r="H31" s="300"/>
      <c r="I31" s="300"/>
      <c r="J31" s="300"/>
      <c r="K31" s="298"/>
    </row>
    <row r="32" spans="2:11" s="1" customFormat="1" ht="12.75" customHeight="1">
      <c r="B32" s="301"/>
      <c r="C32" s="302"/>
      <c r="D32" s="302"/>
      <c r="E32" s="302"/>
      <c r="F32" s="302"/>
      <c r="G32" s="302"/>
      <c r="H32" s="302"/>
      <c r="I32" s="302"/>
      <c r="J32" s="302"/>
      <c r="K32" s="298"/>
    </row>
    <row r="33" spans="2:11" s="1" customFormat="1" ht="15" customHeight="1">
      <c r="B33" s="301"/>
      <c r="C33" s="302"/>
      <c r="D33" s="300" t="s">
        <v>2509</v>
      </c>
      <c r="E33" s="300"/>
      <c r="F33" s="300"/>
      <c r="G33" s="300"/>
      <c r="H33" s="300"/>
      <c r="I33" s="300"/>
      <c r="J33" s="300"/>
      <c r="K33" s="298"/>
    </row>
    <row r="34" spans="2:11" s="1" customFormat="1" ht="15" customHeight="1">
      <c r="B34" s="301"/>
      <c r="C34" s="302"/>
      <c r="D34" s="300" t="s">
        <v>2510</v>
      </c>
      <c r="E34" s="300"/>
      <c r="F34" s="300"/>
      <c r="G34" s="300"/>
      <c r="H34" s="300"/>
      <c r="I34" s="300"/>
      <c r="J34" s="300"/>
      <c r="K34" s="298"/>
    </row>
    <row r="35" spans="2:11" s="1" customFormat="1" ht="15" customHeight="1">
      <c r="B35" s="301"/>
      <c r="C35" s="302"/>
      <c r="D35" s="300" t="s">
        <v>2511</v>
      </c>
      <c r="E35" s="300"/>
      <c r="F35" s="300"/>
      <c r="G35" s="300"/>
      <c r="H35" s="300"/>
      <c r="I35" s="300"/>
      <c r="J35" s="300"/>
      <c r="K35" s="298"/>
    </row>
    <row r="36" spans="2:11" s="1" customFormat="1" ht="15" customHeight="1">
      <c r="B36" s="301"/>
      <c r="C36" s="302"/>
      <c r="D36" s="300"/>
      <c r="E36" s="303" t="s">
        <v>176</v>
      </c>
      <c r="F36" s="300"/>
      <c r="G36" s="300" t="s">
        <v>2512</v>
      </c>
      <c r="H36" s="300"/>
      <c r="I36" s="300"/>
      <c r="J36" s="300"/>
      <c r="K36" s="298"/>
    </row>
    <row r="37" spans="2:11" s="1" customFormat="1" ht="30.75" customHeight="1">
      <c r="B37" s="301"/>
      <c r="C37" s="302"/>
      <c r="D37" s="300"/>
      <c r="E37" s="303" t="s">
        <v>2513</v>
      </c>
      <c r="F37" s="300"/>
      <c r="G37" s="300" t="s">
        <v>2514</v>
      </c>
      <c r="H37" s="300"/>
      <c r="I37" s="300"/>
      <c r="J37" s="300"/>
      <c r="K37" s="298"/>
    </row>
    <row r="38" spans="2:11" s="1" customFormat="1" ht="15" customHeight="1">
      <c r="B38" s="301"/>
      <c r="C38" s="302"/>
      <c r="D38" s="300"/>
      <c r="E38" s="303" t="s">
        <v>53</v>
      </c>
      <c r="F38" s="300"/>
      <c r="G38" s="300" t="s">
        <v>2515</v>
      </c>
      <c r="H38" s="300"/>
      <c r="I38" s="300"/>
      <c r="J38" s="300"/>
      <c r="K38" s="298"/>
    </row>
    <row r="39" spans="2:11" s="1" customFormat="1" ht="15" customHeight="1">
      <c r="B39" s="301"/>
      <c r="C39" s="302"/>
      <c r="D39" s="300"/>
      <c r="E39" s="303" t="s">
        <v>54</v>
      </c>
      <c r="F39" s="300"/>
      <c r="G39" s="300" t="s">
        <v>2516</v>
      </c>
      <c r="H39" s="300"/>
      <c r="I39" s="300"/>
      <c r="J39" s="300"/>
      <c r="K39" s="298"/>
    </row>
    <row r="40" spans="2:11" s="1" customFormat="1" ht="15" customHeight="1">
      <c r="B40" s="301"/>
      <c r="C40" s="302"/>
      <c r="D40" s="300"/>
      <c r="E40" s="303" t="s">
        <v>177</v>
      </c>
      <c r="F40" s="300"/>
      <c r="G40" s="300" t="s">
        <v>2517</v>
      </c>
      <c r="H40" s="300"/>
      <c r="I40" s="300"/>
      <c r="J40" s="300"/>
      <c r="K40" s="298"/>
    </row>
    <row r="41" spans="2:11" s="1" customFormat="1" ht="15" customHeight="1">
      <c r="B41" s="301"/>
      <c r="C41" s="302"/>
      <c r="D41" s="300"/>
      <c r="E41" s="303" t="s">
        <v>178</v>
      </c>
      <c r="F41" s="300"/>
      <c r="G41" s="300" t="s">
        <v>2518</v>
      </c>
      <c r="H41" s="300"/>
      <c r="I41" s="300"/>
      <c r="J41" s="300"/>
      <c r="K41" s="298"/>
    </row>
    <row r="42" spans="2:11" s="1" customFormat="1" ht="15" customHeight="1">
      <c r="B42" s="301"/>
      <c r="C42" s="302"/>
      <c r="D42" s="300"/>
      <c r="E42" s="303" t="s">
        <v>2519</v>
      </c>
      <c r="F42" s="300"/>
      <c r="G42" s="300" t="s">
        <v>2520</v>
      </c>
      <c r="H42" s="300"/>
      <c r="I42" s="300"/>
      <c r="J42" s="300"/>
      <c r="K42" s="298"/>
    </row>
    <row r="43" spans="2:11" s="1" customFormat="1" ht="15" customHeight="1">
      <c r="B43" s="301"/>
      <c r="C43" s="302"/>
      <c r="D43" s="300"/>
      <c r="E43" s="303"/>
      <c r="F43" s="300"/>
      <c r="G43" s="300" t="s">
        <v>2521</v>
      </c>
      <c r="H43" s="300"/>
      <c r="I43" s="300"/>
      <c r="J43" s="300"/>
      <c r="K43" s="298"/>
    </row>
    <row r="44" spans="2:11" s="1" customFormat="1" ht="15" customHeight="1">
      <c r="B44" s="301"/>
      <c r="C44" s="302"/>
      <c r="D44" s="300"/>
      <c r="E44" s="303" t="s">
        <v>2522</v>
      </c>
      <c r="F44" s="300"/>
      <c r="G44" s="300" t="s">
        <v>2523</v>
      </c>
      <c r="H44" s="300"/>
      <c r="I44" s="300"/>
      <c r="J44" s="300"/>
      <c r="K44" s="298"/>
    </row>
    <row r="45" spans="2:11" s="1" customFormat="1" ht="15" customHeight="1">
      <c r="B45" s="301"/>
      <c r="C45" s="302"/>
      <c r="D45" s="300"/>
      <c r="E45" s="303" t="s">
        <v>180</v>
      </c>
      <c r="F45" s="300"/>
      <c r="G45" s="300" t="s">
        <v>2524</v>
      </c>
      <c r="H45" s="300"/>
      <c r="I45" s="300"/>
      <c r="J45" s="300"/>
      <c r="K45" s="298"/>
    </row>
    <row r="46" spans="2:11" s="1" customFormat="1" ht="12.75" customHeight="1">
      <c r="B46" s="301"/>
      <c r="C46" s="302"/>
      <c r="D46" s="300"/>
      <c r="E46" s="300"/>
      <c r="F46" s="300"/>
      <c r="G46" s="300"/>
      <c r="H46" s="300"/>
      <c r="I46" s="300"/>
      <c r="J46" s="300"/>
      <c r="K46" s="298"/>
    </row>
    <row r="47" spans="2:11" s="1" customFormat="1" ht="15" customHeight="1">
      <c r="B47" s="301"/>
      <c r="C47" s="302"/>
      <c r="D47" s="300" t="s">
        <v>2525</v>
      </c>
      <c r="E47" s="300"/>
      <c r="F47" s="300"/>
      <c r="G47" s="300"/>
      <c r="H47" s="300"/>
      <c r="I47" s="300"/>
      <c r="J47" s="300"/>
      <c r="K47" s="298"/>
    </row>
    <row r="48" spans="2:11" s="1" customFormat="1" ht="15" customHeight="1">
      <c r="B48" s="301"/>
      <c r="C48" s="302"/>
      <c r="D48" s="302"/>
      <c r="E48" s="300" t="s">
        <v>2526</v>
      </c>
      <c r="F48" s="300"/>
      <c r="G48" s="300"/>
      <c r="H48" s="300"/>
      <c r="I48" s="300"/>
      <c r="J48" s="300"/>
      <c r="K48" s="298"/>
    </row>
    <row r="49" spans="2:11" s="1" customFormat="1" ht="15" customHeight="1">
      <c r="B49" s="301"/>
      <c r="C49" s="302"/>
      <c r="D49" s="302"/>
      <c r="E49" s="300" t="s">
        <v>2527</v>
      </c>
      <c r="F49" s="300"/>
      <c r="G49" s="300"/>
      <c r="H49" s="300"/>
      <c r="I49" s="300"/>
      <c r="J49" s="300"/>
      <c r="K49" s="298"/>
    </row>
    <row r="50" spans="2:11" s="1" customFormat="1" ht="15" customHeight="1">
      <c r="B50" s="301"/>
      <c r="C50" s="302"/>
      <c r="D50" s="302"/>
      <c r="E50" s="300" t="s">
        <v>2528</v>
      </c>
      <c r="F50" s="300"/>
      <c r="G50" s="300"/>
      <c r="H50" s="300"/>
      <c r="I50" s="300"/>
      <c r="J50" s="300"/>
      <c r="K50" s="298"/>
    </row>
    <row r="51" spans="2:11" s="1" customFormat="1" ht="15" customHeight="1">
      <c r="B51" s="301"/>
      <c r="C51" s="302"/>
      <c r="D51" s="300" t="s">
        <v>2529</v>
      </c>
      <c r="E51" s="300"/>
      <c r="F51" s="300"/>
      <c r="G51" s="300"/>
      <c r="H51" s="300"/>
      <c r="I51" s="300"/>
      <c r="J51" s="300"/>
      <c r="K51" s="298"/>
    </row>
    <row r="52" spans="2:11" s="1" customFormat="1" ht="25.5" customHeight="1">
      <c r="B52" s="296"/>
      <c r="C52" s="297" t="s">
        <v>2530</v>
      </c>
      <c r="D52" s="297"/>
      <c r="E52" s="297"/>
      <c r="F52" s="297"/>
      <c r="G52" s="297"/>
      <c r="H52" s="297"/>
      <c r="I52" s="297"/>
      <c r="J52" s="297"/>
      <c r="K52" s="298"/>
    </row>
    <row r="53" spans="2:11" s="1" customFormat="1" ht="5.25" customHeight="1">
      <c r="B53" s="296"/>
      <c r="C53" s="299"/>
      <c r="D53" s="299"/>
      <c r="E53" s="299"/>
      <c r="F53" s="299"/>
      <c r="G53" s="299"/>
      <c r="H53" s="299"/>
      <c r="I53" s="299"/>
      <c r="J53" s="299"/>
      <c r="K53" s="298"/>
    </row>
    <row r="54" spans="2:11" s="1" customFormat="1" ht="15" customHeight="1">
      <c r="B54" s="296"/>
      <c r="C54" s="300" t="s">
        <v>2531</v>
      </c>
      <c r="D54" s="300"/>
      <c r="E54" s="300"/>
      <c r="F54" s="300"/>
      <c r="G54" s="300"/>
      <c r="H54" s="300"/>
      <c r="I54" s="300"/>
      <c r="J54" s="300"/>
      <c r="K54" s="298"/>
    </row>
    <row r="55" spans="2:11" s="1" customFormat="1" ht="15" customHeight="1">
      <c r="B55" s="296"/>
      <c r="C55" s="300" t="s">
        <v>2532</v>
      </c>
      <c r="D55" s="300"/>
      <c r="E55" s="300"/>
      <c r="F55" s="300"/>
      <c r="G55" s="300"/>
      <c r="H55" s="300"/>
      <c r="I55" s="300"/>
      <c r="J55" s="300"/>
      <c r="K55" s="298"/>
    </row>
    <row r="56" spans="2:11" s="1" customFormat="1" ht="12.75" customHeight="1">
      <c r="B56" s="296"/>
      <c r="C56" s="300"/>
      <c r="D56" s="300"/>
      <c r="E56" s="300"/>
      <c r="F56" s="300"/>
      <c r="G56" s="300"/>
      <c r="H56" s="300"/>
      <c r="I56" s="300"/>
      <c r="J56" s="300"/>
      <c r="K56" s="298"/>
    </row>
    <row r="57" spans="2:11" s="1" customFormat="1" ht="15" customHeight="1">
      <c r="B57" s="296"/>
      <c r="C57" s="300" t="s">
        <v>2533</v>
      </c>
      <c r="D57" s="300"/>
      <c r="E57" s="300"/>
      <c r="F57" s="300"/>
      <c r="G57" s="300"/>
      <c r="H57" s="300"/>
      <c r="I57" s="300"/>
      <c r="J57" s="300"/>
      <c r="K57" s="298"/>
    </row>
    <row r="58" spans="2:11" s="1" customFormat="1" ht="15" customHeight="1">
      <c r="B58" s="296"/>
      <c r="C58" s="302"/>
      <c r="D58" s="300" t="s">
        <v>2534</v>
      </c>
      <c r="E58" s="300"/>
      <c r="F58" s="300"/>
      <c r="G58" s="300"/>
      <c r="H58" s="300"/>
      <c r="I58" s="300"/>
      <c r="J58" s="300"/>
      <c r="K58" s="298"/>
    </row>
    <row r="59" spans="2:11" s="1" customFormat="1" ht="15" customHeight="1">
      <c r="B59" s="296"/>
      <c r="C59" s="302"/>
      <c r="D59" s="300" t="s">
        <v>2535</v>
      </c>
      <c r="E59" s="300"/>
      <c r="F59" s="300"/>
      <c r="G59" s="300"/>
      <c r="H59" s="300"/>
      <c r="I59" s="300"/>
      <c r="J59" s="300"/>
      <c r="K59" s="298"/>
    </row>
    <row r="60" spans="2:11" s="1" customFormat="1" ht="15" customHeight="1">
      <c r="B60" s="296"/>
      <c r="C60" s="302"/>
      <c r="D60" s="300" t="s">
        <v>2536</v>
      </c>
      <c r="E60" s="300"/>
      <c r="F60" s="300"/>
      <c r="G60" s="300"/>
      <c r="H60" s="300"/>
      <c r="I60" s="300"/>
      <c r="J60" s="300"/>
      <c r="K60" s="298"/>
    </row>
    <row r="61" spans="2:11" s="1" customFormat="1" ht="15" customHeight="1">
      <c r="B61" s="296"/>
      <c r="C61" s="302"/>
      <c r="D61" s="300" t="s">
        <v>2537</v>
      </c>
      <c r="E61" s="300"/>
      <c r="F61" s="300"/>
      <c r="G61" s="300"/>
      <c r="H61" s="300"/>
      <c r="I61" s="300"/>
      <c r="J61" s="300"/>
      <c r="K61" s="298"/>
    </row>
    <row r="62" spans="2:11" s="1" customFormat="1" ht="15" customHeight="1">
      <c r="B62" s="296"/>
      <c r="C62" s="302"/>
      <c r="D62" s="305" t="s">
        <v>2538</v>
      </c>
      <c r="E62" s="305"/>
      <c r="F62" s="305"/>
      <c r="G62" s="305"/>
      <c r="H62" s="305"/>
      <c r="I62" s="305"/>
      <c r="J62" s="305"/>
      <c r="K62" s="298"/>
    </row>
    <row r="63" spans="2:11" s="1" customFormat="1" ht="15" customHeight="1">
      <c r="B63" s="296"/>
      <c r="C63" s="302"/>
      <c r="D63" s="300" t="s">
        <v>2539</v>
      </c>
      <c r="E63" s="300"/>
      <c r="F63" s="300"/>
      <c r="G63" s="300"/>
      <c r="H63" s="300"/>
      <c r="I63" s="300"/>
      <c r="J63" s="300"/>
      <c r="K63" s="298"/>
    </row>
    <row r="64" spans="2:11" s="1" customFormat="1" ht="12.75" customHeight="1">
      <c r="B64" s="296"/>
      <c r="C64" s="302"/>
      <c r="D64" s="302"/>
      <c r="E64" s="306"/>
      <c r="F64" s="302"/>
      <c r="G64" s="302"/>
      <c r="H64" s="302"/>
      <c r="I64" s="302"/>
      <c r="J64" s="302"/>
      <c r="K64" s="298"/>
    </row>
    <row r="65" spans="2:11" s="1" customFormat="1" ht="15" customHeight="1">
      <c r="B65" s="296"/>
      <c r="C65" s="302"/>
      <c r="D65" s="300" t="s">
        <v>2540</v>
      </c>
      <c r="E65" s="300"/>
      <c r="F65" s="300"/>
      <c r="G65" s="300"/>
      <c r="H65" s="300"/>
      <c r="I65" s="300"/>
      <c r="J65" s="300"/>
      <c r="K65" s="298"/>
    </row>
    <row r="66" spans="2:11" s="1" customFormat="1" ht="15" customHeight="1">
      <c r="B66" s="296"/>
      <c r="C66" s="302"/>
      <c r="D66" s="305" t="s">
        <v>2541</v>
      </c>
      <c r="E66" s="305"/>
      <c r="F66" s="305"/>
      <c r="G66" s="305"/>
      <c r="H66" s="305"/>
      <c r="I66" s="305"/>
      <c r="J66" s="305"/>
      <c r="K66" s="298"/>
    </row>
    <row r="67" spans="2:11" s="1" customFormat="1" ht="15" customHeight="1">
      <c r="B67" s="296"/>
      <c r="C67" s="302"/>
      <c r="D67" s="300" t="s">
        <v>2542</v>
      </c>
      <c r="E67" s="300"/>
      <c r="F67" s="300"/>
      <c r="G67" s="300"/>
      <c r="H67" s="300"/>
      <c r="I67" s="300"/>
      <c r="J67" s="300"/>
      <c r="K67" s="298"/>
    </row>
    <row r="68" spans="2:11" s="1" customFormat="1" ht="15" customHeight="1">
      <c r="B68" s="296"/>
      <c r="C68" s="302"/>
      <c r="D68" s="300" t="s">
        <v>2543</v>
      </c>
      <c r="E68" s="300"/>
      <c r="F68" s="300"/>
      <c r="G68" s="300"/>
      <c r="H68" s="300"/>
      <c r="I68" s="300"/>
      <c r="J68" s="300"/>
      <c r="K68" s="298"/>
    </row>
    <row r="69" spans="2:11" s="1" customFormat="1" ht="15" customHeight="1">
      <c r="B69" s="296"/>
      <c r="C69" s="302"/>
      <c r="D69" s="300" t="s">
        <v>2544</v>
      </c>
      <c r="E69" s="300"/>
      <c r="F69" s="300"/>
      <c r="G69" s="300"/>
      <c r="H69" s="300"/>
      <c r="I69" s="300"/>
      <c r="J69" s="300"/>
      <c r="K69" s="298"/>
    </row>
    <row r="70" spans="2:11" s="1" customFormat="1" ht="15" customHeight="1">
      <c r="B70" s="296"/>
      <c r="C70" s="302"/>
      <c r="D70" s="300" t="s">
        <v>2545</v>
      </c>
      <c r="E70" s="300"/>
      <c r="F70" s="300"/>
      <c r="G70" s="300"/>
      <c r="H70" s="300"/>
      <c r="I70" s="300"/>
      <c r="J70" s="300"/>
      <c r="K70" s="298"/>
    </row>
    <row r="71" spans="2:11" s="1" customFormat="1" ht="12.75" customHeight="1">
      <c r="B71" s="307"/>
      <c r="C71" s="308"/>
      <c r="D71" s="308"/>
      <c r="E71" s="308"/>
      <c r="F71" s="308"/>
      <c r="G71" s="308"/>
      <c r="H71" s="308"/>
      <c r="I71" s="308"/>
      <c r="J71" s="308"/>
      <c r="K71" s="309"/>
    </row>
    <row r="72" spans="2:11" s="1" customFormat="1" ht="18.75" customHeight="1">
      <c r="B72" s="310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s="1" customFormat="1" ht="18.75" customHeight="1"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spans="2:11" s="1" customFormat="1" ht="7.5" customHeight="1">
      <c r="B74" s="312"/>
      <c r="C74" s="313"/>
      <c r="D74" s="313"/>
      <c r="E74" s="313"/>
      <c r="F74" s="313"/>
      <c r="G74" s="313"/>
      <c r="H74" s="313"/>
      <c r="I74" s="313"/>
      <c r="J74" s="313"/>
      <c r="K74" s="314"/>
    </row>
    <row r="75" spans="2:11" s="1" customFormat="1" ht="45" customHeight="1">
      <c r="B75" s="315"/>
      <c r="C75" s="316" t="s">
        <v>2546</v>
      </c>
      <c r="D75" s="316"/>
      <c r="E75" s="316"/>
      <c r="F75" s="316"/>
      <c r="G75" s="316"/>
      <c r="H75" s="316"/>
      <c r="I75" s="316"/>
      <c r="J75" s="316"/>
      <c r="K75" s="317"/>
    </row>
    <row r="76" spans="2:11" s="1" customFormat="1" ht="17.25" customHeight="1">
      <c r="B76" s="315"/>
      <c r="C76" s="318" t="s">
        <v>2547</v>
      </c>
      <c r="D76" s="318"/>
      <c r="E76" s="318"/>
      <c r="F76" s="318" t="s">
        <v>2548</v>
      </c>
      <c r="G76" s="319"/>
      <c r="H76" s="318" t="s">
        <v>54</v>
      </c>
      <c r="I76" s="318" t="s">
        <v>57</v>
      </c>
      <c r="J76" s="318" t="s">
        <v>2549</v>
      </c>
      <c r="K76" s="317"/>
    </row>
    <row r="77" spans="2:11" s="1" customFormat="1" ht="17.25" customHeight="1">
      <c r="B77" s="315"/>
      <c r="C77" s="320" t="s">
        <v>2550</v>
      </c>
      <c r="D77" s="320"/>
      <c r="E77" s="320"/>
      <c r="F77" s="321" t="s">
        <v>2551</v>
      </c>
      <c r="G77" s="322"/>
      <c r="H77" s="320"/>
      <c r="I77" s="320"/>
      <c r="J77" s="320" t="s">
        <v>2552</v>
      </c>
      <c r="K77" s="317"/>
    </row>
    <row r="78" spans="2:11" s="1" customFormat="1" ht="5.25" customHeight="1">
      <c r="B78" s="315"/>
      <c r="C78" s="323"/>
      <c r="D78" s="323"/>
      <c r="E78" s="323"/>
      <c r="F78" s="323"/>
      <c r="G78" s="324"/>
      <c r="H78" s="323"/>
      <c r="I78" s="323"/>
      <c r="J78" s="323"/>
      <c r="K78" s="317"/>
    </row>
    <row r="79" spans="2:11" s="1" customFormat="1" ht="15" customHeight="1">
      <c r="B79" s="315"/>
      <c r="C79" s="303" t="s">
        <v>53</v>
      </c>
      <c r="D79" s="325"/>
      <c r="E79" s="325"/>
      <c r="F79" s="326" t="s">
        <v>2553</v>
      </c>
      <c r="G79" s="327"/>
      <c r="H79" s="303" t="s">
        <v>2554</v>
      </c>
      <c r="I79" s="303" t="s">
        <v>2555</v>
      </c>
      <c r="J79" s="303">
        <v>20</v>
      </c>
      <c r="K79" s="317"/>
    </row>
    <row r="80" spans="2:11" s="1" customFormat="1" ht="15" customHeight="1">
      <c r="B80" s="315"/>
      <c r="C80" s="303" t="s">
        <v>2556</v>
      </c>
      <c r="D80" s="303"/>
      <c r="E80" s="303"/>
      <c r="F80" s="326" t="s">
        <v>2553</v>
      </c>
      <c r="G80" s="327"/>
      <c r="H80" s="303" t="s">
        <v>2557</v>
      </c>
      <c r="I80" s="303" t="s">
        <v>2555</v>
      </c>
      <c r="J80" s="303">
        <v>120</v>
      </c>
      <c r="K80" s="317"/>
    </row>
    <row r="81" spans="2:11" s="1" customFormat="1" ht="15" customHeight="1">
      <c r="B81" s="328"/>
      <c r="C81" s="303" t="s">
        <v>2558</v>
      </c>
      <c r="D81" s="303"/>
      <c r="E81" s="303"/>
      <c r="F81" s="326" t="s">
        <v>2559</v>
      </c>
      <c r="G81" s="327"/>
      <c r="H81" s="303" t="s">
        <v>2560</v>
      </c>
      <c r="I81" s="303" t="s">
        <v>2555</v>
      </c>
      <c r="J81" s="303">
        <v>50</v>
      </c>
      <c r="K81" s="317"/>
    </row>
    <row r="82" spans="2:11" s="1" customFormat="1" ht="15" customHeight="1">
      <c r="B82" s="328"/>
      <c r="C82" s="303" t="s">
        <v>2561</v>
      </c>
      <c r="D82" s="303"/>
      <c r="E82" s="303"/>
      <c r="F82" s="326" t="s">
        <v>2553</v>
      </c>
      <c r="G82" s="327"/>
      <c r="H82" s="303" t="s">
        <v>2562</v>
      </c>
      <c r="I82" s="303" t="s">
        <v>2563</v>
      </c>
      <c r="J82" s="303"/>
      <c r="K82" s="317"/>
    </row>
    <row r="83" spans="2:11" s="1" customFormat="1" ht="15" customHeight="1">
      <c r="B83" s="328"/>
      <c r="C83" s="329" t="s">
        <v>2564</v>
      </c>
      <c r="D83" s="329"/>
      <c r="E83" s="329"/>
      <c r="F83" s="330" t="s">
        <v>2559</v>
      </c>
      <c r="G83" s="329"/>
      <c r="H83" s="329" t="s">
        <v>2565</v>
      </c>
      <c r="I83" s="329" t="s">
        <v>2555</v>
      </c>
      <c r="J83" s="329">
        <v>15</v>
      </c>
      <c r="K83" s="317"/>
    </row>
    <row r="84" spans="2:11" s="1" customFormat="1" ht="15" customHeight="1">
      <c r="B84" s="328"/>
      <c r="C84" s="329" t="s">
        <v>2566</v>
      </c>
      <c r="D84" s="329"/>
      <c r="E84" s="329"/>
      <c r="F84" s="330" t="s">
        <v>2559</v>
      </c>
      <c r="G84" s="329"/>
      <c r="H84" s="329" t="s">
        <v>2567</v>
      </c>
      <c r="I84" s="329" t="s">
        <v>2555</v>
      </c>
      <c r="J84" s="329">
        <v>15</v>
      </c>
      <c r="K84" s="317"/>
    </row>
    <row r="85" spans="2:11" s="1" customFormat="1" ht="15" customHeight="1">
      <c r="B85" s="328"/>
      <c r="C85" s="329" t="s">
        <v>2568</v>
      </c>
      <c r="D85" s="329"/>
      <c r="E85" s="329"/>
      <c r="F85" s="330" t="s">
        <v>2559</v>
      </c>
      <c r="G85" s="329"/>
      <c r="H85" s="329" t="s">
        <v>2569</v>
      </c>
      <c r="I85" s="329" t="s">
        <v>2555</v>
      </c>
      <c r="J85" s="329">
        <v>20</v>
      </c>
      <c r="K85" s="317"/>
    </row>
    <row r="86" spans="2:11" s="1" customFormat="1" ht="15" customHeight="1">
      <c r="B86" s="328"/>
      <c r="C86" s="329" t="s">
        <v>2570</v>
      </c>
      <c r="D86" s="329"/>
      <c r="E86" s="329"/>
      <c r="F86" s="330" t="s">
        <v>2559</v>
      </c>
      <c r="G86" s="329"/>
      <c r="H86" s="329" t="s">
        <v>2571</v>
      </c>
      <c r="I86" s="329" t="s">
        <v>2555</v>
      </c>
      <c r="J86" s="329">
        <v>20</v>
      </c>
      <c r="K86" s="317"/>
    </row>
    <row r="87" spans="2:11" s="1" customFormat="1" ht="15" customHeight="1">
      <c r="B87" s="328"/>
      <c r="C87" s="303" t="s">
        <v>2572</v>
      </c>
      <c r="D87" s="303"/>
      <c r="E87" s="303"/>
      <c r="F87" s="326" t="s">
        <v>2559</v>
      </c>
      <c r="G87" s="327"/>
      <c r="H87" s="303" t="s">
        <v>2573</v>
      </c>
      <c r="I87" s="303" t="s">
        <v>2555</v>
      </c>
      <c r="J87" s="303">
        <v>50</v>
      </c>
      <c r="K87" s="317"/>
    </row>
    <row r="88" spans="2:11" s="1" customFormat="1" ht="15" customHeight="1">
      <c r="B88" s="328"/>
      <c r="C88" s="303" t="s">
        <v>2574</v>
      </c>
      <c r="D88" s="303"/>
      <c r="E88" s="303"/>
      <c r="F88" s="326" t="s">
        <v>2559</v>
      </c>
      <c r="G88" s="327"/>
      <c r="H88" s="303" t="s">
        <v>2575</v>
      </c>
      <c r="I88" s="303" t="s">
        <v>2555</v>
      </c>
      <c r="J88" s="303">
        <v>20</v>
      </c>
      <c r="K88" s="317"/>
    </row>
    <row r="89" spans="2:11" s="1" customFormat="1" ht="15" customHeight="1">
      <c r="B89" s="328"/>
      <c r="C89" s="303" t="s">
        <v>2576</v>
      </c>
      <c r="D89" s="303"/>
      <c r="E89" s="303"/>
      <c r="F89" s="326" t="s">
        <v>2559</v>
      </c>
      <c r="G89" s="327"/>
      <c r="H89" s="303" t="s">
        <v>2577</v>
      </c>
      <c r="I89" s="303" t="s">
        <v>2555</v>
      </c>
      <c r="J89" s="303">
        <v>20</v>
      </c>
      <c r="K89" s="317"/>
    </row>
    <row r="90" spans="2:11" s="1" customFormat="1" ht="15" customHeight="1">
      <c r="B90" s="328"/>
      <c r="C90" s="303" t="s">
        <v>2578</v>
      </c>
      <c r="D90" s="303"/>
      <c r="E90" s="303"/>
      <c r="F90" s="326" t="s">
        <v>2559</v>
      </c>
      <c r="G90" s="327"/>
      <c r="H90" s="303" t="s">
        <v>2579</v>
      </c>
      <c r="I90" s="303" t="s">
        <v>2555</v>
      </c>
      <c r="J90" s="303">
        <v>50</v>
      </c>
      <c r="K90" s="317"/>
    </row>
    <row r="91" spans="2:11" s="1" customFormat="1" ht="15" customHeight="1">
      <c r="B91" s="328"/>
      <c r="C91" s="303" t="s">
        <v>2580</v>
      </c>
      <c r="D91" s="303"/>
      <c r="E91" s="303"/>
      <c r="F91" s="326" t="s">
        <v>2559</v>
      </c>
      <c r="G91" s="327"/>
      <c r="H91" s="303" t="s">
        <v>2580</v>
      </c>
      <c r="I91" s="303" t="s">
        <v>2555</v>
      </c>
      <c r="J91" s="303">
        <v>50</v>
      </c>
      <c r="K91" s="317"/>
    </row>
    <row r="92" spans="2:11" s="1" customFormat="1" ht="15" customHeight="1">
      <c r="B92" s="328"/>
      <c r="C92" s="303" t="s">
        <v>2581</v>
      </c>
      <c r="D92" s="303"/>
      <c r="E92" s="303"/>
      <c r="F92" s="326" t="s">
        <v>2559</v>
      </c>
      <c r="G92" s="327"/>
      <c r="H92" s="303" t="s">
        <v>2582</v>
      </c>
      <c r="I92" s="303" t="s">
        <v>2555</v>
      </c>
      <c r="J92" s="303">
        <v>255</v>
      </c>
      <c r="K92" s="317"/>
    </row>
    <row r="93" spans="2:11" s="1" customFormat="1" ht="15" customHeight="1">
      <c r="B93" s="328"/>
      <c r="C93" s="303" t="s">
        <v>2583</v>
      </c>
      <c r="D93" s="303"/>
      <c r="E93" s="303"/>
      <c r="F93" s="326" t="s">
        <v>2553</v>
      </c>
      <c r="G93" s="327"/>
      <c r="H93" s="303" t="s">
        <v>2584</v>
      </c>
      <c r="I93" s="303" t="s">
        <v>2585</v>
      </c>
      <c r="J93" s="303"/>
      <c r="K93" s="317"/>
    </row>
    <row r="94" spans="2:11" s="1" customFormat="1" ht="15" customHeight="1">
      <c r="B94" s="328"/>
      <c r="C94" s="303" t="s">
        <v>2586</v>
      </c>
      <c r="D94" s="303"/>
      <c r="E94" s="303"/>
      <c r="F94" s="326" t="s">
        <v>2553</v>
      </c>
      <c r="G94" s="327"/>
      <c r="H94" s="303" t="s">
        <v>2587</v>
      </c>
      <c r="I94" s="303" t="s">
        <v>2588</v>
      </c>
      <c r="J94" s="303"/>
      <c r="K94" s="317"/>
    </row>
    <row r="95" spans="2:11" s="1" customFormat="1" ht="15" customHeight="1">
      <c r="B95" s="328"/>
      <c r="C95" s="303" t="s">
        <v>2589</v>
      </c>
      <c r="D95" s="303"/>
      <c r="E95" s="303"/>
      <c r="F95" s="326" t="s">
        <v>2553</v>
      </c>
      <c r="G95" s="327"/>
      <c r="H95" s="303" t="s">
        <v>2589</v>
      </c>
      <c r="I95" s="303" t="s">
        <v>2588</v>
      </c>
      <c r="J95" s="303"/>
      <c r="K95" s="317"/>
    </row>
    <row r="96" spans="2:11" s="1" customFormat="1" ht="15" customHeight="1">
      <c r="B96" s="328"/>
      <c r="C96" s="303" t="s">
        <v>38</v>
      </c>
      <c r="D96" s="303"/>
      <c r="E96" s="303"/>
      <c r="F96" s="326" t="s">
        <v>2553</v>
      </c>
      <c r="G96" s="327"/>
      <c r="H96" s="303" t="s">
        <v>2590</v>
      </c>
      <c r="I96" s="303" t="s">
        <v>2588</v>
      </c>
      <c r="J96" s="303"/>
      <c r="K96" s="317"/>
    </row>
    <row r="97" spans="2:11" s="1" customFormat="1" ht="15" customHeight="1">
      <c r="B97" s="328"/>
      <c r="C97" s="303" t="s">
        <v>48</v>
      </c>
      <c r="D97" s="303"/>
      <c r="E97" s="303"/>
      <c r="F97" s="326" t="s">
        <v>2553</v>
      </c>
      <c r="G97" s="327"/>
      <c r="H97" s="303" t="s">
        <v>2591</v>
      </c>
      <c r="I97" s="303" t="s">
        <v>2588</v>
      </c>
      <c r="J97" s="303"/>
      <c r="K97" s="317"/>
    </row>
    <row r="98" spans="2:11" s="1" customFormat="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s="1" customFormat="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s="1" customFormat="1" ht="18.75" customHeight="1"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  <row r="101" spans="2:11" s="1" customFormat="1" ht="7.5" customHeight="1">
      <c r="B101" s="312"/>
      <c r="C101" s="313"/>
      <c r="D101" s="313"/>
      <c r="E101" s="313"/>
      <c r="F101" s="313"/>
      <c r="G101" s="313"/>
      <c r="H101" s="313"/>
      <c r="I101" s="313"/>
      <c r="J101" s="313"/>
      <c r="K101" s="314"/>
    </row>
    <row r="102" spans="2:11" s="1" customFormat="1" ht="45" customHeight="1">
      <c r="B102" s="315"/>
      <c r="C102" s="316" t="s">
        <v>2592</v>
      </c>
      <c r="D102" s="316"/>
      <c r="E102" s="316"/>
      <c r="F102" s="316"/>
      <c r="G102" s="316"/>
      <c r="H102" s="316"/>
      <c r="I102" s="316"/>
      <c r="J102" s="316"/>
      <c r="K102" s="317"/>
    </row>
    <row r="103" spans="2:11" s="1" customFormat="1" ht="17.25" customHeight="1">
      <c r="B103" s="315"/>
      <c r="C103" s="318" t="s">
        <v>2547</v>
      </c>
      <c r="D103" s="318"/>
      <c r="E103" s="318"/>
      <c r="F103" s="318" t="s">
        <v>2548</v>
      </c>
      <c r="G103" s="319"/>
      <c r="H103" s="318" t="s">
        <v>54</v>
      </c>
      <c r="I103" s="318" t="s">
        <v>57</v>
      </c>
      <c r="J103" s="318" t="s">
        <v>2549</v>
      </c>
      <c r="K103" s="317"/>
    </row>
    <row r="104" spans="2:11" s="1" customFormat="1" ht="17.25" customHeight="1">
      <c r="B104" s="315"/>
      <c r="C104" s="320" t="s">
        <v>2550</v>
      </c>
      <c r="D104" s="320"/>
      <c r="E104" s="320"/>
      <c r="F104" s="321" t="s">
        <v>2551</v>
      </c>
      <c r="G104" s="322"/>
      <c r="H104" s="320"/>
      <c r="I104" s="320"/>
      <c r="J104" s="320" t="s">
        <v>2552</v>
      </c>
      <c r="K104" s="317"/>
    </row>
    <row r="105" spans="2:11" s="1" customFormat="1" ht="5.25" customHeight="1">
      <c r="B105" s="315"/>
      <c r="C105" s="318"/>
      <c r="D105" s="318"/>
      <c r="E105" s="318"/>
      <c r="F105" s="318"/>
      <c r="G105" s="336"/>
      <c r="H105" s="318"/>
      <c r="I105" s="318"/>
      <c r="J105" s="318"/>
      <c r="K105" s="317"/>
    </row>
    <row r="106" spans="2:11" s="1" customFormat="1" ht="15" customHeight="1">
      <c r="B106" s="315"/>
      <c r="C106" s="303" t="s">
        <v>53</v>
      </c>
      <c r="D106" s="325"/>
      <c r="E106" s="325"/>
      <c r="F106" s="326" t="s">
        <v>2553</v>
      </c>
      <c r="G106" s="303"/>
      <c r="H106" s="303" t="s">
        <v>2593</v>
      </c>
      <c r="I106" s="303" t="s">
        <v>2555</v>
      </c>
      <c r="J106" s="303">
        <v>20</v>
      </c>
      <c r="K106" s="317"/>
    </row>
    <row r="107" spans="2:11" s="1" customFormat="1" ht="15" customHeight="1">
      <c r="B107" s="315"/>
      <c r="C107" s="303" t="s">
        <v>2556</v>
      </c>
      <c r="D107" s="303"/>
      <c r="E107" s="303"/>
      <c r="F107" s="326" t="s">
        <v>2553</v>
      </c>
      <c r="G107" s="303"/>
      <c r="H107" s="303" t="s">
        <v>2593</v>
      </c>
      <c r="I107" s="303" t="s">
        <v>2555</v>
      </c>
      <c r="J107" s="303">
        <v>120</v>
      </c>
      <c r="K107" s="317"/>
    </row>
    <row r="108" spans="2:11" s="1" customFormat="1" ht="15" customHeight="1">
      <c r="B108" s="328"/>
      <c r="C108" s="303" t="s">
        <v>2558</v>
      </c>
      <c r="D108" s="303"/>
      <c r="E108" s="303"/>
      <c r="F108" s="326" t="s">
        <v>2559</v>
      </c>
      <c r="G108" s="303"/>
      <c r="H108" s="303" t="s">
        <v>2593</v>
      </c>
      <c r="I108" s="303" t="s">
        <v>2555</v>
      </c>
      <c r="J108" s="303">
        <v>50</v>
      </c>
      <c r="K108" s="317"/>
    </row>
    <row r="109" spans="2:11" s="1" customFormat="1" ht="15" customHeight="1">
      <c r="B109" s="328"/>
      <c r="C109" s="303" t="s">
        <v>2561</v>
      </c>
      <c r="D109" s="303"/>
      <c r="E109" s="303"/>
      <c r="F109" s="326" t="s">
        <v>2553</v>
      </c>
      <c r="G109" s="303"/>
      <c r="H109" s="303" t="s">
        <v>2593</v>
      </c>
      <c r="I109" s="303" t="s">
        <v>2563</v>
      </c>
      <c r="J109" s="303"/>
      <c r="K109" s="317"/>
    </row>
    <row r="110" spans="2:11" s="1" customFormat="1" ht="15" customHeight="1">
      <c r="B110" s="328"/>
      <c r="C110" s="303" t="s">
        <v>2572</v>
      </c>
      <c r="D110" s="303"/>
      <c r="E110" s="303"/>
      <c r="F110" s="326" t="s">
        <v>2559</v>
      </c>
      <c r="G110" s="303"/>
      <c r="H110" s="303" t="s">
        <v>2593</v>
      </c>
      <c r="I110" s="303" t="s">
        <v>2555</v>
      </c>
      <c r="J110" s="303">
        <v>50</v>
      </c>
      <c r="K110" s="317"/>
    </row>
    <row r="111" spans="2:11" s="1" customFormat="1" ht="15" customHeight="1">
      <c r="B111" s="328"/>
      <c r="C111" s="303" t="s">
        <v>2580</v>
      </c>
      <c r="D111" s="303"/>
      <c r="E111" s="303"/>
      <c r="F111" s="326" t="s">
        <v>2559</v>
      </c>
      <c r="G111" s="303"/>
      <c r="H111" s="303" t="s">
        <v>2593</v>
      </c>
      <c r="I111" s="303" t="s">
        <v>2555</v>
      </c>
      <c r="J111" s="303">
        <v>50</v>
      </c>
      <c r="K111" s="317"/>
    </row>
    <row r="112" spans="2:11" s="1" customFormat="1" ht="15" customHeight="1">
      <c r="B112" s="328"/>
      <c r="C112" s="303" t="s">
        <v>2578</v>
      </c>
      <c r="D112" s="303"/>
      <c r="E112" s="303"/>
      <c r="F112" s="326" t="s">
        <v>2559</v>
      </c>
      <c r="G112" s="303"/>
      <c r="H112" s="303" t="s">
        <v>2593</v>
      </c>
      <c r="I112" s="303" t="s">
        <v>2555</v>
      </c>
      <c r="J112" s="303">
        <v>50</v>
      </c>
      <c r="K112" s="317"/>
    </row>
    <row r="113" spans="2:11" s="1" customFormat="1" ht="15" customHeight="1">
      <c r="B113" s="328"/>
      <c r="C113" s="303" t="s">
        <v>53</v>
      </c>
      <c r="D113" s="303"/>
      <c r="E113" s="303"/>
      <c r="F113" s="326" t="s">
        <v>2553</v>
      </c>
      <c r="G113" s="303"/>
      <c r="H113" s="303" t="s">
        <v>2594</v>
      </c>
      <c r="I113" s="303" t="s">
        <v>2555</v>
      </c>
      <c r="J113" s="303">
        <v>20</v>
      </c>
      <c r="K113" s="317"/>
    </row>
    <row r="114" spans="2:11" s="1" customFormat="1" ht="15" customHeight="1">
      <c r="B114" s="328"/>
      <c r="C114" s="303" t="s">
        <v>2595</v>
      </c>
      <c r="D114" s="303"/>
      <c r="E114" s="303"/>
      <c r="F114" s="326" t="s">
        <v>2553</v>
      </c>
      <c r="G114" s="303"/>
      <c r="H114" s="303" t="s">
        <v>2596</v>
      </c>
      <c r="I114" s="303" t="s">
        <v>2555</v>
      </c>
      <c r="J114" s="303">
        <v>120</v>
      </c>
      <c r="K114" s="317"/>
    </row>
    <row r="115" spans="2:11" s="1" customFormat="1" ht="15" customHeight="1">
      <c r="B115" s="328"/>
      <c r="C115" s="303" t="s">
        <v>38</v>
      </c>
      <c r="D115" s="303"/>
      <c r="E115" s="303"/>
      <c r="F115" s="326" t="s">
        <v>2553</v>
      </c>
      <c r="G115" s="303"/>
      <c r="H115" s="303" t="s">
        <v>2597</v>
      </c>
      <c r="I115" s="303" t="s">
        <v>2588</v>
      </c>
      <c r="J115" s="303"/>
      <c r="K115" s="317"/>
    </row>
    <row r="116" spans="2:11" s="1" customFormat="1" ht="15" customHeight="1">
      <c r="B116" s="328"/>
      <c r="C116" s="303" t="s">
        <v>48</v>
      </c>
      <c r="D116" s="303"/>
      <c r="E116" s="303"/>
      <c r="F116" s="326" t="s">
        <v>2553</v>
      </c>
      <c r="G116" s="303"/>
      <c r="H116" s="303" t="s">
        <v>2598</v>
      </c>
      <c r="I116" s="303" t="s">
        <v>2588</v>
      </c>
      <c r="J116" s="303"/>
      <c r="K116" s="317"/>
    </row>
    <row r="117" spans="2:11" s="1" customFormat="1" ht="15" customHeight="1">
      <c r="B117" s="328"/>
      <c r="C117" s="303" t="s">
        <v>57</v>
      </c>
      <c r="D117" s="303"/>
      <c r="E117" s="303"/>
      <c r="F117" s="326" t="s">
        <v>2553</v>
      </c>
      <c r="G117" s="303"/>
      <c r="H117" s="303" t="s">
        <v>2599</v>
      </c>
      <c r="I117" s="303" t="s">
        <v>2600</v>
      </c>
      <c r="J117" s="303"/>
      <c r="K117" s="317"/>
    </row>
    <row r="118" spans="2:11" s="1" customFormat="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s="1" customFormat="1" ht="18.75" customHeight="1">
      <c r="B119" s="338"/>
      <c r="C119" s="339"/>
      <c r="D119" s="339"/>
      <c r="E119" s="339"/>
      <c r="F119" s="340"/>
      <c r="G119" s="339"/>
      <c r="H119" s="339"/>
      <c r="I119" s="339"/>
      <c r="J119" s="339"/>
      <c r="K119" s="338"/>
    </row>
    <row r="120" spans="2:11" s="1" customFormat="1" ht="18.75" customHeight="1">
      <c r="B120" s="311"/>
      <c r="C120" s="311"/>
      <c r="D120" s="311"/>
      <c r="E120" s="311"/>
      <c r="F120" s="311"/>
      <c r="G120" s="311"/>
      <c r="H120" s="311"/>
      <c r="I120" s="311"/>
      <c r="J120" s="311"/>
      <c r="K120" s="311"/>
    </row>
    <row r="121" spans="2:11" s="1" customFormat="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spans="2:11" s="1" customFormat="1" ht="45" customHeight="1">
      <c r="B122" s="344"/>
      <c r="C122" s="294" t="s">
        <v>2601</v>
      </c>
      <c r="D122" s="294"/>
      <c r="E122" s="294"/>
      <c r="F122" s="294"/>
      <c r="G122" s="294"/>
      <c r="H122" s="294"/>
      <c r="I122" s="294"/>
      <c r="J122" s="294"/>
      <c r="K122" s="345"/>
    </row>
    <row r="123" spans="2:11" s="1" customFormat="1" ht="17.25" customHeight="1">
      <c r="B123" s="346"/>
      <c r="C123" s="318" t="s">
        <v>2547</v>
      </c>
      <c r="D123" s="318"/>
      <c r="E123" s="318"/>
      <c r="F123" s="318" t="s">
        <v>2548</v>
      </c>
      <c r="G123" s="319"/>
      <c r="H123" s="318" t="s">
        <v>54</v>
      </c>
      <c r="I123" s="318" t="s">
        <v>57</v>
      </c>
      <c r="J123" s="318" t="s">
        <v>2549</v>
      </c>
      <c r="K123" s="347"/>
    </row>
    <row r="124" spans="2:11" s="1" customFormat="1" ht="17.25" customHeight="1">
      <c r="B124" s="346"/>
      <c r="C124" s="320" t="s">
        <v>2550</v>
      </c>
      <c r="D124" s="320"/>
      <c r="E124" s="320"/>
      <c r="F124" s="321" t="s">
        <v>2551</v>
      </c>
      <c r="G124" s="322"/>
      <c r="H124" s="320"/>
      <c r="I124" s="320"/>
      <c r="J124" s="320" t="s">
        <v>2552</v>
      </c>
      <c r="K124" s="347"/>
    </row>
    <row r="125" spans="2:11" s="1" customFormat="1" ht="5.25" customHeight="1">
      <c r="B125" s="348"/>
      <c r="C125" s="323"/>
      <c r="D125" s="323"/>
      <c r="E125" s="323"/>
      <c r="F125" s="323"/>
      <c r="G125" s="349"/>
      <c r="H125" s="323"/>
      <c r="I125" s="323"/>
      <c r="J125" s="323"/>
      <c r="K125" s="350"/>
    </row>
    <row r="126" spans="2:11" s="1" customFormat="1" ht="15" customHeight="1">
      <c r="B126" s="348"/>
      <c r="C126" s="303" t="s">
        <v>2556</v>
      </c>
      <c r="D126" s="325"/>
      <c r="E126" s="325"/>
      <c r="F126" s="326" t="s">
        <v>2553</v>
      </c>
      <c r="G126" s="303"/>
      <c r="H126" s="303" t="s">
        <v>2593</v>
      </c>
      <c r="I126" s="303" t="s">
        <v>2555</v>
      </c>
      <c r="J126" s="303">
        <v>120</v>
      </c>
      <c r="K126" s="351"/>
    </row>
    <row r="127" spans="2:11" s="1" customFormat="1" ht="15" customHeight="1">
      <c r="B127" s="348"/>
      <c r="C127" s="303" t="s">
        <v>2602</v>
      </c>
      <c r="D127" s="303"/>
      <c r="E127" s="303"/>
      <c r="F127" s="326" t="s">
        <v>2553</v>
      </c>
      <c r="G127" s="303"/>
      <c r="H127" s="303" t="s">
        <v>2603</v>
      </c>
      <c r="I127" s="303" t="s">
        <v>2555</v>
      </c>
      <c r="J127" s="303" t="s">
        <v>2604</v>
      </c>
      <c r="K127" s="351"/>
    </row>
    <row r="128" spans="2:11" s="1" customFormat="1" ht="15" customHeight="1">
      <c r="B128" s="348"/>
      <c r="C128" s="303" t="s">
        <v>89</v>
      </c>
      <c r="D128" s="303"/>
      <c r="E128" s="303"/>
      <c r="F128" s="326" t="s">
        <v>2553</v>
      </c>
      <c r="G128" s="303"/>
      <c r="H128" s="303" t="s">
        <v>2605</v>
      </c>
      <c r="I128" s="303" t="s">
        <v>2555</v>
      </c>
      <c r="J128" s="303" t="s">
        <v>2604</v>
      </c>
      <c r="K128" s="351"/>
    </row>
    <row r="129" spans="2:11" s="1" customFormat="1" ht="15" customHeight="1">
      <c r="B129" s="348"/>
      <c r="C129" s="303" t="s">
        <v>2564</v>
      </c>
      <c r="D129" s="303"/>
      <c r="E129" s="303"/>
      <c r="F129" s="326" t="s">
        <v>2559</v>
      </c>
      <c r="G129" s="303"/>
      <c r="H129" s="303" t="s">
        <v>2565</v>
      </c>
      <c r="I129" s="303" t="s">
        <v>2555</v>
      </c>
      <c r="J129" s="303">
        <v>15</v>
      </c>
      <c r="K129" s="351"/>
    </row>
    <row r="130" spans="2:11" s="1" customFormat="1" ht="15" customHeight="1">
      <c r="B130" s="348"/>
      <c r="C130" s="329" t="s">
        <v>2566</v>
      </c>
      <c r="D130" s="329"/>
      <c r="E130" s="329"/>
      <c r="F130" s="330" t="s">
        <v>2559</v>
      </c>
      <c r="G130" s="329"/>
      <c r="H130" s="329" t="s">
        <v>2567</v>
      </c>
      <c r="I130" s="329" t="s">
        <v>2555</v>
      </c>
      <c r="J130" s="329">
        <v>15</v>
      </c>
      <c r="K130" s="351"/>
    </row>
    <row r="131" spans="2:11" s="1" customFormat="1" ht="15" customHeight="1">
      <c r="B131" s="348"/>
      <c r="C131" s="329" t="s">
        <v>2568</v>
      </c>
      <c r="D131" s="329"/>
      <c r="E131" s="329"/>
      <c r="F131" s="330" t="s">
        <v>2559</v>
      </c>
      <c r="G131" s="329"/>
      <c r="H131" s="329" t="s">
        <v>2569</v>
      </c>
      <c r="I131" s="329" t="s">
        <v>2555</v>
      </c>
      <c r="J131" s="329">
        <v>20</v>
      </c>
      <c r="K131" s="351"/>
    </row>
    <row r="132" spans="2:11" s="1" customFormat="1" ht="15" customHeight="1">
      <c r="B132" s="348"/>
      <c r="C132" s="329" t="s">
        <v>2570</v>
      </c>
      <c r="D132" s="329"/>
      <c r="E132" s="329"/>
      <c r="F132" s="330" t="s">
        <v>2559</v>
      </c>
      <c r="G132" s="329"/>
      <c r="H132" s="329" t="s">
        <v>2571</v>
      </c>
      <c r="I132" s="329" t="s">
        <v>2555</v>
      </c>
      <c r="J132" s="329">
        <v>20</v>
      </c>
      <c r="K132" s="351"/>
    </row>
    <row r="133" spans="2:11" s="1" customFormat="1" ht="15" customHeight="1">
      <c r="B133" s="348"/>
      <c r="C133" s="303" t="s">
        <v>2558</v>
      </c>
      <c r="D133" s="303"/>
      <c r="E133" s="303"/>
      <c r="F133" s="326" t="s">
        <v>2559</v>
      </c>
      <c r="G133" s="303"/>
      <c r="H133" s="303" t="s">
        <v>2593</v>
      </c>
      <c r="I133" s="303" t="s">
        <v>2555</v>
      </c>
      <c r="J133" s="303">
        <v>50</v>
      </c>
      <c r="K133" s="351"/>
    </row>
    <row r="134" spans="2:11" s="1" customFormat="1" ht="15" customHeight="1">
      <c r="B134" s="348"/>
      <c r="C134" s="303" t="s">
        <v>2572</v>
      </c>
      <c r="D134" s="303"/>
      <c r="E134" s="303"/>
      <c r="F134" s="326" t="s">
        <v>2559</v>
      </c>
      <c r="G134" s="303"/>
      <c r="H134" s="303" t="s">
        <v>2593</v>
      </c>
      <c r="I134" s="303" t="s">
        <v>2555</v>
      </c>
      <c r="J134" s="303">
        <v>50</v>
      </c>
      <c r="K134" s="351"/>
    </row>
    <row r="135" spans="2:11" s="1" customFormat="1" ht="15" customHeight="1">
      <c r="B135" s="348"/>
      <c r="C135" s="303" t="s">
        <v>2578</v>
      </c>
      <c r="D135" s="303"/>
      <c r="E135" s="303"/>
      <c r="F135" s="326" t="s">
        <v>2559</v>
      </c>
      <c r="G135" s="303"/>
      <c r="H135" s="303" t="s">
        <v>2593</v>
      </c>
      <c r="I135" s="303" t="s">
        <v>2555</v>
      </c>
      <c r="J135" s="303">
        <v>50</v>
      </c>
      <c r="K135" s="351"/>
    </row>
    <row r="136" spans="2:11" s="1" customFormat="1" ht="15" customHeight="1">
      <c r="B136" s="348"/>
      <c r="C136" s="303" t="s">
        <v>2580</v>
      </c>
      <c r="D136" s="303"/>
      <c r="E136" s="303"/>
      <c r="F136" s="326" t="s">
        <v>2559</v>
      </c>
      <c r="G136" s="303"/>
      <c r="H136" s="303" t="s">
        <v>2593</v>
      </c>
      <c r="I136" s="303" t="s">
        <v>2555</v>
      </c>
      <c r="J136" s="303">
        <v>50</v>
      </c>
      <c r="K136" s="351"/>
    </row>
    <row r="137" spans="2:11" s="1" customFormat="1" ht="15" customHeight="1">
      <c r="B137" s="348"/>
      <c r="C137" s="303" t="s">
        <v>2581</v>
      </c>
      <c r="D137" s="303"/>
      <c r="E137" s="303"/>
      <c r="F137" s="326" t="s">
        <v>2559</v>
      </c>
      <c r="G137" s="303"/>
      <c r="H137" s="303" t="s">
        <v>2606</v>
      </c>
      <c r="I137" s="303" t="s">
        <v>2555</v>
      </c>
      <c r="J137" s="303">
        <v>255</v>
      </c>
      <c r="K137" s="351"/>
    </row>
    <row r="138" spans="2:11" s="1" customFormat="1" ht="15" customHeight="1">
      <c r="B138" s="348"/>
      <c r="C138" s="303" t="s">
        <v>2583</v>
      </c>
      <c r="D138" s="303"/>
      <c r="E138" s="303"/>
      <c r="F138" s="326" t="s">
        <v>2553</v>
      </c>
      <c r="G138" s="303"/>
      <c r="H138" s="303" t="s">
        <v>2607</v>
      </c>
      <c r="I138" s="303" t="s">
        <v>2585</v>
      </c>
      <c r="J138" s="303"/>
      <c r="K138" s="351"/>
    </row>
    <row r="139" spans="2:11" s="1" customFormat="1" ht="15" customHeight="1">
      <c r="B139" s="348"/>
      <c r="C139" s="303" t="s">
        <v>2586</v>
      </c>
      <c r="D139" s="303"/>
      <c r="E139" s="303"/>
      <c r="F139" s="326" t="s">
        <v>2553</v>
      </c>
      <c r="G139" s="303"/>
      <c r="H139" s="303" t="s">
        <v>2608</v>
      </c>
      <c r="I139" s="303" t="s">
        <v>2588</v>
      </c>
      <c r="J139" s="303"/>
      <c r="K139" s="351"/>
    </row>
    <row r="140" spans="2:11" s="1" customFormat="1" ht="15" customHeight="1">
      <c r="B140" s="348"/>
      <c r="C140" s="303" t="s">
        <v>2589</v>
      </c>
      <c r="D140" s="303"/>
      <c r="E140" s="303"/>
      <c r="F140" s="326" t="s">
        <v>2553</v>
      </c>
      <c r="G140" s="303"/>
      <c r="H140" s="303" t="s">
        <v>2589</v>
      </c>
      <c r="I140" s="303" t="s">
        <v>2588</v>
      </c>
      <c r="J140" s="303"/>
      <c r="K140" s="351"/>
    </row>
    <row r="141" spans="2:11" s="1" customFormat="1" ht="15" customHeight="1">
      <c r="B141" s="348"/>
      <c r="C141" s="303" t="s">
        <v>38</v>
      </c>
      <c r="D141" s="303"/>
      <c r="E141" s="303"/>
      <c r="F141" s="326" t="s">
        <v>2553</v>
      </c>
      <c r="G141" s="303"/>
      <c r="H141" s="303" t="s">
        <v>2609</v>
      </c>
      <c r="I141" s="303" t="s">
        <v>2588</v>
      </c>
      <c r="J141" s="303"/>
      <c r="K141" s="351"/>
    </row>
    <row r="142" spans="2:11" s="1" customFormat="1" ht="15" customHeight="1">
      <c r="B142" s="348"/>
      <c r="C142" s="303" t="s">
        <v>2610</v>
      </c>
      <c r="D142" s="303"/>
      <c r="E142" s="303"/>
      <c r="F142" s="326" t="s">
        <v>2553</v>
      </c>
      <c r="G142" s="303"/>
      <c r="H142" s="303" t="s">
        <v>2611</v>
      </c>
      <c r="I142" s="303" t="s">
        <v>2588</v>
      </c>
      <c r="J142" s="303"/>
      <c r="K142" s="351"/>
    </row>
    <row r="143" spans="2:11" s="1" customFormat="1" ht="15" customHeight="1">
      <c r="B143" s="352"/>
      <c r="C143" s="353"/>
      <c r="D143" s="353"/>
      <c r="E143" s="353"/>
      <c r="F143" s="353"/>
      <c r="G143" s="353"/>
      <c r="H143" s="353"/>
      <c r="I143" s="353"/>
      <c r="J143" s="353"/>
      <c r="K143" s="354"/>
    </row>
    <row r="144" spans="2:11" s="1" customFormat="1" ht="18.75" customHeight="1">
      <c r="B144" s="339"/>
      <c r="C144" s="339"/>
      <c r="D144" s="339"/>
      <c r="E144" s="339"/>
      <c r="F144" s="340"/>
      <c r="G144" s="339"/>
      <c r="H144" s="339"/>
      <c r="I144" s="339"/>
      <c r="J144" s="339"/>
      <c r="K144" s="339"/>
    </row>
    <row r="145" spans="2:11" s="1" customFormat="1" ht="18.75" customHeight="1">
      <c r="B145" s="311"/>
      <c r="C145" s="311"/>
      <c r="D145" s="311"/>
      <c r="E145" s="311"/>
      <c r="F145" s="311"/>
      <c r="G145" s="311"/>
      <c r="H145" s="311"/>
      <c r="I145" s="311"/>
      <c r="J145" s="311"/>
      <c r="K145" s="311"/>
    </row>
    <row r="146" spans="2:11" s="1" customFormat="1" ht="7.5" customHeight="1">
      <c r="B146" s="312"/>
      <c r="C146" s="313"/>
      <c r="D146" s="313"/>
      <c r="E146" s="313"/>
      <c r="F146" s="313"/>
      <c r="G146" s="313"/>
      <c r="H146" s="313"/>
      <c r="I146" s="313"/>
      <c r="J146" s="313"/>
      <c r="K146" s="314"/>
    </row>
    <row r="147" spans="2:11" s="1" customFormat="1" ht="45" customHeight="1">
      <c r="B147" s="315"/>
      <c r="C147" s="316" t="s">
        <v>2612</v>
      </c>
      <c r="D147" s="316"/>
      <c r="E147" s="316"/>
      <c r="F147" s="316"/>
      <c r="G147" s="316"/>
      <c r="H147" s="316"/>
      <c r="I147" s="316"/>
      <c r="J147" s="316"/>
      <c r="K147" s="317"/>
    </row>
    <row r="148" spans="2:11" s="1" customFormat="1" ht="17.25" customHeight="1">
      <c r="B148" s="315"/>
      <c r="C148" s="318" t="s">
        <v>2547</v>
      </c>
      <c r="D148" s="318"/>
      <c r="E148" s="318"/>
      <c r="F148" s="318" t="s">
        <v>2548</v>
      </c>
      <c r="G148" s="319"/>
      <c r="H148" s="318" t="s">
        <v>54</v>
      </c>
      <c r="I148" s="318" t="s">
        <v>57</v>
      </c>
      <c r="J148" s="318" t="s">
        <v>2549</v>
      </c>
      <c r="K148" s="317"/>
    </row>
    <row r="149" spans="2:11" s="1" customFormat="1" ht="17.25" customHeight="1">
      <c r="B149" s="315"/>
      <c r="C149" s="320" t="s">
        <v>2550</v>
      </c>
      <c r="D149" s="320"/>
      <c r="E149" s="320"/>
      <c r="F149" s="321" t="s">
        <v>2551</v>
      </c>
      <c r="G149" s="322"/>
      <c r="H149" s="320"/>
      <c r="I149" s="320"/>
      <c r="J149" s="320" t="s">
        <v>2552</v>
      </c>
      <c r="K149" s="317"/>
    </row>
    <row r="150" spans="2:11" s="1" customFormat="1" ht="5.25" customHeight="1">
      <c r="B150" s="328"/>
      <c r="C150" s="323"/>
      <c r="D150" s="323"/>
      <c r="E150" s="323"/>
      <c r="F150" s="323"/>
      <c r="G150" s="324"/>
      <c r="H150" s="323"/>
      <c r="I150" s="323"/>
      <c r="J150" s="323"/>
      <c r="K150" s="351"/>
    </row>
    <row r="151" spans="2:11" s="1" customFormat="1" ht="15" customHeight="1">
      <c r="B151" s="328"/>
      <c r="C151" s="355" t="s">
        <v>2556</v>
      </c>
      <c r="D151" s="303"/>
      <c r="E151" s="303"/>
      <c r="F151" s="356" t="s">
        <v>2553</v>
      </c>
      <c r="G151" s="303"/>
      <c r="H151" s="355" t="s">
        <v>2593</v>
      </c>
      <c r="I151" s="355" t="s">
        <v>2555</v>
      </c>
      <c r="J151" s="355">
        <v>120</v>
      </c>
      <c r="K151" s="351"/>
    </row>
    <row r="152" spans="2:11" s="1" customFormat="1" ht="15" customHeight="1">
      <c r="B152" s="328"/>
      <c r="C152" s="355" t="s">
        <v>2602</v>
      </c>
      <c r="D152" s="303"/>
      <c r="E152" s="303"/>
      <c r="F152" s="356" t="s">
        <v>2553</v>
      </c>
      <c r="G152" s="303"/>
      <c r="H152" s="355" t="s">
        <v>2613</v>
      </c>
      <c r="I152" s="355" t="s">
        <v>2555</v>
      </c>
      <c r="J152" s="355" t="s">
        <v>2604</v>
      </c>
      <c r="K152" s="351"/>
    </row>
    <row r="153" spans="2:11" s="1" customFormat="1" ht="15" customHeight="1">
      <c r="B153" s="328"/>
      <c r="C153" s="355" t="s">
        <v>89</v>
      </c>
      <c r="D153" s="303"/>
      <c r="E153" s="303"/>
      <c r="F153" s="356" t="s">
        <v>2553</v>
      </c>
      <c r="G153" s="303"/>
      <c r="H153" s="355" t="s">
        <v>2614</v>
      </c>
      <c r="I153" s="355" t="s">
        <v>2555</v>
      </c>
      <c r="J153" s="355" t="s">
        <v>2604</v>
      </c>
      <c r="K153" s="351"/>
    </row>
    <row r="154" spans="2:11" s="1" customFormat="1" ht="15" customHeight="1">
      <c r="B154" s="328"/>
      <c r="C154" s="355" t="s">
        <v>2558</v>
      </c>
      <c r="D154" s="303"/>
      <c r="E154" s="303"/>
      <c r="F154" s="356" t="s">
        <v>2559</v>
      </c>
      <c r="G154" s="303"/>
      <c r="H154" s="355" t="s">
        <v>2593</v>
      </c>
      <c r="I154" s="355" t="s">
        <v>2555</v>
      </c>
      <c r="J154" s="355">
        <v>50</v>
      </c>
      <c r="K154" s="351"/>
    </row>
    <row r="155" spans="2:11" s="1" customFormat="1" ht="15" customHeight="1">
      <c r="B155" s="328"/>
      <c r="C155" s="355" t="s">
        <v>2561</v>
      </c>
      <c r="D155" s="303"/>
      <c r="E155" s="303"/>
      <c r="F155" s="356" t="s">
        <v>2553</v>
      </c>
      <c r="G155" s="303"/>
      <c r="H155" s="355" t="s">
        <v>2593</v>
      </c>
      <c r="I155" s="355" t="s">
        <v>2563</v>
      </c>
      <c r="J155" s="355"/>
      <c r="K155" s="351"/>
    </row>
    <row r="156" spans="2:11" s="1" customFormat="1" ht="15" customHeight="1">
      <c r="B156" s="328"/>
      <c r="C156" s="355" t="s">
        <v>2572</v>
      </c>
      <c r="D156" s="303"/>
      <c r="E156" s="303"/>
      <c r="F156" s="356" t="s">
        <v>2559</v>
      </c>
      <c r="G156" s="303"/>
      <c r="H156" s="355" t="s">
        <v>2593</v>
      </c>
      <c r="I156" s="355" t="s">
        <v>2555</v>
      </c>
      <c r="J156" s="355">
        <v>50</v>
      </c>
      <c r="K156" s="351"/>
    </row>
    <row r="157" spans="2:11" s="1" customFormat="1" ht="15" customHeight="1">
      <c r="B157" s="328"/>
      <c r="C157" s="355" t="s">
        <v>2580</v>
      </c>
      <c r="D157" s="303"/>
      <c r="E157" s="303"/>
      <c r="F157" s="356" t="s">
        <v>2559</v>
      </c>
      <c r="G157" s="303"/>
      <c r="H157" s="355" t="s">
        <v>2593</v>
      </c>
      <c r="I157" s="355" t="s">
        <v>2555</v>
      </c>
      <c r="J157" s="355">
        <v>50</v>
      </c>
      <c r="K157" s="351"/>
    </row>
    <row r="158" spans="2:11" s="1" customFormat="1" ht="15" customHeight="1">
      <c r="B158" s="328"/>
      <c r="C158" s="355" t="s">
        <v>2578</v>
      </c>
      <c r="D158" s="303"/>
      <c r="E158" s="303"/>
      <c r="F158" s="356" t="s">
        <v>2559</v>
      </c>
      <c r="G158" s="303"/>
      <c r="H158" s="355" t="s">
        <v>2593</v>
      </c>
      <c r="I158" s="355" t="s">
        <v>2555</v>
      </c>
      <c r="J158" s="355">
        <v>50</v>
      </c>
      <c r="K158" s="351"/>
    </row>
    <row r="159" spans="2:11" s="1" customFormat="1" ht="15" customHeight="1">
      <c r="B159" s="328"/>
      <c r="C159" s="355" t="s">
        <v>159</v>
      </c>
      <c r="D159" s="303"/>
      <c r="E159" s="303"/>
      <c r="F159" s="356" t="s">
        <v>2553</v>
      </c>
      <c r="G159" s="303"/>
      <c r="H159" s="355" t="s">
        <v>2615</v>
      </c>
      <c r="I159" s="355" t="s">
        <v>2555</v>
      </c>
      <c r="J159" s="355" t="s">
        <v>2616</v>
      </c>
      <c r="K159" s="351"/>
    </row>
    <row r="160" spans="2:11" s="1" customFormat="1" ht="15" customHeight="1">
      <c r="B160" s="328"/>
      <c r="C160" s="355" t="s">
        <v>2617</v>
      </c>
      <c r="D160" s="303"/>
      <c r="E160" s="303"/>
      <c r="F160" s="356" t="s">
        <v>2553</v>
      </c>
      <c r="G160" s="303"/>
      <c r="H160" s="355" t="s">
        <v>2618</v>
      </c>
      <c r="I160" s="355" t="s">
        <v>2588</v>
      </c>
      <c r="J160" s="355"/>
      <c r="K160" s="351"/>
    </row>
    <row r="161" spans="2:11" s="1" customFormat="1" ht="15" customHeight="1">
      <c r="B161" s="357"/>
      <c r="C161" s="337"/>
      <c r="D161" s="337"/>
      <c r="E161" s="337"/>
      <c r="F161" s="337"/>
      <c r="G161" s="337"/>
      <c r="H161" s="337"/>
      <c r="I161" s="337"/>
      <c r="J161" s="337"/>
      <c r="K161" s="358"/>
    </row>
    <row r="162" spans="2:11" s="1" customFormat="1" ht="18.75" customHeight="1">
      <c r="B162" s="339"/>
      <c r="C162" s="349"/>
      <c r="D162" s="349"/>
      <c r="E162" s="349"/>
      <c r="F162" s="359"/>
      <c r="G162" s="349"/>
      <c r="H162" s="349"/>
      <c r="I162" s="349"/>
      <c r="J162" s="349"/>
      <c r="K162" s="339"/>
    </row>
    <row r="163" spans="2:11" s="1" customFormat="1" ht="18.75" customHeight="1"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294" t="s">
        <v>2619</v>
      </c>
      <c r="D165" s="294"/>
      <c r="E165" s="294"/>
      <c r="F165" s="294"/>
      <c r="G165" s="294"/>
      <c r="H165" s="294"/>
      <c r="I165" s="294"/>
      <c r="J165" s="294"/>
      <c r="K165" s="295"/>
    </row>
    <row r="166" spans="2:11" s="1" customFormat="1" ht="17.25" customHeight="1">
      <c r="B166" s="293"/>
      <c r="C166" s="318" t="s">
        <v>2547</v>
      </c>
      <c r="D166" s="318"/>
      <c r="E166" s="318"/>
      <c r="F166" s="318" t="s">
        <v>2548</v>
      </c>
      <c r="G166" s="360"/>
      <c r="H166" s="361" t="s">
        <v>54</v>
      </c>
      <c r="I166" s="361" t="s">
        <v>57</v>
      </c>
      <c r="J166" s="318" t="s">
        <v>2549</v>
      </c>
      <c r="K166" s="295"/>
    </row>
    <row r="167" spans="2:11" s="1" customFormat="1" ht="17.25" customHeight="1">
      <c r="B167" s="296"/>
      <c r="C167" s="320" t="s">
        <v>2550</v>
      </c>
      <c r="D167" s="320"/>
      <c r="E167" s="320"/>
      <c r="F167" s="321" t="s">
        <v>2551</v>
      </c>
      <c r="G167" s="362"/>
      <c r="H167" s="363"/>
      <c r="I167" s="363"/>
      <c r="J167" s="320" t="s">
        <v>2552</v>
      </c>
      <c r="K167" s="298"/>
    </row>
    <row r="168" spans="2:11" s="1" customFormat="1" ht="5.25" customHeight="1">
      <c r="B168" s="328"/>
      <c r="C168" s="323"/>
      <c r="D168" s="323"/>
      <c r="E168" s="323"/>
      <c r="F168" s="323"/>
      <c r="G168" s="324"/>
      <c r="H168" s="323"/>
      <c r="I168" s="323"/>
      <c r="J168" s="323"/>
      <c r="K168" s="351"/>
    </row>
    <row r="169" spans="2:11" s="1" customFormat="1" ht="15" customHeight="1">
      <c r="B169" s="328"/>
      <c r="C169" s="303" t="s">
        <v>2556</v>
      </c>
      <c r="D169" s="303"/>
      <c r="E169" s="303"/>
      <c r="F169" s="326" t="s">
        <v>2553</v>
      </c>
      <c r="G169" s="303"/>
      <c r="H169" s="303" t="s">
        <v>2593</v>
      </c>
      <c r="I169" s="303" t="s">
        <v>2555</v>
      </c>
      <c r="J169" s="303">
        <v>120</v>
      </c>
      <c r="K169" s="351"/>
    </row>
    <row r="170" spans="2:11" s="1" customFormat="1" ht="15" customHeight="1">
      <c r="B170" s="328"/>
      <c r="C170" s="303" t="s">
        <v>2602</v>
      </c>
      <c r="D170" s="303"/>
      <c r="E170" s="303"/>
      <c r="F170" s="326" t="s">
        <v>2553</v>
      </c>
      <c r="G170" s="303"/>
      <c r="H170" s="303" t="s">
        <v>2603</v>
      </c>
      <c r="I170" s="303" t="s">
        <v>2555</v>
      </c>
      <c r="J170" s="303" t="s">
        <v>2604</v>
      </c>
      <c r="K170" s="351"/>
    </row>
    <row r="171" spans="2:11" s="1" customFormat="1" ht="15" customHeight="1">
      <c r="B171" s="328"/>
      <c r="C171" s="303" t="s">
        <v>89</v>
      </c>
      <c r="D171" s="303"/>
      <c r="E171" s="303"/>
      <c r="F171" s="326" t="s">
        <v>2553</v>
      </c>
      <c r="G171" s="303"/>
      <c r="H171" s="303" t="s">
        <v>2620</v>
      </c>
      <c r="I171" s="303" t="s">
        <v>2555</v>
      </c>
      <c r="J171" s="303" t="s">
        <v>2604</v>
      </c>
      <c r="K171" s="351"/>
    </row>
    <row r="172" spans="2:11" s="1" customFormat="1" ht="15" customHeight="1">
      <c r="B172" s="328"/>
      <c r="C172" s="303" t="s">
        <v>2558</v>
      </c>
      <c r="D172" s="303"/>
      <c r="E172" s="303"/>
      <c r="F172" s="326" t="s">
        <v>2559</v>
      </c>
      <c r="G172" s="303"/>
      <c r="H172" s="303" t="s">
        <v>2620</v>
      </c>
      <c r="I172" s="303" t="s">
        <v>2555</v>
      </c>
      <c r="J172" s="303">
        <v>50</v>
      </c>
      <c r="K172" s="351"/>
    </row>
    <row r="173" spans="2:11" s="1" customFormat="1" ht="15" customHeight="1">
      <c r="B173" s="328"/>
      <c r="C173" s="303" t="s">
        <v>2561</v>
      </c>
      <c r="D173" s="303"/>
      <c r="E173" s="303"/>
      <c r="F173" s="326" t="s">
        <v>2553</v>
      </c>
      <c r="G173" s="303"/>
      <c r="H173" s="303" t="s">
        <v>2620</v>
      </c>
      <c r="I173" s="303" t="s">
        <v>2563</v>
      </c>
      <c r="J173" s="303"/>
      <c r="K173" s="351"/>
    </row>
    <row r="174" spans="2:11" s="1" customFormat="1" ht="15" customHeight="1">
      <c r="B174" s="328"/>
      <c r="C174" s="303" t="s">
        <v>2572</v>
      </c>
      <c r="D174" s="303"/>
      <c r="E174" s="303"/>
      <c r="F174" s="326" t="s">
        <v>2559</v>
      </c>
      <c r="G174" s="303"/>
      <c r="H174" s="303" t="s">
        <v>2620</v>
      </c>
      <c r="I174" s="303" t="s">
        <v>2555</v>
      </c>
      <c r="J174" s="303">
        <v>50</v>
      </c>
      <c r="K174" s="351"/>
    </row>
    <row r="175" spans="2:11" s="1" customFormat="1" ht="15" customHeight="1">
      <c r="B175" s="328"/>
      <c r="C175" s="303" t="s">
        <v>2580</v>
      </c>
      <c r="D175" s="303"/>
      <c r="E175" s="303"/>
      <c r="F175" s="326" t="s">
        <v>2559</v>
      </c>
      <c r="G175" s="303"/>
      <c r="H175" s="303" t="s">
        <v>2620</v>
      </c>
      <c r="I175" s="303" t="s">
        <v>2555</v>
      </c>
      <c r="J175" s="303">
        <v>50</v>
      </c>
      <c r="K175" s="351"/>
    </row>
    <row r="176" spans="2:11" s="1" customFormat="1" ht="15" customHeight="1">
      <c r="B176" s="328"/>
      <c r="C176" s="303" t="s">
        <v>2578</v>
      </c>
      <c r="D176" s="303"/>
      <c r="E176" s="303"/>
      <c r="F176" s="326" t="s">
        <v>2559</v>
      </c>
      <c r="G176" s="303"/>
      <c r="H176" s="303" t="s">
        <v>2620</v>
      </c>
      <c r="I176" s="303" t="s">
        <v>2555</v>
      </c>
      <c r="J176" s="303">
        <v>50</v>
      </c>
      <c r="K176" s="351"/>
    </row>
    <row r="177" spans="2:11" s="1" customFormat="1" ht="15" customHeight="1">
      <c r="B177" s="328"/>
      <c r="C177" s="303" t="s">
        <v>176</v>
      </c>
      <c r="D177" s="303"/>
      <c r="E177" s="303"/>
      <c r="F177" s="326" t="s">
        <v>2553</v>
      </c>
      <c r="G177" s="303"/>
      <c r="H177" s="303" t="s">
        <v>2621</v>
      </c>
      <c r="I177" s="303" t="s">
        <v>2622</v>
      </c>
      <c r="J177" s="303"/>
      <c r="K177" s="351"/>
    </row>
    <row r="178" spans="2:11" s="1" customFormat="1" ht="15" customHeight="1">
      <c r="B178" s="328"/>
      <c r="C178" s="303" t="s">
        <v>57</v>
      </c>
      <c r="D178" s="303"/>
      <c r="E178" s="303"/>
      <c r="F178" s="326" t="s">
        <v>2553</v>
      </c>
      <c r="G178" s="303"/>
      <c r="H178" s="303" t="s">
        <v>2623</v>
      </c>
      <c r="I178" s="303" t="s">
        <v>2624</v>
      </c>
      <c r="J178" s="303">
        <v>1</v>
      </c>
      <c r="K178" s="351"/>
    </row>
    <row r="179" spans="2:11" s="1" customFormat="1" ht="15" customHeight="1">
      <c r="B179" s="328"/>
      <c r="C179" s="303" t="s">
        <v>53</v>
      </c>
      <c r="D179" s="303"/>
      <c r="E179" s="303"/>
      <c r="F179" s="326" t="s">
        <v>2553</v>
      </c>
      <c r="G179" s="303"/>
      <c r="H179" s="303" t="s">
        <v>2625</v>
      </c>
      <c r="I179" s="303" t="s">
        <v>2555</v>
      </c>
      <c r="J179" s="303">
        <v>20</v>
      </c>
      <c r="K179" s="351"/>
    </row>
    <row r="180" spans="2:11" s="1" customFormat="1" ht="15" customHeight="1">
      <c r="B180" s="328"/>
      <c r="C180" s="303" t="s">
        <v>54</v>
      </c>
      <c r="D180" s="303"/>
      <c r="E180" s="303"/>
      <c r="F180" s="326" t="s">
        <v>2553</v>
      </c>
      <c r="G180" s="303"/>
      <c r="H180" s="303" t="s">
        <v>2626</v>
      </c>
      <c r="I180" s="303" t="s">
        <v>2555</v>
      </c>
      <c r="J180" s="303">
        <v>255</v>
      </c>
      <c r="K180" s="351"/>
    </row>
    <row r="181" spans="2:11" s="1" customFormat="1" ht="15" customHeight="1">
      <c r="B181" s="328"/>
      <c r="C181" s="303" t="s">
        <v>177</v>
      </c>
      <c r="D181" s="303"/>
      <c r="E181" s="303"/>
      <c r="F181" s="326" t="s">
        <v>2553</v>
      </c>
      <c r="G181" s="303"/>
      <c r="H181" s="303" t="s">
        <v>2517</v>
      </c>
      <c r="I181" s="303" t="s">
        <v>2555</v>
      </c>
      <c r="J181" s="303">
        <v>10</v>
      </c>
      <c r="K181" s="351"/>
    </row>
    <row r="182" spans="2:11" s="1" customFormat="1" ht="15" customHeight="1">
      <c r="B182" s="328"/>
      <c r="C182" s="303" t="s">
        <v>178</v>
      </c>
      <c r="D182" s="303"/>
      <c r="E182" s="303"/>
      <c r="F182" s="326" t="s">
        <v>2553</v>
      </c>
      <c r="G182" s="303"/>
      <c r="H182" s="303" t="s">
        <v>2627</v>
      </c>
      <c r="I182" s="303" t="s">
        <v>2588</v>
      </c>
      <c r="J182" s="303"/>
      <c r="K182" s="351"/>
    </row>
    <row r="183" spans="2:11" s="1" customFormat="1" ht="15" customHeight="1">
      <c r="B183" s="328"/>
      <c r="C183" s="303" t="s">
        <v>2628</v>
      </c>
      <c r="D183" s="303"/>
      <c r="E183" s="303"/>
      <c r="F183" s="326" t="s">
        <v>2553</v>
      </c>
      <c r="G183" s="303"/>
      <c r="H183" s="303" t="s">
        <v>2629</v>
      </c>
      <c r="I183" s="303" t="s">
        <v>2588</v>
      </c>
      <c r="J183" s="303"/>
      <c r="K183" s="351"/>
    </row>
    <row r="184" spans="2:11" s="1" customFormat="1" ht="15" customHeight="1">
      <c r="B184" s="328"/>
      <c r="C184" s="303" t="s">
        <v>2617</v>
      </c>
      <c r="D184" s="303"/>
      <c r="E184" s="303"/>
      <c r="F184" s="326" t="s">
        <v>2553</v>
      </c>
      <c r="G184" s="303"/>
      <c r="H184" s="303" t="s">
        <v>2630</v>
      </c>
      <c r="I184" s="303" t="s">
        <v>2588</v>
      </c>
      <c r="J184" s="303"/>
      <c r="K184" s="351"/>
    </row>
    <row r="185" spans="2:11" s="1" customFormat="1" ht="15" customHeight="1">
      <c r="B185" s="328"/>
      <c r="C185" s="303" t="s">
        <v>180</v>
      </c>
      <c r="D185" s="303"/>
      <c r="E185" s="303"/>
      <c r="F185" s="326" t="s">
        <v>2559</v>
      </c>
      <c r="G185" s="303"/>
      <c r="H185" s="303" t="s">
        <v>2631</v>
      </c>
      <c r="I185" s="303" t="s">
        <v>2555</v>
      </c>
      <c r="J185" s="303">
        <v>50</v>
      </c>
      <c r="K185" s="351"/>
    </row>
    <row r="186" spans="2:11" s="1" customFormat="1" ht="15" customHeight="1">
      <c r="B186" s="328"/>
      <c r="C186" s="303" t="s">
        <v>2632</v>
      </c>
      <c r="D186" s="303"/>
      <c r="E186" s="303"/>
      <c r="F186" s="326" t="s">
        <v>2559</v>
      </c>
      <c r="G186" s="303"/>
      <c r="H186" s="303" t="s">
        <v>2633</v>
      </c>
      <c r="I186" s="303" t="s">
        <v>2634</v>
      </c>
      <c r="J186" s="303"/>
      <c r="K186" s="351"/>
    </row>
    <row r="187" spans="2:11" s="1" customFormat="1" ht="15" customHeight="1">
      <c r="B187" s="328"/>
      <c r="C187" s="303" t="s">
        <v>2635</v>
      </c>
      <c r="D187" s="303"/>
      <c r="E187" s="303"/>
      <c r="F187" s="326" t="s">
        <v>2559</v>
      </c>
      <c r="G187" s="303"/>
      <c r="H187" s="303" t="s">
        <v>2636</v>
      </c>
      <c r="I187" s="303" t="s">
        <v>2634</v>
      </c>
      <c r="J187" s="303"/>
      <c r="K187" s="351"/>
    </row>
    <row r="188" spans="2:11" s="1" customFormat="1" ht="15" customHeight="1">
      <c r="B188" s="328"/>
      <c r="C188" s="303" t="s">
        <v>2637</v>
      </c>
      <c r="D188" s="303"/>
      <c r="E188" s="303"/>
      <c r="F188" s="326" t="s">
        <v>2559</v>
      </c>
      <c r="G188" s="303"/>
      <c r="H188" s="303" t="s">
        <v>2638</v>
      </c>
      <c r="I188" s="303" t="s">
        <v>2634</v>
      </c>
      <c r="J188" s="303"/>
      <c r="K188" s="351"/>
    </row>
    <row r="189" spans="2:11" s="1" customFormat="1" ht="15" customHeight="1">
      <c r="B189" s="328"/>
      <c r="C189" s="364" t="s">
        <v>2639</v>
      </c>
      <c r="D189" s="303"/>
      <c r="E189" s="303"/>
      <c r="F189" s="326" t="s">
        <v>2559</v>
      </c>
      <c r="G189" s="303"/>
      <c r="H189" s="303" t="s">
        <v>2640</v>
      </c>
      <c r="I189" s="303" t="s">
        <v>2641</v>
      </c>
      <c r="J189" s="365" t="s">
        <v>2642</v>
      </c>
      <c r="K189" s="351"/>
    </row>
    <row r="190" spans="2:11" s="17" customFormat="1" ht="15" customHeight="1">
      <c r="B190" s="366"/>
      <c r="C190" s="367" t="s">
        <v>2643</v>
      </c>
      <c r="D190" s="368"/>
      <c r="E190" s="368"/>
      <c r="F190" s="369" t="s">
        <v>2559</v>
      </c>
      <c r="G190" s="368"/>
      <c r="H190" s="368" t="s">
        <v>2644</v>
      </c>
      <c r="I190" s="368" t="s">
        <v>2641</v>
      </c>
      <c r="J190" s="370" t="s">
        <v>2642</v>
      </c>
      <c r="K190" s="371"/>
    </row>
    <row r="191" spans="2:11" s="1" customFormat="1" ht="15" customHeight="1">
      <c r="B191" s="328"/>
      <c r="C191" s="364" t="s">
        <v>42</v>
      </c>
      <c r="D191" s="303"/>
      <c r="E191" s="303"/>
      <c r="F191" s="326" t="s">
        <v>2553</v>
      </c>
      <c r="G191" s="303"/>
      <c r="H191" s="300" t="s">
        <v>2645</v>
      </c>
      <c r="I191" s="303" t="s">
        <v>2646</v>
      </c>
      <c r="J191" s="303"/>
      <c r="K191" s="351"/>
    </row>
    <row r="192" spans="2:11" s="1" customFormat="1" ht="15" customHeight="1">
      <c r="B192" s="328"/>
      <c r="C192" s="364" t="s">
        <v>2647</v>
      </c>
      <c r="D192" s="303"/>
      <c r="E192" s="303"/>
      <c r="F192" s="326" t="s">
        <v>2553</v>
      </c>
      <c r="G192" s="303"/>
      <c r="H192" s="303" t="s">
        <v>2648</v>
      </c>
      <c r="I192" s="303" t="s">
        <v>2588</v>
      </c>
      <c r="J192" s="303"/>
      <c r="K192" s="351"/>
    </row>
    <row r="193" spans="2:11" s="1" customFormat="1" ht="15" customHeight="1">
      <c r="B193" s="328"/>
      <c r="C193" s="364" t="s">
        <v>2649</v>
      </c>
      <c r="D193" s="303"/>
      <c r="E193" s="303"/>
      <c r="F193" s="326" t="s">
        <v>2553</v>
      </c>
      <c r="G193" s="303"/>
      <c r="H193" s="303" t="s">
        <v>2650</v>
      </c>
      <c r="I193" s="303" t="s">
        <v>2588</v>
      </c>
      <c r="J193" s="303"/>
      <c r="K193" s="351"/>
    </row>
    <row r="194" spans="2:11" s="1" customFormat="1" ht="15" customHeight="1">
      <c r="B194" s="328"/>
      <c r="C194" s="364" t="s">
        <v>2651</v>
      </c>
      <c r="D194" s="303"/>
      <c r="E194" s="303"/>
      <c r="F194" s="326" t="s">
        <v>2559</v>
      </c>
      <c r="G194" s="303"/>
      <c r="H194" s="303" t="s">
        <v>2652</v>
      </c>
      <c r="I194" s="303" t="s">
        <v>2588</v>
      </c>
      <c r="J194" s="303"/>
      <c r="K194" s="351"/>
    </row>
    <row r="195" spans="2:11" s="1" customFormat="1" ht="15" customHeight="1">
      <c r="B195" s="357"/>
      <c r="C195" s="372"/>
      <c r="D195" s="337"/>
      <c r="E195" s="337"/>
      <c r="F195" s="337"/>
      <c r="G195" s="337"/>
      <c r="H195" s="337"/>
      <c r="I195" s="337"/>
      <c r="J195" s="337"/>
      <c r="K195" s="358"/>
    </row>
    <row r="196" spans="2:11" s="1" customFormat="1" ht="18.75" customHeight="1">
      <c r="B196" s="339"/>
      <c r="C196" s="349"/>
      <c r="D196" s="349"/>
      <c r="E196" s="349"/>
      <c r="F196" s="359"/>
      <c r="G196" s="349"/>
      <c r="H196" s="349"/>
      <c r="I196" s="349"/>
      <c r="J196" s="349"/>
      <c r="K196" s="339"/>
    </row>
    <row r="197" spans="2:11" s="1" customFormat="1" ht="18.75" customHeight="1">
      <c r="B197" s="339"/>
      <c r="C197" s="349"/>
      <c r="D197" s="349"/>
      <c r="E197" s="349"/>
      <c r="F197" s="359"/>
      <c r="G197" s="349"/>
      <c r="H197" s="349"/>
      <c r="I197" s="349"/>
      <c r="J197" s="349"/>
      <c r="K197" s="339"/>
    </row>
    <row r="198" spans="2:11" s="1" customFormat="1" ht="18.75" customHeight="1">
      <c r="B198" s="311"/>
      <c r="C198" s="311"/>
      <c r="D198" s="311"/>
      <c r="E198" s="311"/>
      <c r="F198" s="311"/>
      <c r="G198" s="311"/>
      <c r="H198" s="311"/>
      <c r="I198" s="311"/>
      <c r="J198" s="311"/>
      <c r="K198" s="311"/>
    </row>
    <row r="199" spans="2:11" s="1" customFormat="1" ht="13.5">
      <c r="B199" s="290"/>
      <c r="C199" s="291"/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1">
      <c r="B200" s="293"/>
      <c r="C200" s="294" t="s">
        <v>2653</v>
      </c>
      <c r="D200" s="294"/>
      <c r="E200" s="294"/>
      <c r="F200" s="294"/>
      <c r="G200" s="294"/>
      <c r="H200" s="294"/>
      <c r="I200" s="294"/>
      <c r="J200" s="294"/>
      <c r="K200" s="295"/>
    </row>
    <row r="201" spans="2:11" s="1" customFormat="1" ht="25.5" customHeight="1">
      <c r="B201" s="293"/>
      <c r="C201" s="373" t="s">
        <v>2654</v>
      </c>
      <c r="D201" s="373"/>
      <c r="E201" s="373"/>
      <c r="F201" s="373" t="s">
        <v>2655</v>
      </c>
      <c r="G201" s="374"/>
      <c r="H201" s="373" t="s">
        <v>2656</v>
      </c>
      <c r="I201" s="373"/>
      <c r="J201" s="373"/>
      <c r="K201" s="295"/>
    </row>
    <row r="202" spans="2:11" s="1" customFormat="1" ht="5.25" customHeight="1">
      <c r="B202" s="328"/>
      <c r="C202" s="323"/>
      <c r="D202" s="323"/>
      <c r="E202" s="323"/>
      <c r="F202" s="323"/>
      <c r="G202" s="349"/>
      <c r="H202" s="323"/>
      <c r="I202" s="323"/>
      <c r="J202" s="323"/>
      <c r="K202" s="351"/>
    </row>
    <row r="203" spans="2:11" s="1" customFormat="1" ht="15" customHeight="1">
      <c r="B203" s="328"/>
      <c r="C203" s="303" t="s">
        <v>2646</v>
      </c>
      <c r="D203" s="303"/>
      <c r="E203" s="303"/>
      <c r="F203" s="326" t="s">
        <v>43</v>
      </c>
      <c r="G203" s="303"/>
      <c r="H203" s="303" t="s">
        <v>2657</v>
      </c>
      <c r="I203" s="303"/>
      <c r="J203" s="303"/>
      <c r="K203" s="351"/>
    </row>
    <row r="204" spans="2:11" s="1" customFormat="1" ht="15" customHeight="1">
      <c r="B204" s="328"/>
      <c r="C204" s="303"/>
      <c r="D204" s="303"/>
      <c r="E204" s="303"/>
      <c r="F204" s="326" t="s">
        <v>44</v>
      </c>
      <c r="G204" s="303"/>
      <c r="H204" s="303" t="s">
        <v>2658</v>
      </c>
      <c r="I204" s="303"/>
      <c r="J204" s="303"/>
      <c r="K204" s="351"/>
    </row>
    <row r="205" spans="2:11" s="1" customFormat="1" ht="15" customHeight="1">
      <c r="B205" s="328"/>
      <c r="C205" s="303"/>
      <c r="D205" s="303"/>
      <c r="E205" s="303"/>
      <c r="F205" s="326" t="s">
        <v>47</v>
      </c>
      <c r="G205" s="303"/>
      <c r="H205" s="303" t="s">
        <v>2659</v>
      </c>
      <c r="I205" s="303"/>
      <c r="J205" s="303"/>
      <c r="K205" s="351"/>
    </row>
    <row r="206" spans="2:11" s="1" customFormat="1" ht="15" customHeight="1">
      <c r="B206" s="328"/>
      <c r="C206" s="303"/>
      <c r="D206" s="303"/>
      <c r="E206" s="303"/>
      <c r="F206" s="326" t="s">
        <v>45</v>
      </c>
      <c r="G206" s="303"/>
      <c r="H206" s="303" t="s">
        <v>2660</v>
      </c>
      <c r="I206" s="303"/>
      <c r="J206" s="303"/>
      <c r="K206" s="351"/>
    </row>
    <row r="207" spans="2:11" s="1" customFormat="1" ht="15" customHeight="1">
      <c r="B207" s="328"/>
      <c r="C207" s="303"/>
      <c r="D207" s="303"/>
      <c r="E207" s="303"/>
      <c r="F207" s="326" t="s">
        <v>46</v>
      </c>
      <c r="G207" s="303"/>
      <c r="H207" s="303" t="s">
        <v>2661</v>
      </c>
      <c r="I207" s="303"/>
      <c r="J207" s="303"/>
      <c r="K207" s="351"/>
    </row>
    <row r="208" spans="2:11" s="1" customFormat="1" ht="15" customHeight="1">
      <c r="B208" s="328"/>
      <c r="C208" s="303"/>
      <c r="D208" s="303"/>
      <c r="E208" s="303"/>
      <c r="F208" s="326"/>
      <c r="G208" s="303"/>
      <c r="H208" s="303"/>
      <c r="I208" s="303"/>
      <c r="J208" s="303"/>
      <c r="K208" s="351"/>
    </row>
    <row r="209" spans="2:11" s="1" customFormat="1" ht="15" customHeight="1">
      <c r="B209" s="328"/>
      <c r="C209" s="303" t="s">
        <v>2600</v>
      </c>
      <c r="D209" s="303"/>
      <c r="E209" s="303"/>
      <c r="F209" s="326" t="s">
        <v>79</v>
      </c>
      <c r="G209" s="303"/>
      <c r="H209" s="303" t="s">
        <v>2662</v>
      </c>
      <c r="I209" s="303"/>
      <c r="J209" s="303"/>
      <c r="K209" s="351"/>
    </row>
    <row r="210" spans="2:11" s="1" customFormat="1" ht="15" customHeight="1">
      <c r="B210" s="328"/>
      <c r="C210" s="303"/>
      <c r="D210" s="303"/>
      <c r="E210" s="303"/>
      <c r="F210" s="326" t="s">
        <v>2496</v>
      </c>
      <c r="G210" s="303"/>
      <c r="H210" s="303" t="s">
        <v>2497</v>
      </c>
      <c r="I210" s="303"/>
      <c r="J210" s="303"/>
      <c r="K210" s="351"/>
    </row>
    <row r="211" spans="2:11" s="1" customFormat="1" ht="15" customHeight="1">
      <c r="B211" s="328"/>
      <c r="C211" s="303"/>
      <c r="D211" s="303"/>
      <c r="E211" s="303"/>
      <c r="F211" s="326" t="s">
        <v>2494</v>
      </c>
      <c r="G211" s="303"/>
      <c r="H211" s="303" t="s">
        <v>2663</v>
      </c>
      <c r="I211" s="303"/>
      <c r="J211" s="303"/>
      <c r="K211" s="351"/>
    </row>
    <row r="212" spans="2:11" s="1" customFormat="1" ht="15" customHeight="1">
      <c r="B212" s="375"/>
      <c r="C212" s="303"/>
      <c r="D212" s="303"/>
      <c r="E212" s="303"/>
      <c r="F212" s="326" t="s">
        <v>2498</v>
      </c>
      <c r="G212" s="364"/>
      <c r="H212" s="355" t="s">
        <v>2499</v>
      </c>
      <c r="I212" s="355"/>
      <c r="J212" s="355"/>
      <c r="K212" s="376"/>
    </row>
    <row r="213" spans="2:11" s="1" customFormat="1" ht="15" customHeight="1">
      <c r="B213" s="375"/>
      <c r="C213" s="303"/>
      <c r="D213" s="303"/>
      <c r="E213" s="303"/>
      <c r="F213" s="326" t="s">
        <v>2500</v>
      </c>
      <c r="G213" s="364"/>
      <c r="H213" s="355" t="s">
        <v>2664</v>
      </c>
      <c r="I213" s="355"/>
      <c r="J213" s="355"/>
      <c r="K213" s="376"/>
    </row>
    <row r="214" spans="2:11" s="1" customFormat="1" ht="15" customHeight="1">
      <c r="B214" s="375"/>
      <c r="C214" s="303"/>
      <c r="D214" s="303"/>
      <c r="E214" s="303"/>
      <c r="F214" s="326"/>
      <c r="G214" s="364"/>
      <c r="H214" s="355"/>
      <c r="I214" s="355"/>
      <c r="J214" s="355"/>
      <c r="K214" s="376"/>
    </row>
    <row r="215" spans="2:11" s="1" customFormat="1" ht="15" customHeight="1">
      <c r="B215" s="375"/>
      <c r="C215" s="303" t="s">
        <v>2624</v>
      </c>
      <c r="D215" s="303"/>
      <c r="E215" s="303"/>
      <c r="F215" s="326">
        <v>1</v>
      </c>
      <c r="G215" s="364"/>
      <c r="H215" s="355" t="s">
        <v>2665</v>
      </c>
      <c r="I215" s="355"/>
      <c r="J215" s="355"/>
      <c r="K215" s="376"/>
    </row>
    <row r="216" spans="2:11" s="1" customFormat="1" ht="15" customHeight="1">
      <c r="B216" s="375"/>
      <c r="C216" s="303"/>
      <c r="D216" s="303"/>
      <c r="E216" s="303"/>
      <c r="F216" s="326">
        <v>2</v>
      </c>
      <c r="G216" s="364"/>
      <c r="H216" s="355" t="s">
        <v>2666</v>
      </c>
      <c r="I216" s="355"/>
      <c r="J216" s="355"/>
      <c r="K216" s="376"/>
    </row>
    <row r="217" spans="2:11" s="1" customFormat="1" ht="15" customHeight="1">
      <c r="B217" s="375"/>
      <c r="C217" s="303"/>
      <c r="D217" s="303"/>
      <c r="E217" s="303"/>
      <c r="F217" s="326">
        <v>3</v>
      </c>
      <c r="G217" s="364"/>
      <c r="H217" s="355" t="s">
        <v>2667</v>
      </c>
      <c r="I217" s="355"/>
      <c r="J217" s="355"/>
      <c r="K217" s="376"/>
    </row>
    <row r="218" spans="2:11" s="1" customFormat="1" ht="15" customHeight="1">
      <c r="B218" s="375"/>
      <c r="C218" s="303"/>
      <c r="D218" s="303"/>
      <c r="E218" s="303"/>
      <c r="F218" s="326">
        <v>4</v>
      </c>
      <c r="G218" s="364"/>
      <c r="H218" s="355" t="s">
        <v>2668</v>
      </c>
      <c r="I218" s="355"/>
      <c r="J218" s="355"/>
      <c r="K218" s="376"/>
    </row>
    <row r="219" spans="2:11" s="1" customFormat="1" ht="12.75" customHeight="1">
      <c r="B219" s="377"/>
      <c r="C219" s="378"/>
      <c r="D219" s="378"/>
      <c r="E219" s="378"/>
      <c r="F219" s="378"/>
      <c r="G219" s="378"/>
      <c r="H219" s="378"/>
      <c r="I219" s="378"/>
      <c r="J219" s="378"/>
      <c r="K219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156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1134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27</v>
      </c>
      <c r="G12" s="40"/>
      <c r="H12" s="40"/>
      <c r="I12" s="145" t="s">
        <v>23</v>
      </c>
      <c r="J12" s="149" t="str">
        <f>'Rekapitulace stavby'!AN8</f>
        <v>15. 7. 2019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ROUND(J86,2)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ROUND((SUM(BE86:BE415)),2)</f>
        <v>0</v>
      </c>
      <c r="G33" s="40"/>
      <c r="H33" s="40"/>
      <c r="I33" s="160">
        <v>0.21</v>
      </c>
      <c r="J33" s="159">
        <f>ROUND(((SUM(BE86:BE415))*I33),2)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ROUND((SUM(BF86:BF415)),2)</f>
        <v>0</v>
      </c>
      <c r="G34" s="40"/>
      <c r="H34" s="40"/>
      <c r="I34" s="160">
        <v>0.15</v>
      </c>
      <c r="J34" s="159">
        <f>ROUND(((SUM(BF86:BF415))*I34),2)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ROUND((SUM(BG86:BG415)),2)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ROUND((SUM(BH86:BH415)),2)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ROUND((SUM(BI86:BI415)),2)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158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Realizace prvků společných zařízení KoPÚ Neplachovice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Doplňková polní cesta DC1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15. 7. 2019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159</v>
      </c>
      <c r="D57" s="174"/>
      <c r="E57" s="174"/>
      <c r="F57" s="174"/>
      <c r="G57" s="174"/>
      <c r="H57" s="174"/>
      <c r="I57" s="174"/>
      <c r="J57" s="175" t="s">
        <v>160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161</v>
      </c>
    </row>
    <row r="60" spans="1:31" s="9" customFormat="1" ht="24.95" customHeight="1">
      <c r="A60" s="9"/>
      <c r="B60" s="177"/>
      <c r="C60" s="178"/>
      <c r="D60" s="179" t="s">
        <v>162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1135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164</v>
      </c>
      <c r="E62" s="185"/>
      <c r="F62" s="185"/>
      <c r="G62" s="185"/>
      <c r="H62" s="185"/>
      <c r="I62" s="185"/>
      <c r="J62" s="186">
        <f>J293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166</v>
      </c>
      <c r="E63" s="185"/>
      <c r="F63" s="185"/>
      <c r="G63" s="185"/>
      <c r="H63" s="185"/>
      <c r="I63" s="185"/>
      <c r="J63" s="186">
        <f>J302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1136</v>
      </c>
      <c r="E64" s="185"/>
      <c r="F64" s="185"/>
      <c r="G64" s="185"/>
      <c r="H64" s="185"/>
      <c r="I64" s="185"/>
      <c r="J64" s="186">
        <f>J340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169</v>
      </c>
      <c r="E65" s="185"/>
      <c r="F65" s="185"/>
      <c r="G65" s="185"/>
      <c r="H65" s="185"/>
      <c r="I65" s="185"/>
      <c r="J65" s="186">
        <f>J404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171</v>
      </c>
      <c r="E66" s="185"/>
      <c r="F66" s="185"/>
      <c r="G66" s="185"/>
      <c r="H66" s="185"/>
      <c r="I66" s="185"/>
      <c r="J66" s="186">
        <f>J412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175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Realizace prvků společných zařízení KoPÚ Neplachovice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156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 03 - Doplňková polní cesta DC1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 xml:space="preserve"> </v>
      </c>
      <c r="G80" s="42"/>
      <c r="H80" s="42"/>
      <c r="I80" s="34" t="s">
        <v>23</v>
      </c>
      <c r="J80" s="74" t="str">
        <f>IF(J12="","",J12)</f>
        <v>15. 7. 2019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34" t="s">
        <v>31</v>
      </c>
      <c r="J82" s="38" t="str">
        <f>E21</f>
        <v>AGPOL s.r.o., Jungmannova 153/12, 77900 Olomouc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AGPOL s.r.o., Jungmannova 153/12, 77900 Olomouc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176</v>
      </c>
      <c r="D85" s="191" t="s">
        <v>57</v>
      </c>
      <c r="E85" s="191" t="s">
        <v>53</v>
      </c>
      <c r="F85" s="191" t="s">
        <v>54</v>
      </c>
      <c r="G85" s="191" t="s">
        <v>177</v>
      </c>
      <c r="H85" s="191" t="s">
        <v>178</v>
      </c>
      <c r="I85" s="191" t="s">
        <v>179</v>
      </c>
      <c r="J85" s="191" t="s">
        <v>160</v>
      </c>
      <c r="K85" s="192" t="s">
        <v>180</v>
      </c>
      <c r="L85" s="193"/>
      <c r="M85" s="94" t="s">
        <v>19</v>
      </c>
      <c r="N85" s="95" t="s">
        <v>42</v>
      </c>
      <c r="O85" s="95" t="s">
        <v>181</v>
      </c>
      <c r="P85" s="95" t="s">
        <v>182</v>
      </c>
      <c r="Q85" s="95" t="s">
        <v>183</v>
      </c>
      <c r="R85" s="95" t="s">
        <v>184</v>
      </c>
      <c r="S85" s="95" t="s">
        <v>185</v>
      </c>
      <c r="T85" s="96" t="s">
        <v>186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187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</f>
        <v>0</v>
      </c>
      <c r="Q86" s="98"/>
      <c r="R86" s="196">
        <f>R87</f>
        <v>651.02044048</v>
      </c>
      <c r="S86" s="98"/>
      <c r="T86" s="197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161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71</v>
      </c>
      <c r="E87" s="202" t="s">
        <v>188</v>
      </c>
      <c r="F87" s="202" t="s">
        <v>189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P88+P293+P302+P340+P404+P412</f>
        <v>0</v>
      </c>
      <c r="Q87" s="207"/>
      <c r="R87" s="208">
        <f>R88+R293+R302+R340+R404+R412</f>
        <v>651.02044048</v>
      </c>
      <c r="S87" s="207"/>
      <c r="T87" s="209">
        <f>T88+T293+T302+T340+T404+T412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80</v>
      </c>
      <c r="AT87" s="211" t="s">
        <v>71</v>
      </c>
      <c r="AU87" s="211" t="s">
        <v>72</v>
      </c>
      <c r="AY87" s="210" t="s">
        <v>190</v>
      </c>
      <c r="BK87" s="212">
        <f>BK88+BK293+BK302+BK340+BK404+BK412</f>
        <v>0</v>
      </c>
    </row>
    <row r="88" spans="1:63" s="12" customFormat="1" ht="22.8" customHeight="1">
      <c r="A88" s="12"/>
      <c r="B88" s="199"/>
      <c r="C88" s="200"/>
      <c r="D88" s="201" t="s">
        <v>71</v>
      </c>
      <c r="E88" s="213" t="s">
        <v>80</v>
      </c>
      <c r="F88" s="213" t="s">
        <v>1137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SUM(P89:P292)</f>
        <v>0</v>
      </c>
      <c r="Q88" s="207"/>
      <c r="R88" s="208">
        <f>SUM(R89:R292)</f>
        <v>0.341291</v>
      </c>
      <c r="S88" s="207"/>
      <c r="T88" s="209">
        <f>SUM(T89:T292)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80</v>
      </c>
      <c r="AT88" s="211" t="s">
        <v>71</v>
      </c>
      <c r="AU88" s="211" t="s">
        <v>80</v>
      </c>
      <c r="AY88" s="210" t="s">
        <v>190</v>
      </c>
      <c r="BK88" s="212">
        <f>SUM(BK89:BK292)</f>
        <v>0</v>
      </c>
    </row>
    <row r="89" spans="1:65" s="2" customFormat="1" ht="24.15" customHeight="1">
      <c r="A89" s="40"/>
      <c r="B89" s="41"/>
      <c r="C89" s="215" t="s">
        <v>80</v>
      </c>
      <c r="D89" s="215" t="s">
        <v>192</v>
      </c>
      <c r="E89" s="216" t="s">
        <v>1138</v>
      </c>
      <c r="F89" s="217" t="s">
        <v>1139</v>
      </c>
      <c r="G89" s="218" t="s">
        <v>195</v>
      </c>
      <c r="H89" s="219">
        <v>4344</v>
      </c>
      <c r="I89" s="220"/>
      <c r="J89" s="221">
        <f>ROUND(I89*H89,2)</f>
        <v>0</v>
      </c>
      <c r="K89" s="217" t="s">
        <v>196</v>
      </c>
      <c r="L89" s="46"/>
      <c r="M89" s="222" t="s">
        <v>19</v>
      </c>
      <c r="N89" s="223" t="s">
        <v>43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208</v>
      </c>
      <c r="AT89" s="226" t="s">
        <v>192</v>
      </c>
      <c r="AU89" s="226" t="s">
        <v>82</v>
      </c>
      <c r="AY89" s="19" t="s">
        <v>190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80</v>
      </c>
      <c r="BK89" s="227">
        <f>ROUND(I89*H89,2)</f>
        <v>0</v>
      </c>
      <c r="BL89" s="19" t="s">
        <v>208</v>
      </c>
      <c r="BM89" s="226" t="s">
        <v>1140</v>
      </c>
    </row>
    <row r="90" spans="1:47" s="2" customFormat="1" ht="12">
      <c r="A90" s="40"/>
      <c r="B90" s="41"/>
      <c r="C90" s="42"/>
      <c r="D90" s="228" t="s">
        <v>199</v>
      </c>
      <c r="E90" s="42"/>
      <c r="F90" s="229" t="s">
        <v>1141</v>
      </c>
      <c r="G90" s="42"/>
      <c r="H90" s="42"/>
      <c r="I90" s="230"/>
      <c r="J90" s="42"/>
      <c r="K90" s="42"/>
      <c r="L90" s="46"/>
      <c r="M90" s="231"/>
      <c r="N90" s="23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199</v>
      </c>
      <c r="AU90" s="19" t="s">
        <v>82</v>
      </c>
    </row>
    <row r="91" spans="1:47" s="2" customFormat="1" ht="12">
      <c r="A91" s="40"/>
      <c r="B91" s="41"/>
      <c r="C91" s="42"/>
      <c r="D91" s="233" t="s">
        <v>201</v>
      </c>
      <c r="E91" s="42"/>
      <c r="F91" s="234" t="s">
        <v>1142</v>
      </c>
      <c r="G91" s="42"/>
      <c r="H91" s="42"/>
      <c r="I91" s="230"/>
      <c r="J91" s="42"/>
      <c r="K91" s="42"/>
      <c r="L91" s="46"/>
      <c r="M91" s="231"/>
      <c r="N91" s="23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201</v>
      </c>
      <c r="AU91" s="19" t="s">
        <v>82</v>
      </c>
    </row>
    <row r="92" spans="1:51" s="13" customFormat="1" ht="12">
      <c r="A92" s="13"/>
      <c r="B92" s="235"/>
      <c r="C92" s="236"/>
      <c r="D92" s="228" t="s">
        <v>203</v>
      </c>
      <c r="E92" s="237" t="s">
        <v>19</v>
      </c>
      <c r="F92" s="238" t="s">
        <v>1143</v>
      </c>
      <c r="G92" s="236"/>
      <c r="H92" s="237" t="s">
        <v>19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203</v>
      </c>
      <c r="AU92" s="244" t="s">
        <v>82</v>
      </c>
      <c r="AV92" s="13" t="s">
        <v>80</v>
      </c>
      <c r="AW92" s="13" t="s">
        <v>34</v>
      </c>
      <c r="AX92" s="13" t="s">
        <v>72</v>
      </c>
      <c r="AY92" s="244" t="s">
        <v>190</v>
      </c>
    </row>
    <row r="93" spans="1:51" s="14" customFormat="1" ht="12">
      <c r="A93" s="14"/>
      <c r="B93" s="245"/>
      <c r="C93" s="246"/>
      <c r="D93" s="228" t="s">
        <v>203</v>
      </c>
      <c r="E93" s="247" t="s">
        <v>19</v>
      </c>
      <c r="F93" s="248" t="s">
        <v>1144</v>
      </c>
      <c r="G93" s="246"/>
      <c r="H93" s="249">
        <v>4344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5" t="s">
        <v>203</v>
      </c>
      <c r="AU93" s="255" t="s">
        <v>82</v>
      </c>
      <c r="AV93" s="14" t="s">
        <v>82</v>
      </c>
      <c r="AW93" s="14" t="s">
        <v>34</v>
      </c>
      <c r="AX93" s="14" t="s">
        <v>72</v>
      </c>
      <c r="AY93" s="255" t="s">
        <v>190</v>
      </c>
    </row>
    <row r="94" spans="1:51" s="15" customFormat="1" ht="12">
      <c r="A94" s="15"/>
      <c r="B94" s="256"/>
      <c r="C94" s="257"/>
      <c r="D94" s="228" t="s">
        <v>203</v>
      </c>
      <c r="E94" s="258" t="s">
        <v>19</v>
      </c>
      <c r="F94" s="259" t="s">
        <v>207</v>
      </c>
      <c r="G94" s="257"/>
      <c r="H94" s="260">
        <v>4344</v>
      </c>
      <c r="I94" s="261"/>
      <c r="J94" s="257"/>
      <c r="K94" s="257"/>
      <c r="L94" s="262"/>
      <c r="M94" s="263"/>
      <c r="N94" s="264"/>
      <c r="O94" s="264"/>
      <c r="P94" s="264"/>
      <c r="Q94" s="264"/>
      <c r="R94" s="264"/>
      <c r="S94" s="264"/>
      <c r="T94" s="26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6" t="s">
        <v>203</v>
      </c>
      <c r="AU94" s="266" t="s">
        <v>82</v>
      </c>
      <c r="AV94" s="15" t="s">
        <v>208</v>
      </c>
      <c r="AW94" s="15" t="s">
        <v>34</v>
      </c>
      <c r="AX94" s="15" t="s">
        <v>80</v>
      </c>
      <c r="AY94" s="266" t="s">
        <v>190</v>
      </c>
    </row>
    <row r="95" spans="1:65" s="2" customFormat="1" ht="33" customHeight="1">
      <c r="A95" s="40"/>
      <c r="B95" s="41"/>
      <c r="C95" s="215" t="s">
        <v>82</v>
      </c>
      <c r="D95" s="215" t="s">
        <v>192</v>
      </c>
      <c r="E95" s="216" t="s">
        <v>1145</v>
      </c>
      <c r="F95" s="217" t="s">
        <v>1146</v>
      </c>
      <c r="G95" s="218" t="s">
        <v>222</v>
      </c>
      <c r="H95" s="219">
        <v>1086</v>
      </c>
      <c r="I95" s="220"/>
      <c r="J95" s="221">
        <f>ROUND(I95*H95,2)</f>
        <v>0</v>
      </c>
      <c r="K95" s="217" t="s">
        <v>196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208</v>
      </c>
      <c r="AT95" s="226" t="s">
        <v>192</v>
      </c>
      <c r="AU95" s="226" t="s">
        <v>82</v>
      </c>
      <c r="AY95" s="19" t="s">
        <v>190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208</v>
      </c>
      <c r="BM95" s="226" t="s">
        <v>1147</v>
      </c>
    </row>
    <row r="96" spans="1:47" s="2" customFormat="1" ht="12">
      <c r="A96" s="40"/>
      <c r="B96" s="41"/>
      <c r="C96" s="42"/>
      <c r="D96" s="228" t="s">
        <v>199</v>
      </c>
      <c r="E96" s="42"/>
      <c r="F96" s="229" t="s">
        <v>1148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199</v>
      </c>
      <c r="AU96" s="19" t="s">
        <v>82</v>
      </c>
    </row>
    <row r="97" spans="1:47" s="2" customFormat="1" ht="12">
      <c r="A97" s="40"/>
      <c r="B97" s="41"/>
      <c r="C97" s="42"/>
      <c r="D97" s="233" t="s">
        <v>201</v>
      </c>
      <c r="E97" s="42"/>
      <c r="F97" s="234" t="s">
        <v>1149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201</v>
      </c>
      <c r="AU97" s="19" t="s">
        <v>82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1150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1151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4" customFormat="1" ht="12">
      <c r="A100" s="14"/>
      <c r="B100" s="245"/>
      <c r="C100" s="246"/>
      <c r="D100" s="228" t="s">
        <v>203</v>
      </c>
      <c r="E100" s="247" t="s">
        <v>19</v>
      </c>
      <c r="F100" s="248" t="s">
        <v>1152</v>
      </c>
      <c r="G100" s="246"/>
      <c r="H100" s="249">
        <v>145.4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203</v>
      </c>
      <c r="AU100" s="255" t="s">
        <v>82</v>
      </c>
      <c r="AV100" s="14" t="s">
        <v>82</v>
      </c>
      <c r="AW100" s="14" t="s">
        <v>34</v>
      </c>
      <c r="AX100" s="14" t="s">
        <v>72</v>
      </c>
      <c r="AY100" s="255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1153</v>
      </c>
      <c r="G101" s="246"/>
      <c r="H101" s="249">
        <v>166.05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4" customFormat="1" ht="12">
      <c r="A102" s="14"/>
      <c r="B102" s="245"/>
      <c r="C102" s="246"/>
      <c r="D102" s="228" t="s">
        <v>203</v>
      </c>
      <c r="E102" s="247" t="s">
        <v>19</v>
      </c>
      <c r="F102" s="248" t="s">
        <v>1154</v>
      </c>
      <c r="G102" s="246"/>
      <c r="H102" s="249">
        <v>5.76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203</v>
      </c>
      <c r="AU102" s="255" t="s">
        <v>82</v>
      </c>
      <c r="AV102" s="14" t="s">
        <v>82</v>
      </c>
      <c r="AW102" s="14" t="s">
        <v>34</v>
      </c>
      <c r="AX102" s="14" t="s">
        <v>72</v>
      </c>
      <c r="AY102" s="255" t="s">
        <v>190</v>
      </c>
    </row>
    <row r="103" spans="1:51" s="13" customFormat="1" ht="12">
      <c r="A103" s="13"/>
      <c r="B103" s="235"/>
      <c r="C103" s="236"/>
      <c r="D103" s="228" t="s">
        <v>203</v>
      </c>
      <c r="E103" s="237" t="s">
        <v>19</v>
      </c>
      <c r="F103" s="238" t="s">
        <v>1155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203</v>
      </c>
      <c r="AU103" s="244" t="s">
        <v>82</v>
      </c>
      <c r="AV103" s="13" t="s">
        <v>80</v>
      </c>
      <c r="AW103" s="13" t="s">
        <v>34</v>
      </c>
      <c r="AX103" s="13" t="s">
        <v>72</v>
      </c>
      <c r="AY103" s="244" t="s">
        <v>190</v>
      </c>
    </row>
    <row r="104" spans="1:51" s="14" customFormat="1" ht="12">
      <c r="A104" s="14"/>
      <c r="B104" s="245"/>
      <c r="C104" s="246"/>
      <c r="D104" s="228" t="s">
        <v>203</v>
      </c>
      <c r="E104" s="247" t="s">
        <v>19</v>
      </c>
      <c r="F104" s="248" t="s">
        <v>1156</v>
      </c>
      <c r="G104" s="246"/>
      <c r="H104" s="249">
        <v>768.79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203</v>
      </c>
      <c r="AU104" s="255" t="s">
        <v>82</v>
      </c>
      <c r="AV104" s="14" t="s">
        <v>82</v>
      </c>
      <c r="AW104" s="14" t="s">
        <v>34</v>
      </c>
      <c r="AX104" s="14" t="s">
        <v>72</v>
      </c>
      <c r="AY104" s="255" t="s">
        <v>190</v>
      </c>
    </row>
    <row r="105" spans="1:51" s="15" customFormat="1" ht="12">
      <c r="A105" s="15"/>
      <c r="B105" s="256"/>
      <c r="C105" s="257"/>
      <c r="D105" s="228" t="s">
        <v>203</v>
      </c>
      <c r="E105" s="258" t="s">
        <v>19</v>
      </c>
      <c r="F105" s="259" t="s">
        <v>207</v>
      </c>
      <c r="G105" s="257"/>
      <c r="H105" s="260">
        <v>1086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203</v>
      </c>
      <c r="AU105" s="266" t="s">
        <v>82</v>
      </c>
      <c r="AV105" s="15" t="s">
        <v>208</v>
      </c>
      <c r="AW105" s="15" t="s">
        <v>34</v>
      </c>
      <c r="AX105" s="15" t="s">
        <v>80</v>
      </c>
      <c r="AY105" s="266" t="s">
        <v>190</v>
      </c>
    </row>
    <row r="106" spans="1:65" s="2" customFormat="1" ht="37.8" customHeight="1">
      <c r="A106" s="40"/>
      <c r="B106" s="41"/>
      <c r="C106" s="215" t="s">
        <v>94</v>
      </c>
      <c r="D106" s="215" t="s">
        <v>192</v>
      </c>
      <c r="E106" s="216" t="s">
        <v>1157</v>
      </c>
      <c r="F106" s="217" t="s">
        <v>1158</v>
      </c>
      <c r="G106" s="218" t="s">
        <v>222</v>
      </c>
      <c r="H106" s="219">
        <v>86.4</v>
      </c>
      <c r="I106" s="220"/>
      <c r="J106" s="221">
        <f>ROUND(I106*H106,2)</f>
        <v>0</v>
      </c>
      <c r="K106" s="217" t="s">
        <v>196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208</v>
      </c>
      <c r="AT106" s="226" t="s">
        <v>192</v>
      </c>
      <c r="AU106" s="226" t="s">
        <v>82</v>
      </c>
      <c r="AY106" s="19" t="s">
        <v>190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208</v>
      </c>
      <c r="BM106" s="226" t="s">
        <v>1159</v>
      </c>
    </row>
    <row r="107" spans="1:47" s="2" customFormat="1" ht="12">
      <c r="A107" s="40"/>
      <c r="B107" s="41"/>
      <c r="C107" s="42"/>
      <c r="D107" s="228" t="s">
        <v>199</v>
      </c>
      <c r="E107" s="42"/>
      <c r="F107" s="229" t="s">
        <v>1160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199</v>
      </c>
      <c r="AU107" s="19" t="s">
        <v>82</v>
      </c>
    </row>
    <row r="108" spans="1:47" s="2" customFormat="1" ht="12">
      <c r="A108" s="40"/>
      <c r="B108" s="41"/>
      <c r="C108" s="42"/>
      <c r="D108" s="233" t="s">
        <v>201</v>
      </c>
      <c r="E108" s="42"/>
      <c r="F108" s="234" t="s">
        <v>1161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201</v>
      </c>
      <c r="AU108" s="19" t="s">
        <v>82</v>
      </c>
    </row>
    <row r="109" spans="1:51" s="13" customFormat="1" ht="12">
      <c r="A109" s="13"/>
      <c r="B109" s="235"/>
      <c r="C109" s="236"/>
      <c r="D109" s="228" t="s">
        <v>203</v>
      </c>
      <c r="E109" s="237" t="s">
        <v>19</v>
      </c>
      <c r="F109" s="238" t="s">
        <v>1150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203</v>
      </c>
      <c r="AU109" s="244" t="s">
        <v>82</v>
      </c>
      <c r="AV109" s="13" t="s">
        <v>80</v>
      </c>
      <c r="AW109" s="13" t="s">
        <v>34</v>
      </c>
      <c r="AX109" s="13" t="s">
        <v>72</v>
      </c>
      <c r="AY109" s="244" t="s">
        <v>190</v>
      </c>
    </row>
    <row r="110" spans="1:51" s="13" customFormat="1" ht="12">
      <c r="A110" s="13"/>
      <c r="B110" s="235"/>
      <c r="C110" s="236"/>
      <c r="D110" s="228" t="s">
        <v>203</v>
      </c>
      <c r="E110" s="237" t="s">
        <v>19</v>
      </c>
      <c r="F110" s="238" t="s">
        <v>238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203</v>
      </c>
      <c r="AU110" s="244" t="s">
        <v>82</v>
      </c>
      <c r="AV110" s="13" t="s">
        <v>80</v>
      </c>
      <c r="AW110" s="13" t="s">
        <v>34</v>
      </c>
      <c r="AX110" s="13" t="s">
        <v>72</v>
      </c>
      <c r="AY110" s="244" t="s">
        <v>190</v>
      </c>
    </row>
    <row r="111" spans="1:51" s="14" customFormat="1" ht="12">
      <c r="A111" s="14"/>
      <c r="B111" s="245"/>
      <c r="C111" s="246"/>
      <c r="D111" s="228" t="s">
        <v>203</v>
      </c>
      <c r="E111" s="247" t="s">
        <v>19</v>
      </c>
      <c r="F111" s="248" t="s">
        <v>743</v>
      </c>
      <c r="G111" s="246"/>
      <c r="H111" s="249">
        <v>65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203</v>
      </c>
      <c r="AU111" s="255" t="s">
        <v>82</v>
      </c>
      <c r="AV111" s="14" t="s">
        <v>82</v>
      </c>
      <c r="AW111" s="14" t="s">
        <v>34</v>
      </c>
      <c r="AX111" s="14" t="s">
        <v>72</v>
      </c>
      <c r="AY111" s="255" t="s">
        <v>190</v>
      </c>
    </row>
    <row r="112" spans="1:51" s="13" customFormat="1" ht="12">
      <c r="A112" s="13"/>
      <c r="B112" s="235"/>
      <c r="C112" s="236"/>
      <c r="D112" s="228" t="s">
        <v>203</v>
      </c>
      <c r="E112" s="237" t="s">
        <v>19</v>
      </c>
      <c r="F112" s="238" t="s">
        <v>248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203</v>
      </c>
      <c r="AU112" s="244" t="s">
        <v>82</v>
      </c>
      <c r="AV112" s="13" t="s">
        <v>80</v>
      </c>
      <c r="AW112" s="13" t="s">
        <v>34</v>
      </c>
      <c r="AX112" s="13" t="s">
        <v>72</v>
      </c>
      <c r="AY112" s="244" t="s">
        <v>190</v>
      </c>
    </row>
    <row r="113" spans="1:51" s="14" customFormat="1" ht="12">
      <c r="A113" s="14"/>
      <c r="B113" s="245"/>
      <c r="C113" s="246"/>
      <c r="D113" s="228" t="s">
        <v>203</v>
      </c>
      <c r="E113" s="247" t="s">
        <v>19</v>
      </c>
      <c r="F113" s="248" t="s">
        <v>1162</v>
      </c>
      <c r="G113" s="246"/>
      <c r="H113" s="249">
        <v>12.1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203</v>
      </c>
      <c r="AU113" s="255" t="s">
        <v>82</v>
      </c>
      <c r="AV113" s="14" t="s">
        <v>82</v>
      </c>
      <c r="AW113" s="14" t="s">
        <v>34</v>
      </c>
      <c r="AX113" s="14" t="s">
        <v>72</v>
      </c>
      <c r="AY113" s="255" t="s">
        <v>190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1163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4" customFormat="1" ht="12">
      <c r="A115" s="14"/>
      <c r="B115" s="245"/>
      <c r="C115" s="246"/>
      <c r="D115" s="228" t="s">
        <v>203</v>
      </c>
      <c r="E115" s="247" t="s">
        <v>19</v>
      </c>
      <c r="F115" s="248" t="s">
        <v>1164</v>
      </c>
      <c r="G115" s="246"/>
      <c r="H115" s="249">
        <v>8.3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203</v>
      </c>
      <c r="AU115" s="255" t="s">
        <v>82</v>
      </c>
      <c r="AV115" s="14" t="s">
        <v>82</v>
      </c>
      <c r="AW115" s="14" t="s">
        <v>34</v>
      </c>
      <c r="AX115" s="14" t="s">
        <v>72</v>
      </c>
      <c r="AY115" s="255" t="s">
        <v>190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1165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1166</v>
      </c>
      <c r="G117" s="246"/>
      <c r="H117" s="249">
        <v>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86.39999999999999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33" customHeight="1">
      <c r="A119" s="40"/>
      <c r="B119" s="41"/>
      <c r="C119" s="215" t="s">
        <v>208</v>
      </c>
      <c r="D119" s="215" t="s">
        <v>192</v>
      </c>
      <c r="E119" s="216" t="s">
        <v>1167</v>
      </c>
      <c r="F119" s="217" t="s">
        <v>1168</v>
      </c>
      <c r="G119" s="218" t="s">
        <v>222</v>
      </c>
      <c r="H119" s="219">
        <v>216</v>
      </c>
      <c r="I119" s="220"/>
      <c r="J119" s="221">
        <f>ROUND(I119*H119,2)</f>
        <v>0</v>
      </c>
      <c r="K119" s="217" t="s">
        <v>196</v>
      </c>
      <c r="L119" s="46"/>
      <c r="M119" s="222" t="s">
        <v>19</v>
      </c>
      <c r="N119" s="223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208</v>
      </c>
      <c r="AT119" s="226" t="s">
        <v>192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1169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1170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47" s="2" customFormat="1" ht="12">
      <c r="A121" s="40"/>
      <c r="B121" s="41"/>
      <c r="C121" s="42"/>
      <c r="D121" s="233" t="s">
        <v>201</v>
      </c>
      <c r="E121" s="42"/>
      <c r="F121" s="234" t="s">
        <v>1171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201</v>
      </c>
      <c r="AU121" s="19" t="s">
        <v>82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1150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3" customFormat="1" ht="12">
      <c r="A123" s="13"/>
      <c r="B123" s="235"/>
      <c r="C123" s="236"/>
      <c r="D123" s="228" t="s">
        <v>203</v>
      </c>
      <c r="E123" s="237" t="s">
        <v>19</v>
      </c>
      <c r="F123" s="238" t="s">
        <v>1172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203</v>
      </c>
      <c r="AU123" s="244" t="s">
        <v>82</v>
      </c>
      <c r="AV123" s="13" t="s">
        <v>80</v>
      </c>
      <c r="AW123" s="13" t="s">
        <v>34</v>
      </c>
      <c r="AX123" s="13" t="s">
        <v>72</v>
      </c>
      <c r="AY123" s="244" t="s">
        <v>190</v>
      </c>
    </row>
    <row r="124" spans="1:51" s="14" customFormat="1" ht="12">
      <c r="A124" s="14"/>
      <c r="B124" s="245"/>
      <c r="C124" s="246"/>
      <c r="D124" s="228" t="s">
        <v>203</v>
      </c>
      <c r="E124" s="247" t="s">
        <v>19</v>
      </c>
      <c r="F124" s="248" t="s">
        <v>1173</v>
      </c>
      <c r="G124" s="246"/>
      <c r="H124" s="249">
        <v>173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203</v>
      </c>
      <c r="AU124" s="255" t="s">
        <v>82</v>
      </c>
      <c r="AV124" s="14" t="s">
        <v>82</v>
      </c>
      <c r="AW124" s="14" t="s">
        <v>34</v>
      </c>
      <c r="AX124" s="14" t="s">
        <v>72</v>
      </c>
      <c r="AY124" s="255" t="s">
        <v>190</v>
      </c>
    </row>
    <row r="125" spans="1:51" s="13" customFormat="1" ht="12">
      <c r="A125" s="13"/>
      <c r="B125" s="235"/>
      <c r="C125" s="236"/>
      <c r="D125" s="228" t="s">
        <v>203</v>
      </c>
      <c r="E125" s="237" t="s">
        <v>19</v>
      </c>
      <c r="F125" s="238" t="s">
        <v>1174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203</v>
      </c>
      <c r="AU125" s="244" t="s">
        <v>82</v>
      </c>
      <c r="AV125" s="13" t="s">
        <v>80</v>
      </c>
      <c r="AW125" s="13" t="s">
        <v>34</v>
      </c>
      <c r="AX125" s="13" t="s">
        <v>72</v>
      </c>
      <c r="AY125" s="244" t="s">
        <v>190</v>
      </c>
    </row>
    <row r="126" spans="1:51" s="14" customFormat="1" ht="12">
      <c r="A126" s="14"/>
      <c r="B126" s="245"/>
      <c r="C126" s="246"/>
      <c r="D126" s="228" t="s">
        <v>203</v>
      </c>
      <c r="E126" s="247" t="s">
        <v>19</v>
      </c>
      <c r="F126" s="248" t="s">
        <v>577</v>
      </c>
      <c r="G126" s="246"/>
      <c r="H126" s="249">
        <v>43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203</v>
      </c>
      <c r="AU126" s="255" t="s">
        <v>82</v>
      </c>
      <c r="AV126" s="14" t="s">
        <v>82</v>
      </c>
      <c r="AW126" s="14" t="s">
        <v>34</v>
      </c>
      <c r="AX126" s="14" t="s">
        <v>72</v>
      </c>
      <c r="AY126" s="255" t="s">
        <v>190</v>
      </c>
    </row>
    <row r="127" spans="1:51" s="15" customFormat="1" ht="12">
      <c r="A127" s="15"/>
      <c r="B127" s="256"/>
      <c r="C127" s="257"/>
      <c r="D127" s="228" t="s">
        <v>203</v>
      </c>
      <c r="E127" s="258" t="s">
        <v>19</v>
      </c>
      <c r="F127" s="259" t="s">
        <v>207</v>
      </c>
      <c r="G127" s="257"/>
      <c r="H127" s="260">
        <v>216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203</v>
      </c>
      <c r="AU127" s="266" t="s">
        <v>82</v>
      </c>
      <c r="AV127" s="15" t="s">
        <v>208</v>
      </c>
      <c r="AW127" s="15" t="s">
        <v>34</v>
      </c>
      <c r="AX127" s="15" t="s">
        <v>80</v>
      </c>
      <c r="AY127" s="266" t="s">
        <v>190</v>
      </c>
    </row>
    <row r="128" spans="1:65" s="2" customFormat="1" ht="37.8" customHeight="1">
      <c r="A128" s="40"/>
      <c r="B128" s="41"/>
      <c r="C128" s="215" t="s">
        <v>228</v>
      </c>
      <c r="D128" s="215" t="s">
        <v>192</v>
      </c>
      <c r="E128" s="216" t="s">
        <v>319</v>
      </c>
      <c r="F128" s="217" t="s">
        <v>320</v>
      </c>
      <c r="G128" s="218" t="s">
        <v>222</v>
      </c>
      <c r="H128" s="219">
        <v>1710.61</v>
      </c>
      <c r="I128" s="220"/>
      <c r="J128" s="221">
        <f>ROUND(I128*H128,2)</f>
        <v>0</v>
      </c>
      <c r="K128" s="217" t="s">
        <v>196</v>
      </c>
      <c r="L128" s="46"/>
      <c r="M128" s="222" t="s">
        <v>19</v>
      </c>
      <c r="N128" s="223" t="s">
        <v>43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208</v>
      </c>
      <c r="AT128" s="226" t="s">
        <v>192</v>
      </c>
      <c r="AU128" s="226" t="s">
        <v>82</v>
      </c>
      <c r="AY128" s="19" t="s">
        <v>190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208</v>
      </c>
      <c r="BM128" s="226" t="s">
        <v>1175</v>
      </c>
    </row>
    <row r="129" spans="1:47" s="2" customFormat="1" ht="12">
      <c r="A129" s="40"/>
      <c r="B129" s="41"/>
      <c r="C129" s="42"/>
      <c r="D129" s="228" t="s">
        <v>199</v>
      </c>
      <c r="E129" s="42"/>
      <c r="F129" s="229" t="s">
        <v>322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199</v>
      </c>
      <c r="AU129" s="19" t="s">
        <v>82</v>
      </c>
    </row>
    <row r="130" spans="1:47" s="2" customFormat="1" ht="12">
      <c r="A130" s="40"/>
      <c r="B130" s="41"/>
      <c r="C130" s="42"/>
      <c r="D130" s="233" t="s">
        <v>201</v>
      </c>
      <c r="E130" s="42"/>
      <c r="F130" s="234" t="s">
        <v>323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201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1176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3" customFormat="1" ht="12">
      <c r="A132" s="13"/>
      <c r="B132" s="235"/>
      <c r="C132" s="236"/>
      <c r="D132" s="228" t="s">
        <v>203</v>
      </c>
      <c r="E132" s="237" t="s">
        <v>19</v>
      </c>
      <c r="F132" s="238" t="s">
        <v>325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203</v>
      </c>
      <c r="AU132" s="244" t="s">
        <v>82</v>
      </c>
      <c r="AV132" s="13" t="s">
        <v>80</v>
      </c>
      <c r="AW132" s="13" t="s">
        <v>34</v>
      </c>
      <c r="AX132" s="13" t="s">
        <v>72</v>
      </c>
      <c r="AY132" s="244" t="s">
        <v>190</v>
      </c>
    </row>
    <row r="133" spans="1:51" s="14" customFormat="1" ht="12">
      <c r="A133" s="14"/>
      <c r="B133" s="245"/>
      <c r="C133" s="246"/>
      <c r="D133" s="228" t="s">
        <v>203</v>
      </c>
      <c r="E133" s="247" t="s">
        <v>19</v>
      </c>
      <c r="F133" s="248" t="s">
        <v>1177</v>
      </c>
      <c r="G133" s="246"/>
      <c r="H133" s="249">
        <v>259.4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203</v>
      </c>
      <c r="AU133" s="255" t="s">
        <v>82</v>
      </c>
      <c r="AV133" s="14" t="s">
        <v>82</v>
      </c>
      <c r="AW133" s="14" t="s">
        <v>34</v>
      </c>
      <c r="AX133" s="14" t="s">
        <v>72</v>
      </c>
      <c r="AY133" s="255" t="s">
        <v>190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1178</v>
      </c>
      <c r="G134" s="246"/>
      <c r="H134" s="249">
        <v>1086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72</v>
      </c>
      <c r="AY134" s="255" t="s">
        <v>190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329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621</v>
      </c>
      <c r="G136" s="246"/>
      <c r="H136" s="249">
        <v>48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3" customFormat="1" ht="12">
      <c r="A137" s="13"/>
      <c r="B137" s="235"/>
      <c r="C137" s="236"/>
      <c r="D137" s="228" t="s">
        <v>203</v>
      </c>
      <c r="E137" s="237" t="s">
        <v>19</v>
      </c>
      <c r="F137" s="238" t="s">
        <v>1151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203</v>
      </c>
      <c r="AU137" s="244" t="s">
        <v>82</v>
      </c>
      <c r="AV137" s="13" t="s">
        <v>80</v>
      </c>
      <c r="AW137" s="13" t="s">
        <v>34</v>
      </c>
      <c r="AX137" s="13" t="s">
        <v>72</v>
      </c>
      <c r="AY137" s="244" t="s">
        <v>190</v>
      </c>
    </row>
    <row r="138" spans="1:51" s="14" customFormat="1" ht="12">
      <c r="A138" s="14"/>
      <c r="B138" s="245"/>
      <c r="C138" s="246"/>
      <c r="D138" s="228" t="s">
        <v>203</v>
      </c>
      <c r="E138" s="247" t="s">
        <v>19</v>
      </c>
      <c r="F138" s="248" t="s">
        <v>1152</v>
      </c>
      <c r="G138" s="246"/>
      <c r="H138" s="249">
        <v>145.4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203</v>
      </c>
      <c r="AU138" s="255" t="s">
        <v>82</v>
      </c>
      <c r="AV138" s="14" t="s">
        <v>82</v>
      </c>
      <c r="AW138" s="14" t="s">
        <v>34</v>
      </c>
      <c r="AX138" s="14" t="s">
        <v>72</v>
      </c>
      <c r="AY138" s="255" t="s">
        <v>190</v>
      </c>
    </row>
    <row r="139" spans="1:51" s="14" customFormat="1" ht="12">
      <c r="A139" s="14"/>
      <c r="B139" s="245"/>
      <c r="C139" s="246"/>
      <c r="D139" s="228" t="s">
        <v>203</v>
      </c>
      <c r="E139" s="247" t="s">
        <v>19</v>
      </c>
      <c r="F139" s="248" t="s">
        <v>1153</v>
      </c>
      <c r="G139" s="246"/>
      <c r="H139" s="249">
        <v>166.05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203</v>
      </c>
      <c r="AU139" s="255" t="s">
        <v>82</v>
      </c>
      <c r="AV139" s="14" t="s">
        <v>82</v>
      </c>
      <c r="AW139" s="14" t="s">
        <v>34</v>
      </c>
      <c r="AX139" s="14" t="s">
        <v>72</v>
      </c>
      <c r="AY139" s="255" t="s">
        <v>190</v>
      </c>
    </row>
    <row r="140" spans="1:51" s="14" customFormat="1" ht="12">
      <c r="A140" s="14"/>
      <c r="B140" s="245"/>
      <c r="C140" s="246"/>
      <c r="D140" s="228" t="s">
        <v>203</v>
      </c>
      <c r="E140" s="247" t="s">
        <v>19</v>
      </c>
      <c r="F140" s="248" t="s">
        <v>1154</v>
      </c>
      <c r="G140" s="246"/>
      <c r="H140" s="249">
        <v>5.76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203</v>
      </c>
      <c r="AU140" s="255" t="s">
        <v>82</v>
      </c>
      <c r="AV140" s="14" t="s">
        <v>82</v>
      </c>
      <c r="AW140" s="14" t="s">
        <v>34</v>
      </c>
      <c r="AX140" s="14" t="s">
        <v>72</v>
      </c>
      <c r="AY140" s="255" t="s">
        <v>190</v>
      </c>
    </row>
    <row r="141" spans="1:51" s="15" customFormat="1" ht="12">
      <c r="A141" s="15"/>
      <c r="B141" s="256"/>
      <c r="C141" s="257"/>
      <c r="D141" s="228" t="s">
        <v>203</v>
      </c>
      <c r="E141" s="258" t="s">
        <v>19</v>
      </c>
      <c r="F141" s="259" t="s">
        <v>207</v>
      </c>
      <c r="G141" s="257"/>
      <c r="H141" s="260">
        <v>1710.6100000000001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203</v>
      </c>
      <c r="AU141" s="266" t="s">
        <v>82</v>
      </c>
      <c r="AV141" s="15" t="s">
        <v>208</v>
      </c>
      <c r="AW141" s="15" t="s">
        <v>34</v>
      </c>
      <c r="AX141" s="15" t="s">
        <v>80</v>
      </c>
      <c r="AY141" s="266" t="s">
        <v>190</v>
      </c>
    </row>
    <row r="142" spans="1:65" s="2" customFormat="1" ht="37.8" customHeight="1">
      <c r="A142" s="40"/>
      <c r="B142" s="41"/>
      <c r="C142" s="215" t="s">
        <v>254</v>
      </c>
      <c r="D142" s="215" t="s">
        <v>192</v>
      </c>
      <c r="E142" s="216" t="s">
        <v>1179</v>
      </c>
      <c r="F142" s="217" t="s">
        <v>1180</v>
      </c>
      <c r="G142" s="218" t="s">
        <v>222</v>
      </c>
      <c r="H142" s="219">
        <v>768.79</v>
      </c>
      <c r="I142" s="220"/>
      <c r="J142" s="221">
        <f>ROUND(I142*H142,2)</f>
        <v>0</v>
      </c>
      <c r="K142" s="217" t="s">
        <v>196</v>
      </c>
      <c r="L142" s="46"/>
      <c r="M142" s="222" t="s">
        <v>19</v>
      </c>
      <c r="N142" s="223" t="s">
        <v>43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208</v>
      </c>
      <c r="AT142" s="226" t="s">
        <v>192</v>
      </c>
      <c r="AU142" s="226" t="s">
        <v>82</v>
      </c>
      <c r="AY142" s="19" t="s">
        <v>190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80</v>
      </c>
      <c r="BK142" s="227">
        <f>ROUND(I142*H142,2)</f>
        <v>0</v>
      </c>
      <c r="BL142" s="19" t="s">
        <v>208</v>
      </c>
      <c r="BM142" s="226" t="s">
        <v>1181</v>
      </c>
    </row>
    <row r="143" spans="1:47" s="2" customFormat="1" ht="12">
      <c r="A143" s="40"/>
      <c r="B143" s="41"/>
      <c r="C143" s="42"/>
      <c r="D143" s="228" t="s">
        <v>199</v>
      </c>
      <c r="E143" s="42"/>
      <c r="F143" s="229" t="s">
        <v>1182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199</v>
      </c>
      <c r="AU143" s="19" t="s">
        <v>82</v>
      </c>
    </row>
    <row r="144" spans="1:47" s="2" customFormat="1" ht="12">
      <c r="A144" s="40"/>
      <c r="B144" s="41"/>
      <c r="C144" s="42"/>
      <c r="D144" s="233" t="s">
        <v>201</v>
      </c>
      <c r="E144" s="42"/>
      <c r="F144" s="234" t="s">
        <v>1183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201</v>
      </c>
      <c r="AU144" s="19" t="s">
        <v>82</v>
      </c>
    </row>
    <row r="145" spans="1:51" s="13" customFormat="1" ht="12">
      <c r="A145" s="13"/>
      <c r="B145" s="235"/>
      <c r="C145" s="236"/>
      <c r="D145" s="228" t="s">
        <v>203</v>
      </c>
      <c r="E145" s="237" t="s">
        <v>19</v>
      </c>
      <c r="F145" s="238" t="s">
        <v>1150</v>
      </c>
      <c r="G145" s="236"/>
      <c r="H145" s="237" t="s">
        <v>19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203</v>
      </c>
      <c r="AU145" s="244" t="s">
        <v>82</v>
      </c>
      <c r="AV145" s="13" t="s">
        <v>80</v>
      </c>
      <c r="AW145" s="13" t="s">
        <v>34</v>
      </c>
      <c r="AX145" s="13" t="s">
        <v>72</v>
      </c>
      <c r="AY145" s="244" t="s">
        <v>190</v>
      </c>
    </row>
    <row r="146" spans="1:51" s="13" customFormat="1" ht="12">
      <c r="A146" s="13"/>
      <c r="B146" s="235"/>
      <c r="C146" s="236"/>
      <c r="D146" s="228" t="s">
        <v>203</v>
      </c>
      <c r="E146" s="237" t="s">
        <v>19</v>
      </c>
      <c r="F146" s="238" t="s">
        <v>1184</v>
      </c>
      <c r="G146" s="236"/>
      <c r="H146" s="237" t="s">
        <v>19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203</v>
      </c>
      <c r="AU146" s="244" t="s">
        <v>82</v>
      </c>
      <c r="AV146" s="13" t="s">
        <v>80</v>
      </c>
      <c r="AW146" s="13" t="s">
        <v>34</v>
      </c>
      <c r="AX146" s="13" t="s">
        <v>72</v>
      </c>
      <c r="AY146" s="244" t="s">
        <v>190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1185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3" customFormat="1" ht="12">
      <c r="A148" s="13"/>
      <c r="B148" s="235"/>
      <c r="C148" s="236"/>
      <c r="D148" s="228" t="s">
        <v>203</v>
      </c>
      <c r="E148" s="237" t="s">
        <v>19</v>
      </c>
      <c r="F148" s="238" t="s">
        <v>1186</v>
      </c>
      <c r="G148" s="236"/>
      <c r="H148" s="237" t="s">
        <v>19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203</v>
      </c>
      <c r="AU148" s="244" t="s">
        <v>82</v>
      </c>
      <c r="AV148" s="13" t="s">
        <v>80</v>
      </c>
      <c r="AW148" s="13" t="s">
        <v>34</v>
      </c>
      <c r="AX148" s="13" t="s">
        <v>72</v>
      </c>
      <c r="AY148" s="244" t="s">
        <v>190</v>
      </c>
    </row>
    <row r="149" spans="1:51" s="14" customFormat="1" ht="12">
      <c r="A149" s="14"/>
      <c r="B149" s="245"/>
      <c r="C149" s="246"/>
      <c r="D149" s="228" t="s">
        <v>203</v>
      </c>
      <c r="E149" s="247" t="s">
        <v>19</v>
      </c>
      <c r="F149" s="248" t="s">
        <v>1187</v>
      </c>
      <c r="G149" s="246"/>
      <c r="H149" s="249">
        <v>768.79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203</v>
      </c>
      <c r="AU149" s="255" t="s">
        <v>82</v>
      </c>
      <c r="AV149" s="14" t="s">
        <v>82</v>
      </c>
      <c r="AW149" s="14" t="s">
        <v>34</v>
      </c>
      <c r="AX149" s="14" t="s">
        <v>72</v>
      </c>
      <c r="AY149" s="255" t="s">
        <v>190</v>
      </c>
    </row>
    <row r="150" spans="1:51" s="15" customFormat="1" ht="12">
      <c r="A150" s="15"/>
      <c r="B150" s="256"/>
      <c r="C150" s="257"/>
      <c r="D150" s="228" t="s">
        <v>203</v>
      </c>
      <c r="E150" s="258" t="s">
        <v>19</v>
      </c>
      <c r="F150" s="259" t="s">
        <v>207</v>
      </c>
      <c r="G150" s="257"/>
      <c r="H150" s="260">
        <v>768.79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203</v>
      </c>
      <c r="AU150" s="266" t="s">
        <v>82</v>
      </c>
      <c r="AV150" s="15" t="s">
        <v>208</v>
      </c>
      <c r="AW150" s="15" t="s">
        <v>34</v>
      </c>
      <c r="AX150" s="15" t="s">
        <v>80</v>
      </c>
      <c r="AY150" s="266" t="s">
        <v>190</v>
      </c>
    </row>
    <row r="151" spans="1:65" s="2" customFormat="1" ht="37.8" customHeight="1">
      <c r="A151" s="40"/>
      <c r="B151" s="41"/>
      <c r="C151" s="215" t="s">
        <v>206</v>
      </c>
      <c r="D151" s="215" t="s">
        <v>192</v>
      </c>
      <c r="E151" s="216" t="s">
        <v>334</v>
      </c>
      <c r="F151" s="217" t="s">
        <v>335</v>
      </c>
      <c r="G151" s="218" t="s">
        <v>222</v>
      </c>
      <c r="H151" s="219">
        <v>254.4</v>
      </c>
      <c r="I151" s="220"/>
      <c r="J151" s="221">
        <f>ROUND(I151*H151,2)</f>
        <v>0</v>
      </c>
      <c r="K151" s="217" t="s">
        <v>196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208</v>
      </c>
      <c r="AT151" s="226" t="s">
        <v>192</v>
      </c>
      <c r="AU151" s="226" t="s">
        <v>82</v>
      </c>
      <c r="AY151" s="19" t="s">
        <v>190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208</v>
      </c>
      <c r="BM151" s="226" t="s">
        <v>1188</v>
      </c>
    </row>
    <row r="152" spans="1:47" s="2" customFormat="1" ht="12">
      <c r="A152" s="40"/>
      <c r="B152" s="41"/>
      <c r="C152" s="42"/>
      <c r="D152" s="228" t="s">
        <v>199</v>
      </c>
      <c r="E152" s="42"/>
      <c r="F152" s="229" t="s">
        <v>337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199</v>
      </c>
      <c r="AU152" s="19" t="s">
        <v>82</v>
      </c>
    </row>
    <row r="153" spans="1:47" s="2" customFormat="1" ht="12">
      <c r="A153" s="40"/>
      <c r="B153" s="41"/>
      <c r="C153" s="42"/>
      <c r="D153" s="233" t="s">
        <v>201</v>
      </c>
      <c r="E153" s="42"/>
      <c r="F153" s="234" t="s">
        <v>338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201</v>
      </c>
      <c r="AU153" s="19" t="s">
        <v>82</v>
      </c>
    </row>
    <row r="154" spans="1:51" s="13" customFormat="1" ht="12">
      <c r="A154" s="13"/>
      <c r="B154" s="235"/>
      <c r="C154" s="236"/>
      <c r="D154" s="228" t="s">
        <v>203</v>
      </c>
      <c r="E154" s="237" t="s">
        <v>19</v>
      </c>
      <c r="F154" s="238" t="s">
        <v>1150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203</v>
      </c>
      <c r="AU154" s="244" t="s">
        <v>82</v>
      </c>
      <c r="AV154" s="13" t="s">
        <v>80</v>
      </c>
      <c r="AW154" s="13" t="s">
        <v>34</v>
      </c>
      <c r="AX154" s="13" t="s">
        <v>72</v>
      </c>
      <c r="AY154" s="244" t="s">
        <v>190</v>
      </c>
    </row>
    <row r="155" spans="1:51" s="13" customFormat="1" ht="12">
      <c r="A155" s="13"/>
      <c r="B155" s="235"/>
      <c r="C155" s="236"/>
      <c r="D155" s="228" t="s">
        <v>203</v>
      </c>
      <c r="E155" s="237" t="s">
        <v>19</v>
      </c>
      <c r="F155" s="238" t="s">
        <v>340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203</v>
      </c>
      <c r="AU155" s="244" t="s">
        <v>82</v>
      </c>
      <c r="AV155" s="13" t="s">
        <v>80</v>
      </c>
      <c r="AW155" s="13" t="s">
        <v>34</v>
      </c>
      <c r="AX155" s="13" t="s">
        <v>72</v>
      </c>
      <c r="AY155" s="244" t="s">
        <v>190</v>
      </c>
    </row>
    <row r="156" spans="1:51" s="13" customFormat="1" ht="12">
      <c r="A156" s="13"/>
      <c r="B156" s="235"/>
      <c r="C156" s="236"/>
      <c r="D156" s="228" t="s">
        <v>203</v>
      </c>
      <c r="E156" s="237" t="s">
        <v>19</v>
      </c>
      <c r="F156" s="238" t="s">
        <v>341</v>
      </c>
      <c r="G156" s="236"/>
      <c r="H156" s="237" t="s">
        <v>19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203</v>
      </c>
      <c r="AU156" s="244" t="s">
        <v>82</v>
      </c>
      <c r="AV156" s="13" t="s">
        <v>80</v>
      </c>
      <c r="AW156" s="13" t="s">
        <v>34</v>
      </c>
      <c r="AX156" s="13" t="s">
        <v>72</v>
      </c>
      <c r="AY156" s="244" t="s">
        <v>190</v>
      </c>
    </row>
    <row r="157" spans="1:51" s="14" customFormat="1" ht="12">
      <c r="A157" s="14"/>
      <c r="B157" s="245"/>
      <c r="C157" s="246"/>
      <c r="D157" s="228" t="s">
        <v>203</v>
      </c>
      <c r="E157" s="247" t="s">
        <v>19</v>
      </c>
      <c r="F157" s="248" t="s">
        <v>1189</v>
      </c>
      <c r="G157" s="246"/>
      <c r="H157" s="249">
        <v>211.4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203</v>
      </c>
      <c r="AU157" s="255" t="s">
        <v>82</v>
      </c>
      <c r="AV157" s="14" t="s">
        <v>82</v>
      </c>
      <c r="AW157" s="14" t="s">
        <v>34</v>
      </c>
      <c r="AX157" s="14" t="s">
        <v>72</v>
      </c>
      <c r="AY157" s="255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1190</v>
      </c>
      <c r="G158" s="246"/>
      <c r="H158" s="249">
        <v>43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254.4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37.8" customHeight="1">
      <c r="A160" s="40"/>
      <c r="B160" s="41"/>
      <c r="C160" s="215" t="s">
        <v>274</v>
      </c>
      <c r="D160" s="215" t="s">
        <v>192</v>
      </c>
      <c r="E160" s="216" t="s">
        <v>349</v>
      </c>
      <c r="F160" s="217" t="s">
        <v>350</v>
      </c>
      <c r="G160" s="218" t="s">
        <v>222</v>
      </c>
      <c r="H160" s="219">
        <v>1272</v>
      </c>
      <c r="I160" s="220"/>
      <c r="J160" s="221">
        <f>ROUND(I160*H160,2)</f>
        <v>0</v>
      </c>
      <c r="K160" s="217" t="s">
        <v>196</v>
      </c>
      <c r="L160" s="46"/>
      <c r="M160" s="222" t="s">
        <v>19</v>
      </c>
      <c r="N160" s="223" t="s">
        <v>43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208</v>
      </c>
      <c r="AT160" s="226" t="s">
        <v>192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1191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352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47" s="2" customFormat="1" ht="12">
      <c r="A162" s="40"/>
      <c r="B162" s="41"/>
      <c r="C162" s="42"/>
      <c r="D162" s="233" t="s">
        <v>201</v>
      </c>
      <c r="E162" s="42"/>
      <c r="F162" s="234" t="s">
        <v>353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201</v>
      </c>
      <c r="AU162" s="19" t="s">
        <v>82</v>
      </c>
    </row>
    <row r="163" spans="1:51" s="13" customFormat="1" ht="12">
      <c r="A163" s="13"/>
      <c r="B163" s="235"/>
      <c r="C163" s="236"/>
      <c r="D163" s="228" t="s">
        <v>203</v>
      </c>
      <c r="E163" s="237" t="s">
        <v>19</v>
      </c>
      <c r="F163" s="238" t="s">
        <v>1192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203</v>
      </c>
      <c r="AU163" s="244" t="s">
        <v>82</v>
      </c>
      <c r="AV163" s="13" t="s">
        <v>80</v>
      </c>
      <c r="AW163" s="13" t="s">
        <v>34</v>
      </c>
      <c r="AX163" s="13" t="s">
        <v>72</v>
      </c>
      <c r="AY163" s="244" t="s">
        <v>190</v>
      </c>
    </row>
    <row r="164" spans="1:51" s="13" customFormat="1" ht="12">
      <c r="A164" s="13"/>
      <c r="B164" s="235"/>
      <c r="C164" s="236"/>
      <c r="D164" s="228" t="s">
        <v>203</v>
      </c>
      <c r="E164" s="237" t="s">
        <v>19</v>
      </c>
      <c r="F164" s="238" t="s">
        <v>310</v>
      </c>
      <c r="G164" s="236"/>
      <c r="H164" s="237" t="s">
        <v>19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203</v>
      </c>
      <c r="AU164" s="244" t="s">
        <v>82</v>
      </c>
      <c r="AV164" s="13" t="s">
        <v>80</v>
      </c>
      <c r="AW164" s="13" t="s">
        <v>34</v>
      </c>
      <c r="AX164" s="13" t="s">
        <v>72</v>
      </c>
      <c r="AY164" s="244" t="s">
        <v>190</v>
      </c>
    </row>
    <row r="165" spans="1:51" s="14" customFormat="1" ht="12">
      <c r="A165" s="14"/>
      <c r="B165" s="245"/>
      <c r="C165" s="246"/>
      <c r="D165" s="228" t="s">
        <v>203</v>
      </c>
      <c r="E165" s="247" t="s">
        <v>19</v>
      </c>
      <c r="F165" s="248" t="s">
        <v>1193</v>
      </c>
      <c r="G165" s="246"/>
      <c r="H165" s="249">
        <v>1272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203</v>
      </c>
      <c r="AU165" s="255" t="s">
        <v>82</v>
      </c>
      <c r="AV165" s="14" t="s">
        <v>82</v>
      </c>
      <c r="AW165" s="14" t="s">
        <v>34</v>
      </c>
      <c r="AX165" s="14" t="s">
        <v>72</v>
      </c>
      <c r="AY165" s="255" t="s">
        <v>190</v>
      </c>
    </row>
    <row r="166" spans="1:51" s="15" customFormat="1" ht="12">
      <c r="A166" s="15"/>
      <c r="B166" s="256"/>
      <c r="C166" s="257"/>
      <c r="D166" s="228" t="s">
        <v>203</v>
      </c>
      <c r="E166" s="258" t="s">
        <v>19</v>
      </c>
      <c r="F166" s="259" t="s">
        <v>207</v>
      </c>
      <c r="G166" s="257"/>
      <c r="H166" s="260">
        <v>1272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203</v>
      </c>
      <c r="AU166" s="266" t="s">
        <v>82</v>
      </c>
      <c r="AV166" s="15" t="s">
        <v>208</v>
      </c>
      <c r="AW166" s="15" t="s">
        <v>34</v>
      </c>
      <c r="AX166" s="15" t="s">
        <v>80</v>
      </c>
      <c r="AY166" s="266" t="s">
        <v>190</v>
      </c>
    </row>
    <row r="167" spans="1:65" s="2" customFormat="1" ht="24.15" customHeight="1">
      <c r="A167" s="40"/>
      <c r="B167" s="41"/>
      <c r="C167" s="215" t="s">
        <v>281</v>
      </c>
      <c r="D167" s="215" t="s">
        <v>192</v>
      </c>
      <c r="E167" s="216" t="s">
        <v>365</v>
      </c>
      <c r="F167" s="217" t="s">
        <v>366</v>
      </c>
      <c r="G167" s="218" t="s">
        <v>222</v>
      </c>
      <c r="H167" s="219">
        <v>1388.4</v>
      </c>
      <c r="I167" s="220"/>
      <c r="J167" s="221">
        <f>ROUND(I167*H167,2)</f>
        <v>0</v>
      </c>
      <c r="K167" s="217" t="s">
        <v>196</v>
      </c>
      <c r="L167" s="46"/>
      <c r="M167" s="222" t="s">
        <v>19</v>
      </c>
      <c r="N167" s="223" t="s">
        <v>43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208</v>
      </c>
      <c r="AT167" s="226" t="s">
        <v>192</v>
      </c>
      <c r="AU167" s="226" t="s">
        <v>82</v>
      </c>
      <c r="AY167" s="19" t="s">
        <v>190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80</v>
      </c>
      <c r="BK167" s="227">
        <f>ROUND(I167*H167,2)</f>
        <v>0</v>
      </c>
      <c r="BL167" s="19" t="s">
        <v>208</v>
      </c>
      <c r="BM167" s="226" t="s">
        <v>1194</v>
      </c>
    </row>
    <row r="168" spans="1:47" s="2" customFormat="1" ht="12">
      <c r="A168" s="40"/>
      <c r="B168" s="41"/>
      <c r="C168" s="42"/>
      <c r="D168" s="228" t="s">
        <v>199</v>
      </c>
      <c r="E168" s="42"/>
      <c r="F168" s="229" t="s">
        <v>368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199</v>
      </c>
      <c r="AU168" s="19" t="s">
        <v>82</v>
      </c>
    </row>
    <row r="169" spans="1:47" s="2" customFormat="1" ht="12">
      <c r="A169" s="40"/>
      <c r="B169" s="41"/>
      <c r="C169" s="42"/>
      <c r="D169" s="233" t="s">
        <v>201</v>
      </c>
      <c r="E169" s="42"/>
      <c r="F169" s="234" t="s">
        <v>369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201</v>
      </c>
      <c r="AU169" s="19" t="s">
        <v>82</v>
      </c>
    </row>
    <row r="170" spans="1:51" s="13" customFormat="1" ht="12">
      <c r="A170" s="13"/>
      <c r="B170" s="235"/>
      <c r="C170" s="236"/>
      <c r="D170" s="228" t="s">
        <v>203</v>
      </c>
      <c r="E170" s="237" t="s">
        <v>19</v>
      </c>
      <c r="F170" s="238" t="s">
        <v>1195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203</v>
      </c>
      <c r="AU170" s="244" t="s">
        <v>82</v>
      </c>
      <c r="AV170" s="13" t="s">
        <v>80</v>
      </c>
      <c r="AW170" s="13" t="s">
        <v>34</v>
      </c>
      <c r="AX170" s="13" t="s">
        <v>72</v>
      </c>
      <c r="AY170" s="244" t="s">
        <v>190</v>
      </c>
    </row>
    <row r="171" spans="1:51" s="13" customFormat="1" ht="12">
      <c r="A171" s="13"/>
      <c r="B171" s="235"/>
      <c r="C171" s="236"/>
      <c r="D171" s="228" t="s">
        <v>203</v>
      </c>
      <c r="E171" s="237" t="s">
        <v>19</v>
      </c>
      <c r="F171" s="238" t="s">
        <v>1196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203</v>
      </c>
      <c r="AU171" s="244" t="s">
        <v>82</v>
      </c>
      <c r="AV171" s="13" t="s">
        <v>80</v>
      </c>
      <c r="AW171" s="13" t="s">
        <v>34</v>
      </c>
      <c r="AX171" s="13" t="s">
        <v>72</v>
      </c>
      <c r="AY171" s="244" t="s">
        <v>190</v>
      </c>
    </row>
    <row r="172" spans="1:51" s="14" customFormat="1" ht="12">
      <c r="A172" s="14"/>
      <c r="B172" s="245"/>
      <c r="C172" s="246"/>
      <c r="D172" s="228" t="s">
        <v>203</v>
      </c>
      <c r="E172" s="247" t="s">
        <v>19</v>
      </c>
      <c r="F172" s="248" t="s">
        <v>1197</v>
      </c>
      <c r="G172" s="246"/>
      <c r="H172" s="249">
        <v>1086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203</v>
      </c>
      <c r="AU172" s="255" t="s">
        <v>82</v>
      </c>
      <c r="AV172" s="14" t="s">
        <v>82</v>
      </c>
      <c r="AW172" s="14" t="s">
        <v>34</v>
      </c>
      <c r="AX172" s="14" t="s">
        <v>72</v>
      </c>
      <c r="AY172" s="255" t="s">
        <v>190</v>
      </c>
    </row>
    <row r="173" spans="1:51" s="13" customFormat="1" ht="12">
      <c r="A173" s="13"/>
      <c r="B173" s="235"/>
      <c r="C173" s="236"/>
      <c r="D173" s="228" t="s">
        <v>203</v>
      </c>
      <c r="E173" s="237" t="s">
        <v>19</v>
      </c>
      <c r="F173" s="238" t="s">
        <v>371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203</v>
      </c>
      <c r="AU173" s="244" t="s">
        <v>82</v>
      </c>
      <c r="AV173" s="13" t="s">
        <v>80</v>
      </c>
      <c r="AW173" s="13" t="s">
        <v>34</v>
      </c>
      <c r="AX173" s="13" t="s">
        <v>72</v>
      </c>
      <c r="AY173" s="244" t="s">
        <v>190</v>
      </c>
    </row>
    <row r="174" spans="1:51" s="14" customFormat="1" ht="12">
      <c r="A174" s="14"/>
      <c r="B174" s="245"/>
      <c r="C174" s="246"/>
      <c r="D174" s="228" t="s">
        <v>203</v>
      </c>
      <c r="E174" s="247" t="s">
        <v>19</v>
      </c>
      <c r="F174" s="248" t="s">
        <v>621</v>
      </c>
      <c r="G174" s="246"/>
      <c r="H174" s="249">
        <v>48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203</v>
      </c>
      <c r="AU174" s="255" t="s">
        <v>82</v>
      </c>
      <c r="AV174" s="14" t="s">
        <v>82</v>
      </c>
      <c r="AW174" s="14" t="s">
        <v>34</v>
      </c>
      <c r="AX174" s="14" t="s">
        <v>72</v>
      </c>
      <c r="AY174" s="255" t="s">
        <v>190</v>
      </c>
    </row>
    <row r="175" spans="1:51" s="13" customFormat="1" ht="12">
      <c r="A175" s="13"/>
      <c r="B175" s="235"/>
      <c r="C175" s="236"/>
      <c r="D175" s="228" t="s">
        <v>203</v>
      </c>
      <c r="E175" s="237" t="s">
        <v>19</v>
      </c>
      <c r="F175" s="238" t="s">
        <v>372</v>
      </c>
      <c r="G175" s="236"/>
      <c r="H175" s="237" t="s">
        <v>19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203</v>
      </c>
      <c r="AU175" s="244" t="s">
        <v>82</v>
      </c>
      <c r="AV175" s="13" t="s">
        <v>80</v>
      </c>
      <c r="AW175" s="13" t="s">
        <v>34</v>
      </c>
      <c r="AX175" s="13" t="s">
        <v>72</v>
      </c>
      <c r="AY175" s="244" t="s">
        <v>190</v>
      </c>
    </row>
    <row r="176" spans="1:51" s="14" customFormat="1" ht="12">
      <c r="A176" s="14"/>
      <c r="B176" s="245"/>
      <c r="C176" s="246"/>
      <c r="D176" s="228" t="s">
        <v>203</v>
      </c>
      <c r="E176" s="247" t="s">
        <v>19</v>
      </c>
      <c r="F176" s="248" t="s">
        <v>1189</v>
      </c>
      <c r="G176" s="246"/>
      <c r="H176" s="249">
        <v>211.4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203</v>
      </c>
      <c r="AU176" s="255" t="s">
        <v>82</v>
      </c>
      <c r="AV176" s="14" t="s">
        <v>82</v>
      </c>
      <c r="AW176" s="14" t="s">
        <v>34</v>
      </c>
      <c r="AX176" s="14" t="s">
        <v>72</v>
      </c>
      <c r="AY176" s="255" t="s">
        <v>190</v>
      </c>
    </row>
    <row r="177" spans="1:51" s="14" customFormat="1" ht="12">
      <c r="A177" s="14"/>
      <c r="B177" s="245"/>
      <c r="C177" s="246"/>
      <c r="D177" s="228" t="s">
        <v>203</v>
      </c>
      <c r="E177" s="247" t="s">
        <v>19</v>
      </c>
      <c r="F177" s="248" t="s">
        <v>1190</v>
      </c>
      <c r="G177" s="246"/>
      <c r="H177" s="249">
        <v>43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203</v>
      </c>
      <c r="AU177" s="255" t="s">
        <v>82</v>
      </c>
      <c r="AV177" s="14" t="s">
        <v>82</v>
      </c>
      <c r="AW177" s="14" t="s">
        <v>34</v>
      </c>
      <c r="AX177" s="14" t="s">
        <v>72</v>
      </c>
      <c r="AY177" s="255" t="s">
        <v>190</v>
      </c>
    </row>
    <row r="178" spans="1:51" s="15" customFormat="1" ht="12">
      <c r="A178" s="15"/>
      <c r="B178" s="256"/>
      <c r="C178" s="257"/>
      <c r="D178" s="228" t="s">
        <v>203</v>
      </c>
      <c r="E178" s="258" t="s">
        <v>19</v>
      </c>
      <c r="F178" s="259" t="s">
        <v>207</v>
      </c>
      <c r="G178" s="257"/>
      <c r="H178" s="260">
        <v>1388.4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6" t="s">
        <v>203</v>
      </c>
      <c r="AU178" s="266" t="s">
        <v>82</v>
      </c>
      <c r="AV178" s="15" t="s">
        <v>208</v>
      </c>
      <c r="AW178" s="15" t="s">
        <v>34</v>
      </c>
      <c r="AX178" s="15" t="s">
        <v>80</v>
      </c>
      <c r="AY178" s="266" t="s">
        <v>190</v>
      </c>
    </row>
    <row r="179" spans="1:65" s="2" customFormat="1" ht="37.8" customHeight="1">
      <c r="A179" s="40"/>
      <c r="B179" s="41"/>
      <c r="C179" s="215" t="s">
        <v>288</v>
      </c>
      <c r="D179" s="215" t="s">
        <v>192</v>
      </c>
      <c r="E179" s="216" t="s">
        <v>1198</v>
      </c>
      <c r="F179" s="217" t="s">
        <v>1199</v>
      </c>
      <c r="G179" s="218" t="s">
        <v>222</v>
      </c>
      <c r="H179" s="219">
        <v>318</v>
      </c>
      <c r="I179" s="220"/>
      <c r="J179" s="221">
        <f>ROUND(I179*H179,2)</f>
        <v>0</v>
      </c>
      <c r="K179" s="217" t="s">
        <v>196</v>
      </c>
      <c r="L179" s="46"/>
      <c r="M179" s="222" t="s">
        <v>19</v>
      </c>
      <c r="N179" s="223" t="s">
        <v>43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208</v>
      </c>
      <c r="AT179" s="226" t="s">
        <v>192</v>
      </c>
      <c r="AU179" s="226" t="s">
        <v>82</v>
      </c>
      <c r="AY179" s="19" t="s">
        <v>190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80</v>
      </c>
      <c r="BK179" s="227">
        <f>ROUND(I179*H179,2)</f>
        <v>0</v>
      </c>
      <c r="BL179" s="19" t="s">
        <v>208</v>
      </c>
      <c r="BM179" s="226" t="s">
        <v>1200</v>
      </c>
    </row>
    <row r="180" spans="1:47" s="2" customFormat="1" ht="12">
      <c r="A180" s="40"/>
      <c r="B180" s="41"/>
      <c r="C180" s="42"/>
      <c r="D180" s="228" t="s">
        <v>199</v>
      </c>
      <c r="E180" s="42"/>
      <c r="F180" s="229" t="s">
        <v>1201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199</v>
      </c>
      <c r="AU180" s="19" t="s">
        <v>82</v>
      </c>
    </row>
    <row r="181" spans="1:47" s="2" customFormat="1" ht="12">
      <c r="A181" s="40"/>
      <c r="B181" s="41"/>
      <c r="C181" s="42"/>
      <c r="D181" s="233" t="s">
        <v>201</v>
      </c>
      <c r="E181" s="42"/>
      <c r="F181" s="234" t="s">
        <v>1202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201</v>
      </c>
      <c r="AU181" s="19" t="s">
        <v>82</v>
      </c>
    </row>
    <row r="182" spans="1:51" s="13" customFormat="1" ht="12">
      <c r="A182" s="13"/>
      <c r="B182" s="235"/>
      <c r="C182" s="236"/>
      <c r="D182" s="228" t="s">
        <v>203</v>
      </c>
      <c r="E182" s="237" t="s">
        <v>19</v>
      </c>
      <c r="F182" s="238" t="s">
        <v>1150</v>
      </c>
      <c r="G182" s="236"/>
      <c r="H182" s="237" t="s">
        <v>19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203</v>
      </c>
      <c r="AU182" s="244" t="s">
        <v>82</v>
      </c>
      <c r="AV182" s="13" t="s">
        <v>80</v>
      </c>
      <c r="AW182" s="13" t="s">
        <v>34</v>
      </c>
      <c r="AX182" s="13" t="s">
        <v>72</v>
      </c>
      <c r="AY182" s="244" t="s">
        <v>190</v>
      </c>
    </row>
    <row r="183" spans="1:51" s="13" customFormat="1" ht="12">
      <c r="A183" s="13"/>
      <c r="B183" s="235"/>
      <c r="C183" s="236"/>
      <c r="D183" s="228" t="s">
        <v>203</v>
      </c>
      <c r="E183" s="237" t="s">
        <v>19</v>
      </c>
      <c r="F183" s="238" t="s">
        <v>1203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203</v>
      </c>
      <c r="AU183" s="244" t="s">
        <v>82</v>
      </c>
      <c r="AV183" s="13" t="s">
        <v>80</v>
      </c>
      <c r="AW183" s="13" t="s">
        <v>34</v>
      </c>
      <c r="AX183" s="13" t="s">
        <v>72</v>
      </c>
      <c r="AY183" s="244" t="s">
        <v>190</v>
      </c>
    </row>
    <row r="184" spans="1:51" s="14" customFormat="1" ht="12">
      <c r="A184" s="14"/>
      <c r="B184" s="245"/>
      <c r="C184" s="246"/>
      <c r="D184" s="228" t="s">
        <v>203</v>
      </c>
      <c r="E184" s="247" t="s">
        <v>19</v>
      </c>
      <c r="F184" s="248" t="s">
        <v>1204</v>
      </c>
      <c r="G184" s="246"/>
      <c r="H184" s="249">
        <v>318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203</v>
      </c>
      <c r="AU184" s="255" t="s">
        <v>82</v>
      </c>
      <c r="AV184" s="14" t="s">
        <v>82</v>
      </c>
      <c r="AW184" s="14" t="s">
        <v>34</v>
      </c>
      <c r="AX184" s="14" t="s">
        <v>72</v>
      </c>
      <c r="AY184" s="255" t="s">
        <v>190</v>
      </c>
    </row>
    <row r="185" spans="1:51" s="15" customFormat="1" ht="12">
      <c r="A185" s="15"/>
      <c r="B185" s="256"/>
      <c r="C185" s="257"/>
      <c r="D185" s="228" t="s">
        <v>203</v>
      </c>
      <c r="E185" s="258" t="s">
        <v>19</v>
      </c>
      <c r="F185" s="259" t="s">
        <v>207</v>
      </c>
      <c r="G185" s="257"/>
      <c r="H185" s="260">
        <v>318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203</v>
      </c>
      <c r="AU185" s="266" t="s">
        <v>82</v>
      </c>
      <c r="AV185" s="15" t="s">
        <v>208</v>
      </c>
      <c r="AW185" s="15" t="s">
        <v>34</v>
      </c>
      <c r="AX185" s="15" t="s">
        <v>80</v>
      </c>
      <c r="AY185" s="266" t="s">
        <v>190</v>
      </c>
    </row>
    <row r="186" spans="1:65" s="2" customFormat="1" ht="24.15" customHeight="1">
      <c r="A186" s="40"/>
      <c r="B186" s="41"/>
      <c r="C186" s="215" t="s">
        <v>295</v>
      </c>
      <c r="D186" s="215" t="s">
        <v>192</v>
      </c>
      <c r="E186" s="216" t="s">
        <v>1205</v>
      </c>
      <c r="F186" s="217" t="s">
        <v>1206</v>
      </c>
      <c r="G186" s="218" t="s">
        <v>195</v>
      </c>
      <c r="H186" s="219">
        <v>288</v>
      </c>
      <c r="I186" s="220"/>
      <c r="J186" s="221">
        <f>ROUND(I186*H186,2)</f>
        <v>0</v>
      </c>
      <c r="K186" s="217" t="s">
        <v>196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208</v>
      </c>
      <c r="AT186" s="226" t="s">
        <v>192</v>
      </c>
      <c r="AU186" s="226" t="s">
        <v>82</v>
      </c>
      <c r="AY186" s="19" t="s">
        <v>190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208</v>
      </c>
      <c r="BM186" s="226" t="s">
        <v>1207</v>
      </c>
    </row>
    <row r="187" spans="1:47" s="2" customFormat="1" ht="12">
      <c r="A187" s="40"/>
      <c r="B187" s="41"/>
      <c r="C187" s="42"/>
      <c r="D187" s="228" t="s">
        <v>199</v>
      </c>
      <c r="E187" s="42"/>
      <c r="F187" s="229" t="s">
        <v>1208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199</v>
      </c>
      <c r="AU187" s="19" t="s">
        <v>82</v>
      </c>
    </row>
    <row r="188" spans="1:47" s="2" customFormat="1" ht="12">
      <c r="A188" s="40"/>
      <c r="B188" s="41"/>
      <c r="C188" s="42"/>
      <c r="D188" s="233" t="s">
        <v>201</v>
      </c>
      <c r="E188" s="42"/>
      <c r="F188" s="234" t="s">
        <v>1209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201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1150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3" customFormat="1" ht="12">
      <c r="A190" s="13"/>
      <c r="B190" s="235"/>
      <c r="C190" s="236"/>
      <c r="D190" s="228" t="s">
        <v>203</v>
      </c>
      <c r="E190" s="237" t="s">
        <v>19</v>
      </c>
      <c r="F190" s="238" t="s">
        <v>1210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203</v>
      </c>
      <c r="AU190" s="244" t="s">
        <v>82</v>
      </c>
      <c r="AV190" s="13" t="s">
        <v>80</v>
      </c>
      <c r="AW190" s="13" t="s">
        <v>34</v>
      </c>
      <c r="AX190" s="13" t="s">
        <v>72</v>
      </c>
      <c r="AY190" s="244" t="s">
        <v>190</v>
      </c>
    </row>
    <row r="191" spans="1:51" s="14" customFormat="1" ht="12">
      <c r="A191" s="14"/>
      <c r="B191" s="245"/>
      <c r="C191" s="246"/>
      <c r="D191" s="228" t="s">
        <v>203</v>
      </c>
      <c r="E191" s="247" t="s">
        <v>19</v>
      </c>
      <c r="F191" s="248" t="s">
        <v>1211</v>
      </c>
      <c r="G191" s="246"/>
      <c r="H191" s="249">
        <v>288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203</v>
      </c>
      <c r="AU191" s="255" t="s">
        <v>82</v>
      </c>
      <c r="AV191" s="14" t="s">
        <v>82</v>
      </c>
      <c r="AW191" s="14" t="s">
        <v>34</v>
      </c>
      <c r="AX191" s="14" t="s">
        <v>72</v>
      </c>
      <c r="AY191" s="255" t="s">
        <v>190</v>
      </c>
    </row>
    <row r="192" spans="1:51" s="15" customFormat="1" ht="12">
      <c r="A192" s="15"/>
      <c r="B192" s="256"/>
      <c r="C192" s="257"/>
      <c r="D192" s="228" t="s">
        <v>203</v>
      </c>
      <c r="E192" s="258" t="s">
        <v>19</v>
      </c>
      <c r="F192" s="259" t="s">
        <v>207</v>
      </c>
      <c r="G192" s="257"/>
      <c r="H192" s="260">
        <v>288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203</v>
      </c>
      <c r="AU192" s="266" t="s">
        <v>82</v>
      </c>
      <c r="AV192" s="15" t="s">
        <v>208</v>
      </c>
      <c r="AW192" s="15" t="s">
        <v>34</v>
      </c>
      <c r="AX192" s="15" t="s">
        <v>80</v>
      </c>
      <c r="AY192" s="266" t="s">
        <v>190</v>
      </c>
    </row>
    <row r="193" spans="1:65" s="2" customFormat="1" ht="33" customHeight="1">
      <c r="A193" s="40"/>
      <c r="B193" s="41"/>
      <c r="C193" s="215" t="s">
        <v>304</v>
      </c>
      <c r="D193" s="215" t="s">
        <v>192</v>
      </c>
      <c r="E193" s="216" t="s">
        <v>378</v>
      </c>
      <c r="F193" s="217" t="s">
        <v>379</v>
      </c>
      <c r="G193" s="218" t="s">
        <v>380</v>
      </c>
      <c r="H193" s="219">
        <v>457.92</v>
      </c>
      <c r="I193" s="220"/>
      <c r="J193" s="221">
        <f>ROUND(I193*H193,2)</f>
        <v>0</v>
      </c>
      <c r="K193" s="217" t="s">
        <v>196</v>
      </c>
      <c r="L193" s="46"/>
      <c r="M193" s="222" t="s">
        <v>19</v>
      </c>
      <c r="N193" s="223" t="s">
        <v>43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208</v>
      </c>
      <c r="AT193" s="226" t="s">
        <v>192</v>
      </c>
      <c r="AU193" s="226" t="s">
        <v>82</v>
      </c>
      <c r="AY193" s="19" t="s">
        <v>190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80</v>
      </c>
      <c r="BK193" s="227">
        <f>ROUND(I193*H193,2)</f>
        <v>0</v>
      </c>
      <c r="BL193" s="19" t="s">
        <v>208</v>
      </c>
      <c r="BM193" s="226" t="s">
        <v>1212</v>
      </c>
    </row>
    <row r="194" spans="1:47" s="2" customFormat="1" ht="12">
      <c r="A194" s="40"/>
      <c r="B194" s="41"/>
      <c r="C194" s="42"/>
      <c r="D194" s="228" t="s">
        <v>199</v>
      </c>
      <c r="E194" s="42"/>
      <c r="F194" s="229" t="s">
        <v>382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199</v>
      </c>
      <c r="AU194" s="19" t="s">
        <v>82</v>
      </c>
    </row>
    <row r="195" spans="1:47" s="2" customFormat="1" ht="12">
      <c r="A195" s="40"/>
      <c r="B195" s="41"/>
      <c r="C195" s="42"/>
      <c r="D195" s="233" t="s">
        <v>201</v>
      </c>
      <c r="E195" s="42"/>
      <c r="F195" s="234" t="s">
        <v>383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201</v>
      </c>
      <c r="AU195" s="19" t="s">
        <v>82</v>
      </c>
    </row>
    <row r="196" spans="1:51" s="13" customFormat="1" ht="12">
      <c r="A196" s="13"/>
      <c r="B196" s="235"/>
      <c r="C196" s="236"/>
      <c r="D196" s="228" t="s">
        <v>203</v>
      </c>
      <c r="E196" s="237" t="s">
        <v>19</v>
      </c>
      <c r="F196" s="238" t="s">
        <v>1213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203</v>
      </c>
      <c r="AU196" s="244" t="s">
        <v>82</v>
      </c>
      <c r="AV196" s="13" t="s">
        <v>80</v>
      </c>
      <c r="AW196" s="13" t="s">
        <v>34</v>
      </c>
      <c r="AX196" s="13" t="s">
        <v>72</v>
      </c>
      <c r="AY196" s="244" t="s">
        <v>190</v>
      </c>
    </row>
    <row r="197" spans="1:51" s="13" customFormat="1" ht="12">
      <c r="A197" s="13"/>
      <c r="B197" s="235"/>
      <c r="C197" s="236"/>
      <c r="D197" s="228" t="s">
        <v>203</v>
      </c>
      <c r="E197" s="237" t="s">
        <v>19</v>
      </c>
      <c r="F197" s="238" t="s">
        <v>1214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203</v>
      </c>
      <c r="AU197" s="244" t="s">
        <v>82</v>
      </c>
      <c r="AV197" s="13" t="s">
        <v>80</v>
      </c>
      <c r="AW197" s="13" t="s">
        <v>34</v>
      </c>
      <c r="AX197" s="13" t="s">
        <v>72</v>
      </c>
      <c r="AY197" s="244" t="s">
        <v>190</v>
      </c>
    </row>
    <row r="198" spans="1:51" s="14" customFormat="1" ht="12">
      <c r="A198" s="14"/>
      <c r="B198" s="245"/>
      <c r="C198" s="246"/>
      <c r="D198" s="228" t="s">
        <v>203</v>
      </c>
      <c r="E198" s="247" t="s">
        <v>19</v>
      </c>
      <c r="F198" s="248" t="s">
        <v>1215</v>
      </c>
      <c r="G198" s="246"/>
      <c r="H198" s="249">
        <v>457.92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203</v>
      </c>
      <c r="AU198" s="255" t="s">
        <v>82</v>
      </c>
      <c r="AV198" s="14" t="s">
        <v>82</v>
      </c>
      <c r="AW198" s="14" t="s">
        <v>34</v>
      </c>
      <c r="AX198" s="14" t="s">
        <v>72</v>
      </c>
      <c r="AY198" s="255" t="s">
        <v>190</v>
      </c>
    </row>
    <row r="199" spans="1:51" s="15" customFormat="1" ht="12">
      <c r="A199" s="15"/>
      <c r="B199" s="256"/>
      <c r="C199" s="257"/>
      <c r="D199" s="228" t="s">
        <v>203</v>
      </c>
      <c r="E199" s="258" t="s">
        <v>19</v>
      </c>
      <c r="F199" s="259" t="s">
        <v>207</v>
      </c>
      <c r="G199" s="257"/>
      <c r="H199" s="260">
        <v>457.92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203</v>
      </c>
      <c r="AU199" s="266" t="s">
        <v>82</v>
      </c>
      <c r="AV199" s="15" t="s">
        <v>208</v>
      </c>
      <c r="AW199" s="15" t="s">
        <v>34</v>
      </c>
      <c r="AX199" s="15" t="s">
        <v>80</v>
      </c>
      <c r="AY199" s="266" t="s">
        <v>190</v>
      </c>
    </row>
    <row r="200" spans="1:65" s="2" customFormat="1" ht="16.5" customHeight="1">
      <c r="A200" s="40"/>
      <c r="B200" s="41"/>
      <c r="C200" s="215" t="s">
        <v>312</v>
      </c>
      <c r="D200" s="215" t="s">
        <v>192</v>
      </c>
      <c r="E200" s="216" t="s">
        <v>388</v>
      </c>
      <c r="F200" s="217" t="s">
        <v>389</v>
      </c>
      <c r="G200" s="218" t="s">
        <v>222</v>
      </c>
      <c r="H200" s="219">
        <v>1345.4</v>
      </c>
      <c r="I200" s="220"/>
      <c r="J200" s="221">
        <f>ROUND(I200*H200,2)</f>
        <v>0</v>
      </c>
      <c r="K200" s="217" t="s">
        <v>196</v>
      </c>
      <c r="L200" s="46"/>
      <c r="M200" s="222" t="s">
        <v>19</v>
      </c>
      <c r="N200" s="223" t="s">
        <v>43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208</v>
      </c>
      <c r="AT200" s="226" t="s">
        <v>192</v>
      </c>
      <c r="AU200" s="226" t="s">
        <v>82</v>
      </c>
      <c r="AY200" s="19" t="s">
        <v>190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80</v>
      </c>
      <c r="BK200" s="227">
        <f>ROUND(I200*H200,2)</f>
        <v>0</v>
      </c>
      <c r="BL200" s="19" t="s">
        <v>208</v>
      </c>
      <c r="BM200" s="226" t="s">
        <v>1216</v>
      </c>
    </row>
    <row r="201" spans="1:47" s="2" customFormat="1" ht="12">
      <c r="A201" s="40"/>
      <c r="B201" s="41"/>
      <c r="C201" s="42"/>
      <c r="D201" s="228" t="s">
        <v>199</v>
      </c>
      <c r="E201" s="42"/>
      <c r="F201" s="229" t="s">
        <v>391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199</v>
      </c>
      <c r="AU201" s="19" t="s">
        <v>82</v>
      </c>
    </row>
    <row r="202" spans="1:47" s="2" customFormat="1" ht="12">
      <c r="A202" s="40"/>
      <c r="B202" s="41"/>
      <c r="C202" s="42"/>
      <c r="D202" s="233" t="s">
        <v>201</v>
      </c>
      <c r="E202" s="42"/>
      <c r="F202" s="234" t="s">
        <v>392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201</v>
      </c>
      <c r="AU202" s="19" t="s">
        <v>82</v>
      </c>
    </row>
    <row r="203" spans="1:51" s="13" customFormat="1" ht="12">
      <c r="A203" s="13"/>
      <c r="B203" s="235"/>
      <c r="C203" s="236"/>
      <c r="D203" s="228" t="s">
        <v>203</v>
      </c>
      <c r="E203" s="237" t="s">
        <v>19</v>
      </c>
      <c r="F203" s="238" t="s">
        <v>1217</v>
      </c>
      <c r="G203" s="236"/>
      <c r="H203" s="237" t="s">
        <v>19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203</v>
      </c>
      <c r="AU203" s="244" t="s">
        <v>82</v>
      </c>
      <c r="AV203" s="13" t="s">
        <v>80</v>
      </c>
      <c r="AW203" s="13" t="s">
        <v>34</v>
      </c>
      <c r="AX203" s="13" t="s">
        <v>72</v>
      </c>
      <c r="AY203" s="244" t="s">
        <v>190</v>
      </c>
    </row>
    <row r="204" spans="1:51" s="13" customFormat="1" ht="12">
      <c r="A204" s="13"/>
      <c r="B204" s="235"/>
      <c r="C204" s="236"/>
      <c r="D204" s="228" t="s">
        <v>203</v>
      </c>
      <c r="E204" s="237" t="s">
        <v>19</v>
      </c>
      <c r="F204" s="238" t="s">
        <v>393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203</v>
      </c>
      <c r="AU204" s="244" t="s">
        <v>82</v>
      </c>
      <c r="AV204" s="13" t="s">
        <v>80</v>
      </c>
      <c r="AW204" s="13" t="s">
        <v>34</v>
      </c>
      <c r="AX204" s="13" t="s">
        <v>72</v>
      </c>
      <c r="AY204" s="244" t="s">
        <v>190</v>
      </c>
    </row>
    <row r="205" spans="1:51" s="14" customFormat="1" ht="12">
      <c r="A205" s="14"/>
      <c r="B205" s="245"/>
      <c r="C205" s="246"/>
      <c r="D205" s="228" t="s">
        <v>203</v>
      </c>
      <c r="E205" s="247" t="s">
        <v>19</v>
      </c>
      <c r="F205" s="248" t="s">
        <v>1178</v>
      </c>
      <c r="G205" s="246"/>
      <c r="H205" s="249">
        <v>1086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203</v>
      </c>
      <c r="AU205" s="255" t="s">
        <v>82</v>
      </c>
      <c r="AV205" s="14" t="s">
        <v>82</v>
      </c>
      <c r="AW205" s="14" t="s">
        <v>34</v>
      </c>
      <c r="AX205" s="14" t="s">
        <v>72</v>
      </c>
      <c r="AY205" s="255" t="s">
        <v>190</v>
      </c>
    </row>
    <row r="206" spans="1:51" s="14" customFormat="1" ht="12">
      <c r="A206" s="14"/>
      <c r="B206" s="245"/>
      <c r="C206" s="246"/>
      <c r="D206" s="228" t="s">
        <v>203</v>
      </c>
      <c r="E206" s="247" t="s">
        <v>19</v>
      </c>
      <c r="F206" s="248" t="s">
        <v>1177</v>
      </c>
      <c r="G206" s="246"/>
      <c r="H206" s="249">
        <v>259.4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203</v>
      </c>
      <c r="AU206" s="255" t="s">
        <v>82</v>
      </c>
      <c r="AV206" s="14" t="s">
        <v>82</v>
      </c>
      <c r="AW206" s="14" t="s">
        <v>34</v>
      </c>
      <c r="AX206" s="14" t="s">
        <v>72</v>
      </c>
      <c r="AY206" s="255" t="s">
        <v>190</v>
      </c>
    </row>
    <row r="207" spans="1:51" s="15" customFormat="1" ht="12">
      <c r="A207" s="15"/>
      <c r="B207" s="256"/>
      <c r="C207" s="257"/>
      <c r="D207" s="228" t="s">
        <v>203</v>
      </c>
      <c r="E207" s="258" t="s">
        <v>19</v>
      </c>
      <c r="F207" s="259" t="s">
        <v>207</v>
      </c>
      <c r="G207" s="257"/>
      <c r="H207" s="260">
        <v>1345.4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203</v>
      </c>
      <c r="AU207" s="266" t="s">
        <v>82</v>
      </c>
      <c r="AV207" s="15" t="s">
        <v>208</v>
      </c>
      <c r="AW207" s="15" t="s">
        <v>34</v>
      </c>
      <c r="AX207" s="15" t="s">
        <v>80</v>
      </c>
      <c r="AY207" s="266" t="s">
        <v>190</v>
      </c>
    </row>
    <row r="208" spans="1:65" s="2" customFormat="1" ht="24.15" customHeight="1">
      <c r="A208" s="40"/>
      <c r="B208" s="41"/>
      <c r="C208" s="215" t="s">
        <v>318</v>
      </c>
      <c r="D208" s="215" t="s">
        <v>192</v>
      </c>
      <c r="E208" s="216" t="s">
        <v>395</v>
      </c>
      <c r="F208" s="217" t="s">
        <v>396</v>
      </c>
      <c r="G208" s="218" t="s">
        <v>222</v>
      </c>
      <c r="H208" s="219">
        <v>48</v>
      </c>
      <c r="I208" s="220"/>
      <c r="J208" s="221">
        <f>ROUND(I208*H208,2)</f>
        <v>0</v>
      </c>
      <c r="K208" s="217" t="s">
        <v>196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208</v>
      </c>
      <c r="AT208" s="226" t="s">
        <v>192</v>
      </c>
      <c r="AU208" s="226" t="s">
        <v>82</v>
      </c>
      <c r="AY208" s="19" t="s">
        <v>190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80</v>
      </c>
      <c r="BK208" s="227">
        <f>ROUND(I208*H208,2)</f>
        <v>0</v>
      </c>
      <c r="BL208" s="19" t="s">
        <v>208</v>
      </c>
      <c r="BM208" s="226" t="s">
        <v>1218</v>
      </c>
    </row>
    <row r="209" spans="1:47" s="2" customFormat="1" ht="12">
      <c r="A209" s="40"/>
      <c r="B209" s="41"/>
      <c r="C209" s="42"/>
      <c r="D209" s="228" t="s">
        <v>199</v>
      </c>
      <c r="E209" s="42"/>
      <c r="F209" s="229" t="s">
        <v>398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199</v>
      </c>
      <c r="AU209" s="19" t="s">
        <v>82</v>
      </c>
    </row>
    <row r="210" spans="1:47" s="2" customFormat="1" ht="12">
      <c r="A210" s="40"/>
      <c r="B210" s="41"/>
      <c r="C210" s="42"/>
      <c r="D210" s="233" t="s">
        <v>201</v>
      </c>
      <c r="E210" s="42"/>
      <c r="F210" s="234" t="s">
        <v>399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201</v>
      </c>
      <c r="AU210" s="19" t="s">
        <v>82</v>
      </c>
    </row>
    <row r="211" spans="1:51" s="13" customFormat="1" ht="12">
      <c r="A211" s="13"/>
      <c r="B211" s="235"/>
      <c r="C211" s="236"/>
      <c r="D211" s="228" t="s">
        <v>203</v>
      </c>
      <c r="E211" s="237" t="s">
        <v>19</v>
      </c>
      <c r="F211" s="238" t="s">
        <v>1150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203</v>
      </c>
      <c r="AU211" s="244" t="s">
        <v>82</v>
      </c>
      <c r="AV211" s="13" t="s">
        <v>80</v>
      </c>
      <c r="AW211" s="13" t="s">
        <v>34</v>
      </c>
      <c r="AX211" s="13" t="s">
        <v>72</v>
      </c>
      <c r="AY211" s="244" t="s">
        <v>190</v>
      </c>
    </row>
    <row r="212" spans="1:51" s="13" customFormat="1" ht="12">
      <c r="A212" s="13"/>
      <c r="B212" s="235"/>
      <c r="C212" s="236"/>
      <c r="D212" s="228" t="s">
        <v>203</v>
      </c>
      <c r="E212" s="237" t="s">
        <v>19</v>
      </c>
      <c r="F212" s="238" t="s">
        <v>400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203</v>
      </c>
      <c r="AU212" s="244" t="s">
        <v>82</v>
      </c>
      <c r="AV212" s="13" t="s">
        <v>80</v>
      </c>
      <c r="AW212" s="13" t="s">
        <v>34</v>
      </c>
      <c r="AX212" s="13" t="s">
        <v>72</v>
      </c>
      <c r="AY212" s="244" t="s">
        <v>190</v>
      </c>
    </row>
    <row r="213" spans="1:51" s="14" customFormat="1" ht="12">
      <c r="A213" s="14"/>
      <c r="B213" s="245"/>
      <c r="C213" s="246"/>
      <c r="D213" s="228" t="s">
        <v>203</v>
      </c>
      <c r="E213" s="247" t="s">
        <v>19</v>
      </c>
      <c r="F213" s="248" t="s">
        <v>621</v>
      </c>
      <c r="G213" s="246"/>
      <c r="H213" s="249">
        <v>48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203</v>
      </c>
      <c r="AU213" s="255" t="s">
        <v>82</v>
      </c>
      <c r="AV213" s="14" t="s">
        <v>82</v>
      </c>
      <c r="AW213" s="14" t="s">
        <v>34</v>
      </c>
      <c r="AX213" s="14" t="s">
        <v>72</v>
      </c>
      <c r="AY213" s="255" t="s">
        <v>190</v>
      </c>
    </row>
    <row r="214" spans="1:51" s="15" customFormat="1" ht="12">
      <c r="A214" s="15"/>
      <c r="B214" s="256"/>
      <c r="C214" s="257"/>
      <c r="D214" s="228" t="s">
        <v>203</v>
      </c>
      <c r="E214" s="258" t="s">
        <v>19</v>
      </c>
      <c r="F214" s="259" t="s">
        <v>207</v>
      </c>
      <c r="G214" s="257"/>
      <c r="H214" s="260">
        <v>48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203</v>
      </c>
      <c r="AU214" s="266" t="s">
        <v>82</v>
      </c>
      <c r="AV214" s="15" t="s">
        <v>208</v>
      </c>
      <c r="AW214" s="15" t="s">
        <v>34</v>
      </c>
      <c r="AX214" s="15" t="s">
        <v>80</v>
      </c>
      <c r="AY214" s="266" t="s">
        <v>190</v>
      </c>
    </row>
    <row r="215" spans="1:65" s="2" customFormat="1" ht="16.5" customHeight="1">
      <c r="A215" s="40"/>
      <c r="B215" s="41"/>
      <c r="C215" s="215" t="s">
        <v>8</v>
      </c>
      <c r="D215" s="215" t="s">
        <v>192</v>
      </c>
      <c r="E215" s="216" t="s">
        <v>1219</v>
      </c>
      <c r="F215" s="217" t="s">
        <v>1220</v>
      </c>
      <c r="G215" s="218" t="s">
        <v>222</v>
      </c>
      <c r="H215" s="219">
        <v>5.76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43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208</v>
      </c>
      <c r="AT215" s="226" t="s">
        <v>192</v>
      </c>
      <c r="AU215" s="226" t="s">
        <v>82</v>
      </c>
      <c r="AY215" s="19" t="s">
        <v>190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80</v>
      </c>
      <c r="BK215" s="227">
        <f>ROUND(I215*H215,2)</f>
        <v>0</v>
      </c>
      <c r="BL215" s="19" t="s">
        <v>208</v>
      </c>
      <c r="BM215" s="226" t="s">
        <v>1221</v>
      </c>
    </row>
    <row r="216" spans="1:47" s="2" customFormat="1" ht="12">
      <c r="A216" s="40"/>
      <c r="B216" s="41"/>
      <c r="C216" s="42"/>
      <c r="D216" s="228" t="s">
        <v>199</v>
      </c>
      <c r="E216" s="42"/>
      <c r="F216" s="229" t="s">
        <v>1220</v>
      </c>
      <c r="G216" s="42"/>
      <c r="H216" s="42"/>
      <c r="I216" s="230"/>
      <c r="J216" s="42"/>
      <c r="K216" s="42"/>
      <c r="L216" s="46"/>
      <c r="M216" s="231"/>
      <c r="N216" s="23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199</v>
      </c>
      <c r="AU216" s="19" t="s">
        <v>82</v>
      </c>
    </row>
    <row r="217" spans="1:47" s="2" customFormat="1" ht="12">
      <c r="A217" s="40"/>
      <c r="B217" s="41"/>
      <c r="C217" s="42"/>
      <c r="D217" s="228" t="s">
        <v>224</v>
      </c>
      <c r="E217" s="42"/>
      <c r="F217" s="267" t="s">
        <v>1222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224</v>
      </c>
      <c r="AU217" s="19" t="s">
        <v>82</v>
      </c>
    </row>
    <row r="218" spans="1:51" s="13" customFormat="1" ht="12">
      <c r="A218" s="13"/>
      <c r="B218" s="235"/>
      <c r="C218" s="236"/>
      <c r="D218" s="228" t="s">
        <v>203</v>
      </c>
      <c r="E218" s="237" t="s">
        <v>19</v>
      </c>
      <c r="F218" s="238" t="s">
        <v>1150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203</v>
      </c>
      <c r="AU218" s="244" t="s">
        <v>82</v>
      </c>
      <c r="AV218" s="13" t="s">
        <v>80</v>
      </c>
      <c r="AW218" s="13" t="s">
        <v>34</v>
      </c>
      <c r="AX218" s="13" t="s">
        <v>72</v>
      </c>
      <c r="AY218" s="244" t="s">
        <v>190</v>
      </c>
    </row>
    <row r="219" spans="1:51" s="14" customFormat="1" ht="12">
      <c r="A219" s="14"/>
      <c r="B219" s="245"/>
      <c r="C219" s="246"/>
      <c r="D219" s="228" t="s">
        <v>203</v>
      </c>
      <c r="E219" s="247" t="s">
        <v>19</v>
      </c>
      <c r="F219" s="248" t="s">
        <v>1223</v>
      </c>
      <c r="G219" s="246"/>
      <c r="H219" s="249">
        <v>5.76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203</v>
      </c>
      <c r="AU219" s="255" t="s">
        <v>82</v>
      </c>
      <c r="AV219" s="14" t="s">
        <v>82</v>
      </c>
      <c r="AW219" s="14" t="s">
        <v>34</v>
      </c>
      <c r="AX219" s="14" t="s">
        <v>72</v>
      </c>
      <c r="AY219" s="255" t="s">
        <v>190</v>
      </c>
    </row>
    <row r="220" spans="1:51" s="15" customFormat="1" ht="12">
      <c r="A220" s="15"/>
      <c r="B220" s="256"/>
      <c r="C220" s="257"/>
      <c r="D220" s="228" t="s">
        <v>203</v>
      </c>
      <c r="E220" s="258" t="s">
        <v>19</v>
      </c>
      <c r="F220" s="259" t="s">
        <v>207</v>
      </c>
      <c r="G220" s="257"/>
      <c r="H220" s="260">
        <v>5.76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203</v>
      </c>
      <c r="AU220" s="266" t="s">
        <v>82</v>
      </c>
      <c r="AV220" s="15" t="s">
        <v>208</v>
      </c>
      <c r="AW220" s="15" t="s">
        <v>34</v>
      </c>
      <c r="AX220" s="15" t="s">
        <v>80</v>
      </c>
      <c r="AY220" s="266" t="s">
        <v>190</v>
      </c>
    </row>
    <row r="221" spans="1:65" s="2" customFormat="1" ht="33" customHeight="1">
      <c r="A221" s="40"/>
      <c r="B221" s="41"/>
      <c r="C221" s="215" t="s">
        <v>197</v>
      </c>
      <c r="D221" s="215" t="s">
        <v>192</v>
      </c>
      <c r="E221" s="216" t="s">
        <v>1224</v>
      </c>
      <c r="F221" s="217" t="s">
        <v>1225</v>
      </c>
      <c r="G221" s="218" t="s">
        <v>195</v>
      </c>
      <c r="H221" s="219">
        <v>3321</v>
      </c>
      <c r="I221" s="220"/>
      <c r="J221" s="221">
        <f>ROUND(I221*H221,2)</f>
        <v>0</v>
      </c>
      <c r="K221" s="217" t="s">
        <v>196</v>
      </c>
      <c r="L221" s="46"/>
      <c r="M221" s="222" t="s">
        <v>19</v>
      </c>
      <c r="N221" s="223" t="s">
        <v>43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208</v>
      </c>
      <c r="AT221" s="226" t="s">
        <v>192</v>
      </c>
      <c r="AU221" s="226" t="s">
        <v>82</v>
      </c>
      <c r="AY221" s="19" t="s">
        <v>190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80</v>
      </c>
      <c r="BK221" s="227">
        <f>ROUND(I221*H221,2)</f>
        <v>0</v>
      </c>
      <c r="BL221" s="19" t="s">
        <v>208</v>
      </c>
      <c r="BM221" s="226" t="s">
        <v>1226</v>
      </c>
    </row>
    <row r="222" spans="1:47" s="2" customFormat="1" ht="12">
      <c r="A222" s="40"/>
      <c r="B222" s="41"/>
      <c r="C222" s="42"/>
      <c r="D222" s="228" t="s">
        <v>199</v>
      </c>
      <c r="E222" s="42"/>
      <c r="F222" s="229" t="s">
        <v>1227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199</v>
      </c>
      <c r="AU222" s="19" t="s">
        <v>82</v>
      </c>
    </row>
    <row r="223" spans="1:47" s="2" customFormat="1" ht="12">
      <c r="A223" s="40"/>
      <c r="B223" s="41"/>
      <c r="C223" s="42"/>
      <c r="D223" s="233" t="s">
        <v>201</v>
      </c>
      <c r="E223" s="42"/>
      <c r="F223" s="234" t="s">
        <v>1228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201</v>
      </c>
      <c r="AU223" s="19" t="s">
        <v>82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1150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3" customFormat="1" ht="12">
      <c r="A225" s="13"/>
      <c r="B225" s="235"/>
      <c r="C225" s="236"/>
      <c r="D225" s="228" t="s">
        <v>203</v>
      </c>
      <c r="E225" s="237" t="s">
        <v>19</v>
      </c>
      <c r="F225" s="238" t="s">
        <v>1229</v>
      </c>
      <c r="G225" s="236"/>
      <c r="H225" s="237" t="s">
        <v>19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203</v>
      </c>
      <c r="AU225" s="244" t="s">
        <v>82</v>
      </c>
      <c r="AV225" s="13" t="s">
        <v>80</v>
      </c>
      <c r="AW225" s="13" t="s">
        <v>34</v>
      </c>
      <c r="AX225" s="13" t="s">
        <v>72</v>
      </c>
      <c r="AY225" s="244" t="s">
        <v>190</v>
      </c>
    </row>
    <row r="226" spans="1:51" s="14" customFormat="1" ht="12">
      <c r="A226" s="14"/>
      <c r="B226" s="245"/>
      <c r="C226" s="246"/>
      <c r="D226" s="228" t="s">
        <v>203</v>
      </c>
      <c r="E226" s="247" t="s">
        <v>19</v>
      </c>
      <c r="F226" s="248" t="s">
        <v>1230</v>
      </c>
      <c r="G226" s="246"/>
      <c r="H226" s="249">
        <v>3321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203</v>
      </c>
      <c r="AU226" s="255" t="s">
        <v>82</v>
      </c>
      <c r="AV226" s="14" t="s">
        <v>82</v>
      </c>
      <c r="AW226" s="14" t="s">
        <v>34</v>
      </c>
      <c r="AX226" s="14" t="s">
        <v>72</v>
      </c>
      <c r="AY226" s="255" t="s">
        <v>190</v>
      </c>
    </row>
    <row r="227" spans="1:51" s="15" customFormat="1" ht="12">
      <c r="A227" s="15"/>
      <c r="B227" s="256"/>
      <c r="C227" s="257"/>
      <c r="D227" s="228" t="s">
        <v>203</v>
      </c>
      <c r="E227" s="258" t="s">
        <v>19</v>
      </c>
      <c r="F227" s="259" t="s">
        <v>207</v>
      </c>
      <c r="G227" s="257"/>
      <c r="H227" s="260">
        <v>3321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203</v>
      </c>
      <c r="AU227" s="266" t="s">
        <v>82</v>
      </c>
      <c r="AV227" s="15" t="s">
        <v>208</v>
      </c>
      <c r="AW227" s="15" t="s">
        <v>34</v>
      </c>
      <c r="AX227" s="15" t="s">
        <v>80</v>
      </c>
      <c r="AY227" s="266" t="s">
        <v>190</v>
      </c>
    </row>
    <row r="228" spans="1:65" s="2" customFormat="1" ht="33" customHeight="1">
      <c r="A228" s="40"/>
      <c r="B228" s="41"/>
      <c r="C228" s="215" t="s">
        <v>356</v>
      </c>
      <c r="D228" s="215" t="s">
        <v>192</v>
      </c>
      <c r="E228" s="216" t="s">
        <v>1231</v>
      </c>
      <c r="F228" s="217" t="s">
        <v>1232</v>
      </c>
      <c r="G228" s="218" t="s">
        <v>195</v>
      </c>
      <c r="H228" s="219">
        <v>2562.633</v>
      </c>
      <c r="I228" s="220"/>
      <c r="J228" s="221">
        <f>ROUND(I228*H228,2)</f>
        <v>0</v>
      </c>
      <c r="K228" s="217" t="s">
        <v>196</v>
      </c>
      <c r="L228" s="46"/>
      <c r="M228" s="222" t="s">
        <v>19</v>
      </c>
      <c r="N228" s="223" t="s">
        <v>43</v>
      </c>
      <c r="O228" s="86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208</v>
      </c>
      <c r="AT228" s="226" t="s">
        <v>192</v>
      </c>
      <c r="AU228" s="226" t="s">
        <v>82</v>
      </c>
      <c r="AY228" s="19" t="s">
        <v>190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80</v>
      </c>
      <c r="BK228" s="227">
        <f>ROUND(I228*H228,2)</f>
        <v>0</v>
      </c>
      <c r="BL228" s="19" t="s">
        <v>208</v>
      </c>
      <c r="BM228" s="226" t="s">
        <v>1233</v>
      </c>
    </row>
    <row r="229" spans="1:47" s="2" customFormat="1" ht="12">
      <c r="A229" s="40"/>
      <c r="B229" s="41"/>
      <c r="C229" s="42"/>
      <c r="D229" s="228" t="s">
        <v>199</v>
      </c>
      <c r="E229" s="42"/>
      <c r="F229" s="229" t="s">
        <v>1234</v>
      </c>
      <c r="G229" s="42"/>
      <c r="H229" s="42"/>
      <c r="I229" s="230"/>
      <c r="J229" s="42"/>
      <c r="K229" s="42"/>
      <c r="L229" s="46"/>
      <c r="M229" s="231"/>
      <c r="N229" s="23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199</v>
      </c>
      <c r="AU229" s="19" t="s">
        <v>82</v>
      </c>
    </row>
    <row r="230" spans="1:47" s="2" customFormat="1" ht="12">
      <c r="A230" s="40"/>
      <c r="B230" s="41"/>
      <c r="C230" s="42"/>
      <c r="D230" s="233" t="s">
        <v>201</v>
      </c>
      <c r="E230" s="42"/>
      <c r="F230" s="234" t="s">
        <v>1235</v>
      </c>
      <c r="G230" s="42"/>
      <c r="H230" s="42"/>
      <c r="I230" s="230"/>
      <c r="J230" s="42"/>
      <c r="K230" s="42"/>
      <c r="L230" s="46"/>
      <c r="M230" s="231"/>
      <c r="N230" s="23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201</v>
      </c>
      <c r="AU230" s="19" t="s">
        <v>82</v>
      </c>
    </row>
    <row r="231" spans="1:51" s="13" customFormat="1" ht="12">
      <c r="A231" s="13"/>
      <c r="B231" s="235"/>
      <c r="C231" s="236"/>
      <c r="D231" s="228" t="s">
        <v>203</v>
      </c>
      <c r="E231" s="237" t="s">
        <v>19</v>
      </c>
      <c r="F231" s="238" t="s">
        <v>1150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203</v>
      </c>
      <c r="AU231" s="244" t="s">
        <v>82</v>
      </c>
      <c r="AV231" s="13" t="s">
        <v>80</v>
      </c>
      <c r="AW231" s="13" t="s">
        <v>34</v>
      </c>
      <c r="AX231" s="13" t="s">
        <v>72</v>
      </c>
      <c r="AY231" s="244" t="s">
        <v>190</v>
      </c>
    </row>
    <row r="232" spans="1:51" s="13" customFormat="1" ht="12">
      <c r="A232" s="13"/>
      <c r="B232" s="235"/>
      <c r="C232" s="236"/>
      <c r="D232" s="228" t="s">
        <v>203</v>
      </c>
      <c r="E232" s="237" t="s">
        <v>19</v>
      </c>
      <c r="F232" s="238" t="s">
        <v>1184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203</v>
      </c>
      <c r="AU232" s="244" t="s">
        <v>82</v>
      </c>
      <c r="AV232" s="13" t="s">
        <v>80</v>
      </c>
      <c r="AW232" s="13" t="s">
        <v>34</v>
      </c>
      <c r="AX232" s="13" t="s">
        <v>72</v>
      </c>
      <c r="AY232" s="244" t="s">
        <v>190</v>
      </c>
    </row>
    <row r="233" spans="1:51" s="13" customFormat="1" ht="12">
      <c r="A233" s="13"/>
      <c r="B233" s="235"/>
      <c r="C233" s="236"/>
      <c r="D233" s="228" t="s">
        <v>203</v>
      </c>
      <c r="E233" s="237" t="s">
        <v>19</v>
      </c>
      <c r="F233" s="238" t="s">
        <v>1185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203</v>
      </c>
      <c r="AU233" s="244" t="s">
        <v>82</v>
      </c>
      <c r="AV233" s="13" t="s">
        <v>80</v>
      </c>
      <c r="AW233" s="13" t="s">
        <v>34</v>
      </c>
      <c r="AX233" s="13" t="s">
        <v>72</v>
      </c>
      <c r="AY233" s="244" t="s">
        <v>190</v>
      </c>
    </row>
    <row r="234" spans="1:51" s="13" customFormat="1" ht="12">
      <c r="A234" s="13"/>
      <c r="B234" s="235"/>
      <c r="C234" s="236"/>
      <c r="D234" s="228" t="s">
        <v>203</v>
      </c>
      <c r="E234" s="237" t="s">
        <v>19</v>
      </c>
      <c r="F234" s="238" t="s">
        <v>1186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203</v>
      </c>
      <c r="AU234" s="244" t="s">
        <v>82</v>
      </c>
      <c r="AV234" s="13" t="s">
        <v>80</v>
      </c>
      <c r="AW234" s="13" t="s">
        <v>34</v>
      </c>
      <c r="AX234" s="13" t="s">
        <v>72</v>
      </c>
      <c r="AY234" s="244" t="s">
        <v>190</v>
      </c>
    </row>
    <row r="235" spans="1:51" s="14" customFormat="1" ht="12">
      <c r="A235" s="14"/>
      <c r="B235" s="245"/>
      <c r="C235" s="246"/>
      <c r="D235" s="228" t="s">
        <v>203</v>
      </c>
      <c r="E235" s="247" t="s">
        <v>19</v>
      </c>
      <c r="F235" s="248" t="s">
        <v>1236</v>
      </c>
      <c r="G235" s="246"/>
      <c r="H235" s="249">
        <v>2562.633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203</v>
      </c>
      <c r="AU235" s="255" t="s">
        <v>82</v>
      </c>
      <c r="AV235" s="14" t="s">
        <v>82</v>
      </c>
      <c r="AW235" s="14" t="s">
        <v>34</v>
      </c>
      <c r="AX235" s="14" t="s">
        <v>72</v>
      </c>
      <c r="AY235" s="255" t="s">
        <v>190</v>
      </c>
    </row>
    <row r="236" spans="1:51" s="15" customFormat="1" ht="12">
      <c r="A236" s="15"/>
      <c r="B236" s="256"/>
      <c r="C236" s="257"/>
      <c r="D236" s="228" t="s">
        <v>203</v>
      </c>
      <c r="E236" s="258" t="s">
        <v>19</v>
      </c>
      <c r="F236" s="259" t="s">
        <v>207</v>
      </c>
      <c r="G236" s="257"/>
      <c r="H236" s="260">
        <v>2562.633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203</v>
      </c>
      <c r="AU236" s="266" t="s">
        <v>82</v>
      </c>
      <c r="AV236" s="15" t="s">
        <v>208</v>
      </c>
      <c r="AW236" s="15" t="s">
        <v>34</v>
      </c>
      <c r="AX236" s="15" t="s">
        <v>80</v>
      </c>
      <c r="AY236" s="266" t="s">
        <v>190</v>
      </c>
    </row>
    <row r="237" spans="1:65" s="2" customFormat="1" ht="24.15" customHeight="1">
      <c r="A237" s="40"/>
      <c r="B237" s="41"/>
      <c r="C237" s="215" t="s">
        <v>364</v>
      </c>
      <c r="D237" s="215" t="s">
        <v>192</v>
      </c>
      <c r="E237" s="216" t="s">
        <v>419</v>
      </c>
      <c r="F237" s="217" t="s">
        <v>420</v>
      </c>
      <c r="G237" s="218" t="s">
        <v>195</v>
      </c>
      <c r="H237" s="219">
        <v>9591</v>
      </c>
      <c r="I237" s="220"/>
      <c r="J237" s="221">
        <f>ROUND(I237*H237,2)</f>
        <v>0</v>
      </c>
      <c r="K237" s="217" t="s">
        <v>196</v>
      </c>
      <c r="L237" s="46"/>
      <c r="M237" s="222" t="s">
        <v>19</v>
      </c>
      <c r="N237" s="223" t="s">
        <v>43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208</v>
      </c>
      <c r="AT237" s="226" t="s">
        <v>192</v>
      </c>
      <c r="AU237" s="226" t="s">
        <v>82</v>
      </c>
      <c r="AY237" s="19" t="s">
        <v>190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80</v>
      </c>
      <c r="BK237" s="227">
        <f>ROUND(I237*H237,2)</f>
        <v>0</v>
      </c>
      <c r="BL237" s="19" t="s">
        <v>208</v>
      </c>
      <c r="BM237" s="226" t="s">
        <v>1237</v>
      </c>
    </row>
    <row r="238" spans="1:47" s="2" customFormat="1" ht="12">
      <c r="A238" s="40"/>
      <c r="B238" s="41"/>
      <c r="C238" s="42"/>
      <c r="D238" s="228" t="s">
        <v>199</v>
      </c>
      <c r="E238" s="42"/>
      <c r="F238" s="229" t="s">
        <v>422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199</v>
      </c>
      <c r="AU238" s="19" t="s">
        <v>82</v>
      </c>
    </row>
    <row r="239" spans="1:47" s="2" customFormat="1" ht="12">
      <c r="A239" s="40"/>
      <c r="B239" s="41"/>
      <c r="C239" s="42"/>
      <c r="D239" s="233" t="s">
        <v>201</v>
      </c>
      <c r="E239" s="42"/>
      <c r="F239" s="234" t="s">
        <v>423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201</v>
      </c>
      <c r="AU239" s="19" t="s">
        <v>82</v>
      </c>
    </row>
    <row r="240" spans="1:51" s="13" customFormat="1" ht="12">
      <c r="A240" s="13"/>
      <c r="B240" s="235"/>
      <c r="C240" s="236"/>
      <c r="D240" s="228" t="s">
        <v>203</v>
      </c>
      <c r="E240" s="237" t="s">
        <v>19</v>
      </c>
      <c r="F240" s="238" t="s">
        <v>1150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203</v>
      </c>
      <c r="AU240" s="244" t="s">
        <v>82</v>
      </c>
      <c r="AV240" s="13" t="s">
        <v>80</v>
      </c>
      <c r="AW240" s="13" t="s">
        <v>34</v>
      </c>
      <c r="AX240" s="13" t="s">
        <v>72</v>
      </c>
      <c r="AY240" s="244" t="s">
        <v>190</v>
      </c>
    </row>
    <row r="241" spans="1:51" s="13" customFormat="1" ht="12">
      <c r="A241" s="13"/>
      <c r="B241" s="235"/>
      <c r="C241" s="236"/>
      <c r="D241" s="228" t="s">
        <v>203</v>
      </c>
      <c r="E241" s="237" t="s">
        <v>19</v>
      </c>
      <c r="F241" s="238" t="s">
        <v>424</v>
      </c>
      <c r="G241" s="236"/>
      <c r="H241" s="237" t="s">
        <v>19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203</v>
      </c>
      <c r="AU241" s="244" t="s">
        <v>82</v>
      </c>
      <c r="AV241" s="13" t="s">
        <v>80</v>
      </c>
      <c r="AW241" s="13" t="s">
        <v>34</v>
      </c>
      <c r="AX241" s="13" t="s">
        <v>72</v>
      </c>
      <c r="AY241" s="244" t="s">
        <v>190</v>
      </c>
    </row>
    <row r="242" spans="1:51" s="14" customFormat="1" ht="12">
      <c r="A242" s="14"/>
      <c r="B242" s="245"/>
      <c r="C242" s="246"/>
      <c r="D242" s="228" t="s">
        <v>203</v>
      </c>
      <c r="E242" s="247" t="s">
        <v>19</v>
      </c>
      <c r="F242" s="248" t="s">
        <v>1238</v>
      </c>
      <c r="G242" s="246"/>
      <c r="H242" s="249">
        <v>6270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203</v>
      </c>
      <c r="AU242" s="255" t="s">
        <v>82</v>
      </c>
      <c r="AV242" s="14" t="s">
        <v>82</v>
      </c>
      <c r="AW242" s="14" t="s">
        <v>34</v>
      </c>
      <c r="AX242" s="14" t="s">
        <v>72</v>
      </c>
      <c r="AY242" s="255" t="s">
        <v>190</v>
      </c>
    </row>
    <row r="243" spans="1:51" s="13" customFormat="1" ht="12">
      <c r="A243" s="13"/>
      <c r="B243" s="235"/>
      <c r="C243" s="236"/>
      <c r="D243" s="228" t="s">
        <v>203</v>
      </c>
      <c r="E243" s="237" t="s">
        <v>19</v>
      </c>
      <c r="F243" s="238" t="s">
        <v>1239</v>
      </c>
      <c r="G243" s="236"/>
      <c r="H243" s="237" t="s">
        <v>19</v>
      </c>
      <c r="I243" s="239"/>
      <c r="J243" s="236"/>
      <c r="K243" s="236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203</v>
      </c>
      <c r="AU243" s="244" t="s">
        <v>82</v>
      </c>
      <c r="AV243" s="13" t="s">
        <v>80</v>
      </c>
      <c r="AW243" s="13" t="s">
        <v>34</v>
      </c>
      <c r="AX243" s="13" t="s">
        <v>72</v>
      </c>
      <c r="AY243" s="244" t="s">
        <v>190</v>
      </c>
    </row>
    <row r="244" spans="1:51" s="14" customFormat="1" ht="12">
      <c r="A244" s="14"/>
      <c r="B244" s="245"/>
      <c r="C244" s="246"/>
      <c r="D244" s="228" t="s">
        <v>203</v>
      </c>
      <c r="E244" s="247" t="s">
        <v>19</v>
      </c>
      <c r="F244" s="248" t="s">
        <v>1230</v>
      </c>
      <c r="G244" s="246"/>
      <c r="H244" s="249">
        <v>3321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203</v>
      </c>
      <c r="AU244" s="255" t="s">
        <v>82</v>
      </c>
      <c r="AV244" s="14" t="s">
        <v>82</v>
      </c>
      <c r="AW244" s="14" t="s">
        <v>34</v>
      </c>
      <c r="AX244" s="14" t="s">
        <v>72</v>
      </c>
      <c r="AY244" s="255" t="s">
        <v>190</v>
      </c>
    </row>
    <row r="245" spans="1:51" s="15" customFormat="1" ht="12">
      <c r="A245" s="15"/>
      <c r="B245" s="256"/>
      <c r="C245" s="257"/>
      <c r="D245" s="228" t="s">
        <v>203</v>
      </c>
      <c r="E245" s="258" t="s">
        <v>19</v>
      </c>
      <c r="F245" s="259" t="s">
        <v>207</v>
      </c>
      <c r="G245" s="257"/>
      <c r="H245" s="260">
        <v>9591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6" t="s">
        <v>203</v>
      </c>
      <c r="AU245" s="266" t="s">
        <v>82</v>
      </c>
      <c r="AV245" s="15" t="s">
        <v>208</v>
      </c>
      <c r="AW245" s="15" t="s">
        <v>34</v>
      </c>
      <c r="AX245" s="15" t="s">
        <v>80</v>
      </c>
      <c r="AY245" s="266" t="s">
        <v>190</v>
      </c>
    </row>
    <row r="246" spans="1:65" s="2" customFormat="1" ht="16.5" customHeight="1">
      <c r="A246" s="40"/>
      <c r="B246" s="41"/>
      <c r="C246" s="268" t="s">
        <v>377</v>
      </c>
      <c r="D246" s="268" t="s">
        <v>411</v>
      </c>
      <c r="E246" s="269" t="s">
        <v>427</v>
      </c>
      <c r="F246" s="270" t="s">
        <v>428</v>
      </c>
      <c r="G246" s="271" t="s">
        <v>414</v>
      </c>
      <c r="H246" s="272">
        <v>296.362</v>
      </c>
      <c r="I246" s="273"/>
      <c r="J246" s="274">
        <f>ROUND(I246*H246,2)</f>
        <v>0</v>
      </c>
      <c r="K246" s="270" t="s">
        <v>196</v>
      </c>
      <c r="L246" s="275"/>
      <c r="M246" s="276" t="s">
        <v>19</v>
      </c>
      <c r="N246" s="277" t="s">
        <v>43</v>
      </c>
      <c r="O246" s="86"/>
      <c r="P246" s="224">
        <f>O246*H246</f>
        <v>0</v>
      </c>
      <c r="Q246" s="224">
        <v>0.001</v>
      </c>
      <c r="R246" s="224">
        <f>Q246*H246</f>
        <v>0.296362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274</v>
      </c>
      <c r="AT246" s="226" t="s">
        <v>411</v>
      </c>
      <c r="AU246" s="226" t="s">
        <v>82</v>
      </c>
      <c r="AY246" s="19" t="s">
        <v>190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80</v>
      </c>
      <c r="BK246" s="227">
        <f>ROUND(I246*H246,2)</f>
        <v>0</v>
      </c>
      <c r="BL246" s="19" t="s">
        <v>208</v>
      </c>
      <c r="BM246" s="226" t="s">
        <v>1240</v>
      </c>
    </row>
    <row r="247" spans="1:47" s="2" customFormat="1" ht="12">
      <c r="A247" s="40"/>
      <c r="B247" s="41"/>
      <c r="C247" s="42"/>
      <c r="D247" s="228" t="s">
        <v>199</v>
      </c>
      <c r="E247" s="42"/>
      <c r="F247" s="229" t="s">
        <v>428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199</v>
      </c>
      <c r="AU247" s="19" t="s">
        <v>82</v>
      </c>
    </row>
    <row r="248" spans="1:51" s="13" customFormat="1" ht="12">
      <c r="A248" s="13"/>
      <c r="B248" s="235"/>
      <c r="C248" s="236"/>
      <c r="D248" s="228" t="s">
        <v>203</v>
      </c>
      <c r="E248" s="237" t="s">
        <v>19</v>
      </c>
      <c r="F248" s="238" t="s">
        <v>1241</v>
      </c>
      <c r="G248" s="236"/>
      <c r="H248" s="237" t="s">
        <v>19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203</v>
      </c>
      <c r="AU248" s="244" t="s">
        <v>82</v>
      </c>
      <c r="AV248" s="13" t="s">
        <v>80</v>
      </c>
      <c r="AW248" s="13" t="s">
        <v>34</v>
      </c>
      <c r="AX248" s="13" t="s">
        <v>72</v>
      </c>
      <c r="AY248" s="244" t="s">
        <v>190</v>
      </c>
    </row>
    <row r="249" spans="1:51" s="14" customFormat="1" ht="12">
      <c r="A249" s="14"/>
      <c r="B249" s="245"/>
      <c r="C249" s="246"/>
      <c r="D249" s="228" t="s">
        <v>203</v>
      </c>
      <c r="E249" s="247" t="s">
        <v>19</v>
      </c>
      <c r="F249" s="248" t="s">
        <v>1242</v>
      </c>
      <c r="G249" s="246"/>
      <c r="H249" s="249">
        <v>296.362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203</v>
      </c>
      <c r="AU249" s="255" t="s">
        <v>82</v>
      </c>
      <c r="AV249" s="14" t="s">
        <v>82</v>
      </c>
      <c r="AW249" s="14" t="s">
        <v>34</v>
      </c>
      <c r="AX249" s="14" t="s">
        <v>72</v>
      </c>
      <c r="AY249" s="255" t="s">
        <v>190</v>
      </c>
    </row>
    <row r="250" spans="1:51" s="15" customFormat="1" ht="12">
      <c r="A250" s="15"/>
      <c r="B250" s="256"/>
      <c r="C250" s="257"/>
      <c r="D250" s="228" t="s">
        <v>203</v>
      </c>
      <c r="E250" s="258" t="s">
        <v>19</v>
      </c>
      <c r="F250" s="259" t="s">
        <v>207</v>
      </c>
      <c r="G250" s="257"/>
      <c r="H250" s="260">
        <v>296.362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203</v>
      </c>
      <c r="AU250" s="266" t="s">
        <v>82</v>
      </c>
      <c r="AV250" s="15" t="s">
        <v>208</v>
      </c>
      <c r="AW250" s="15" t="s">
        <v>34</v>
      </c>
      <c r="AX250" s="15" t="s">
        <v>80</v>
      </c>
      <c r="AY250" s="266" t="s">
        <v>190</v>
      </c>
    </row>
    <row r="251" spans="1:65" s="2" customFormat="1" ht="24.15" customHeight="1">
      <c r="A251" s="40"/>
      <c r="B251" s="41"/>
      <c r="C251" s="215" t="s">
        <v>387</v>
      </c>
      <c r="D251" s="215" t="s">
        <v>192</v>
      </c>
      <c r="E251" s="216" t="s">
        <v>1243</v>
      </c>
      <c r="F251" s="217" t="s">
        <v>1244</v>
      </c>
      <c r="G251" s="218" t="s">
        <v>195</v>
      </c>
      <c r="H251" s="219">
        <v>1454</v>
      </c>
      <c r="I251" s="220"/>
      <c r="J251" s="221">
        <f>ROUND(I251*H251,2)</f>
        <v>0</v>
      </c>
      <c r="K251" s="217" t="s">
        <v>196</v>
      </c>
      <c r="L251" s="46"/>
      <c r="M251" s="222" t="s">
        <v>19</v>
      </c>
      <c r="N251" s="223" t="s">
        <v>43</v>
      </c>
      <c r="O251" s="86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208</v>
      </c>
      <c r="AT251" s="226" t="s">
        <v>192</v>
      </c>
      <c r="AU251" s="226" t="s">
        <v>82</v>
      </c>
      <c r="AY251" s="19" t="s">
        <v>190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80</v>
      </c>
      <c r="BK251" s="227">
        <f>ROUND(I251*H251,2)</f>
        <v>0</v>
      </c>
      <c r="BL251" s="19" t="s">
        <v>208</v>
      </c>
      <c r="BM251" s="226" t="s">
        <v>1245</v>
      </c>
    </row>
    <row r="252" spans="1:47" s="2" customFormat="1" ht="12">
      <c r="A252" s="40"/>
      <c r="B252" s="41"/>
      <c r="C252" s="42"/>
      <c r="D252" s="228" t="s">
        <v>199</v>
      </c>
      <c r="E252" s="42"/>
      <c r="F252" s="229" t="s">
        <v>1246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199</v>
      </c>
      <c r="AU252" s="19" t="s">
        <v>82</v>
      </c>
    </row>
    <row r="253" spans="1:47" s="2" customFormat="1" ht="12">
      <c r="A253" s="40"/>
      <c r="B253" s="41"/>
      <c r="C253" s="42"/>
      <c r="D253" s="233" t="s">
        <v>201</v>
      </c>
      <c r="E253" s="42"/>
      <c r="F253" s="234" t="s">
        <v>1247</v>
      </c>
      <c r="G253" s="42"/>
      <c r="H253" s="42"/>
      <c r="I253" s="230"/>
      <c r="J253" s="42"/>
      <c r="K253" s="42"/>
      <c r="L253" s="46"/>
      <c r="M253" s="231"/>
      <c r="N253" s="232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201</v>
      </c>
      <c r="AU253" s="19" t="s">
        <v>82</v>
      </c>
    </row>
    <row r="254" spans="1:51" s="13" customFormat="1" ht="12">
      <c r="A254" s="13"/>
      <c r="B254" s="235"/>
      <c r="C254" s="236"/>
      <c r="D254" s="228" t="s">
        <v>203</v>
      </c>
      <c r="E254" s="237" t="s">
        <v>19</v>
      </c>
      <c r="F254" s="238" t="s">
        <v>1150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203</v>
      </c>
      <c r="AU254" s="244" t="s">
        <v>82</v>
      </c>
      <c r="AV254" s="13" t="s">
        <v>80</v>
      </c>
      <c r="AW254" s="13" t="s">
        <v>34</v>
      </c>
      <c r="AX254" s="13" t="s">
        <v>72</v>
      </c>
      <c r="AY254" s="244" t="s">
        <v>190</v>
      </c>
    </row>
    <row r="255" spans="1:51" s="14" customFormat="1" ht="12">
      <c r="A255" s="14"/>
      <c r="B255" s="245"/>
      <c r="C255" s="246"/>
      <c r="D255" s="228" t="s">
        <v>203</v>
      </c>
      <c r="E255" s="247" t="s">
        <v>19</v>
      </c>
      <c r="F255" s="248" t="s">
        <v>1248</v>
      </c>
      <c r="G255" s="246"/>
      <c r="H255" s="249">
        <v>1454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203</v>
      </c>
      <c r="AU255" s="255" t="s">
        <v>82</v>
      </c>
      <c r="AV255" s="14" t="s">
        <v>82</v>
      </c>
      <c r="AW255" s="14" t="s">
        <v>34</v>
      </c>
      <c r="AX255" s="14" t="s">
        <v>72</v>
      </c>
      <c r="AY255" s="255" t="s">
        <v>190</v>
      </c>
    </row>
    <row r="256" spans="1:51" s="15" customFormat="1" ht="12">
      <c r="A256" s="15"/>
      <c r="B256" s="256"/>
      <c r="C256" s="257"/>
      <c r="D256" s="228" t="s">
        <v>203</v>
      </c>
      <c r="E256" s="258" t="s">
        <v>19</v>
      </c>
      <c r="F256" s="259" t="s">
        <v>207</v>
      </c>
      <c r="G256" s="257"/>
      <c r="H256" s="260">
        <v>1454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203</v>
      </c>
      <c r="AU256" s="266" t="s">
        <v>82</v>
      </c>
      <c r="AV256" s="15" t="s">
        <v>208</v>
      </c>
      <c r="AW256" s="15" t="s">
        <v>34</v>
      </c>
      <c r="AX256" s="15" t="s">
        <v>80</v>
      </c>
      <c r="AY256" s="266" t="s">
        <v>190</v>
      </c>
    </row>
    <row r="257" spans="1:65" s="2" customFormat="1" ht="16.5" customHeight="1">
      <c r="A257" s="40"/>
      <c r="B257" s="41"/>
      <c r="C257" s="268" t="s">
        <v>7</v>
      </c>
      <c r="D257" s="268" t="s">
        <v>411</v>
      </c>
      <c r="E257" s="269" t="s">
        <v>412</v>
      </c>
      <c r="F257" s="270" t="s">
        <v>413</v>
      </c>
      <c r="G257" s="271" t="s">
        <v>414</v>
      </c>
      <c r="H257" s="272">
        <v>44.929</v>
      </c>
      <c r="I257" s="273"/>
      <c r="J257" s="274">
        <f>ROUND(I257*H257,2)</f>
        <v>0</v>
      </c>
      <c r="K257" s="270" t="s">
        <v>196</v>
      </c>
      <c r="L257" s="275"/>
      <c r="M257" s="276" t="s">
        <v>19</v>
      </c>
      <c r="N257" s="277" t="s">
        <v>43</v>
      </c>
      <c r="O257" s="86"/>
      <c r="P257" s="224">
        <f>O257*H257</f>
        <v>0</v>
      </c>
      <c r="Q257" s="224">
        <v>0.001</v>
      </c>
      <c r="R257" s="224">
        <f>Q257*H257</f>
        <v>0.044929000000000004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274</v>
      </c>
      <c r="AT257" s="226" t="s">
        <v>411</v>
      </c>
      <c r="AU257" s="226" t="s">
        <v>82</v>
      </c>
      <c r="AY257" s="19" t="s">
        <v>190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80</v>
      </c>
      <c r="BK257" s="227">
        <f>ROUND(I257*H257,2)</f>
        <v>0</v>
      </c>
      <c r="BL257" s="19" t="s">
        <v>208</v>
      </c>
      <c r="BM257" s="226" t="s">
        <v>1249</v>
      </c>
    </row>
    <row r="258" spans="1:47" s="2" customFormat="1" ht="12">
      <c r="A258" s="40"/>
      <c r="B258" s="41"/>
      <c r="C258" s="42"/>
      <c r="D258" s="228" t="s">
        <v>199</v>
      </c>
      <c r="E258" s="42"/>
      <c r="F258" s="229" t="s">
        <v>413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199</v>
      </c>
      <c r="AU258" s="19" t="s">
        <v>82</v>
      </c>
    </row>
    <row r="259" spans="1:51" s="13" customFormat="1" ht="12">
      <c r="A259" s="13"/>
      <c r="B259" s="235"/>
      <c r="C259" s="236"/>
      <c r="D259" s="228" t="s">
        <v>203</v>
      </c>
      <c r="E259" s="237" t="s">
        <v>19</v>
      </c>
      <c r="F259" s="238" t="s">
        <v>1250</v>
      </c>
      <c r="G259" s="236"/>
      <c r="H259" s="237" t="s">
        <v>19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203</v>
      </c>
      <c r="AU259" s="244" t="s">
        <v>82</v>
      </c>
      <c r="AV259" s="13" t="s">
        <v>80</v>
      </c>
      <c r="AW259" s="13" t="s">
        <v>34</v>
      </c>
      <c r="AX259" s="13" t="s">
        <v>72</v>
      </c>
      <c r="AY259" s="244" t="s">
        <v>190</v>
      </c>
    </row>
    <row r="260" spans="1:51" s="14" customFormat="1" ht="12">
      <c r="A260" s="14"/>
      <c r="B260" s="245"/>
      <c r="C260" s="246"/>
      <c r="D260" s="228" t="s">
        <v>203</v>
      </c>
      <c r="E260" s="247" t="s">
        <v>19</v>
      </c>
      <c r="F260" s="248" t="s">
        <v>1251</v>
      </c>
      <c r="G260" s="246"/>
      <c r="H260" s="249">
        <v>44.929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203</v>
      </c>
      <c r="AU260" s="255" t="s">
        <v>82</v>
      </c>
      <c r="AV260" s="14" t="s">
        <v>82</v>
      </c>
      <c r="AW260" s="14" t="s">
        <v>34</v>
      </c>
      <c r="AX260" s="14" t="s">
        <v>72</v>
      </c>
      <c r="AY260" s="255" t="s">
        <v>190</v>
      </c>
    </row>
    <row r="261" spans="1:51" s="15" customFormat="1" ht="12">
      <c r="A261" s="15"/>
      <c r="B261" s="256"/>
      <c r="C261" s="257"/>
      <c r="D261" s="228" t="s">
        <v>203</v>
      </c>
      <c r="E261" s="258" t="s">
        <v>19</v>
      </c>
      <c r="F261" s="259" t="s">
        <v>207</v>
      </c>
      <c r="G261" s="257"/>
      <c r="H261" s="260">
        <v>44.929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203</v>
      </c>
      <c r="AU261" s="266" t="s">
        <v>82</v>
      </c>
      <c r="AV261" s="15" t="s">
        <v>208</v>
      </c>
      <c r="AW261" s="15" t="s">
        <v>34</v>
      </c>
      <c r="AX261" s="15" t="s">
        <v>80</v>
      </c>
      <c r="AY261" s="266" t="s">
        <v>190</v>
      </c>
    </row>
    <row r="262" spans="1:65" s="2" customFormat="1" ht="24.15" customHeight="1">
      <c r="A262" s="40"/>
      <c r="B262" s="41"/>
      <c r="C262" s="215" t="s">
        <v>401</v>
      </c>
      <c r="D262" s="215" t="s">
        <v>192</v>
      </c>
      <c r="E262" s="216" t="s">
        <v>432</v>
      </c>
      <c r="F262" s="217" t="s">
        <v>433</v>
      </c>
      <c r="G262" s="218" t="s">
        <v>195</v>
      </c>
      <c r="H262" s="219">
        <v>6270</v>
      </c>
      <c r="I262" s="220"/>
      <c r="J262" s="221">
        <f>ROUND(I262*H262,2)</f>
        <v>0</v>
      </c>
      <c r="K262" s="217" t="s">
        <v>196</v>
      </c>
      <c r="L262" s="46"/>
      <c r="M262" s="222" t="s">
        <v>19</v>
      </c>
      <c r="N262" s="223" t="s">
        <v>43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208</v>
      </c>
      <c r="AT262" s="226" t="s">
        <v>192</v>
      </c>
      <c r="AU262" s="226" t="s">
        <v>82</v>
      </c>
      <c r="AY262" s="19" t="s">
        <v>190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80</v>
      </c>
      <c r="BK262" s="227">
        <f>ROUND(I262*H262,2)</f>
        <v>0</v>
      </c>
      <c r="BL262" s="19" t="s">
        <v>208</v>
      </c>
      <c r="BM262" s="226" t="s">
        <v>1252</v>
      </c>
    </row>
    <row r="263" spans="1:47" s="2" customFormat="1" ht="12">
      <c r="A263" s="40"/>
      <c r="B263" s="41"/>
      <c r="C263" s="42"/>
      <c r="D263" s="228" t="s">
        <v>199</v>
      </c>
      <c r="E263" s="42"/>
      <c r="F263" s="229" t="s">
        <v>435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199</v>
      </c>
      <c r="AU263" s="19" t="s">
        <v>82</v>
      </c>
    </row>
    <row r="264" spans="1:47" s="2" customFormat="1" ht="12">
      <c r="A264" s="40"/>
      <c r="B264" s="41"/>
      <c r="C264" s="42"/>
      <c r="D264" s="233" t="s">
        <v>201</v>
      </c>
      <c r="E264" s="42"/>
      <c r="F264" s="234" t="s">
        <v>436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201</v>
      </c>
      <c r="AU264" s="19" t="s">
        <v>82</v>
      </c>
    </row>
    <row r="265" spans="1:51" s="13" customFormat="1" ht="12">
      <c r="A265" s="13"/>
      <c r="B265" s="235"/>
      <c r="C265" s="236"/>
      <c r="D265" s="228" t="s">
        <v>203</v>
      </c>
      <c r="E265" s="237" t="s">
        <v>19</v>
      </c>
      <c r="F265" s="238" t="s">
        <v>1150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203</v>
      </c>
      <c r="AU265" s="244" t="s">
        <v>82</v>
      </c>
      <c r="AV265" s="13" t="s">
        <v>80</v>
      </c>
      <c r="AW265" s="13" t="s">
        <v>34</v>
      </c>
      <c r="AX265" s="13" t="s">
        <v>72</v>
      </c>
      <c r="AY265" s="244" t="s">
        <v>190</v>
      </c>
    </row>
    <row r="266" spans="1:51" s="13" customFormat="1" ht="12">
      <c r="A266" s="13"/>
      <c r="B266" s="235"/>
      <c r="C266" s="236"/>
      <c r="D266" s="228" t="s">
        <v>203</v>
      </c>
      <c r="E266" s="237" t="s">
        <v>19</v>
      </c>
      <c r="F266" s="238" t="s">
        <v>437</v>
      </c>
      <c r="G266" s="236"/>
      <c r="H266" s="237" t="s">
        <v>19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203</v>
      </c>
      <c r="AU266" s="244" t="s">
        <v>82</v>
      </c>
      <c r="AV266" s="13" t="s">
        <v>80</v>
      </c>
      <c r="AW266" s="13" t="s">
        <v>34</v>
      </c>
      <c r="AX266" s="13" t="s">
        <v>72</v>
      </c>
      <c r="AY266" s="244" t="s">
        <v>190</v>
      </c>
    </row>
    <row r="267" spans="1:51" s="14" customFormat="1" ht="12">
      <c r="A267" s="14"/>
      <c r="B267" s="245"/>
      <c r="C267" s="246"/>
      <c r="D267" s="228" t="s">
        <v>203</v>
      </c>
      <c r="E267" s="247" t="s">
        <v>19</v>
      </c>
      <c r="F267" s="248" t="s">
        <v>1238</v>
      </c>
      <c r="G267" s="246"/>
      <c r="H267" s="249">
        <v>6270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203</v>
      </c>
      <c r="AU267" s="255" t="s">
        <v>82</v>
      </c>
      <c r="AV267" s="14" t="s">
        <v>82</v>
      </c>
      <c r="AW267" s="14" t="s">
        <v>34</v>
      </c>
      <c r="AX267" s="14" t="s">
        <v>72</v>
      </c>
      <c r="AY267" s="255" t="s">
        <v>190</v>
      </c>
    </row>
    <row r="268" spans="1:51" s="15" customFormat="1" ht="12">
      <c r="A268" s="15"/>
      <c r="B268" s="256"/>
      <c r="C268" s="257"/>
      <c r="D268" s="228" t="s">
        <v>203</v>
      </c>
      <c r="E268" s="258" t="s">
        <v>19</v>
      </c>
      <c r="F268" s="259" t="s">
        <v>207</v>
      </c>
      <c r="G268" s="257"/>
      <c r="H268" s="260">
        <v>6270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203</v>
      </c>
      <c r="AU268" s="266" t="s">
        <v>82</v>
      </c>
      <c r="AV268" s="15" t="s">
        <v>208</v>
      </c>
      <c r="AW268" s="15" t="s">
        <v>34</v>
      </c>
      <c r="AX268" s="15" t="s">
        <v>80</v>
      </c>
      <c r="AY268" s="266" t="s">
        <v>190</v>
      </c>
    </row>
    <row r="269" spans="1:65" s="2" customFormat="1" ht="24.15" customHeight="1">
      <c r="A269" s="40"/>
      <c r="B269" s="41"/>
      <c r="C269" s="215" t="s">
        <v>410</v>
      </c>
      <c r="D269" s="215" t="s">
        <v>192</v>
      </c>
      <c r="E269" s="216" t="s">
        <v>440</v>
      </c>
      <c r="F269" s="217" t="s">
        <v>441</v>
      </c>
      <c r="G269" s="218" t="s">
        <v>195</v>
      </c>
      <c r="H269" s="219">
        <v>4998</v>
      </c>
      <c r="I269" s="220"/>
      <c r="J269" s="221">
        <f>ROUND(I269*H269,2)</f>
        <v>0</v>
      </c>
      <c r="K269" s="217" t="s">
        <v>196</v>
      </c>
      <c r="L269" s="46"/>
      <c r="M269" s="222" t="s">
        <v>19</v>
      </c>
      <c r="N269" s="223" t="s">
        <v>43</v>
      </c>
      <c r="O269" s="86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208</v>
      </c>
      <c r="AT269" s="226" t="s">
        <v>192</v>
      </c>
      <c r="AU269" s="226" t="s">
        <v>82</v>
      </c>
      <c r="AY269" s="19" t="s">
        <v>190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80</v>
      </c>
      <c r="BK269" s="227">
        <f>ROUND(I269*H269,2)</f>
        <v>0</v>
      </c>
      <c r="BL269" s="19" t="s">
        <v>208</v>
      </c>
      <c r="BM269" s="226" t="s">
        <v>1253</v>
      </c>
    </row>
    <row r="270" spans="1:47" s="2" customFormat="1" ht="12">
      <c r="A270" s="40"/>
      <c r="B270" s="41"/>
      <c r="C270" s="42"/>
      <c r="D270" s="228" t="s">
        <v>199</v>
      </c>
      <c r="E270" s="42"/>
      <c r="F270" s="229" t="s">
        <v>443</v>
      </c>
      <c r="G270" s="42"/>
      <c r="H270" s="42"/>
      <c r="I270" s="230"/>
      <c r="J270" s="42"/>
      <c r="K270" s="42"/>
      <c r="L270" s="46"/>
      <c r="M270" s="231"/>
      <c r="N270" s="23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199</v>
      </c>
      <c r="AU270" s="19" t="s">
        <v>82</v>
      </c>
    </row>
    <row r="271" spans="1:47" s="2" customFormat="1" ht="12">
      <c r="A271" s="40"/>
      <c r="B271" s="41"/>
      <c r="C271" s="42"/>
      <c r="D271" s="233" t="s">
        <v>201</v>
      </c>
      <c r="E271" s="42"/>
      <c r="F271" s="234" t="s">
        <v>444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201</v>
      </c>
      <c r="AU271" s="19" t="s">
        <v>82</v>
      </c>
    </row>
    <row r="272" spans="1:51" s="13" customFormat="1" ht="12">
      <c r="A272" s="13"/>
      <c r="B272" s="235"/>
      <c r="C272" s="236"/>
      <c r="D272" s="228" t="s">
        <v>203</v>
      </c>
      <c r="E272" s="237" t="s">
        <v>19</v>
      </c>
      <c r="F272" s="238" t="s">
        <v>1150</v>
      </c>
      <c r="G272" s="236"/>
      <c r="H272" s="237" t="s">
        <v>19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203</v>
      </c>
      <c r="AU272" s="244" t="s">
        <v>82</v>
      </c>
      <c r="AV272" s="13" t="s">
        <v>80</v>
      </c>
      <c r="AW272" s="13" t="s">
        <v>34</v>
      </c>
      <c r="AX272" s="13" t="s">
        <v>72</v>
      </c>
      <c r="AY272" s="244" t="s">
        <v>190</v>
      </c>
    </row>
    <row r="273" spans="1:51" s="13" customFormat="1" ht="12">
      <c r="A273" s="13"/>
      <c r="B273" s="235"/>
      <c r="C273" s="236"/>
      <c r="D273" s="228" t="s">
        <v>203</v>
      </c>
      <c r="E273" s="237" t="s">
        <v>19</v>
      </c>
      <c r="F273" s="238" t="s">
        <v>445</v>
      </c>
      <c r="G273" s="236"/>
      <c r="H273" s="237" t="s">
        <v>19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203</v>
      </c>
      <c r="AU273" s="244" t="s">
        <v>82</v>
      </c>
      <c r="AV273" s="13" t="s">
        <v>80</v>
      </c>
      <c r="AW273" s="13" t="s">
        <v>34</v>
      </c>
      <c r="AX273" s="13" t="s">
        <v>72</v>
      </c>
      <c r="AY273" s="244" t="s">
        <v>190</v>
      </c>
    </row>
    <row r="274" spans="1:51" s="14" customFormat="1" ht="12">
      <c r="A274" s="14"/>
      <c r="B274" s="245"/>
      <c r="C274" s="246"/>
      <c r="D274" s="228" t="s">
        <v>203</v>
      </c>
      <c r="E274" s="247" t="s">
        <v>19</v>
      </c>
      <c r="F274" s="248" t="s">
        <v>1254</v>
      </c>
      <c r="G274" s="246"/>
      <c r="H274" s="249">
        <v>4243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203</v>
      </c>
      <c r="AU274" s="255" t="s">
        <v>82</v>
      </c>
      <c r="AV274" s="14" t="s">
        <v>82</v>
      </c>
      <c r="AW274" s="14" t="s">
        <v>34</v>
      </c>
      <c r="AX274" s="14" t="s">
        <v>72</v>
      </c>
      <c r="AY274" s="255" t="s">
        <v>190</v>
      </c>
    </row>
    <row r="275" spans="1:51" s="14" customFormat="1" ht="12">
      <c r="A275" s="14"/>
      <c r="B275" s="245"/>
      <c r="C275" s="246"/>
      <c r="D275" s="228" t="s">
        <v>203</v>
      </c>
      <c r="E275" s="247" t="s">
        <v>19</v>
      </c>
      <c r="F275" s="248" t="s">
        <v>1255</v>
      </c>
      <c r="G275" s="246"/>
      <c r="H275" s="249">
        <v>290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203</v>
      </c>
      <c r="AU275" s="255" t="s">
        <v>82</v>
      </c>
      <c r="AV275" s="14" t="s">
        <v>82</v>
      </c>
      <c r="AW275" s="14" t="s">
        <v>34</v>
      </c>
      <c r="AX275" s="14" t="s">
        <v>72</v>
      </c>
      <c r="AY275" s="255" t="s">
        <v>190</v>
      </c>
    </row>
    <row r="276" spans="1:51" s="14" customFormat="1" ht="12">
      <c r="A276" s="14"/>
      <c r="B276" s="245"/>
      <c r="C276" s="246"/>
      <c r="D276" s="228" t="s">
        <v>203</v>
      </c>
      <c r="E276" s="247" t="s">
        <v>19</v>
      </c>
      <c r="F276" s="248" t="s">
        <v>1256</v>
      </c>
      <c r="G276" s="246"/>
      <c r="H276" s="249">
        <v>92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203</v>
      </c>
      <c r="AU276" s="255" t="s">
        <v>82</v>
      </c>
      <c r="AV276" s="14" t="s">
        <v>82</v>
      </c>
      <c r="AW276" s="14" t="s">
        <v>34</v>
      </c>
      <c r="AX276" s="14" t="s">
        <v>72</v>
      </c>
      <c r="AY276" s="255" t="s">
        <v>190</v>
      </c>
    </row>
    <row r="277" spans="1:51" s="14" customFormat="1" ht="12">
      <c r="A277" s="14"/>
      <c r="B277" s="245"/>
      <c r="C277" s="246"/>
      <c r="D277" s="228" t="s">
        <v>203</v>
      </c>
      <c r="E277" s="247" t="s">
        <v>19</v>
      </c>
      <c r="F277" s="248" t="s">
        <v>1257</v>
      </c>
      <c r="G277" s="246"/>
      <c r="H277" s="249">
        <v>121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203</v>
      </c>
      <c r="AU277" s="255" t="s">
        <v>82</v>
      </c>
      <c r="AV277" s="14" t="s">
        <v>82</v>
      </c>
      <c r="AW277" s="14" t="s">
        <v>34</v>
      </c>
      <c r="AX277" s="14" t="s">
        <v>72</v>
      </c>
      <c r="AY277" s="255" t="s">
        <v>190</v>
      </c>
    </row>
    <row r="278" spans="1:51" s="14" customFormat="1" ht="12">
      <c r="A278" s="14"/>
      <c r="B278" s="245"/>
      <c r="C278" s="246"/>
      <c r="D278" s="228" t="s">
        <v>203</v>
      </c>
      <c r="E278" s="247" t="s">
        <v>19</v>
      </c>
      <c r="F278" s="248" t="s">
        <v>1258</v>
      </c>
      <c r="G278" s="246"/>
      <c r="H278" s="249">
        <v>252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203</v>
      </c>
      <c r="AU278" s="255" t="s">
        <v>82</v>
      </c>
      <c r="AV278" s="14" t="s">
        <v>82</v>
      </c>
      <c r="AW278" s="14" t="s">
        <v>34</v>
      </c>
      <c r="AX278" s="14" t="s">
        <v>72</v>
      </c>
      <c r="AY278" s="255" t="s">
        <v>190</v>
      </c>
    </row>
    <row r="279" spans="1:51" s="15" customFormat="1" ht="12">
      <c r="A279" s="15"/>
      <c r="B279" s="256"/>
      <c r="C279" s="257"/>
      <c r="D279" s="228" t="s">
        <v>203</v>
      </c>
      <c r="E279" s="258" t="s">
        <v>19</v>
      </c>
      <c r="F279" s="259" t="s">
        <v>207</v>
      </c>
      <c r="G279" s="257"/>
      <c r="H279" s="260">
        <v>4998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6" t="s">
        <v>203</v>
      </c>
      <c r="AU279" s="266" t="s">
        <v>82</v>
      </c>
      <c r="AV279" s="15" t="s">
        <v>208</v>
      </c>
      <c r="AW279" s="15" t="s">
        <v>34</v>
      </c>
      <c r="AX279" s="15" t="s">
        <v>80</v>
      </c>
      <c r="AY279" s="266" t="s">
        <v>190</v>
      </c>
    </row>
    <row r="280" spans="1:65" s="2" customFormat="1" ht="16.5" customHeight="1">
      <c r="A280" s="40"/>
      <c r="B280" s="41"/>
      <c r="C280" s="215" t="s">
        <v>418</v>
      </c>
      <c r="D280" s="215" t="s">
        <v>192</v>
      </c>
      <c r="E280" s="216" t="s">
        <v>462</v>
      </c>
      <c r="F280" s="217" t="s">
        <v>463</v>
      </c>
      <c r="G280" s="218" t="s">
        <v>195</v>
      </c>
      <c r="H280" s="219">
        <v>1454</v>
      </c>
      <c r="I280" s="220"/>
      <c r="J280" s="221">
        <f>ROUND(I280*H280,2)</f>
        <v>0</v>
      </c>
      <c r="K280" s="217" t="s">
        <v>196</v>
      </c>
      <c r="L280" s="46"/>
      <c r="M280" s="222" t="s">
        <v>19</v>
      </c>
      <c r="N280" s="223" t="s">
        <v>43</v>
      </c>
      <c r="O280" s="86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208</v>
      </c>
      <c r="AT280" s="226" t="s">
        <v>192</v>
      </c>
      <c r="AU280" s="226" t="s">
        <v>82</v>
      </c>
      <c r="AY280" s="19" t="s">
        <v>190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80</v>
      </c>
      <c r="BK280" s="227">
        <f>ROUND(I280*H280,2)</f>
        <v>0</v>
      </c>
      <c r="BL280" s="19" t="s">
        <v>208</v>
      </c>
      <c r="BM280" s="226" t="s">
        <v>1259</v>
      </c>
    </row>
    <row r="281" spans="1:47" s="2" customFormat="1" ht="12">
      <c r="A281" s="40"/>
      <c r="B281" s="41"/>
      <c r="C281" s="42"/>
      <c r="D281" s="228" t="s">
        <v>199</v>
      </c>
      <c r="E281" s="42"/>
      <c r="F281" s="229" t="s">
        <v>465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199</v>
      </c>
      <c r="AU281" s="19" t="s">
        <v>82</v>
      </c>
    </row>
    <row r="282" spans="1:47" s="2" customFormat="1" ht="12">
      <c r="A282" s="40"/>
      <c r="B282" s="41"/>
      <c r="C282" s="42"/>
      <c r="D282" s="233" t="s">
        <v>201</v>
      </c>
      <c r="E282" s="42"/>
      <c r="F282" s="234" t="s">
        <v>466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201</v>
      </c>
      <c r="AU282" s="19" t="s">
        <v>82</v>
      </c>
    </row>
    <row r="283" spans="1:51" s="13" customFormat="1" ht="12">
      <c r="A283" s="13"/>
      <c r="B283" s="235"/>
      <c r="C283" s="236"/>
      <c r="D283" s="228" t="s">
        <v>203</v>
      </c>
      <c r="E283" s="237" t="s">
        <v>19</v>
      </c>
      <c r="F283" s="238" t="s">
        <v>1150</v>
      </c>
      <c r="G283" s="236"/>
      <c r="H283" s="237" t="s">
        <v>19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203</v>
      </c>
      <c r="AU283" s="244" t="s">
        <v>82</v>
      </c>
      <c r="AV283" s="13" t="s">
        <v>80</v>
      </c>
      <c r="AW283" s="13" t="s">
        <v>34</v>
      </c>
      <c r="AX283" s="13" t="s">
        <v>72</v>
      </c>
      <c r="AY283" s="244" t="s">
        <v>190</v>
      </c>
    </row>
    <row r="284" spans="1:51" s="14" customFormat="1" ht="12">
      <c r="A284" s="14"/>
      <c r="B284" s="245"/>
      <c r="C284" s="246"/>
      <c r="D284" s="228" t="s">
        <v>203</v>
      </c>
      <c r="E284" s="247" t="s">
        <v>19</v>
      </c>
      <c r="F284" s="248" t="s">
        <v>1248</v>
      </c>
      <c r="G284" s="246"/>
      <c r="H284" s="249">
        <v>1454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203</v>
      </c>
      <c r="AU284" s="255" t="s">
        <v>82</v>
      </c>
      <c r="AV284" s="14" t="s">
        <v>82</v>
      </c>
      <c r="AW284" s="14" t="s">
        <v>34</v>
      </c>
      <c r="AX284" s="14" t="s">
        <v>72</v>
      </c>
      <c r="AY284" s="255" t="s">
        <v>190</v>
      </c>
    </row>
    <row r="285" spans="1:51" s="15" customFormat="1" ht="12">
      <c r="A285" s="15"/>
      <c r="B285" s="256"/>
      <c r="C285" s="257"/>
      <c r="D285" s="228" t="s">
        <v>203</v>
      </c>
      <c r="E285" s="258" t="s">
        <v>19</v>
      </c>
      <c r="F285" s="259" t="s">
        <v>207</v>
      </c>
      <c r="G285" s="257"/>
      <c r="H285" s="260">
        <v>1454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6" t="s">
        <v>203</v>
      </c>
      <c r="AU285" s="266" t="s">
        <v>82</v>
      </c>
      <c r="AV285" s="15" t="s">
        <v>208</v>
      </c>
      <c r="AW285" s="15" t="s">
        <v>34</v>
      </c>
      <c r="AX285" s="15" t="s">
        <v>80</v>
      </c>
      <c r="AY285" s="266" t="s">
        <v>190</v>
      </c>
    </row>
    <row r="286" spans="1:65" s="2" customFormat="1" ht="24.15" customHeight="1">
      <c r="A286" s="40"/>
      <c r="B286" s="41"/>
      <c r="C286" s="215" t="s">
        <v>426</v>
      </c>
      <c r="D286" s="215" t="s">
        <v>192</v>
      </c>
      <c r="E286" s="216" t="s">
        <v>469</v>
      </c>
      <c r="F286" s="217" t="s">
        <v>470</v>
      </c>
      <c r="G286" s="218" t="s">
        <v>195</v>
      </c>
      <c r="H286" s="219">
        <v>1454</v>
      </c>
      <c r="I286" s="220"/>
      <c r="J286" s="221">
        <f>ROUND(I286*H286,2)</f>
        <v>0</v>
      </c>
      <c r="K286" s="217" t="s">
        <v>196</v>
      </c>
      <c r="L286" s="46"/>
      <c r="M286" s="222" t="s">
        <v>19</v>
      </c>
      <c r="N286" s="223" t="s">
        <v>43</v>
      </c>
      <c r="O286" s="86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208</v>
      </c>
      <c r="AT286" s="226" t="s">
        <v>192</v>
      </c>
      <c r="AU286" s="226" t="s">
        <v>82</v>
      </c>
      <c r="AY286" s="19" t="s">
        <v>190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80</v>
      </c>
      <c r="BK286" s="227">
        <f>ROUND(I286*H286,2)</f>
        <v>0</v>
      </c>
      <c r="BL286" s="19" t="s">
        <v>208</v>
      </c>
      <c r="BM286" s="226" t="s">
        <v>1260</v>
      </c>
    </row>
    <row r="287" spans="1:47" s="2" customFormat="1" ht="12">
      <c r="A287" s="40"/>
      <c r="B287" s="41"/>
      <c r="C287" s="42"/>
      <c r="D287" s="228" t="s">
        <v>199</v>
      </c>
      <c r="E287" s="42"/>
      <c r="F287" s="229" t="s">
        <v>472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199</v>
      </c>
      <c r="AU287" s="19" t="s">
        <v>82</v>
      </c>
    </row>
    <row r="288" spans="1:47" s="2" customFormat="1" ht="12">
      <c r="A288" s="40"/>
      <c r="B288" s="41"/>
      <c r="C288" s="42"/>
      <c r="D288" s="233" t="s">
        <v>201</v>
      </c>
      <c r="E288" s="42"/>
      <c r="F288" s="234" t="s">
        <v>473</v>
      </c>
      <c r="G288" s="42"/>
      <c r="H288" s="42"/>
      <c r="I288" s="230"/>
      <c r="J288" s="42"/>
      <c r="K288" s="42"/>
      <c r="L288" s="46"/>
      <c r="M288" s="231"/>
      <c r="N288" s="232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201</v>
      </c>
      <c r="AU288" s="19" t="s">
        <v>82</v>
      </c>
    </row>
    <row r="289" spans="1:51" s="13" customFormat="1" ht="12">
      <c r="A289" s="13"/>
      <c r="B289" s="235"/>
      <c r="C289" s="236"/>
      <c r="D289" s="228" t="s">
        <v>203</v>
      </c>
      <c r="E289" s="237" t="s">
        <v>19</v>
      </c>
      <c r="F289" s="238" t="s">
        <v>1150</v>
      </c>
      <c r="G289" s="236"/>
      <c r="H289" s="237" t="s">
        <v>19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203</v>
      </c>
      <c r="AU289" s="244" t="s">
        <v>82</v>
      </c>
      <c r="AV289" s="13" t="s">
        <v>80</v>
      </c>
      <c r="AW289" s="13" t="s">
        <v>34</v>
      </c>
      <c r="AX289" s="13" t="s">
        <v>72</v>
      </c>
      <c r="AY289" s="244" t="s">
        <v>190</v>
      </c>
    </row>
    <row r="290" spans="1:51" s="13" customFormat="1" ht="12">
      <c r="A290" s="13"/>
      <c r="B290" s="235"/>
      <c r="C290" s="236"/>
      <c r="D290" s="228" t="s">
        <v>203</v>
      </c>
      <c r="E290" s="237" t="s">
        <v>19</v>
      </c>
      <c r="F290" s="238" t="s">
        <v>474</v>
      </c>
      <c r="G290" s="236"/>
      <c r="H290" s="237" t="s">
        <v>19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203</v>
      </c>
      <c r="AU290" s="244" t="s">
        <v>82</v>
      </c>
      <c r="AV290" s="13" t="s">
        <v>80</v>
      </c>
      <c r="AW290" s="13" t="s">
        <v>34</v>
      </c>
      <c r="AX290" s="13" t="s">
        <v>72</v>
      </c>
      <c r="AY290" s="244" t="s">
        <v>190</v>
      </c>
    </row>
    <row r="291" spans="1:51" s="14" customFormat="1" ht="12">
      <c r="A291" s="14"/>
      <c r="B291" s="245"/>
      <c r="C291" s="246"/>
      <c r="D291" s="228" t="s">
        <v>203</v>
      </c>
      <c r="E291" s="247" t="s">
        <v>19</v>
      </c>
      <c r="F291" s="248" t="s">
        <v>1248</v>
      </c>
      <c r="G291" s="246"/>
      <c r="H291" s="249">
        <v>1454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203</v>
      </c>
      <c r="AU291" s="255" t="s">
        <v>82</v>
      </c>
      <c r="AV291" s="14" t="s">
        <v>82</v>
      </c>
      <c r="AW291" s="14" t="s">
        <v>34</v>
      </c>
      <c r="AX291" s="14" t="s">
        <v>72</v>
      </c>
      <c r="AY291" s="255" t="s">
        <v>190</v>
      </c>
    </row>
    <row r="292" spans="1:51" s="15" customFormat="1" ht="12">
      <c r="A292" s="15"/>
      <c r="B292" s="256"/>
      <c r="C292" s="257"/>
      <c r="D292" s="228" t="s">
        <v>203</v>
      </c>
      <c r="E292" s="258" t="s">
        <v>19</v>
      </c>
      <c r="F292" s="259" t="s">
        <v>207</v>
      </c>
      <c r="G292" s="257"/>
      <c r="H292" s="260">
        <v>1454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6" t="s">
        <v>203</v>
      </c>
      <c r="AU292" s="266" t="s">
        <v>82</v>
      </c>
      <c r="AV292" s="15" t="s">
        <v>208</v>
      </c>
      <c r="AW292" s="15" t="s">
        <v>34</v>
      </c>
      <c r="AX292" s="15" t="s">
        <v>80</v>
      </c>
      <c r="AY292" s="266" t="s">
        <v>190</v>
      </c>
    </row>
    <row r="293" spans="1:63" s="12" customFormat="1" ht="22.8" customHeight="1">
      <c r="A293" s="12"/>
      <c r="B293" s="199"/>
      <c r="C293" s="200"/>
      <c r="D293" s="201" t="s">
        <v>71</v>
      </c>
      <c r="E293" s="213" t="s">
        <v>82</v>
      </c>
      <c r="F293" s="213" t="s">
        <v>475</v>
      </c>
      <c r="G293" s="200"/>
      <c r="H293" s="200"/>
      <c r="I293" s="203"/>
      <c r="J293" s="214">
        <f>BK293</f>
        <v>0</v>
      </c>
      <c r="K293" s="200"/>
      <c r="L293" s="205"/>
      <c r="M293" s="206"/>
      <c r="N293" s="207"/>
      <c r="O293" s="207"/>
      <c r="P293" s="208">
        <f>SUM(P294:P301)</f>
        <v>0</v>
      </c>
      <c r="Q293" s="207"/>
      <c r="R293" s="208">
        <f>SUM(R294:R301)</f>
        <v>301.7808</v>
      </c>
      <c r="S293" s="207"/>
      <c r="T293" s="209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0" t="s">
        <v>80</v>
      </c>
      <c r="AT293" s="211" t="s">
        <v>71</v>
      </c>
      <c r="AU293" s="211" t="s">
        <v>80</v>
      </c>
      <c r="AY293" s="210" t="s">
        <v>190</v>
      </c>
      <c r="BK293" s="212">
        <f>SUM(BK294:BK301)</f>
        <v>0</v>
      </c>
    </row>
    <row r="294" spans="1:65" s="2" customFormat="1" ht="37.8" customHeight="1">
      <c r="A294" s="40"/>
      <c r="B294" s="41"/>
      <c r="C294" s="215" t="s">
        <v>251</v>
      </c>
      <c r="D294" s="215" t="s">
        <v>192</v>
      </c>
      <c r="E294" s="216" t="s">
        <v>1261</v>
      </c>
      <c r="F294" s="217" t="s">
        <v>1262</v>
      </c>
      <c r="G294" s="218" t="s">
        <v>710</v>
      </c>
      <c r="H294" s="219">
        <v>1103</v>
      </c>
      <c r="I294" s="220"/>
      <c r="J294" s="221">
        <f>ROUND(I294*H294,2)</f>
        <v>0</v>
      </c>
      <c r="K294" s="217" t="s">
        <v>196</v>
      </c>
      <c r="L294" s="46"/>
      <c r="M294" s="222" t="s">
        <v>19</v>
      </c>
      <c r="N294" s="223" t="s">
        <v>43</v>
      </c>
      <c r="O294" s="86"/>
      <c r="P294" s="224">
        <f>O294*H294</f>
        <v>0</v>
      </c>
      <c r="Q294" s="224">
        <v>0.2736</v>
      </c>
      <c r="R294" s="224">
        <f>Q294*H294</f>
        <v>301.7808</v>
      </c>
      <c r="S294" s="224">
        <v>0</v>
      </c>
      <c r="T294" s="225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6" t="s">
        <v>208</v>
      </c>
      <c r="AT294" s="226" t="s">
        <v>192</v>
      </c>
      <c r="AU294" s="226" t="s">
        <v>82</v>
      </c>
      <c r="AY294" s="19" t="s">
        <v>190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80</v>
      </c>
      <c r="BK294" s="227">
        <f>ROUND(I294*H294,2)</f>
        <v>0</v>
      </c>
      <c r="BL294" s="19" t="s">
        <v>208</v>
      </c>
      <c r="BM294" s="226" t="s">
        <v>1263</v>
      </c>
    </row>
    <row r="295" spans="1:47" s="2" customFormat="1" ht="12">
      <c r="A295" s="40"/>
      <c r="B295" s="41"/>
      <c r="C295" s="42"/>
      <c r="D295" s="228" t="s">
        <v>199</v>
      </c>
      <c r="E295" s="42"/>
      <c r="F295" s="229" t="s">
        <v>1264</v>
      </c>
      <c r="G295" s="42"/>
      <c r="H295" s="42"/>
      <c r="I295" s="230"/>
      <c r="J295" s="42"/>
      <c r="K295" s="42"/>
      <c r="L295" s="46"/>
      <c r="M295" s="231"/>
      <c r="N295" s="232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199</v>
      </c>
      <c r="AU295" s="19" t="s">
        <v>82</v>
      </c>
    </row>
    <row r="296" spans="1:47" s="2" customFormat="1" ht="12">
      <c r="A296" s="40"/>
      <c r="B296" s="41"/>
      <c r="C296" s="42"/>
      <c r="D296" s="233" t="s">
        <v>201</v>
      </c>
      <c r="E296" s="42"/>
      <c r="F296" s="234" t="s">
        <v>1265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201</v>
      </c>
      <c r="AU296" s="19" t="s">
        <v>82</v>
      </c>
    </row>
    <row r="297" spans="1:51" s="13" customFormat="1" ht="12">
      <c r="A297" s="13"/>
      <c r="B297" s="235"/>
      <c r="C297" s="236"/>
      <c r="D297" s="228" t="s">
        <v>203</v>
      </c>
      <c r="E297" s="237" t="s">
        <v>19</v>
      </c>
      <c r="F297" s="238" t="s">
        <v>1150</v>
      </c>
      <c r="G297" s="236"/>
      <c r="H297" s="237" t="s">
        <v>19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203</v>
      </c>
      <c r="AU297" s="244" t="s">
        <v>82</v>
      </c>
      <c r="AV297" s="13" t="s">
        <v>80</v>
      </c>
      <c r="AW297" s="13" t="s">
        <v>34</v>
      </c>
      <c r="AX297" s="13" t="s">
        <v>72</v>
      </c>
      <c r="AY297" s="244" t="s">
        <v>190</v>
      </c>
    </row>
    <row r="298" spans="1:51" s="13" customFormat="1" ht="12">
      <c r="A298" s="13"/>
      <c r="B298" s="235"/>
      <c r="C298" s="236"/>
      <c r="D298" s="228" t="s">
        <v>203</v>
      </c>
      <c r="E298" s="237" t="s">
        <v>19</v>
      </c>
      <c r="F298" s="238" t="s">
        <v>1266</v>
      </c>
      <c r="G298" s="236"/>
      <c r="H298" s="237" t="s">
        <v>19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203</v>
      </c>
      <c r="AU298" s="244" t="s">
        <v>82</v>
      </c>
      <c r="AV298" s="13" t="s">
        <v>80</v>
      </c>
      <c r="AW298" s="13" t="s">
        <v>34</v>
      </c>
      <c r="AX298" s="13" t="s">
        <v>72</v>
      </c>
      <c r="AY298" s="244" t="s">
        <v>190</v>
      </c>
    </row>
    <row r="299" spans="1:51" s="14" customFormat="1" ht="12">
      <c r="A299" s="14"/>
      <c r="B299" s="245"/>
      <c r="C299" s="246"/>
      <c r="D299" s="228" t="s">
        <v>203</v>
      </c>
      <c r="E299" s="247" t="s">
        <v>19</v>
      </c>
      <c r="F299" s="248" t="s">
        <v>1267</v>
      </c>
      <c r="G299" s="246"/>
      <c r="H299" s="249">
        <v>1100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203</v>
      </c>
      <c r="AU299" s="255" t="s">
        <v>82</v>
      </c>
      <c r="AV299" s="14" t="s">
        <v>82</v>
      </c>
      <c r="AW299" s="14" t="s">
        <v>34</v>
      </c>
      <c r="AX299" s="14" t="s">
        <v>72</v>
      </c>
      <c r="AY299" s="255" t="s">
        <v>190</v>
      </c>
    </row>
    <row r="300" spans="1:51" s="14" customFormat="1" ht="12">
      <c r="A300" s="14"/>
      <c r="B300" s="245"/>
      <c r="C300" s="246"/>
      <c r="D300" s="228" t="s">
        <v>203</v>
      </c>
      <c r="E300" s="247" t="s">
        <v>19</v>
      </c>
      <c r="F300" s="248" t="s">
        <v>1268</v>
      </c>
      <c r="G300" s="246"/>
      <c r="H300" s="249">
        <v>3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203</v>
      </c>
      <c r="AU300" s="255" t="s">
        <v>82</v>
      </c>
      <c r="AV300" s="14" t="s">
        <v>82</v>
      </c>
      <c r="AW300" s="14" t="s">
        <v>34</v>
      </c>
      <c r="AX300" s="14" t="s">
        <v>72</v>
      </c>
      <c r="AY300" s="255" t="s">
        <v>190</v>
      </c>
    </row>
    <row r="301" spans="1:51" s="15" customFormat="1" ht="12">
      <c r="A301" s="15"/>
      <c r="B301" s="256"/>
      <c r="C301" s="257"/>
      <c r="D301" s="228" t="s">
        <v>203</v>
      </c>
      <c r="E301" s="258" t="s">
        <v>19</v>
      </c>
      <c r="F301" s="259" t="s">
        <v>207</v>
      </c>
      <c r="G301" s="257"/>
      <c r="H301" s="260">
        <v>1103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203</v>
      </c>
      <c r="AU301" s="266" t="s">
        <v>82</v>
      </c>
      <c r="AV301" s="15" t="s">
        <v>208</v>
      </c>
      <c r="AW301" s="15" t="s">
        <v>34</v>
      </c>
      <c r="AX301" s="15" t="s">
        <v>80</v>
      </c>
      <c r="AY301" s="266" t="s">
        <v>190</v>
      </c>
    </row>
    <row r="302" spans="1:63" s="12" customFormat="1" ht="22.8" customHeight="1">
      <c r="A302" s="12"/>
      <c r="B302" s="199"/>
      <c r="C302" s="200"/>
      <c r="D302" s="201" t="s">
        <v>71</v>
      </c>
      <c r="E302" s="213" t="s">
        <v>208</v>
      </c>
      <c r="F302" s="213" t="s">
        <v>552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SUM(P303:P339)</f>
        <v>0</v>
      </c>
      <c r="Q302" s="207"/>
      <c r="R302" s="208">
        <f>SUM(R303:R339)</f>
        <v>180.79991348</v>
      </c>
      <c r="S302" s="207"/>
      <c r="T302" s="209">
        <f>SUM(T303:T339)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80</v>
      </c>
      <c r="AT302" s="211" t="s">
        <v>71</v>
      </c>
      <c r="AU302" s="211" t="s">
        <v>80</v>
      </c>
      <c r="AY302" s="210" t="s">
        <v>190</v>
      </c>
      <c r="BK302" s="212">
        <f>SUM(BK303:BK339)</f>
        <v>0</v>
      </c>
    </row>
    <row r="303" spans="1:65" s="2" customFormat="1" ht="24.15" customHeight="1">
      <c r="A303" s="40"/>
      <c r="B303" s="41"/>
      <c r="C303" s="215" t="s">
        <v>439</v>
      </c>
      <c r="D303" s="215" t="s">
        <v>192</v>
      </c>
      <c r="E303" s="216" t="s">
        <v>554</v>
      </c>
      <c r="F303" s="217" t="s">
        <v>555</v>
      </c>
      <c r="G303" s="218" t="s">
        <v>195</v>
      </c>
      <c r="H303" s="219">
        <v>64.8</v>
      </c>
      <c r="I303" s="220"/>
      <c r="J303" s="221">
        <f>ROUND(I303*H303,2)</f>
        <v>0</v>
      </c>
      <c r="K303" s="217" t="s">
        <v>196</v>
      </c>
      <c r="L303" s="46"/>
      <c r="M303" s="222" t="s">
        <v>19</v>
      </c>
      <c r="N303" s="223" t="s">
        <v>43</v>
      </c>
      <c r="O303" s="86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208</v>
      </c>
      <c r="AT303" s="226" t="s">
        <v>192</v>
      </c>
      <c r="AU303" s="226" t="s">
        <v>82</v>
      </c>
      <c r="AY303" s="19" t="s">
        <v>190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80</v>
      </c>
      <c r="BK303" s="227">
        <f>ROUND(I303*H303,2)</f>
        <v>0</v>
      </c>
      <c r="BL303" s="19" t="s">
        <v>208</v>
      </c>
      <c r="BM303" s="226" t="s">
        <v>1269</v>
      </c>
    </row>
    <row r="304" spans="1:47" s="2" customFormat="1" ht="12">
      <c r="A304" s="40"/>
      <c r="B304" s="41"/>
      <c r="C304" s="42"/>
      <c r="D304" s="228" t="s">
        <v>199</v>
      </c>
      <c r="E304" s="42"/>
      <c r="F304" s="229" t="s">
        <v>557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199</v>
      </c>
      <c r="AU304" s="19" t="s">
        <v>82</v>
      </c>
    </row>
    <row r="305" spans="1:47" s="2" customFormat="1" ht="12">
      <c r="A305" s="40"/>
      <c r="B305" s="41"/>
      <c r="C305" s="42"/>
      <c r="D305" s="233" t="s">
        <v>201</v>
      </c>
      <c r="E305" s="42"/>
      <c r="F305" s="234" t="s">
        <v>558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201</v>
      </c>
      <c r="AU305" s="19" t="s">
        <v>82</v>
      </c>
    </row>
    <row r="306" spans="1:51" s="13" customFormat="1" ht="12">
      <c r="A306" s="13"/>
      <c r="B306" s="235"/>
      <c r="C306" s="236"/>
      <c r="D306" s="228" t="s">
        <v>203</v>
      </c>
      <c r="E306" s="237" t="s">
        <v>19</v>
      </c>
      <c r="F306" s="238" t="s">
        <v>1150</v>
      </c>
      <c r="G306" s="236"/>
      <c r="H306" s="237" t="s">
        <v>19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203</v>
      </c>
      <c r="AU306" s="244" t="s">
        <v>82</v>
      </c>
      <c r="AV306" s="13" t="s">
        <v>80</v>
      </c>
      <c r="AW306" s="13" t="s">
        <v>34</v>
      </c>
      <c r="AX306" s="13" t="s">
        <v>72</v>
      </c>
      <c r="AY306" s="244" t="s">
        <v>190</v>
      </c>
    </row>
    <row r="307" spans="1:51" s="13" customFormat="1" ht="12">
      <c r="A307" s="13"/>
      <c r="B307" s="235"/>
      <c r="C307" s="236"/>
      <c r="D307" s="228" t="s">
        <v>203</v>
      </c>
      <c r="E307" s="237" t="s">
        <v>19</v>
      </c>
      <c r="F307" s="238" t="s">
        <v>1270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203</v>
      </c>
      <c r="AU307" s="244" t="s">
        <v>82</v>
      </c>
      <c r="AV307" s="13" t="s">
        <v>80</v>
      </c>
      <c r="AW307" s="13" t="s">
        <v>34</v>
      </c>
      <c r="AX307" s="13" t="s">
        <v>72</v>
      </c>
      <c r="AY307" s="244" t="s">
        <v>190</v>
      </c>
    </row>
    <row r="308" spans="1:51" s="14" customFormat="1" ht="12">
      <c r="A308" s="14"/>
      <c r="B308" s="245"/>
      <c r="C308" s="246"/>
      <c r="D308" s="228" t="s">
        <v>203</v>
      </c>
      <c r="E308" s="247" t="s">
        <v>19</v>
      </c>
      <c r="F308" s="248" t="s">
        <v>1271</v>
      </c>
      <c r="G308" s="246"/>
      <c r="H308" s="249">
        <v>64.8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203</v>
      </c>
      <c r="AU308" s="255" t="s">
        <v>82</v>
      </c>
      <c r="AV308" s="14" t="s">
        <v>82</v>
      </c>
      <c r="AW308" s="14" t="s">
        <v>34</v>
      </c>
      <c r="AX308" s="14" t="s">
        <v>72</v>
      </c>
      <c r="AY308" s="255" t="s">
        <v>190</v>
      </c>
    </row>
    <row r="309" spans="1:51" s="15" customFormat="1" ht="12">
      <c r="A309" s="15"/>
      <c r="B309" s="256"/>
      <c r="C309" s="257"/>
      <c r="D309" s="228" t="s">
        <v>203</v>
      </c>
      <c r="E309" s="258" t="s">
        <v>19</v>
      </c>
      <c r="F309" s="259" t="s">
        <v>207</v>
      </c>
      <c r="G309" s="257"/>
      <c r="H309" s="260">
        <v>64.8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203</v>
      </c>
      <c r="AU309" s="266" t="s">
        <v>82</v>
      </c>
      <c r="AV309" s="15" t="s">
        <v>208</v>
      </c>
      <c r="AW309" s="15" t="s">
        <v>34</v>
      </c>
      <c r="AX309" s="15" t="s">
        <v>80</v>
      </c>
      <c r="AY309" s="266" t="s">
        <v>190</v>
      </c>
    </row>
    <row r="310" spans="1:65" s="2" customFormat="1" ht="24.15" customHeight="1">
      <c r="A310" s="40"/>
      <c r="B310" s="41"/>
      <c r="C310" s="215" t="s">
        <v>450</v>
      </c>
      <c r="D310" s="215" t="s">
        <v>192</v>
      </c>
      <c r="E310" s="216" t="s">
        <v>570</v>
      </c>
      <c r="F310" s="217" t="s">
        <v>571</v>
      </c>
      <c r="G310" s="218" t="s">
        <v>222</v>
      </c>
      <c r="H310" s="219">
        <v>58.32</v>
      </c>
      <c r="I310" s="220"/>
      <c r="J310" s="221">
        <f>ROUND(I310*H310,2)</f>
        <v>0</v>
      </c>
      <c r="K310" s="217" t="s">
        <v>196</v>
      </c>
      <c r="L310" s="46"/>
      <c r="M310" s="222" t="s">
        <v>19</v>
      </c>
      <c r="N310" s="223" t="s">
        <v>43</v>
      </c>
      <c r="O310" s="86"/>
      <c r="P310" s="224">
        <f>O310*H310</f>
        <v>0</v>
      </c>
      <c r="Q310" s="224">
        <v>2.83331</v>
      </c>
      <c r="R310" s="224">
        <f>Q310*H310</f>
        <v>165.2386392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208</v>
      </c>
      <c r="AT310" s="226" t="s">
        <v>192</v>
      </c>
      <c r="AU310" s="226" t="s">
        <v>82</v>
      </c>
      <c r="AY310" s="19" t="s">
        <v>190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80</v>
      </c>
      <c r="BK310" s="227">
        <f>ROUND(I310*H310,2)</f>
        <v>0</v>
      </c>
      <c r="BL310" s="19" t="s">
        <v>208</v>
      </c>
      <c r="BM310" s="226" t="s">
        <v>1272</v>
      </c>
    </row>
    <row r="311" spans="1:47" s="2" customFormat="1" ht="12">
      <c r="A311" s="40"/>
      <c r="B311" s="41"/>
      <c r="C311" s="42"/>
      <c r="D311" s="228" t="s">
        <v>199</v>
      </c>
      <c r="E311" s="42"/>
      <c r="F311" s="229" t="s">
        <v>573</v>
      </c>
      <c r="G311" s="42"/>
      <c r="H311" s="42"/>
      <c r="I311" s="230"/>
      <c r="J311" s="42"/>
      <c r="K311" s="42"/>
      <c r="L311" s="46"/>
      <c r="M311" s="231"/>
      <c r="N311" s="23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199</v>
      </c>
      <c r="AU311" s="19" t="s">
        <v>82</v>
      </c>
    </row>
    <row r="312" spans="1:47" s="2" customFormat="1" ht="12">
      <c r="A312" s="40"/>
      <c r="B312" s="41"/>
      <c r="C312" s="42"/>
      <c r="D312" s="233" t="s">
        <v>201</v>
      </c>
      <c r="E312" s="42"/>
      <c r="F312" s="234" t="s">
        <v>574</v>
      </c>
      <c r="G312" s="42"/>
      <c r="H312" s="42"/>
      <c r="I312" s="230"/>
      <c r="J312" s="42"/>
      <c r="K312" s="42"/>
      <c r="L312" s="46"/>
      <c r="M312" s="231"/>
      <c r="N312" s="23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201</v>
      </c>
      <c r="AU312" s="19" t="s">
        <v>82</v>
      </c>
    </row>
    <row r="313" spans="1:51" s="13" customFormat="1" ht="12">
      <c r="A313" s="13"/>
      <c r="B313" s="235"/>
      <c r="C313" s="236"/>
      <c r="D313" s="228" t="s">
        <v>203</v>
      </c>
      <c r="E313" s="237" t="s">
        <v>19</v>
      </c>
      <c r="F313" s="238" t="s">
        <v>1150</v>
      </c>
      <c r="G313" s="236"/>
      <c r="H313" s="237" t="s">
        <v>19</v>
      </c>
      <c r="I313" s="239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203</v>
      </c>
      <c r="AU313" s="244" t="s">
        <v>82</v>
      </c>
      <c r="AV313" s="13" t="s">
        <v>80</v>
      </c>
      <c r="AW313" s="13" t="s">
        <v>34</v>
      </c>
      <c r="AX313" s="13" t="s">
        <v>72</v>
      </c>
      <c r="AY313" s="244" t="s">
        <v>190</v>
      </c>
    </row>
    <row r="314" spans="1:51" s="13" customFormat="1" ht="12">
      <c r="A314" s="13"/>
      <c r="B314" s="235"/>
      <c r="C314" s="236"/>
      <c r="D314" s="228" t="s">
        <v>203</v>
      </c>
      <c r="E314" s="237" t="s">
        <v>19</v>
      </c>
      <c r="F314" s="238" t="s">
        <v>1273</v>
      </c>
      <c r="G314" s="236"/>
      <c r="H314" s="237" t="s">
        <v>19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203</v>
      </c>
      <c r="AU314" s="244" t="s">
        <v>82</v>
      </c>
      <c r="AV314" s="13" t="s">
        <v>80</v>
      </c>
      <c r="AW314" s="13" t="s">
        <v>34</v>
      </c>
      <c r="AX314" s="13" t="s">
        <v>72</v>
      </c>
      <c r="AY314" s="244" t="s">
        <v>190</v>
      </c>
    </row>
    <row r="315" spans="1:51" s="13" customFormat="1" ht="12">
      <c r="A315" s="13"/>
      <c r="B315" s="235"/>
      <c r="C315" s="236"/>
      <c r="D315" s="228" t="s">
        <v>203</v>
      </c>
      <c r="E315" s="237" t="s">
        <v>19</v>
      </c>
      <c r="F315" s="238" t="s">
        <v>1274</v>
      </c>
      <c r="G315" s="236"/>
      <c r="H315" s="237" t="s">
        <v>19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203</v>
      </c>
      <c r="AU315" s="244" t="s">
        <v>82</v>
      </c>
      <c r="AV315" s="13" t="s">
        <v>80</v>
      </c>
      <c r="AW315" s="13" t="s">
        <v>34</v>
      </c>
      <c r="AX315" s="13" t="s">
        <v>72</v>
      </c>
      <c r="AY315" s="244" t="s">
        <v>190</v>
      </c>
    </row>
    <row r="316" spans="1:51" s="14" customFormat="1" ht="12">
      <c r="A316" s="14"/>
      <c r="B316" s="245"/>
      <c r="C316" s="246"/>
      <c r="D316" s="228" t="s">
        <v>203</v>
      </c>
      <c r="E316" s="247" t="s">
        <v>19</v>
      </c>
      <c r="F316" s="248" t="s">
        <v>1275</v>
      </c>
      <c r="G316" s="246"/>
      <c r="H316" s="249">
        <v>58.32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203</v>
      </c>
      <c r="AU316" s="255" t="s">
        <v>82</v>
      </c>
      <c r="AV316" s="14" t="s">
        <v>82</v>
      </c>
      <c r="AW316" s="14" t="s">
        <v>34</v>
      </c>
      <c r="AX316" s="14" t="s">
        <v>72</v>
      </c>
      <c r="AY316" s="255" t="s">
        <v>190</v>
      </c>
    </row>
    <row r="317" spans="1:51" s="15" customFormat="1" ht="12">
      <c r="A317" s="15"/>
      <c r="B317" s="256"/>
      <c r="C317" s="257"/>
      <c r="D317" s="228" t="s">
        <v>203</v>
      </c>
      <c r="E317" s="258" t="s">
        <v>19</v>
      </c>
      <c r="F317" s="259" t="s">
        <v>207</v>
      </c>
      <c r="G317" s="257"/>
      <c r="H317" s="260">
        <v>58.32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6" t="s">
        <v>203</v>
      </c>
      <c r="AU317" s="266" t="s">
        <v>82</v>
      </c>
      <c r="AV317" s="15" t="s">
        <v>208</v>
      </c>
      <c r="AW317" s="15" t="s">
        <v>34</v>
      </c>
      <c r="AX317" s="15" t="s">
        <v>80</v>
      </c>
      <c r="AY317" s="266" t="s">
        <v>190</v>
      </c>
    </row>
    <row r="318" spans="1:65" s="2" customFormat="1" ht="24.15" customHeight="1">
      <c r="A318" s="40"/>
      <c r="B318" s="41"/>
      <c r="C318" s="215" t="s">
        <v>461</v>
      </c>
      <c r="D318" s="215" t="s">
        <v>192</v>
      </c>
      <c r="E318" s="216" t="s">
        <v>578</v>
      </c>
      <c r="F318" s="217" t="s">
        <v>579</v>
      </c>
      <c r="G318" s="218" t="s">
        <v>222</v>
      </c>
      <c r="H318" s="219">
        <v>0.17</v>
      </c>
      <c r="I318" s="220"/>
      <c r="J318" s="221">
        <f>ROUND(I318*H318,2)</f>
        <v>0</v>
      </c>
      <c r="K318" s="217" t="s">
        <v>196</v>
      </c>
      <c r="L318" s="46"/>
      <c r="M318" s="222" t="s">
        <v>19</v>
      </c>
      <c r="N318" s="223" t="s">
        <v>43</v>
      </c>
      <c r="O318" s="86"/>
      <c r="P318" s="224">
        <f>O318*H318</f>
        <v>0</v>
      </c>
      <c r="Q318" s="224">
        <v>2.0875</v>
      </c>
      <c r="R318" s="224">
        <f>Q318*H318</f>
        <v>0.354875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208</v>
      </c>
      <c r="AT318" s="226" t="s">
        <v>192</v>
      </c>
      <c r="AU318" s="226" t="s">
        <v>82</v>
      </c>
      <c r="AY318" s="19" t="s">
        <v>190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80</v>
      </c>
      <c r="BK318" s="227">
        <f>ROUND(I318*H318,2)</f>
        <v>0</v>
      </c>
      <c r="BL318" s="19" t="s">
        <v>208</v>
      </c>
      <c r="BM318" s="226" t="s">
        <v>1276</v>
      </c>
    </row>
    <row r="319" spans="1:47" s="2" customFormat="1" ht="12">
      <c r="A319" s="40"/>
      <c r="B319" s="41"/>
      <c r="C319" s="42"/>
      <c r="D319" s="228" t="s">
        <v>199</v>
      </c>
      <c r="E319" s="42"/>
      <c r="F319" s="229" t="s">
        <v>581</v>
      </c>
      <c r="G319" s="42"/>
      <c r="H319" s="42"/>
      <c r="I319" s="230"/>
      <c r="J319" s="42"/>
      <c r="K319" s="42"/>
      <c r="L319" s="46"/>
      <c r="M319" s="231"/>
      <c r="N319" s="232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199</v>
      </c>
      <c r="AU319" s="19" t="s">
        <v>82</v>
      </c>
    </row>
    <row r="320" spans="1:47" s="2" customFormat="1" ht="12">
      <c r="A320" s="40"/>
      <c r="B320" s="41"/>
      <c r="C320" s="42"/>
      <c r="D320" s="233" t="s">
        <v>201</v>
      </c>
      <c r="E320" s="42"/>
      <c r="F320" s="234" t="s">
        <v>582</v>
      </c>
      <c r="G320" s="42"/>
      <c r="H320" s="42"/>
      <c r="I320" s="230"/>
      <c r="J320" s="42"/>
      <c r="K320" s="42"/>
      <c r="L320" s="46"/>
      <c r="M320" s="231"/>
      <c r="N320" s="232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201</v>
      </c>
      <c r="AU320" s="19" t="s">
        <v>82</v>
      </c>
    </row>
    <row r="321" spans="1:51" s="13" customFormat="1" ht="12">
      <c r="A321" s="13"/>
      <c r="B321" s="235"/>
      <c r="C321" s="236"/>
      <c r="D321" s="228" t="s">
        <v>203</v>
      </c>
      <c r="E321" s="237" t="s">
        <v>19</v>
      </c>
      <c r="F321" s="238" t="s">
        <v>1277</v>
      </c>
      <c r="G321" s="236"/>
      <c r="H321" s="237" t="s">
        <v>19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203</v>
      </c>
      <c r="AU321" s="244" t="s">
        <v>82</v>
      </c>
      <c r="AV321" s="13" t="s">
        <v>80</v>
      </c>
      <c r="AW321" s="13" t="s">
        <v>34</v>
      </c>
      <c r="AX321" s="13" t="s">
        <v>72</v>
      </c>
      <c r="AY321" s="244" t="s">
        <v>190</v>
      </c>
    </row>
    <row r="322" spans="1:51" s="13" customFormat="1" ht="12">
      <c r="A322" s="13"/>
      <c r="B322" s="235"/>
      <c r="C322" s="236"/>
      <c r="D322" s="228" t="s">
        <v>203</v>
      </c>
      <c r="E322" s="237" t="s">
        <v>19</v>
      </c>
      <c r="F322" s="238" t="s">
        <v>1278</v>
      </c>
      <c r="G322" s="236"/>
      <c r="H322" s="237" t="s">
        <v>19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203</v>
      </c>
      <c r="AU322" s="244" t="s">
        <v>82</v>
      </c>
      <c r="AV322" s="13" t="s">
        <v>80</v>
      </c>
      <c r="AW322" s="13" t="s">
        <v>34</v>
      </c>
      <c r="AX322" s="13" t="s">
        <v>72</v>
      </c>
      <c r="AY322" s="244" t="s">
        <v>190</v>
      </c>
    </row>
    <row r="323" spans="1:51" s="14" customFormat="1" ht="12">
      <c r="A323" s="14"/>
      <c r="B323" s="245"/>
      <c r="C323" s="246"/>
      <c r="D323" s="228" t="s">
        <v>203</v>
      </c>
      <c r="E323" s="247" t="s">
        <v>19</v>
      </c>
      <c r="F323" s="248" t="s">
        <v>1279</v>
      </c>
      <c r="G323" s="246"/>
      <c r="H323" s="249">
        <v>0.17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203</v>
      </c>
      <c r="AU323" s="255" t="s">
        <v>82</v>
      </c>
      <c r="AV323" s="14" t="s">
        <v>82</v>
      </c>
      <c r="AW323" s="14" t="s">
        <v>34</v>
      </c>
      <c r="AX323" s="14" t="s">
        <v>72</v>
      </c>
      <c r="AY323" s="255" t="s">
        <v>190</v>
      </c>
    </row>
    <row r="324" spans="1:51" s="15" customFormat="1" ht="12">
      <c r="A324" s="15"/>
      <c r="B324" s="256"/>
      <c r="C324" s="257"/>
      <c r="D324" s="228" t="s">
        <v>203</v>
      </c>
      <c r="E324" s="258" t="s">
        <v>19</v>
      </c>
      <c r="F324" s="259" t="s">
        <v>207</v>
      </c>
      <c r="G324" s="257"/>
      <c r="H324" s="260">
        <v>0.17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6" t="s">
        <v>203</v>
      </c>
      <c r="AU324" s="266" t="s">
        <v>82</v>
      </c>
      <c r="AV324" s="15" t="s">
        <v>208</v>
      </c>
      <c r="AW324" s="15" t="s">
        <v>34</v>
      </c>
      <c r="AX324" s="15" t="s">
        <v>80</v>
      </c>
      <c r="AY324" s="266" t="s">
        <v>190</v>
      </c>
    </row>
    <row r="325" spans="1:65" s="2" customFormat="1" ht="16.5" customHeight="1">
      <c r="A325" s="40"/>
      <c r="B325" s="41"/>
      <c r="C325" s="215" t="s">
        <v>468</v>
      </c>
      <c r="D325" s="215" t="s">
        <v>192</v>
      </c>
      <c r="E325" s="216" t="s">
        <v>586</v>
      </c>
      <c r="F325" s="217" t="s">
        <v>587</v>
      </c>
      <c r="G325" s="218" t="s">
        <v>222</v>
      </c>
      <c r="H325" s="219">
        <v>5.832</v>
      </c>
      <c r="I325" s="220"/>
      <c r="J325" s="221">
        <f>ROUND(I325*H325,2)</f>
        <v>0</v>
      </c>
      <c r="K325" s="217" t="s">
        <v>196</v>
      </c>
      <c r="L325" s="46"/>
      <c r="M325" s="222" t="s">
        <v>19</v>
      </c>
      <c r="N325" s="223" t="s">
        <v>43</v>
      </c>
      <c r="O325" s="86"/>
      <c r="P325" s="224">
        <f>O325*H325</f>
        <v>0</v>
      </c>
      <c r="Q325" s="224">
        <v>2.43279</v>
      </c>
      <c r="R325" s="224">
        <f>Q325*H325</f>
        <v>14.188031279999999</v>
      </c>
      <c r="S325" s="224">
        <v>0</v>
      </c>
      <c r="T325" s="22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6" t="s">
        <v>208</v>
      </c>
      <c r="AT325" s="226" t="s">
        <v>192</v>
      </c>
      <c r="AU325" s="226" t="s">
        <v>82</v>
      </c>
      <c r="AY325" s="19" t="s">
        <v>190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80</v>
      </c>
      <c r="BK325" s="227">
        <f>ROUND(I325*H325,2)</f>
        <v>0</v>
      </c>
      <c r="BL325" s="19" t="s">
        <v>208</v>
      </c>
      <c r="BM325" s="226" t="s">
        <v>1280</v>
      </c>
    </row>
    <row r="326" spans="1:47" s="2" customFormat="1" ht="12">
      <c r="A326" s="40"/>
      <c r="B326" s="41"/>
      <c r="C326" s="42"/>
      <c r="D326" s="228" t="s">
        <v>199</v>
      </c>
      <c r="E326" s="42"/>
      <c r="F326" s="229" t="s">
        <v>589</v>
      </c>
      <c r="G326" s="42"/>
      <c r="H326" s="42"/>
      <c r="I326" s="230"/>
      <c r="J326" s="42"/>
      <c r="K326" s="42"/>
      <c r="L326" s="46"/>
      <c r="M326" s="231"/>
      <c r="N326" s="23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199</v>
      </c>
      <c r="AU326" s="19" t="s">
        <v>82</v>
      </c>
    </row>
    <row r="327" spans="1:47" s="2" customFormat="1" ht="12">
      <c r="A327" s="40"/>
      <c r="B327" s="41"/>
      <c r="C327" s="42"/>
      <c r="D327" s="233" t="s">
        <v>201</v>
      </c>
      <c r="E327" s="42"/>
      <c r="F327" s="234" t="s">
        <v>590</v>
      </c>
      <c r="G327" s="42"/>
      <c r="H327" s="42"/>
      <c r="I327" s="230"/>
      <c r="J327" s="42"/>
      <c r="K327" s="42"/>
      <c r="L327" s="46"/>
      <c r="M327" s="231"/>
      <c r="N327" s="232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201</v>
      </c>
      <c r="AU327" s="19" t="s">
        <v>82</v>
      </c>
    </row>
    <row r="328" spans="1:51" s="13" customFormat="1" ht="12">
      <c r="A328" s="13"/>
      <c r="B328" s="235"/>
      <c r="C328" s="236"/>
      <c r="D328" s="228" t="s">
        <v>203</v>
      </c>
      <c r="E328" s="237" t="s">
        <v>19</v>
      </c>
      <c r="F328" s="238" t="s">
        <v>1150</v>
      </c>
      <c r="G328" s="236"/>
      <c r="H328" s="237" t="s">
        <v>19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203</v>
      </c>
      <c r="AU328" s="244" t="s">
        <v>82</v>
      </c>
      <c r="AV328" s="13" t="s">
        <v>80</v>
      </c>
      <c r="AW328" s="13" t="s">
        <v>34</v>
      </c>
      <c r="AX328" s="13" t="s">
        <v>72</v>
      </c>
      <c r="AY328" s="244" t="s">
        <v>190</v>
      </c>
    </row>
    <row r="329" spans="1:51" s="13" customFormat="1" ht="12">
      <c r="A329" s="13"/>
      <c r="B329" s="235"/>
      <c r="C329" s="236"/>
      <c r="D329" s="228" t="s">
        <v>203</v>
      </c>
      <c r="E329" s="237" t="s">
        <v>19</v>
      </c>
      <c r="F329" s="238" t="s">
        <v>591</v>
      </c>
      <c r="G329" s="236"/>
      <c r="H329" s="237" t="s">
        <v>19</v>
      </c>
      <c r="I329" s="239"/>
      <c r="J329" s="236"/>
      <c r="K329" s="236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203</v>
      </c>
      <c r="AU329" s="244" t="s">
        <v>82</v>
      </c>
      <c r="AV329" s="13" t="s">
        <v>80</v>
      </c>
      <c r="AW329" s="13" t="s">
        <v>34</v>
      </c>
      <c r="AX329" s="13" t="s">
        <v>72</v>
      </c>
      <c r="AY329" s="244" t="s">
        <v>190</v>
      </c>
    </row>
    <row r="330" spans="1:51" s="13" customFormat="1" ht="12">
      <c r="A330" s="13"/>
      <c r="B330" s="235"/>
      <c r="C330" s="236"/>
      <c r="D330" s="228" t="s">
        <v>203</v>
      </c>
      <c r="E330" s="237" t="s">
        <v>19</v>
      </c>
      <c r="F330" s="238" t="s">
        <v>1281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203</v>
      </c>
      <c r="AU330" s="244" t="s">
        <v>82</v>
      </c>
      <c r="AV330" s="13" t="s">
        <v>80</v>
      </c>
      <c r="AW330" s="13" t="s">
        <v>34</v>
      </c>
      <c r="AX330" s="13" t="s">
        <v>72</v>
      </c>
      <c r="AY330" s="244" t="s">
        <v>190</v>
      </c>
    </row>
    <row r="331" spans="1:51" s="14" customFormat="1" ht="12">
      <c r="A331" s="14"/>
      <c r="B331" s="245"/>
      <c r="C331" s="246"/>
      <c r="D331" s="228" t="s">
        <v>203</v>
      </c>
      <c r="E331" s="247" t="s">
        <v>19</v>
      </c>
      <c r="F331" s="248" t="s">
        <v>1282</v>
      </c>
      <c r="G331" s="246"/>
      <c r="H331" s="249">
        <v>5.832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203</v>
      </c>
      <c r="AU331" s="255" t="s">
        <v>82</v>
      </c>
      <c r="AV331" s="14" t="s">
        <v>82</v>
      </c>
      <c r="AW331" s="14" t="s">
        <v>34</v>
      </c>
      <c r="AX331" s="14" t="s">
        <v>72</v>
      </c>
      <c r="AY331" s="255" t="s">
        <v>190</v>
      </c>
    </row>
    <row r="332" spans="1:51" s="15" customFormat="1" ht="12">
      <c r="A332" s="15"/>
      <c r="B332" s="256"/>
      <c r="C332" s="257"/>
      <c r="D332" s="228" t="s">
        <v>203</v>
      </c>
      <c r="E332" s="258" t="s">
        <v>19</v>
      </c>
      <c r="F332" s="259" t="s">
        <v>207</v>
      </c>
      <c r="G332" s="257"/>
      <c r="H332" s="260">
        <v>5.832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203</v>
      </c>
      <c r="AU332" s="266" t="s">
        <v>82</v>
      </c>
      <c r="AV332" s="15" t="s">
        <v>208</v>
      </c>
      <c r="AW332" s="15" t="s">
        <v>34</v>
      </c>
      <c r="AX332" s="15" t="s">
        <v>80</v>
      </c>
      <c r="AY332" s="266" t="s">
        <v>190</v>
      </c>
    </row>
    <row r="333" spans="1:65" s="2" customFormat="1" ht="24.15" customHeight="1">
      <c r="A333" s="40"/>
      <c r="B333" s="41"/>
      <c r="C333" s="215" t="s">
        <v>476</v>
      </c>
      <c r="D333" s="215" t="s">
        <v>192</v>
      </c>
      <c r="E333" s="216" t="s">
        <v>1283</v>
      </c>
      <c r="F333" s="217" t="s">
        <v>1284</v>
      </c>
      <c r="G333" s="218" t="s">
        <v>222</v>
      </c>
      <c r="H333" s="219">
        <v>0.51</v>
      </c>
      <c r="I333" s="220"/>
      <c r="J333" s="221">
        <f>ROUND(I333*H333,2)</f>
        <v>0</v>
      </c>
      <c r="K333" s="217" t="s">
        <v>196</v>
      </c>
      <c r="L333" s="46"/>
      <c r="M333" s="222" t="s">
        <v>19</v>
      </c>
      <c r="N333" s="223" t="s">
        <v>43</v>
      </c>
      <c r="O333" s="86"/>
      <c r="P333" s="224">
        <f>O333*H333</f>
        <v>0</v>
      </c>
      <c r="Q333" s="224">
        <v>1.9968</v>
      </c>
      <c r="R333" s="224">
        <f>Q333*H333</f>
        <v>1.018368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208</v>
      </c>
      <c r="AT333" s="226" t="s">
        <v>192</v>
      </c>
      <c r="AU333" s="226" t="s">
        <v>82</v>
      </c>
      <c r="AY333" s="19" t="s">
        <v>190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80</v>
      </c>
      <c r="BK333" s="227">
        <f>ROUND(I333*H333,2)</f>
        <v>0</v>
      </c>
      <c r="BL333" s="19" t="s">
        <v>208</v>
      </c>
      <c r="BM333" s="226" t="s">
        <v>1285</v>
      </c>
    </row>
    <row r="334" spans="1:47" s="2" customFormat="1" ht="12">
      <c r="A334" s="40"/>
      <c r="B334" s="41"/>
      <c r="C334" s="42"/>
      <c r="D334" s="228" t="s">
        <v>199</v>
      </c>
      <c r="E334" s="42"/>
      <c r="F334" s="229" t="s">
        <v>1286</v>
      </c>
      <c r="G334" s="42"/>
      <c r="H334" s="42"/>
      <c r="I334" s="230"/>
      <c r="J334" s="42"/>
      <c r="K334" s="42"/>
      <c r="L334" s="46"/>
      <c r="M334" s="231"/>
      <c r="N334" s="232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199</v>
      </c>
      <c r="AU334" s="19" t="s">
        <v>82</v>
      </c>
    </row>
    <row r="335" spans="1:47" s="2" customFormat="1" ht="12">
      <c r="A335" s="40"/>
      <c r="B335" s="41"/>
      <c r="C335" s="42"/>
      <c r="D335" s="233" t="s">
        <v>201</v>
      </c>
      <c r="E335" s="42"/>
      <c r="F335" s="234" t="s">
        <v>1287</v>
      </c>
      <c r="G335" s="42"/>
      <c r="H335" s="42"/>
      <c r="I335" s="230"/>
      <c r="J335" s="42"/>
      <c r="K335" s="42"/>
      <c r="L335" s="46"/>
      <c r="M335" s="231"/>
      <c r="N335" s="232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201</v>
      </c>
      <c r="AU335" s="19" t="s">
        <v>82</v>
      </c>
    </row>
    <row r="336" spans="1:51" s="13" customFormat="1" ht="12">
      <c r="A336" s="13"/>
      <c r="B336" s="235"/>
      <c r="C336" s="236"/>
      <c r="D336" s="228" t="s">
        <v>203</v>
      </c>
      <c r="E336" s="237" t="s">
        <v>19</v>
      </c>
      <c r="F336" s="238" t="s">
        <v>1277</v>
      </c>
      <c r="G336" s="236"/>
      <c r="H336" s="237" t="s">
        <v>19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203</v>
      </c>
      <c r="AU336" s="244" t="s">
        <v>82</v>
      </c>
      <c r="AV336" s="13" t="s">
        <v>80</v>
      </c>
      <c r="AW336" s="13" t="s">
        <v>34</v>
      </c>
      <c r="AX336" s="13" t="s">
        <v>72</v>
      </c>
      <c r="AY336" s="244" t="s">
        <v>190</v>
      </c>
    </row>
    <row r="337" spans="1:51" s="13" customFormat="1" ht="12">
      <c r="A337" s="13"/>
      <c r="B337" s="235"/>
      <c r="C337" s="236"/>
      <c r="D337" s="228" t="s">
        <v>203</v>
      </c>
      <c r="E337" s="237" t="s">
        <v>19</v>
      </c>
      <c r="F337" s="238" t="s">
        <v>1288</v>
      </c>
      <c r="G337" s="236"/>
      <c r="H337" s="237" t="s">
        <v>19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203</v>
      </c>
      <c r="AU337" s="244" t="s">
        <v>82</v>
      </c>
      <c r="AV337" s="13" t="s">
        <v>80</v>
      </c>
      <c r="AW337" s="13" t="s">
        <v>34</v>
      </c>
      <c r="AX337" s="13" t="s">
        <v>72</v>
      </c>
      <c r="AY337" s="244" t="s">
        <v>190</v>
      </c>
    </row>
    <row r="338" spans="1:51" s="14" customFormat="1" ht="12">
      <c r="A338" s="14"/>
      <c r="B338" s="245"/>
      <c r="C338" s="246"/>
      <c r="D338" s="228" t="s">
        <v>203</v>
      </c>
      <c r="E338" s="247" t="s">
        <v>19</v>
      </c>
      <c r="F338" s="248" t="s">
        <v>1289</v>
      </c>
      <c r="G338" s="246"/>
      <c r="H338" s="249">
        <v>0.51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203</v>
      </c>
      <c r="AU338" s="255" t="s">
        <v>82</v>
      </c>
      <c r="AV338" s="14" t="s">
        <v>82</v>
      </c>
      <c r="AW338" s="14" t="s">
        <v>34</v>
      </c>
      <c r="AX338" s="14" t="s">
        <v>72</v>
      </c>
      <c r="AY338" s="255" t="s">
        <v>190</v>
      </c>
    </row>
    <row r="339" spans="1:51" s="15" customFormat="1" ht="12">
      <c r="A339" s="15"/>
      <c r="B339" s="256"/>
      <c r="C339" s="257"/>
      <c r="D339" s="228" t="s">
        <v>203</v>
      </c>
      <c r="E339" s="258" t="s">
        <v>19</v>
      </c>
      <c r="F339" s="259" t="s">
        <v>207</v>
      </c>
      <c r="G339" s="257"/>
      <c r="H339" s="260">
        <v>0.51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203</v>
      </c>
      <c r="AU339" s="266" t="s">
        <v>82</v>
      </c>
      <c r="AV339" s="15" t="s">
        <v>208</v>
      </c>
      <c r="AW339" s="15" t="s">
        <v>34</v>
      </c>
      <c r="AX339" s="15" t="s">
        <v>80</v>
      </c>
      <c r="AY339" s="266" t="s">
        <v>190</v>
      </c>
    </row>
    <row r="340" spans="1:63" s="12" customFormat="1" ht="22.8" customHeight="1">
      <c r="A340" s="12"/>
      <c r="B340" s="199"/>
      <c r="C340" s="200"/>
      <c r="D340" s="201" t="s">
        <v>71</v>
      </c>
      <c r="E340" s="213" t="s">
        <v>228</v>
      </c>
      <c r="F340" s="213" t="s">
        <v>1290</v>
      </c>
      <c r="G340" s="200"/>
      <c r="H340" s="200"/>
      <c r="I340" s="203"/>
      <c r="J340" s="214">
        <f>BK340</f>
        <v>0</v>
      </c>
      <c r="K340" s="200"/>
      <c r="L340" s="205"/>
      <c r="M340" s="206"/>
      <c r="N340" s="207"/>
      <c r="O340" s="207"/>
      <c r="P340" s="208">
        <f>SUM(P341:P403)</f>
        <v>0</v>
      </c>
      <c r="Q340" s="207"/>
      <c r="R340" s="208">
        <f>SUM(R341:R403)</f>
        <v>168.020676</v>
      </c>
      <c r="S340" s="207"/>
      <c r="T340" s="209">
        <f>SUM(T341:T403)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0" t="s">
        <v>80</v>
      </c>
      <c r="AT340" s="211" t="s">
        <v>71</v>
      </c>
      <c r="AU340" s="211" t="s">
        <v>80</v>
      </c>
      <c r="AY340" s="210" t="s">
        <v>190</v>
      </c>
      <c r="BK340" s="212">
        <f>SUM(BK341:BK403)</f>
        <v>0</v>
      </c>
    </row>
    <row r="341" spans="1:65" s="2" customFormat="1" ht="37.8" customHeight="1">
      <c r="A341" s="40"/>
      <c r="B341" s="41"/>
      <c r="C341" s="215" t="s">
        <v>483</v>
      </c>
      <c r="D341" s="215" t="s">
        <v>192</v>
      </c>
      <c r="E341" s="216" t="s">
        <v>1018</v>
      </c>
      <c r="F341" s="217" t="s">
        <v>1019</v>
      </c>
      <c r="G341" s="218" t="s">
        <v>195</v>
      </c>
      <c r="H341" s="219">
        <v>4037</v>
      </c>
      <c r="I341" s="220"/>
      <c r="J341" s="221">
        <f>ROUND(I341*H341,2)</f>
        <v>0</v>
      </c>
      <c r="K341" s="217" t="s">
        <v>196</v>
      </c>
      <c r="L341" s="46"/>
      <c r="M341" s="222" t="s">
        <v>19</v>
      </c>
      <c r="N341" s="223" t="s">
        <v>43</v>
      </c>
      <c r="O341" s="86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208</v>
      </c>
      <c r="AT341" s="226" t="s">
        <v>192</v>
      </c>
      <c r="AU341" s="226" t="s">
        <v>82</v>
      </c>
      <c r="AY341" s="19" t="s">
        <v>190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80</v>
      </c>
      <c r="BK341" s="227">
        <f>ROUND(I341*H341,2)</f>
        <v>0</v>
      </c>
      <c r="BL341" s="19" t="s">
        <v>208</v>
      </c>
      <c r="BM341" s="226" t="s">
        <v>1291</v>
      </c>
    </row>
    <row r="342" spans="1:47" s="2" customFormat="1" ht="12">
      <c r="A342" s="40"/>
      <c r="B342" s="41"/>
      <c r="C342" s="42"/>
      <c r="D342" s="228" t="s">
        <v>199</v>
      </c>
      <c r="E342" s="42"/>
      <c r="F342" s="229" t="s">
        <v>1021</v>
      </c>
      <c r="G342" s="42"/>
      <c r="H342" s="42"/>
      <c r="I342" s="230"/>
      <c r="J342" s="42"/>
      <c r="K342" s="42"/>
      <c r="L342" s="46"/>
      <c r="M342" s="231"/>
      <c r="N342" s="232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199</v>
      </c>
      <c r="AU342" s="19" t="s">
        <v>82</v>
      </c>
    </row>
    <row r="343" spans="1:47" s="2" customFormat="1" ht="12">
      <c r="A343" s="40"/>
      <c r="B343" s="41"/>
      <c r="C343" s="42"/>
      <c r="D343" s="233" t="s">
        <v>201</v>
      </c>
      <c r="E343" s="42"/>
      <c r="F343" s="234" t="s">
        <v>1022</v>
      </c>
      <c r="G343" s="42"/>
      <c r="H343" s="42"/>
      <c r="I343" s="230"/>
      <c r="J343" s="42"/>
      <c r="K343" s="42"/>
      <c r="L343" s="46"/>
      <c r="M343" s="231"/>
      <c r="N343" s="23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201</v>
      </c>
      <c r="AU343" s="19" t="s">
        <v>82</v>
      </c>
    </row>
    <row r="344" spans="1:51" s="13" customFormat="1" ht="12">
      <c r="A344" s="13"/>
      <c r="B344" s="235"/>
      <c r="C344" s="236"/>
      <c r="D344" s="228" t="s">
        <v>203</v>
      </c>
      <c r="E344" s="237" t="s">
        <v>19</v>
      </c>
      <c r="F344" s="238" t="s">
        <v>1150</v>
      </c>
      <c r="G344" s="236"/>
      <c r="H344" s="237" t="s">
        <v>19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203</v>
      </c>
      <c r="AU344" s="244" t="s">
        <v>82</v>
      </c>
      <c r="AV344" s="13" t="s">
        <v>80</v>
      </c>
      <c r="AW344" s="13" t="s">
        <v>34</v>
      </c>
      <c r="AX344" s="13" t="s">
        <v>72</v>
      </c>
      <c r="AY344" s="244" t="s">
        <v>190</v>
      </c>
    </row>
    <row r="345" spans="1:51" s="13" customFormat="1" ht="12">
      <c r="A345" s="13"/>
      <c r="B345" s="235"/>
      <c r="C345" s="236"/>
      <c r="D345" s="228" t="s">
        <v>203</v>
      </c>
      <c r="E345" s="237" t="s">
        <v>19</v>
      </c>
      <c r="F345" s="238" t="s">
        <v>607</v>
      </c>
      <c r="G345" s="236"/>
      <c r="H345" s="237" t="s">
        <v>19</v>
      </c>
      <c r="I345" s="239"/>
      <c r="J345" s="236"/>
      <c r="K345" s="236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203</v>
      </c>
      <c r="AU345" s="244" t="s">
        <v>82</v>
      </c>
      <c r="AV345" s="13" t="s">
        <v>80</v>
      </c>
      <c r="AW345" s="13" t="s">
        <v>34</v>
      </c>
      <c r="AX345" s="13" t="s">
        <v>72</v>
      </c>
      <c r="AY345" s="244" t="s">
        <v>190</v>
      </c>
    </row>
    <row r="346" spans="1:51" s="14" customFormat="1" ht="12">
      <c r="A346" s="14"/>
      <c r="B346" s="245"/>
      <c r="C346" s="246"/>
      <c r="D346" s="228" t="s">
        <v>203</v>
      </c>
      <c r="E346" s="247" t="s">
        <v>19</v>
      </c>
      <c r="F346" s="248" t="s">
        <v>1292</v>
      </c>
      <c r="G346" s="246"/>
      <c r="H346" s="249">
        <v>3655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203</v>
      </c>
      <c r="AU346" s="255" t="s">
        <v>82</v>
      </c>
      <c r="AV346" s="14" t="s">
        <v>82</v>
      </c>
      <c r="AW346" s="14" t="s">
        <v>34</v>
      </c>
      <c r="AX346" s="14" t="s">
        <v>72</v>
      </c>
      <c r="AY346" s="255" t="s">
        <v>190</v>
      </c>
    </row>
    <row r="347" spans="1:51" s="14" customFormat="1" ht="12">
      <c r="A347" s="14"/>
      <c r="B347" s="245"/>
      <c r="C347" s="246"/>
      <c r="D347" s="228" t="s">
        <v>203</v>
      </c>
      <c r="E347" s="247" t="s">
        <v>19</v>
      </c>
      <c r="F347" s="248" t="s">
        <v>1293</v>
      </c>
      <c r="G347" s="246"/>
      <c r="H347" s="249">
        <v>382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203</v>
      </c>
      <c r="AU347" s="255" t="s">
        <v>82</v>
      </c>
      <c r="AV347" s="14" t="s">
        <v>82</v>
      </c>
      <c r="AW347" s="14" t="s">
        <v>34</v>
      </c>
      <c r="AX347" s="14" t="s">
        <v>72</v>
      </c>
      <c r="AY347" s="255" t="s">
        <v>190</v>
      </c>
    </row>
    <row r="348" spans="1:51" s="15" customFormat="1" ht="12">
      <c r="A348" s="15"/>
      <c r="B348" s="256"/>
      <c r="C348" s="257"/>
      <c r="D348" s="228" t="s">
        <v>203</v>
      </c>
      <c r="E348" s="258" t="s">
        <v>19</v>
      </c>
      <c r="F348" s="259" t="s">
        <v>207</v>
      </c>
      <c r="G348" s="257"/>
      <c r="H348" s="260">
        <v>4037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203</v>
      </c>
      <c r="AU348" s="266" t="s">
        <v>82</v>
      </c>
      <c r="AV348" s="15" t="s">
        <v>208</v>
      </c>
      <c r="AW348" s="15" t="s">
        <v>34</v>
      </c>
      <c r="AX348" s="15" t="s">
        <v>80</v>
      </c>
      <c r="AY348" s="266" t="s">
        <v>190</v>
      </c>
    </row>
    <row r="349" spans="1:65" s="2" customFormat="1" ht="21.75" customHeight="1">
      <c r="A349" s="40"/>
      <c r="B349" s="41"/>
      <c r="C349" s="268" t="s">
        <v>493</v>
      </c>
      <c r="D349" s="268" t="s">
        <v>411</v>
      </c>
      <c r="E349" s="269" t="s">
        <v>613</v>
      </c>
      <c r="F349" s="270" t="s">
        <v>614</v>
      </c>
      <c r="G349" s="271" t="s">
        <v>380</v>
      </c>
      <c r="H349" s="272">
        <v>85.584</v>
      </c>
      <c r="I349" s="273"/>
      <c r="J349" s="274">
        <f>ROUND(I349*H349,2)</f>
        <v>0</v>
      </c>
      <c r="K349" s="270" t="s">
        <v>196</v>
      </c>
      <c r="L349" s="275"/>
      <c r="M349" s="276" t="s">
        <v>19</v>
      </c>
      <c r="N349" s="277" t="s">
        <v>43</v>
      </c>
      <c r="O349" s="86"/>
      <c r="P349" s="224">
        <f>O349*H349</f>
        <v>0</v>
      </c>
      <c r="Q349" s="224">
        <v>1</v>
      </c>
      <c r="R349" s="224">
        <f>Q349*H349</f>
        <v>85.584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274</v>
      </c>
      <c r="AT349" s="226" t="s">
        <v>411</v>
      </c>
      <c r="AU349" s="226" t="s">
        <v>82</v>
      </c>
      <c r="AY349" s="19" t="s">
        <v>190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80</v>
      </c>
      <c r="BK349" s="227">
        <f>ROUND(I349*H349,2)</f>
        <v>0</v>
      </c>
      <c r="BL349" s="19" t="s">
        <v>208</v>
      </c>
      <c r="BM349" s="226" t="s">
        <v>1294</v>
      </c>
    </row>
    <row r="350" spans="1:47" s="2" customFormat="1" ht="12">
      <c r="A350" s="40"/>
      <c r="B350" s="41"/>
      <c r="C350" s="42"/>
      <c r="D350" s="228" t="s">
        <v>199</v>
      </c>
      <c r="E350" s="42"/>
      <c r="F350" s="229" t="s">
        <v>614</v>
      </c>
      <c r="G350" s="42"/>
      <c r="H350" s="42"/>
      <c r="I350" s="230"/>
      <c r="J350" s="42"/>
      <c r="K350" s="42"/>
      <c r="L350" s="46"/>
      <c r="M350" s="231"/>
      <c r="N350" s="23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199</v>
      </c>
      <c r="AU350" s="19" t="s">
        <v>82</v>
      </c>
    </row>
    <row r="351" spans="1:47" s="2" customFormat="1" ht="12">
      <c r="A351" s="40"/>
      <c r="B351" s="41"/>
      <c r="C351" s="42"/>
      <c r="D351" s="228" t="s">
        <v>224</v>
      </c>
      <c r="E351" s="42"/>
      <c r="F351" s="267" t="s">
        <v>616</v>
      </c>
      <c r="G351" s="42"/>
      <c r="H351" s="42"/>
      <c r="I351" s="230"/>
      <c r="J351" s="42"/>
      <c r="K351" s="42"/>
      <c r="L351" s="46"/>
      <c r="M351" s="231"/>
      <c r="N351" s="232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224</v>
      </c>
      <c r="AU351" s="19" t="s">
        <v>82</v>
      </c>
    </row>
    <row r="352" spans="1:51" s="13" customFormat="1" ht="12">
      <c r="A352" s="13"/>
      <c r="B352" s="235"/>
      <c r="C352" s="236"/>
      <c r="D352" s="228" t="s">
        <v>203</v>
      </c>
      <c r="E352" s="237" t="s">
        <v>19</v>
      </c>
      <c r="F352" s="238" t="s">
        <v>1025</v>
      </c>
      <c r="G352" s="236"/>
      <c r="H352" s="237" t="s">
        <v>19</v>
      </c>
      <c r="I352" s="239"/>
      <c r="J352" s="236"/>
      <c r="K352" s="236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203</v>
      </c>
      <c r="AU352" s="244" t="s">
        <v>82</v>
      </c>
      <c r="AV352" s="13" t="s">
        <v>80</v>
      </c>
      <c r="AW352" s="13" t="s">
        <v>34</v>
      </c>
      <c r="AX352" s="13" t="s">
        <v>72</v>
      </c>
      <c r="AY352" s="244" t="s">
        <v>190</v>
      </c>
    </row>
    <row r="353" spans="1:51" s="13" customFormat="1" ht="12">
      <c r="A353" s="13"/>
      <c r="B353" s="235"/>
      <c r="C353" s="236"/>
      <c r="D353" s="228" t="s">
        <v>203</v>
      </c>
      <c r="E353" s="237" t="s">
        <v>19</v>
      </c>
      <c r="F353" s="238" t="s">
        <v>618</v>
      </c>
      <c r="G353" s="236"/>
      <c r="H353" s="237" t="s">
        <v>19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203</v>
      </c>
      <c r="AU353" s="244" t="s">
        <v>82</v>
      </c>
      <c r="AV353" s="13" t="s">
        <v>80</v>
      </c>
      <c r="AW353" s="13" t="s">
        <v>34</v>
      </c>
      <c r="AX353" s="13" t="s">
        <v>72</v>
      </c>
      <c r="AY353" s="244" t="s">
        <v>190</v>
      </c>
    </row>
    <row r="354" spans="1:51" s="13" customFormat="1" ht="12">
      <c r="A354" s="13"/>
      <c r="B354" s="235"/>
      <c r="C354" s="236"/>
      <c r="D354" s="228" t="s">
        <v>203</v>
      </c>
      <c r="E354" s="237" t="s">
        <v>19</v>
      </c>
      <c r="F354" s="238" t="s">
        <v>619</v>
      </c>
      <c r="G354" s="236"/>
      <c r="H354" s="237" t="s">
        <v>19</v>
      </c>
      <c r="I354" s="239"/>
      <c r="J354" s="236"/>
      <c r="K354" s="236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203</v>
      </c>
      <c r="AU354" s="244" t="s">
        <v>82</v>
      </c>
      <c r="AV354" s="13" t="s">
        <v>80</v>
      </c>
      <c r="AW354" s="13" t="s">
        <v>34</v>
      </c>
      <c r="AX354" s="13" t="s">
        <v>72</v>
      </c>
      <c r="AY354" s="244" t="s">
        <v>190</v>
      </c>
    </row>
    <row r="355" spans="1:51" s="14" customFormat="1" ht="12">
      <c r="A355" s="14"/>
      <c r="B355" s="245"/>
      <c r="C355" s="246"/>
      <c r="D355" s="228" t="s">
        <v>203</v>
      </c>
      <c r="E355" s="247" t="s">
        <v>19</v>
      </c>
      <c r="F355" s="248" t="s">
        <v>1295</v>
      </c>
      <c r="G355" s="246"/>
      <c r="H355" s="249">
        <v>85.584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203</v>
      </c>
      <c r="AU355" s="255" t="s">
        <v>82</v>
      </c>
      <c r="AV355" s="14" t="s">
        <v>82</v>
      </c>
      <c r="AW355" s="14" t="s">
        <v>34</v>
      </c>
      <c r="AX355" s="14" t="s">
        <v>72</v>
      </c>
      <c r="AY355" s="255" t="s">
        <v>190</v>
      </c>
    </row>
    <row r="356" spans="1:51" s="15" customFormat="1" ht="12">
      <c r="A356" s="15"/>
      <c r="B356" s="256"/>
      <c r="C356" s="257"/>
      <c r="D356" s="228" t="s">
        <v>203</v>
      </c>
      <c r="E356" s="258" t="s">
        <v>19</v>
      </c>
      <c r="F356" s="259" t="s">
        <v>207</v>
      </c>
      <c r="G356" s="257"/>
      <c r="H356" s="260">
        <v>85.584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6" t="s">
        <v>203</v>
      </c>
      <c r="AU356" s="266" t="s">
        <v>82</v>
      </c>
      <c r="AV356" s="15" t="s">
        <v>208</v>
      </c>
      <c r="AW356" s="15" t="s">
        <v>34</v>
      </c>
      <c r="AX356" s="15" t="s">
        <v>80</v>
      </c>
      <c r="AY356" s="266" t="s">
        <v>190</v>
      </c>
    </row>
    <row r="357" spans="1:65" s="2" customFormat="1" ht="16.5" customHeight="1">
      <c r="A357" s="40"/>
      <c r="B357" s="41"/>
      <c r="C357" s="215" t="s">
        <v>504</v>
      </c>
      <c r="D357" s="215" t="s">
        <v>192</v>
      </c>
      <c r="E357" s="216" t="s">
        <v>622</v>
      </c>
      <c r="F357" s="217" t="s">
        <v>623</v>
      </c>
      <c r="G357" s="218" t="s">
        <v>195</v>
      </c>
      <c r="H357" s="219">
        <v>4015</v>
      </c>
      <c r="I357" s="220"/>
      <c r="J357" s="221">
        <f>ROUND(I357*H357,2)</f>
        <v>0</v>
      </c>
      <c r="K357" s="217" t="s">
        <v>196</v>
      </c>
      <c r="L357" s="46"/>
      <c r="M357" s="222" t="s">
        <v>19</v>
      </c>
      <c r="N357" s="223" t="s">
        <v>43</v>
      </c>
      <c r="O357" s="86"/>
      <c r="P357" s="224">
        <f>O357*H357</f>
        <v>0</v>
      </c>
      <c r="Q357" s="224">
        <v>0</v>
      </c>
      <c r="R357" s="224">
        <f>Q357*H357</f>
        <v>0</v>
      </c>
      <c r="S357" s="224">
        <v>0</v>
      </c>
      <c r="T357" s="225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6" t="s">
        <v>208</v>
      </c>
      <c r="AT357" s="226" t="s">
        <v>192</v>
      </c>
      <c r="AU357" s="226" t="s">
        <v>82</v>
      </c>
      <c r="AY357" s="19" t="s">
        <v>190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9" t="s">
        <v>80</v>
      </c>
      <c r="BK357" s="227">
        <f>ROUND(I357*H357,2)</f>
        <v>0</v>
      </c>
      <c r="BL357" s="19" t="s">
        <v>208</v>
      </c>
      <c r="BM357" s="226" t="s">
        <v>1296</v>
      </c>
    </row>
    <row r="358" spans="1:47" s="2" customFormat="1" ht="12">
      <c r="A358" s="40"/>
      <c r="B358" s="41"/>
      <c r="C358" s="42"/>
      <c r="D358" s="228" t="s">
        <v>199</v>
      </c>
      <c r="E358" s="42"/>
      <c r="F358" s="229" t="s">
        <v>625</v>
      </c>
      <c r="G358" s="42"/>
      <c r="H358" s="42"/>
      <c r="I358" s="230"/>
      <c r="J358" s="42"/>
      <c r="K358" s="42"/>
      <c r="L358" s="46"/>
      <c r="M358" s="231"/>
      <c r="N358" s="232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199</v>
      </c>
      <c r="AU358" s="19" t="s">
        <v>82</v>
      </c>
    </row>
    <row r="359" spans="1:47" s="2" customFormat="1" ht="12">
      <c r="A359" s="40"/>
      <c r="B359" s="41"/>
      <c r="C359" s="42"/>
      <c r="D359" s="233" t="s">
        <v>201</v>
      </c>
      <c r="E359" s="42"/>
      <c r="F359" s="234" t="s">
        <v>626</v>
      </c>
      <c r="G359" s="42"/>
      <c r="H359" s="42"/>
      <c r="I359" s="230"/>
      <c r="J359" s="42"/>
      <c r="K359" s="42"/>
      <c r="L359" s="46"/>
      <c r="M359" s="231"/>
      <c r="N359" s="232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201</v>
      </c>
      <c r="AU359" s="19" t="s">
        <v>82</v>
      </c>
    </row>
    <row r="360" spans="1:51" s="13" customFormat="1" ht="12">
      <c r="A360" s="13"/>
      <c r="B360" s="235"/>
      <c r="C360" s="236"/>
      <c r="D360" s="228" t="s">
        <v>203</v>
      </c>
      <c r="E360" s="237" t="s">
        <v>19</v>
      </c>
      <c r="F360" s="238" t="s">
        <v>1150</v>
      </c>
      <c r="G360" s="236"/>
      <c r="H360" s="237" t="s">
        <v>19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203</v>
      </c>
      <c r="AU360" s="244" t="s">
        <v>82</v>
      </c>
      <c r="AV360" s="13" t="s">
        <v>80</v>
      </c>
      <c r="AW360" s="13" t="s">
        <v>34</v>
      </c>
      <c r="AX360" s="13" t="s">
        <v>72</v>
      </c>
      <c r="AY360" s="244" t="s">
        <v>190</v>
      </c>
    </row>
    <row r="361" spans="1:51" s="14" customFormat="1" ht="12">
      <c r="A361" s="14"/>
      <c r="B361" s="245"/>
      <c r="C361" s="246"/>
      <c r="D361" s="228" t="s">
        <v>203</v>
      </c>
      <c r="E361" s="247" t="s">
        <v>19</v>
      </c>
      <c r="F361" s="248" t="s">
        <v>1297</v>
      </c>
      <c r="G361" s="246"/>
      <c r="H361" s="249">
        <v>3633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203</v>
      </c>
      <c r="AU361" s="255" t="s">
        <v>82</v>
      </c>
      <c r="AV361" s="14" t="s">
        <v>82</v>
      </c>
      <c r="AW361" s="14" t="s">
        <v>34</v>
      </c>
      <c r="AX361" s="14" t="s">
        <v>72</v>
      </c>
      <c r="AY361" s="255" t="s">
        <v>190</v>
      </c>
    </row>
    <row r="362" spans="1:51" s="14" customFormat="1" ht="12">
      <c r="A362" s="14"/>
      <c r="B362" s="245"/>
      <c r="C362" s="246"/>
      <c r="D362" s="228" t="s">
        <v>203</v>
      </c>
      <c r="E362" s="247" t="s">
        <v>19</v>
      </c>
      <c r="F362" s="248" t="s">
        <v>1298</v>
      </c>
      <c r="G362" s="246"/>
      <c r="H362" s="249">
        <v>382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203</v>
      </c>
      <c r="AU362" s="255" t="s">
        <v>82</v>
      </c>
      <c r="AV362" s="14" t="s">
        <v>82</v>
      </c>
      <c r="AW362" s="14" t="s">
        <v>34</v>
      </c>
      <c r="AX362" s="14" t="s">
        <v>72</v>
      </c>
      <c r="AY362" s="255" t="s">
        <v>190</v>
      </c>
    </row>
    <row r="363" spans="1:51" s="15" customFormat="1" ht="12">
      <c r="A363" s="15"/>
      <c r="B363" s="256"/>
      <c r="C363" s="257"/>
      <c r="D363" s="228" t="s">
        <v>203</v>
      </c>
      <c r="E363" s="258" t="s">
        <v>19</v>
      </c>
      <c r="F363" s="259" t="s">
        <v>207</v>
      </c>
      <c r="G363" s="257"/>
      <c r="H363" s="260">
        <v>4015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6" t="s">
        <v>203</v>
      </c>
      <c r="AU363" s="266" t="s">
        <v>82</v>
      </c>
      <c r="AV363" s="15" t="s">
        <v>208</v>
      </c>
      <c r="AW363" s="15" t="s">
        <v>34</v>
      </c>
      <c r="AX363" s="15" t="s">
        <v>80</v>
      </c>
      <c r="AY363" s="266" t="s">
        <v>190</v>
      </c>
    </row>
    <row r="364" spans="1:65" s="2" customFormat="1" ht="16.5" customHeight="1">
      <c r="A364" s="40"/>
      <c r="B364" s="41"/>
      <c r="C364" s="215" t="s">
        <v>512</v>
      </c>
      <c r="D364" s="215" t="s">
        <v>192</v>
      </c>
      <c r="E364" s="216" t="s">
        <v>630</v>
      </c>
      <c r="F364" s="217" t="s">
        <v>631</v>
      </c>
      <c r="G364" s="218" t="s">
        <v>195</v>
      </c>
      <c r="H364" s="219">
        <v>136</v>
      </c>
      <c r="I364" s="220"/>
      <c r="J364" s="221">
        <f>ROUND(I364*H364,2)</f>
        <v>0</v>
      </c>
      <c r="K364" s="217" t="s">
        <v>196</v>
      </c>
      <c r="L364" s="46"/>
      <c r="M364" s="222" t="s">
        <v>19</v>
      </c>
      <c r="N364" s="223" t="s">
        <v>43</v>
      </c>
      <c r="O364" s="86"/>
      <c r="P364" s="224">
        <f>O364*H364</f>
        <v>0</v>
      </c>
      <c r="Q364" s="224">
        <v>0</v>
      </c>
      <c r="R364" s="224">
        <f>Q364*H364</f>
        <v>0</v>
      </c>
      <c r="S364" s="224">
        <v>0</v>
      </c>
      <c r="T364" s="22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6" t="s">
        <v>208</v>
      </c>
      <c r="AT364" s="226" t="s">
        <v>192</v>
      </c>
      <c r="AU364" s="226" t="s">
        <v>82</v>
      </c>
      <c r="AY364" s="19" t="s">
        <v>190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9" t="s">
        <v>80</v>
      </c>
      <c r="BK364" s="227">
        <f>ROUND(I364*H364,2)</f>
        <v>0</v>
      </c>
      <c r="BL364" s="19" t="s">
        <v>208</v>
      </c>
      <c r="BM364" s="226" t="s">
        <v>1299</v>
      </c>
    </row>
    <row r="365" spans="1:47" s="2" customFormat="1" ht="12">
      <c r="A365" s="40"/>
      <c r="B365" s="41"/>
      <c r="C365" s="42"/>
      <c r="D365" s="228" t="s">
        <v>199</v>
      </c>
      <c r="E365" s="42"/>
      <c r="F365" s="229" t="s">
        <v>633</v>
      </c>
      <c r="G365" s="42"/>
      <c r="H365" s="42"/>
      <c r="I365" s="230"/>
      <c r="J365" s="42"/>
      <c r="K365" s="42"/>
      <c r="L365" s="46"/>
      <c r="M365" s="231"/>
      <c r="N365" s="232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199</v>
      </c>
      <c r="AU365" s="19" t="s">
        <v>82</v>
      </c>
    </row>
    <row r="366" spans="1:47" s="2" customFormat="1" ht="12">
      <c r="A366" s="40"/>
      <c r="B366" s="41"/>
      <c r="C366" s="42"/>
      <c r="D366" s="233" t="s">
        <v>201</v>
      </c>
      <c r="E366" s="42"/>
      <c r="F366" s="234" t="s">
        <v>634</v>
      </c>
      <c r="G366" s="42"/>
      <c r="H366" s="42"/>
      <c r="I366" s="230"/>
      <c r="J366" s="42"/>
      <c r="K366" s="42"/>
      <c r="L366" s="46"/>
      <c r="M366" s="231"/>
      <c r="N366" s="232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201</v>
      </c>
      <c r="AU366" s="19" t="s">
        <v>82</v>
      </c>
    </row>
    <row r="367" spans="1:51" s="13" customFormat="1" ht="12">
      <c r="A367" s="13"/>
      <c r="B367" s="235"/>
      <c r="C367" s="236"/>
      <c r="D367" s="228" t="s">
        <v>203</v>
      </c>
      <c r="E367" s="237" t="s">
        <v>19</v>
      </c>
      <c r="F367" s="238" t="s">
        <v>1150</v>
      </c>
      <c r="G367" s="236"/>
      <c r="H367" s="237" t="s">
        <v>19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203</v>
      </c>
      <c r="AU367" s="244" t="s">
        <v>82</v>
      </c>
      <c r="AV367" s="13" t="s">
        <v>80</v>
      </c>
      <c r="AW367" s="13" t="s">
        <v>34</v>
      </c>
      <c r="AX367" s="13" t="s">
        <v>72</v>
      </c>
      <c r="AY367" s="244" t="s">
        <v>190</v>
      </c>
    </row>
    <row r="368" spans="1:51" s="14" customFormat="1" ht="12">
      <c r="A368" s="14"/>
      <c r="B368" s="245"/>
      <c r="C368" s="246"/>
      <c r="D368" s="228" t="s">
        <v>203</v>
      </c>
      <c r="E368" s="247" t="s">
        <v>19</v>
      </c>
      <c r="F368" s="248" t="s">
        <v>1300</v>
      </c>
      <c r="G368" s="246"/>
      <c r="H368" s="249">
        <v>136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203</v>
      </c>
      <c r="AU368" s="255" t="s">
        <v>82</v>
      </c>
      <c r="AV368" s="14" t="s">
        <v>82</v>
      </c>
      <c r="AW368" s="14" t="s">
        <v>34</v>
      </c>
      <c r="AX368" s="14" t="s">
        <v>72</v>
      </c>
      <c r="AY368" s="255" t="s">
        <v>190</v>
      </c>
    </row>
    <row r="369" spans="1:51" s="15" customFormat="1" ht="12">
      <c r="A369" s="15"/>
      <c r="B369" s="256"/>
      <c r="C369" s="257"/>
      <c r="D369" s="228" t="s">
        <v>203</v>
      </c>
      <c r="E369" s="258" t="s">
        <v>19</v>
      </c>
      <c r="F369" s="259" t="s">
        <v>207</v>
      </c>
      <c r="G369" s="257"/>
      <c r="H369" s="260">
        <v>136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6" t="s">
        <v>203</v>
      </c>
      <c r="AU369" s="266" t="s">
        <v>82</v>
      </c>
      <c r="AV369" s="15" t="s">
        <v>208</v>
      </c>
      <c r="AW369" s="15" t="s">
        <v>34</v>
      </c>
      <c r="AX369" s="15" t="s">
        <v>80</v>
      </c>
      <c r="AY369" s="266" t="s">
        <v>190</v>
      </c>
    </row>
    <row r="370" spans="1:65" s="2" customFormat="1" ht="24.15" customHeight="1">
      <c r="A370" s="40"/>
      <c r="B370" s="41"/>
      <c r="C370" s="215" t="s">
        <v>521</v>
      </c>
      <c r="D370" s="215" t="s">
        <v>192</v>
      </c>
      <c r="E370" s="216" t="s">
        <v>1301</v>
      </c>
      <c r="F370" s="217" t="s">
        <v>1302</v>
      </c>
      <c r="G370" s="218" t="s">
        <v>195</v>
      </c>
      <c r="H370" s="219">
        <v>4265</v>
      </c>
      <c r="I370" s="220"/>
      <c r="J370" s="221">
        <f>ROUND(I370*H370,2)</f>
        <v>0</v>
      </c>
      <c r="K370" s="217" t="s">
        <v>196</v>
      </c>
      <c r="L370" s="46"/>
      <c r="M370" s="222" t="s">
        <v>19</v>
      </c>
      <c r="N370" s="223" t="s">
        <v>43</v>
      </c>
      <c r="O370" s="86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6" t="s">
        <v>208</v>
      </c>
      <c r="AT370" s="226" t="s">
        <v>192</v>
      </c>
      <c r="AU370" s="226" t="s">
        <v>82</v>
      </c>
      <c r="AY370" s="19" t="s">
        <v>190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9" t="s">
        <v>80</v>
      </c>
      <c r="BK370" s="227">
        <f>ROUND(I370*H370,2)</f>
        <v>0</v>
      </c>
      <c r="BL370" s="19" t="s">
        <v>208</v>
      </c>
      <c r="BM370" s="226" t="s">
        <v>1303</v>
      </c>
    </row>
    <row r="371" spans="1:47" s="2" customFormat="1" ht="12">
      <c r="A371" s="40"/>
      <c r="B371" s="41"/>
      <c r="C371" s="42"/>
      <c r="D371" s="228" t="s">
        <v>199</v>
      </c>
      <c r="E371" s="42"/>
      <c r="F371" s="229" t="s">
        <v>1304</v>
      </c>
      <c r="G371" s="42"/>
      <c r="H371" s="42"/>
      <c r="I371" s="230"/>
      <c r="J371" s="42"/>
      <c r="K371" s="42"/>
      <c r="L371" s="46"/>
      <c r="M371" s="231"/>
      <c r="N371" s="232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199</v>
      </c>
      <c r="AU371" s="19" t="s">
        <v>82</v>
      </c>
    </row>
    <row r="372" spans="1:47" s="2" customFormat="1" ht="12">
      <c r="A372" s="40"/>
      <c r="B372" s="41"/>
      <c r="C372" s="42"/>
      <c r="D372" s="233" t="s">
        <v>201</v>
      </c>
      <c r="E372" s="42"/>
      <c r="F372" s="234" t="s">
        <v>1305</v>
      </c>
      <c r="G372" s="42"/>
      <c r="H372" s="42"/>
      <c r="I372" s="230"/>
      <c r="J372" s="42"/>
      <c r="K372" s="42"/>
      <c r="L372" s="46"/>
      <c r="M372" s="231"/>
      <c r="N372" s="232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201</v>
      </c>
      <c r="AU372" s="19" t="s">
        <v>82</v>
      </c>
    </row>
    <row r="373" spans="1:51" s="13" customFormat="1" ht="12">
      <c r="A373" s="13"/>
      <c r="B373" s="235"/>
      <c r="C373" s="236"/>
      <c r="D373" s="228" t="s">
        <v>203</v>
      </c>
      <c r="E373" s="237" t="s">
        <v>19</v>
      </c>
      <c r="F373" s="238" t="s">
        <v>1150</v>
      </c>
      <c r="G373" s="236"/>
      <c r="H373" s="237" t="s">
        <v>19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203</v>
      </c>
      <c r="AU373" s="244" t="s">
        <v>82</v>
      </c>
      <c r="AV373" s="13" t="s">
        <v>80</v>
      </c>
      <c r="AW373" s="13" t="s">
        <v>34</v>
      </c>
      <c r="AX373" s="13" t="s">
        <v>72</v>
      </c>
      <c r="AY373" s="244" t="s">
        <v>190</v>
      </c>
    </row>
    <row r="374" spans="1:51" s="14" customFormat="1" ht="12">
      <c r="A374" s="14"/>
      <c r="B374" s="245"/>
      <c r="C374" s="246"/>
      <c r="D374" s="228" t="s">
        <v>203</v>
      </c>
      <c r="E374" s="247" t="s">
        <v>19</v>
      </c>
      <c r="F374" s="248" t="s">
        <v>1306</v>
      </c>
      <c r="G374" s="246"/>
      <c r="H374" s="249">
        <v>3883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203</v>
      </c>
      <c r="AU374" s="255" t="s">
        <v>82</v>
      </c>
      <c r="AV374" s="14" t="s">
        <v>82</v>
      </c>
      <c r="AW374" s="14" t="s">
        <v>34</v>
      </c>
      <c r="AX374" s="14" t="s">
        <v>72</v>
      </c>
      <c r="AY374" s="255" t="s">
        <v>190</v>
      </c>
    </row>
    <row r="375" spans="1:51" s="14" customFormat="1" ht="12">
      <c r="A375" s="14"/>
      <c r="B375" s="245"/>
      <c r="C375" s="246"/>
      <c r="D375" s="228" t="s">
        <v>203</v>
      </c>
      <c r="E375" s="247" t="s">
        <v>19</v>
      </c>
      <c r="F375" s="248" t="s">
        <v>1298</v>
      </c>
      <c r="G375" s="246"/>
      <c r="H375" s="249">
        <v>382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203</v>
      </c>
      <c r="AU375" s="255" t="s">
        <v>82</v>
      </c>
      <c r="AV375" s="14" t="s">
        <v>82</v>
      </c>
      <c r="AW375" s="14" t="s">
        <v>34</v>
      </c>
      <c r="AX375" s="14" t="s">
        <v>72</v>
      </c>
      <c r="AY375" s="255" t="s">
        <v>190</v>
      </c>
    </row>
    <row r="376" spans="1:51" s="15" customFormat="1" ht="12">
      <c r="A376" s="15"/>
      <c r="B376" s="256"/>
      <c r="C376" s="257"/>
      <c r="D376" s="228" t="s">
        <v>203</v>
      </c>
      <c r="E376" s="258" t="s">
        <v>19</v>
      </c>
      <c r="F376" s="259" t="s">
        <v>207</v>
      </c>
      <c r="G376" s="257"/>
      <c r="H376" s="260">
        <v>4265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203</v>
      </c>
      <c r="AU376" s="266" t="s">
        <v>82</v>
      </c>
      <c r="AV376" s="15" t="s">
        <v>208</v>
      </c>
      <c r="AW376" s="15" t="s">
        <v>34</v>
      </c>
      <c r="AX376" s="15" t="s">
        <v>80</v>
      </c>
      <c r="AY376" s="266" t="s">
        <v>190</v>
      </c>
    </row>
    <row r="377" spans="1:65" s="2" customFormat="1" ht="24.15" customHeight="1">
      <c r="A377" s="40"/>
      <c r="B377" s="41"/>
      <c r="C377" s="215" t="s">
        <v>530</v>
      </c>
      <c r="D377" s="215" t="s">
        <v>192</v>
      </c>
      <c r="E377" s="216" t="s">
        <v>639</v>
      </c>
      <c r="F377" s="217" t="s">
        <v>640</v>
      </c>
      <c r="G377" s="218" t="s">
        <v>195</v>
      </c>
      <c r="H377" s="219">
        <v>360</v>
      </c>
      <c r="I377" s="220"/>
      <c r="J377" s="221">
        <f>ROUND(I377*H377,2)</f>
        <v>0</v>
      </c>
      <c r="K377" s="217" t="s">
        <v>196</v>
      </c>
      <c r="L377" s="46"/>
      <c r="M377" s="222" t="s">
        <v>19</v>
      </c>
      <c r="N377" s="223" t="s">
        <v>43</v>
      </c>
      <c r="O377" s="86"/>
      <c r="P377" s="224">
        <f>O377*H377</f>
        <v>0</v>
      </c>
      <c r="Q377" s="224">
        <v>0</v>
      </c>
      <c r="R377" s="224">
        <f>Q377*H377</f>
        <v>0</v>
      </c>
      <c r="S377" s="224">
        <v>0</v>
      </c>
      <c r="T377" s="22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6" t="s">
        <v>208</v>
      </c>
      <c r="AT377" s="226" t="s">
        <v>192</v>
      </c>
      <c r="AU377" s="226" t="s">
        <v>82</v>
      </c>
      <c r="AY377" s="19" t="s">
        <v>190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19" t="s">
        <v>80</v>
      </c>
      <c r="BK377" s="227">
        <f>ROUND(I377*H377,2)</f>
        <v>0</v>
      </c>
      <c r="BL377" s="19" t="s">
        <v>208</v>
      </c>
      <c r="BM377" s="226" t="s">
        <v>1307</v>
      </c>
    </row>
    <row r="378" spans="1:47" s="2" customFormat="1" ht="12">
      <c r="A378" s="40"/>
      <c r="B378" s="41"/>
      <c r="C378" s="42"/>
      <c r="D378" s="228" t="s">
        <v>199</v>
      </c>
      <c r="E378" s="42"/>
      <c r="F378" s="229" t="s">
        <v>642</v>
      </c>
      <c r="G378" s="42"/>
      <c r="H378" s="42"/>
      <c r="I378" s="230"/>
      <c r="J378" s="42"/>
      <c r="K378" s="42"/>
      <c r="L378" s="46"/>
      <c r="M378" s="231"/>
      <c r="N378" s="232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199</v>
      </c>
      <c r="AU378" s="19" t="s">
        <v>82</v>
      </c>
    </row>
    <row r="379" spans="1:47" s="2" customFormat="1" ht="12">
      <c r="A379" s="40"/>
      <c r="B379" s="41"/>
      <c r="C379" s="42"/>
      <c r="D379" s="233" t="s">
        <v>201</v>
      </c>
      <c r="E379" s="42"/>
      <c r="F379" s="234" t="s">
        <v>643</v>
      </c>
      <c r="G379" s="42"/>
      <c r="H379" s="42"/>
      <c r="I379" s="230"/>
      <c r="J379" s="42"/>
      <c r="K379" s="42"/>
      <c r="L379" s="46"/>
      <c r="M379" s="231"/>
      <c r="N379" s="232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201</v>
      </c>
      <c r="AU379" s="19" t="s">
        <v>82</v>
      </c>
    </row>
    <row r="380" spans="1:51" s="13" customFormat="1" ht="12">
      <c r="A380" s="13"/>
      <c r="B380" s="235"/>
      <c r="C380" s="236"/>
      <c r="D380" s="228" t="s">
        <v>203</v>
      </c>
      <c r="E380" s="237" t="s">
        <v>19</v>
      </c>
      <c r="F380" s="238" t="s">
        <v>1150</v>
      </c>
      <c r="G380" s="236"/>
      <c r="H380" s="237" t="s">
        <v>19</v>
      </c>
      <c r="I380" s="239"/>
      <c r="J380" s="236"/>
      <c r="K380" s="236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203</v>
      </c>
      <c r="AU380" s="244" t="s">
        <v>82</v>
      </c>
      <c r="AV380" s="13" t="s">
        <v>80</v>
      </c>
      <c r="AW380" s="13" t="s">
        <v>34</v>
      </c>
      <c r="AX380" s="13" t="s">
        <v>72</v>
      </c>
      <c r="AY380" s="244" t="s">
        <v>190</v>
      </c>
    </row>
    <row r="381" spans="1:51" s="14" customFormat="1" ht="12">
      <c r="A381" s="14"/>
      <c r="B381" s="245"/>
      <c r="C381" s="246"/>
      <c r="D381" s="228" t="s">
        <v>203</v>
      </c>
      <c r="E381" s="247" t="s">
        <v>19</v>
      </c>
      <c r="F381" s="248" t="s">
        <v>1308</v>
      </c>
      <c r="G381" s="246"/>
      <c r="H381" s="249">
        <v>360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203</v>
      </c>
      <c r="AU381" s="255" t="s">
        <v>82</v>
      </c>
      <c r="AV381" s="14" t="s">
        <v>82</v>
      </c>
      <c r="AW381" s="14" t="s">
        <v>34</v>
      </c>
      <c r="AX381" s="14" t="s">
        <v>72</v>
      </c>
      <c r="AY381" s="255" t="s">
        <v>190</v>
      </c>
    </row>
    <row r="382" spans="1:51" s="15" customFormat="1" ht="12">
      <c r="A382" s="15"/>
      <c r="B382" s="256"/>
      <c r="C382" s="257"/>
      <c r="D382" s="228" t="s">
        <v>203</v>
      </c>
      <c r="E382" s="258" t="s">
        <v>19</v>
      </c>
      <c r="F382" s="259" t="s">
        <v>207</v>
      </c>
      <c r="G382" s="257"/>
      <c r="H382" s="260">
        <v>360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203</v>
      </c>
      <c r="AU382" s="266" t="s">
        <v>82</v>
      </c>
      <c r="AV382" s="15" t="s">
        <v>208</v>
      </c>
      <c r="AW382" s="15" t="s">
        <v>34</v>
      </c>
      <c r="AX382" s="15" t="s">
        <v>80</v>
      </c>
      <c r="AY382" s="266" t="s">
        <v>190</v>
      </c>
    </row>
    <row r="383" spans="1:65" s="2" customFormat="1" ht="16.5" customHeight="1">
      <c r="A383" s="40"/>
      <c r="B383" s="41"/>
      <c r="C383" s="215" t="s">
        <v>541</v>
      </c>
      <c r="D383" s="215" t="s">
        <v>192</v>
      </c>
      <c r="E383" s="216" t="s">
        <v>661</v>
      </c>
      <c r="F383" s="217" t="s">
        <v>662</v>
      </c>
      <c r="G383" s="218" t="s">
        <v>222</v>
      </c>
      <c r="H383" s="219">
        <v>166.35</v>
      </c>
      <c r="I383" s="220"/>
      <c r="J383" s="221">
        <f>ROUND(I383*H383,2)</f>
        <v>0</v>
      </c>
      <c r="K383" s="217" t="s">
        <v>19</v>
      </c>
      <c r="L383" s="46"/>
      <c r="M383" s="222" t="s">
        <v>19</v>
      </c>
      <c r="N383" s="223" t="s">
        <v>43</v>
      </c>
      <c r="O383" s="86"/>
      <c r="P383" s="224">
        <f>O383*H383</f>
        <v>0</v>
      </c>
      <c r="Q383" s="224">
        <v>0.18776</v>
      </c>
      <c r="R383" s="224">
        <f>Q383*H383</f>
        <v>31.233876000000002</v>
      </c>
      <c r="S383" s="224">
        <v>0</v>
      </c>
      <c r="T383" s="22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6" t="s">
        <v>208</v>
      </c>
      <c r="AT383" s="226" t="s">
        <v>192</v>
      </c>
      <c r="AU383" s="226" t="s">
        <v>82</v>
      </c>
      <c r="AY383" s="19" t="s">
        <v>190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80</v>
      </c>
      <c r="BK383" s="227">
        <f>ROUND(I383*H383,2)</f>
        <v>0</v>
      </c>
      <c r="BL383" s="19" t="s">
        <v>208</v>
      </c>
      <c r="BM383" s="226" t="s">
        <v>1309</v>
      </c>
    </row>
    <row r="384" spans="1:47" s="2" customFormat="1" ht="12">
      <c r="A384" s="40"/>
      <c r="B384" s="41"/>
      <c r="C384" s="42"/>
      <c r="D384" s="228" t="s">
        <v>199</v>
      </c>
      <c r="E384" s="42"/>
      <c r="F384" s="229" t="s">
        <v>664</v>
      </c>
      <c r="G384" s="42"/>
      <c r="H384" s="42"/>
      <c r="I384" s="230"/>
      <c r="J384" s="42"/>
      <c r="K384" s="42"/>
      <c r="L384" s="46"/>
      <c r="M384" s="231"/>
      <c r="N384" s="232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199</v>
      </c>
      <c r="AU384" s="19" t="s">
        <v>82</v>
      </c>
    </row>
    <row r="385" spans="1:51" s="13" customFormat="1" ht="12">
      <c r="A385" s="13"/>
      <c r="B385" s="235"/>
      <c r="C385" s="236"/>
      <c r="D385" s="228" t="s">
        <v>203</v>
      </c>
      <c r="E385" s="237" t="s">
        <v>19</v>
      </c>
      <c r="F385" s="238" t="s">
        <v>1150</v>
      </c>
      <c r="G385" s="236"/>
      <c r="H385" s="237" t="s">
        <v>19</v>
      </c>
      <c r="I385" s="239"/>
      <c r="J385" s="236"/>
      <c r="K385" s="236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203</v>
      </c>
      <c r="AU385" s="244" t="s">
        <v>82</v>
      </c>
      <c r="AV385" s="13" t="s">
        <v>80</v>
      </c>
      <c r="AW385" s="13" t="s">
        <v>34</v>
      </c>
      <c r="AX385" s="13" t="s">
        <v>72</v>
      </c>
      <c r="AY385" s="244" t="s">
        <v>190</v>
      </c>
    </row>
    <row r="386" spans="1:51" s="13" customFormat="1" ht="12">
      <c r="A386" s="13"/>
      <c r="B386" s="235"/>
      <c r="C386" s="236"/>
      <c r="D386" s="228" t="s">
        <v>203</v>
      </c>
      <c r="E386" s="237" t="s">
        <v>19</v>
      </c>
      <c r="F386" s="238" t="s">
        <v>665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203</v>
      </c>
      <c r="AU386" s="244" t="s">
        <v>82</v>
      </c>
      <c r="AV386" s="13" t="s">
        <v>80</v>
      </c>
      <c r="AW386" s="13" t="s">
        <v>34</v>
      </c>
      <c r="AX386" s="13" t="s">
        <v>72</v>
      </c>
      <c r="AY386" s="244" t="s">
        <v>190</v>
      </c>
    </row>
    <row r="387" spans="1:51" s="14" customFormat="1" ht="12">
      <c r="A387" s="14"/>
      <c r="B387" s="245"/>
      <c r="C387" s="246"/>
      <c r="D387" s="228" t="s">
        <v>203</v>
      </c>
      <c r="E387" s="247" t="s">
        <v>19</v>
      </c>
      <c r="F387" s="248" t="s">
        <v>1310</v>
      </c>
      <c r="G387" s="246"/>
      <c r="H387" s="249">
        <v>158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203</v>
      </c>
      <c r="AU387" s="255" t="s">
        <v>82</v>
      </c>
      <c r="AV387" s="14" t="s">
        <v>82</v>
      </c>
      <c r="AW387" s="14" t="s">
        <v>34</v>
      </c>
      <c r="AX387" s="14" t="s">
        <v>72</v>
      </c>
      <c r="AY387" s="255" t="s">
        <v>190</v>
      </c>
    </row>
    <row r="388" spans="1:51" s="14" customFormat="1" ht="12">
      <c r="A388" s="14"/>
      <c r="B388" s="245"/>
      <c r="C388" s="246"/>
      <c r="D388" s="228" t="s">
        <v>203</v>
      </c>
      <c r="E388" s="247" t="s">
        <v>19</v>
      </c>
      <c r="F388" s="248" t="s">
        <v>1311</v>
      </c>
      <c r="G388" s="246"/>
      <c r="H388" s="249">
        <v>8.35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203</v>
      </c>
      <c r="AU388" s="255" t="s">
        <v>82</v>
      </c>
      <c r="AV388" s="14" t="s">
        <v>82</v>
      </c>
      <c r="AW388" s="14" t="s">
        <v>34</v>
      </c>
      <c r="AX388" s="14" t="s">
        <v>72</v>
      </c>
      <c r="AY388" s="255" t="s">
        <v>190</v>
      </c>
    </row>
    <row r="389" spans="1:51" s="15" customFormat="1" ht="12">
      <c r="A389" s="15"/>
      <c r="B389" s="256"/>
      <c r="C389" s="257"/>
      <c r="D389" s="228" t="s">
        <v>203</v>
      </c>
      <c r="E389" s="258" t="s">
        <v>19</v>
      </c>
      <c r="F389" s="259" t="s">
        <v>207</v>
      </c>
      <c r="G389" s="257"/>
      <c r="H389" s="260">
        <v>166.35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6" t="s">
        <v>203</v>
      </c>
      <c r="AU389" s="266" t="s">
        <v>82</v>
      </c>
      <c r="AV389" s="15" t="s">
        <v>208</v>
      </c>
      <c r="AW389" s="15" t="s">
        <v>34</v>
      </c>
      <c r="AX389" s="15" t="s">
        <v>80</v>
      </c>
      <c r="AY389" s="266" t="s">
        <v>190</v>
      </c>
    </row>
    <row r="390" spans="1:65" s="2" customFormat="1" ht="33" customHeight="1">
      <c r="A390" s="40"/>
      <c r="B390" s="41"/>
      <c r="C390" s="215" t="s">
        <v>547</v>
      </c>
      <c r="D390" s="215" t="s">
        <v>192</v>
      </c>
      <c r="E390" s="216" t="s">
        <v>1312</v>
      </c>
      <c r="F390" s="217" t="s">
        <v>1313</v>
      </c>
      <c r="G390" s="218" t="s">
        <v>195</v>
      </c>
      <c r="H390" s="219">
        <v>216</v>
      </c>
      <c r="I390" s="220"/>
      <c r="J390" s="221">
        <f>ROUND(I390*H390,2)</f>
        <v>0</v>
      </c>
      <c r="K390" s="217" t="s">
        <v>196</v>
      </c>
      <c r="L390" s="46"/>
      <c r="M390" s="222" t="s">
        <v>19</v>
      </c>
      <c r="N390" s="223" t="s">
        <v>43</v>
      </c>
      <c r="O390" s="86"/>
      <c r="P390" s="224">
        <f>O390*H390</f>
        <v>0</v>
      </c>
      <c r="Q390" s="224">
        <v>0.098</v>
      </c>
      <c r="R390" s="224">
        <f>Q390*H390</f>
        <v>21.168</v>
      </c>
      <c r="S390" s="224">
        <v>0</v>
      </c>
      <c r="T390" s="225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6" t="s">
        <v>208</v>
      </c>
      <c r="AT390" s="226" t="s">
        <v>192</v>
      </c>
      <c r="AU390" s="226" t="s">
        <v>82</v>
      </c>
      <c r="AY390" s="19" t="s">
        <v>190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9" t="s">
        <v>80</v>
      </c>
      <c r="BK390" s="227">
        <f>ROUND(I390*H390,2)</f>
        <v>0</v>
      </c>
      <c r="BL390" s="19" t="s">
        <v>208</v>
      </c>
      <c r="BM390" s="226" t="s">
        <v>1314</v>
      </c>
    </row>
    <row r="391" spans="1:47" s="2" customFormat="1" ht="12">
      <c r="A391" s="40"/>
      <c r="B391" s="41"/>
      <c r="C391" s="42"/>
      <c r="D391" s="228" t="s">
        <v>199</v>
      </c>
      <c r="E391" s="42"/>
      <c r="F391" s="229" t="s">
        <v>1315</v>
      </c>
      <c r="G391" s="42"/>
      <c r="H391" s="42"/>
      <c r="I391" s="230"/>
      <c r="J391" s="42"/>
      <c r="K391" s="42"/>
      <c r="L391" s="46"/>
      <c r="M391" s="231"/>
      <c r="N391" s="232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199</v>
      </c>
      <c r="AU391" s="19" t="s">
        <v>82</v>
      </c>
    </row>
    <row r="392" spans="1:47" s="2" customFormat="1" ht="12">
      <c r="A392" s="40"/>
      <c r="B392" s="41"/>
      <c r="C392" s="42"/>
      <c r="D392" s="233" t="s">
        <v>201</v>
      </c>
      <c r="E392" s="42"/>
      <c r="F392" s="234" t="s">
        <v>1316</v>
      </c>
      <c r="G392" s="42"/>
      <c r="H392" s="42"/>
      <c r="I392" s="230"/>
      <c r="J392" s="42"/>
      <c r="K392" s="42"/>
      <c r="L392" s="46"/>
      <c r="M392" s="231"/>
      <c r="N392" s="232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201</v>
      </c>
      <c r="AU392" s="19" t="s">
        <v>82</v>
      </c>
    </row>
    <row r="393" spans="1:51" s="13" customFormat="1" ht="12">
      <c r="A393" s="13"/>
      <c r="B393" s="235"/>
      <c r="C393" s="236"/>
      <c r="D393" s="228" t="s">
        <v>203</v>
      </c>
      <c r="E393" s="237" t="s">
        <v>19</v>
      </c>
      <c r="F393" s="238" t="s">
        <v>1150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203</v>
      </c>
      <c r="AU393" s="244" t="s">
        <v>82</v>
      </c>
      <c r="AV393" s="13" t="s">
        <v>80</v>
      </c>
      <c r="AW393" s="13" t="s">
        <v>34</v>
      </c>
      <c r="AX393" s="13" t="s">
        <v>72</v>
      </c>
      <c r="AY393" s="244" t="s">
        <v>190</v>
      </c>
    </row>
    <row r="394" spans="1:51" s="13" customFormat="1" ht="12">
      <c r="A394" s="13"/>
      <c r="B394" s="235"/>
      <c r="C394" s="236"/>
      <c r="D394" s="228" t="s">
        <v>203</v>
      </c>
      <c r="E394" s="237" t="s">
        <v>19</v>
      </c>
      <c r="F394" s="238" t="s">
        <v>1317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203</v>
      </c>
      <c r="AU394" s="244" t="s">
        <v>82</v>
      </c>
      <c r="AV394" s="13" t="s">
        <v>80</v>
      </c>
      <c r="AW394" s="13" t="s">
        <v>34</v>
      </c>
      <c r="AX394" s="13" t="s">
        <v>72</v>
      </c>
      <c r="AY394" s="244" t="s">
        <v>190</v>
      </c>
    </row>
    <row r="395" spans="1:51" s="13" customFormat="1" ht="12">
      <c r="A395" s="13"/>
      <c r="B395" s="235"/>
      <c r="C395" s="236"/>
      <c r="D395" s="228" t="s">
        <v>203</v>
      </c>
      <c r="E395" s="237" t="s">
        <v>19</v>
      </c>
      <c r="F395" s="238" t="s">
        <v>1274</v>
      </c>
      <c r="G395" s="236"/>
      <c r="H395" s="237" t="s">
        <v>19</v>
      </c>
      <c r="I395" s="239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203</v>
      </c>
      <c r="AU395" s="244" t="s">
        <v>82</v>
      </c>
      <c r="AV395" s="13" t="s">
        <v>80</v>
      </c>
      <c r="AW395" s="13" t="s">
        <v>34</v>
      </c>
      <c r="AX395" s="13" t="s">
        <v>72</v>
      </c>
      <c r="AY395" s="244" t="s">
        <v>190</v>
      </c>
    </row>
    <row r="396" spans="1:51" s="14" customFormat="1" ht="12">
      <c r="A396" s="14"/>
      <c r="B396" s="245"/>
      <c r="C396" s="246"/>
      <c r="D396" s="228" t="s">
        <v>203</v>
      </c>
      <c r="E396" s="247" t="s">
        <v>19</v>
      </c>
      <c r="F396" s="248" t="s">
        <v>1318</v>
      </c>
      <c r="G396" s="246"/>
      <c r="H396" s="249">
        <v>216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203</v>
      </c>
      <c r="AU396" s="255" t="s">
        <v>82</v>
      </c>
      <c r="AV396" s="14" t="s">
        <v>82</v>
      </c>
      <c r="AW396" s="14" t="s">
        <v>34</v>
      </c>
      <c r="AX396" s="14" t="s">
        <v>72</v>
      </c>
      <c r="AY396" s="255" t="s">
        <v>190</v>
      </c>
    </row>
    <row r="397" spans="1:51" s="15" customFormat="1" ht="12">
      <c r="A397" s="15"/>
      <c r="B397" s="256"/>
      <c r="C397" s="257"/>
      <c r="D397" s="228" t="s">
        <v>203</v>
      </c>
      <c r="E397" s="258" t="s">
        <v>19</v>
      </c>
      <c r="F397" s="259" t="s">
        <v>207</v>
      </c>
      <c r="G397" s="257"/>
      <c r="H397" s="260">
        <v>216</v>
      </c>
      <c r="I397" s="261"/>
      <c r="J397" s="257"/>
      <c r="K397" s="257"/>
      <c r="L397" s="262"/>
      <c r="M397" s="263"/>
      <c r="N397" s="264"/>
      <c r="O397" s="264"/>
      <c r="P397" s="264"/>
      <c r="Q397" s="264"/>
      <c r="R397" s="264"/>
      <c r="S397" s="264"/>
      <c r="T397" s="26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6" t="s">
        <v>203</v>
      </c>
      <c r="AU397" s="266" t="s">
        <v>82</v>
      </c>
      <c r="AV397" s="15" t="s">
        <v>208</v>
      </c>
      <c r="AW397" s="15" t="s">
        <v>34</v>
      </c>
      <c r="AX397" s="15" t="s">
        <v>80</v>
      </c>
      <c r="AY397" s="266" t="s">
        <v>190</v>
      </c>
    </row>
    <row r="398" spans="1:65" s="2" customFormat="1" ht="24.15" customHeight="1">
      <c r="A398" s="40"/>
      <c r="B398" s="41"/>
      <c r="C398" s="268" t="s">
        <v>553</v>
      </c>
      <c r="D398" s="268" t="s">
        <v>411</v>
      </c>
      <c r="E398" s="269" t="s">
        <v>1319</v>
      </c>
      <c r="F398" s="270" t="s">
        <v>1320</v>
      </c>
      <c r="G398" s="271" t="s">
        <v>195</v>
      </c>
      <c r="H398" s="272">
        <v>222.48</v>
      </c>
      <c r="I398" s="273"/>
      <c r="J398" s="274">
        <f>ROUND(I398*H398,2)</f>
        <v>0</v>
      </c>
      <c r="K398" s="270" t="s">
        <v>196</v>
      </c>
      <c r="L398" s="275"/>
      <c r="M398" s="276" t="s">
        <v>19</v>
      </c>
      <c r="N398" s="277" t="s">
        <v>43</v>
      </c>
      <c r="O398" s="86"/>
      <c r="P398" s="224">
        <f>O398*H398</f>
        <v>0</v>
      </c>
      <c r="Q398" s="224">
        <v>0.135</v>
      </c>
      <c r="R398" s="224">
        <f>Q398*H398</f>
        <v>30.0348</v>
      </c>
      <c r="S398" s="224">
        <v>0</v>
      </c>
      <c r="T398" s="225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6" t="s">
        <v>274</v>
      </c>
      <c r="AT398" s="226" t="s">
        <v>411</v>
      </c>
      <c r="AU398" s="226" t="s">
        <v>82</v>
      </c>
      <c r="AY398" s="19" t="s">
        <v>190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19" t="s">
        <v>80</v>
      </c>
      <c r="BK398" s="227">
        <f>ROUND(I398*H398,2)</f>
        <v>0</v>
      </c>
      <c r="BL398" s="19" t="s">
        <v>208</v>
      </c>
      <c r="BM398" s="226" t="s">
        <v>1321</v>
      </c>
    </row>
    <row r="399" spans="1:47" s="2" customFormat="1" ht="12">
      <c r="A399" s="40"/>
      <c r="B399" s="41"/>
      <c r="C399" s="42"/>
      <c r="D399" s="228" t="s">
        <v>199</v>
      </c>
      <c r="E399" s="42"/>
      <c r="F399" s="229" t="s">
        <v>1320</v>
      </c>
      <c r="G399" s="42"/>
      <c r="H399" s="42"/>
      <c r="I399" s="230"/>
      <c r="J399" s="42"/>
      <c r="K399" s="42"/>
      <c r="L399" s="46"/>
      <c r="M399" s="231"/>
      <c r="N399" s="232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199</v>
      </c>
      <c r="AU399" s="19" t="s">
        <v>82</v>
      </c>
    </row>
    <row r="400" spans="1:51" s="13" customFormat="1" ht="12">
      <c r="A400" s="13"/>
      <c r="B400" s="235"/>
      <c r="C400" s="236"/>
      <c r="D400" s="228" t="s">
        <v>203</v>
      </c>
      <c r="E400" s="237" t="s">
        <v>19</v>
      </c>
      <c r="F400" s="238" t="s">
        <v>1322</v>
      </c>
      <c r="G400" s="236"/>
      <c r="H400" s="237" t="s">
        <v>19</v>
      </c>
      <c r="I400" s="239"/>
      <c r="J400" s="236"/>
      <c r="K400" s="236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203</v>
      </c>
      <c r="AU400" s="244" t="s">
        <v>82</v>
      </c>
      <c r="AV400" s="13" t="s">
        <v>80</v>
      </c>
      <c r="AW400" s="13" t="s">
        <v>34</v>
      </c>
      <c r="AX400" s="13" t="s">
        <v>72</v>
      </c>
      <c r="AY400" s="244" t="s">
        <v>190</v>
      </c>
    </row>
    <row r="401" spans="1:51" s="13" customFormat="1" ht="12">
      <c r="A401" s="13"/>
      <c r="B401" s="235"/>
      <c r="C401" s="236"/>
      <c r="D401" s="228" t="s">
        <v>203</v>
      </c>
      <c r="E401" s="237" t="s">
        <v>19</v>
      </c>
      <c r="F401" s="238" t="s">
        <v>1323</v>
      </c>
      <c r="G401" s="236"/>
      <c r="H401" s="237" t="s">
        <v>19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203</v>
      </c>
      <c r="AU401" s="244" t="s">
        <v>82</v>
      </c>
      <c r="AV401" s="13" t="s">
        <v>80</v>
      </c>
      <c r="AW401" s="13" t="s">
        <v>34</v>
      </c>
      <c r="AX401" s="13" t="s">
        <v>72</v>
      </c>
      <c r="AY401" s="244" t="s">
        <v>190</v>
      </c>
    </row>
    <row r="402" spans="1:51" s="14" customFormat="1" ht="12">
      <c r="A402" s="14"/>
      <c r="B402" s="245"/>
      <c r="C402" s="246"/>
      <c r="D402" s="228" t="s">
        <v>203</v>
      </c>
      <c r="E402" s="247" t="s">
        <v>19</v>
      </c>
      <c r="F402" s="248" t="s">
        <v>1324</v>
      </c>
      <c r="G402" s="246"/>
      <c r="H402" s="249">
        <v>222.48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203</v>
      </c>
      <c r="AU402" s="255" t="s">
        <v>82</v>
      </c>
      <c r="AV402" s="14" t="s">
        <v>82</v>
      </c>
      <c r="AW402" s="14" t="s">
        <v>34</v>
      </c>
      <c r="AX402" s="14" t="s">
        <v>72</v>
      </c>
      <c r="AY402" s="255" t="s">
        <v>190</v>
      </c>
    </row>
    <row r="403" spans="1:51" s="15" customFormat="1" ht="12">
      <c r="A403" s="15"/>
      <c r="B403" s="256"/>
      <c r="C403" s="257"/>
      <c r="D403" s="228" t="s">
        <v>203</v>
      </c>
      <c r="E403" s="258" t="s">
        <v>19</v>
      </c>
      <c r="F403" s="259" t="s">
        <v>207</v>
      </c>
      <c r="G403" s="257"/>
      <c r="H403" s="260">
        <v>222.48</v>
      </c>
      <c r="I403" s="261"/>
      <c r="J403" s="257"/>
      <c r="K403" s="257"/>
      <c r="L403" s="262"/>
      <c r="M403" s="263"/>
      <c r="N403" s="264"/>
      <c r="O403" s="264"/>
      <c r="P403" s="264"/>
      <c r="Q403" s="264"/>
      <c r="R403" s="264"/>
      <c r="S403" s="264"/>
      <c r="T403" s="26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6" t="s">
        <v>203</v>
      </c>
      <c r="AU403" s="266" t="s">
        <v>82</v>
      </c>
      <c r="AV403" s="15" t="s">
        <v>208</v>
      </c>
      <c r="AW403" s="15" t="s">
        <v>34</v>
      </c>
      <c r="AX403" s="15" t="s">
        <v>80</v>
      </c>
      <c r="AY403" s="266" t="s">
        <v>190</v>
      </c>
    </row>
    <row r="404" spans="1:63" s="12" customFormat="1" ht="22.8" customHeight="1">
      <c r="A404" s="12"/>
      <c r="B404" s="199"/>
      <c r="C404" s="200"/>
      <c r="D404" s="201" t="s">
        <v>71</v>
      </c>
      <c r="E404" s="213" t="s">
        <v>281</v>
      </c>
      <c r="F404" s="213" t="s">
        <v>730</v>
      </c>
      <c r="G404" s="200"/>
      <c r="H404" s="200"/>
      <c r="I404" s="203"/>
      <c r="J404" s="214">
        <f>BK404</f>
        <v>0</v>
      </c>
      <c r="K404" s="200"/>
      <c r="L404" s="205"/>
      <c r="M404" s="206"/>
      <c r="N404" s="207"/>
      <c r="O404" s="207"/>
      <c r="P404" s="208">
        <f>SUM(P405:P411)</f>
        <v>0</v>
      </c>
      <c r="Q404" s="207"/>
      <c r="R404" s="208">
        <f>SUM(R405:R411)</f>
        <v>0.07776000000000001</v>
      </c>
      <c r="S404" s="207"/>
      <c r="T404" s="209">
        <f>SUM(T405:T411)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0" t="s">
        <v>80</v>
      </c>
      <c r="AT404" s="211" t="s">
        <v>71</v>
      </c>
      <c r="AU404" s="211" t="s">
        <v>80</v>
      </c>
      <c r="AY404" s="210" t="s">
        <v>190</v>
      </c>
      <c r="BK404" s="212">
        <f>SUM(BK405:BK411)</f>
        <v>0</v>
      </c>
    </row>
    <row r="405" spans="1:65" s="2" customFormat="1" ht="33" customHeight="1">
      <c r="A405" s="40"/>
      <c r="B405" s="41"/>
      <c r="C405" s="215" t="s">
        <v>560</v>
      </c>
      <c r="D405" s="215" t="s">
        <v>192</v>
      </c>
      <c r="E405" s="216" t="s">
        <v>812</v>
      </c>
      <c r="F405" s="217" t="s">
        <v>813</v>
      </c>
      <c r="G405" s="218" t="s">
        <v>195</v>
      </c>
      <c r="H405" s="219">
        <v>216</v>
      </c>
      <c r="I405" s="220"/>
      <c r="J405" s="221">
        <f>ROUND(I405*H405,2)</f>
        <v>0</v>
      </c>
      <c r="K405" s="217" t="s">
        <v>196</v>
      </c>
      <c r="L405" s="46"/>
      <c r="M405" s="222" t="s">
        <v>19</v>
      </c>
      <c r="N405" s="223" t="s">
        <v>43</v>
      </c>
      <c r="O405" s="86"/>
      <c r="P405" s="224">
        <f>O405*H405</f>
        <v>0</v>
      </c>
      <c r="Q405" s="224">
        <v>0.00036</v>
      </c>
      <c r="R405" s="224">
        <f>Q405*H405</f>
        <v>0.07776000000000001</v>
      </c>
      <c r="S405" s="224">
        <v>0</v>
      </c>
      <c r="T405" s="22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6" t="s">
        <v>208</v>
      </c>
      <c r="AT405" s="226" t="s">
        <v>192</v>
      </c>
      <c r="AU405" s="226" t="s">
        <v>82</v>
      </c>
      <c r="AY405" s="19" t="s">
        <v>190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9" t="s">
        <v>80</v>
      </c>
      <c r="BK405" s="227">
        <f>ROUND(I405*H405,2)</f>
        <v>0</v>
      </c>
      <c r="BL405" s="19" t="s">
        <v>208</v>
      </c>
      <c r="BM405" s="226" t="s">
        <v>1325</v>
      </c>
    </row>
    <row r="406" spans="1:47" s="2" customFormat="1" ht="12">
      <c r="A406" s="40"/>
      <c r="B406" s="41"/>
      <c r="C406" s="42"/>
      <c r="D406" s="228" t="s">
        <v>199</v>
      </c>
      <c r="E406" s="42"/>
      <c r="F406" s="229" t="s">
        <v>815</v>
      </c>
      <c r="G406" s="42"/>
      <c r="H406" s="42"/>
      <c r="I406" s="230"/>
      <c r="J406" s="42"/>
      <c r="K406" s="42"/>
      <c r="L406" s="46"/>
      <c r="M406" s="231"/>
      <c r="N406" s="232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199</v>
      </c>
      <c r="AU406" s="19" t="s">
        <v>82</v>
      </c>
    </row>
    <row r="407" spans="1:47" s="2" customFormat="1" ht="12">
      <c r="A407" s="40"/>
      <c r="B407" s="41"/>
      <c r="C407" s="42"/>
      <c r="D407" s="233" t="s">
        <v>201</v>
      </c>
      <c r="E407" s="42"/>
      <c r="F407" s="234" t="s">
        <v>816</v>
      </c>
      <c r="G407" s="42"/>
      <c r="H407" s="42"/>
      <c r="I407" s="230"/>
      <c r="J407" s="42"/>
      <c r="K407" s="42"/>
      <c r="L407" s="46"/>
      <c r="M407" s="231"/>
      <c r="N407" s="232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201</v>
      </c>
      <c r="AU407" s="19" t="s">
        <v>82</v>
      </c>
    </row>
    <row r="408" spans="1:51" s="13" customFormat="1" ht="12">
      <c r="A408" s="13"/>
      <c r="B408" s="235"/>
      <c r="C408" s="236"/>
      <c r="D408" s="228" t="s">
        <v>203</v>
      </c>
      <c r="E408" s="237" t="s">
        <v>19</v>
      </c>
      <c r="F408" s="238" t="s">
        <v>1150</v>
      </c>
      <c r="G408" s="236"/>
      <c r="H408" s="237" t="s">
        <v>19</v>
      </c>
      <c r="I408" s="239"/>
      <c r="J408" s="236"/>
      <c r="K408" s="236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203</v>
      </c>
      <c r="AU408" s="244" t="s">
        <v>82</v>
      </c>
      <c r="AV408" s="13" t="s">
        <v>80</v>
      </c>
      <c r="AW408" s="13" t="s">
        <v>34</v>
      </c>
      <c r="AX408" s="13" t="s">
        <v>72</v>
      </c>
      <c r="AY408" s="244" t="s">
        <v>190</v>
      </c>
    </row>
    <row r="409" spans="1:51" s="13" customFormat="1" ht="12">
      <c r="A409" s="13"/>
      <c r="B409" s="235"/>
      <c r="C409" s="236"/>
      <c r="D409" s="228" t="s">
        <v>203</v>
      </c>
      <c r="E409" s="237" t="s">
        <v>19</v>
      </c>
      <c r="F409" s="238" t="s">
        <v>1274</v>
      </c>
      <c r="G409" s="236"/>
      <c r="H409" s="237" t="s">
        <v>19</v>
      </c>
      <c r="I409" s="239"/>
      <c r="J409" s="236"/>
      <c r="K409" s="236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203</v>
      </c>
      <c r="AU409" s="244" t="s">
        <v>82</v>
      </c>
      <c r="AV409" s="13" t="s">
        <v>80</v>
      </c>
      <c r="AW409" s="13" t="s">
        <v>34</v>
      </c>
      <c r="AX409" s="13" t="s">
        <v>72</v>
      </c>
      <c r="AY409" s="244" t="s">
        <v>190</v>
      </c>
    </row>
    <row r="410" spans="1:51" s="14" customFormat="1" ht="12">
      <c r="A410" s="14"/>
      <c r="B410" s="245"/>
      <c r="C410" s="246"/>
      <c r="D410" s="228" t="s">
        <v>203</v>
      </c>
      <c r="E410" s="247" t="s">
        <v>19</v>
      </c>
      <c r="F410" s="248" t="s">
        <v>1318</v>
      </c>
      <c r="G410" s="246"/>
      <c r="H410" s="249">
        <v>216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203</v>
      </c>
      <c r="AU410" s="255" t="s">
        <v>82</v>
      </c>
      <c r="AV410" s="14" t="s">
        <v>82</v>
      </c>
      <c r="AW410" s="14" t="s">
        <v>34</v>
      </c>
      <c r="AX410" s="14" t="s">
        <v>72</v>
      </c>
      <c r="AY410" s="255" t="s">
        <v>190</v>
      </c>
    </row>
    <row r="411" spans="1:51" s="15" customFormat="1" ht="12">
      <c r="A411" s="15"/>
      <c r="B411" s="256"/>
      <c r="C411" s="257"/>
      <c r="D411" s="228" t="s">
        <v>203</v>
      </c>
      <c r="E411" s="258" t="s">
        <v>19</v>
      </c>
      <c r="F411" s="259" t="s">
        <v>207</v>
      </c>
      <c r="G411" s="257"/>
      <c r="H411" s="260">
        <v>216</v>
      </c>
      <c r="I411" s="261"/>
      <c r="J411" s="257"/>
      <c r="K411" s="257"/>
      <c r="L411" s="262"/>
      <c r="M411" s="263"/>
      <c r="N411" s="264"/>
      <c r="O411" s="264"/>
      <c r="P411" s="264"/>
      <c r="Q411" s="264"/>
      <c r="R411" s="264"/>
      <c r="S411" s="264"/>
      <c r="T411" s="26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6" t="s">
        <v>203</v>
      </c>
      <c r="AU411" s="266" t="s">
        <v>82</v>
      </c>
      <c r="AV411" s="15" t="s">
        <v>208</v>
      </c>
      <c r="AW411" s="15" t="s">
        <v>34</v>
      </c>
      <c r="AX411" s="15" t="s">
        <v>80</v>
      </c>
      <c r="AY411" s="266" t="s">
        <v>190</v>
      </c>
    </row>
    <row r="412" spans="1:63" s="12" customFormat="1" ht="22.8" customHeight="1">
      <c r="A412" s="12"/>
      <c r="B412" s="199"/>
      <c r="C412" s="200"/>
      <c r="D412" s="201" t="s">
        <v>71</v>
      </c>
      <c r="E412" s="213" t="s">
        <v>890</v>
      </c>
      <c r="F412" s="213" t="s">
        <v>891</v>
      </c>
      <c r="G412" s="200"/>
      <c r="H412" s="200"/>
      <c r="I412" s="203"/>
      <c r="J412" s="214">
        <f>BK412</f>
        <v>0</v>
      </c>
      <c r="K412" s="200"/>
      <c r="L412" s="205"/>
      <c r="M412" s="206"/>
      <c r="N412" s="207"/>
      <c r="O412" s="207"/>
      <c r="P412" s="208">
        <f>SUM(P413:P415)</f>
        <v>0</v>
      </c>
      <c r="Q412" s="207"/>
      <c r="R412" s="208">
        <f>SUM(R413:R415)</f>
        <v>0</v>
      </c>
      <c r="S412" s="207"/>
      <c r="T412" s="209">
        <f>SUM(T413:T415)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0" t="s">
        <v>80</v>
      </c>
      <c r="AT412" s="211" t="s">
        <v>71</v>
      </c>
      <c r="AU412" s="211" t="s">
        <v>80</v>
      </c>
      <c r="AY412" s="210" t="s">
        <v>190</v>
      </c>
      <c r="BK412" s="212">
        <f>SUM(BK413:BK415)</f>
        <v>0</v>
      </c>
    </row>
    <row r="413" spans="1:65" s="2" customFormat="1" ht="33" customHeight="1">
      <c r="A413" s="40"/>
      <c r="B413" s="41"/>
      <c r="C413" s="215" t="s">
        <v>569</v>
      </c>
      <c r="D413" s="215" t="s">
        <v>192</v>
      </c>
      <c r="E413" s="216" t="s">
        <v>893</v>
      </c>
      <c r="F413" s="217" t="s">
        <v>894</v>
      </c>
      <c r="G413" s="218" t="s">
        <v>380</v>
      </c>
      <c r="H413" s="219">
        <v>651.02</v>
      </c>
      <c r="I413" s="220"/>
      <c r="J413" s="221">
        <f>ROUND(I413*H413,2)</f>
        <v>0</v>
      </c>
      <c r="K413" s="217" t="s">
        <v>196</v>
      </c>
      <c r="L413" s="46"/>
      <c r="M413" s="222" t="s">
        <v>19</v>
      </c>
      <c r="N413" s="223" t="s">
        <v>43</v>
      </c>
      <c r="O413" s="86"/>
      <c r="P413" s="224">
        <f>O413*H413</f>
        <v>0</v>
      </c>
      <c r="Q413" s="224">
        <v>0</v>
      </c>
      <c r="R413" s="224">
        <f>Q413*H413</f>
        <v>0</v>
      </c>
      <c r="S413" s="224">
        <v>0</v>
      </c>
      <c r="T413" s="225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6" t="s">
        <v>208</v>
      </c>
      <c r="AT413" s="226" t="s">
        <v>192</v>
      </c>
      <c r="AU413" s="226" t="s">
        <v>82</v>
      </c>
      <c r="AY413" s="19" t="s">
        <v>190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9" t="s">
        <v>80</v>
      </c>
      <c r="BK413" s="227">
        <f>ROUND(I413*H413,2)</f>
        <v>0</v>
      </c>
      <c r="BL413" s="19" t="s">
        <v>208</v>
      </c>
      <c r="BM413" s="226" t="s">
        <v>1326</v>
      </c>
    </row>
    <row r="414" spans="1:47" s="2" customFormat="1" ht="12">
      <c r="A414" s="40"/>
      <c r="B414" s="41"/>
      <c r="C414" s="42"/>
      <c r="D414" s="228" t="s">
        <v>199</v>
      </c>
      <c r="E414" s="42"/>
      <c r="F414" s="229" t="s">
        <v>896</v>
      </c>
      <c r="G414" s="42"/>
      <c r="H414" s="42"/>
      <c r="I414" s="230"/>
      <c r="J414" s="42"/>
      <c r="K414" s="42"/>
      <c r="L414" s="46"/>
      <c r="M414" s="231"/>
      <c r="N414" s="232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199</v>
      </c>
      <c r="AU414" s="19" t="s">
        <v>82</v>
      </c>
    </row>
    <row r="415" spans="1:47" s="2" customFormat="1" ht="12">
      <c r="A415" s="40"/>
      <c r="B415" s="41"/>
      <c r="C415" s="42"/>
      <c r="D415" s="233" t="s">
        <v>201</v>
      </c>
      <c r="E415" s="42"/>
      <c r="F415" s="234" t="s">
        <v>897</v>
      </c>
      <c r="G415" s="42"/>
      <c r="H415" s="42"/>
      <c r="I415" s="230"/>
      <c r="J415" s="42"/>
      <c r="K415" s="42"/>
      <c r="L415" s="46"/>
      <c r="M415" s="281"/>
      <c r="N415" s="282"/>
      <c r="O415" s="283"/>
      <c r="P415" s="283"/>
      <c r="Q415" s="283"/>
      <c r="R415" s="283"/>
      <c r="S415" s="283"/>
      <c r="T415" s="284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201</v>
      </c>
      <c r="AU415" s="19" t="s">
        <v>82</v>
      </c>
    </row>
    <row r="416" spans="1:31" s="2" customFormat="1" ht="6.95" customHeight="1">
      <c r="A416" s="40"/>
      <c r="B416" s="61"/>
      <c r="C416" s="62"/>
      <c r="D416" s="62"/>
      <c r="E416" s="62"/>
      <c r="F416" s="62"/>
      <c r="G416" s="62"/>
      <c r="H416" s="62"/>
      <c r="I416" s="62"/>
      <c r="J416" s="62"/>
      <c r="K416" s="62"/>
      <c r="L416" s="46"/>
      <c r="M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</row>
  </sheetData>
  <sheetProtection password="CC35" sheet="1" objects="1" scenarios="1" formatColumns="0" formatRows="0" autoFilter="0"/>
  <autoFilter ref="C85:K41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4_01/121151124"/>
    <hyperlink ref="F97" r:id="rId2" display="https://podminky.urs.cz/item/CS_URS_2024_01/122251105"/>
    <hyperlink ref="F108" r:id="rId3" display="https://podminky.urs.cz/item/CS_URS_2024_01/122252203"/>
    <hyperlink ref="F121" r:id="rId4" display="https://podminky.urs.cz/item/CS_URS_2024_01/132251104"/>
    <hyperlink ref="F130" r:id="rId5" display="https://podminky.urs.cz/item/CS_URS_2024_01/162351103"/>
    <hyperlink ref="F144" r:id="rId6" display="https://podminky.urs.cz/item/CS_URS_2024_01/162451106"/>
    <hyperlink ref="F153" r:id="rId7" display="https://podminky.urs.cz/item/CS_URS_2024_01/162751117"/>
    <hyperlink ref="F162" r:id="rId8" display="https://podminky.urs.cz/item/CS_URS_2024_01/162751119"/>
    <hyperlink ref="F169" r:id="rId9" display="https://podminky.urs.cz/item/CS_URS_2024_01/167151111"/>
    <hyperlink ref="F181" r:id="rId10" display="https://podminky.urs.cz/item/CS_URS_2024_01/171103201"/>
    <hyperlink ref="F188" r:id="rId11" display="https://podminky.urs.cz/item/CS_URS_2024_01/171151101"/>
    <hyperlink ref="F195" r:id="rId12" display="https://podminky.urs.cz/item/CS_URS_2024_01/171201231"/>
    <hyperlink ref="F202" r:id="rId13" display="https://podminky.urs.cz/item/CS_URS_2024_01/171251201"/>
    <hyperlink ref="F210" r:id="rId14" display="https://podminky.urs.cz/item/CS_URS_2024_01/174151101"/>
    <hyperlink ref="F223" r:id="rId15" display="https://podminky.urs.cz/item/CS_URS_2024_01/181351113"/>
    <hyperlink ref="F230" r:id="rId16" display="https://podminky.urs.cz/item/CS_URS_2024_01/181351115"/>
    <hyperlink ref="F239" r:id="rId17" display="https://podminky.urs.cz/item/CS_URS_2024_01/181451121"/>
    <hyperlink ref="F253" r:id="rId18" display="https://podminky.urs.cz/item/CS_URS_2024_01/181451122"/>
    <hyperlink ref="F264" r:id="rId19" display="https://podminky.urs.cz/item/CS_URS_2024_01/181951111"/>
    <hyperlink ref="F271" r:id="rId20" display="https://podminky.urs.cz/item/CS_URS_2024_01/181951112"/>
    <hyperlink ref="F282" r:id="rId21" display="https://podminky.urs.cz/item/CS_URS_2024_01/182251101"/>
    <hyperlink ref="F288" r:id="rId22" display="https://podminky.urs.cz/item/CS_URS_2024_01/182351133"/>
    <hyperlink ref="F296" r:id="rId23" display="https://podminky.urs.cz/item/CS_URS_2024_01/212752702"/>
    <hyperlink ref="F305" r:id="rId24" display="https://podminky.urs.cz/item/CS_URS_2024_01/451311111"/>
    <hyperlink ref="F312" r:id="rId25" display="https://podminky.urs.cz/item/CS_URS_2024_01/452218142"/>
    <hyperlink ref="F320" r:id="rId26" display="https://podminky.urs.cz/item/CS_URS_2024_01/457572111"/>
    <hyperlink ref="F327" r:id="rId27" display="https://podminky.urs.cz/item/CS_URS_2024_01/462451114"/>
    <hyperlink ref="F335" r:id="rId28" display="https://podminky.urs.cz/item/CS_URS_2024_01/463212111"/>
    <hyperlink ref="F343" r:id="rId29" display="https://podminky.urs.cz/item/CS_URS_2024_01/561061121"/>
    <hyperlink ref="F359" r:id="rId30" display="https://podminky.urs.cz/item/CS_URS_2024_01/564752111"/>
    <hyperlink ref="F366" r:id="rId31" display="https://podminky.urs.cz/item/CS_URS_2024_01/564762111"/>
    <hyperlink ref="F372" r:id="rId32" display="https://podminky.urs.cz/item/CS_URS_2024_01/564851111"/>
    <hyperlink ref="F379" r:id="rId33" display="https://podminky.urs.cz/item/CS_URS_2024_01/564861111"/>
    <hyperlink ref="F392" r:id="rId34" display="https://podminky.urs.cz/item/CS_URS_2024_01/596412312"/>
    <hyperlink ref="F407" r:id="rId35" display="https://podminky.urs.cz/item/CS_URS_2024_01/919726202"/>
    <hyperlink ref="F415" r:id="rId36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1134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1328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ROUND((SUM(BE91:BE256)),2)</f>
        <v>0</v>
      </c>
      <c r="G35" s="40"/>
      <c r="H35" s="40"/>
      <c r="I35" s="160">
        <v>0.21</v>
      </c>
      <c r="J35" s="159">
        <f>ROUND(((SUM(BE91:BE256))*I35),2)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ROUND((SUM(BF91:BF256)),2)</f>
        <v>0</v>
      </c>
      <c r="G36" s="40"/>
      <c r="H36" s="40"/>
      <c r="I36" s="160">
        <v>0.15</v>
      </c>
      <c r="J36" s="159">
        <f>ROUND(((SUM(BF91:BF256))*I36),2)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ROUND((SUM(BG91:BG256)),2)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ROUND((SUM(BH91:BH256)),2)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ROUND((SUM(BI91:BI256)),2)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1134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03.1 - Interakční prvek IP7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1329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1135</v>
      </c>
      <c r="E65" s="185"/>
      <c r="F65" s="185"/>
      <c r="G65" s="185"/>
      <c r="H65" s="185"/>
      <c r="I65" s="185"/>
      <c r="J65" s="186">
        <f>J93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1330</v>
      </c>
      <c r="E66" s="185"/>
      <c r="F66" s="185"/>
      <c r="G66" s="185"/>
      <c r="H66" s="185"/>
      <c r="I66" s="185"/>
      <c r="J66" s="186">
        <f>J235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1331</v>
      </c>
      <c r="E67" s="185"/>
      <c r="F67" s="185"/>
      <c r="G67" s="185"/>
      <c r="H67" s="185"/>
      <c r="I67" s="185"/>
      <c r="J67" s="186">
        <f>J236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1332</v>
      </c>
      <c r="E68" s="180"/>
      <c r="F68" s="180"/>
      <c r="G68" s="180"/>
      <c r="H68" s="180"/>
      <c r="I68" s="180"/>
      <c r="J68" s="181">
        <f>J240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1333</v>
      </c>
      <c r="E69" s="185"/>
      <c r="F69" s="185"/>
      <c r="G69" s="185"/>
      <c r="H69" s="185"/>
      <c r="I69" s="185"/>
      <c r="J69" s="186">
        <f>J241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2" t="s">
        <v>1134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1327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 03.1 - Interakční prvek IP7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 xml:space="preserve"> </v>
      </c>
      <c r="G85" s="42"/>
      <c r="H85" s="42"/>
      <c r="I85" s="34" t="s">
        <v>23</v>
      </c>
      <c r="J85" s="74" t="str">
        <f>IF(J14="","",J14)</f>
        <v>15. 7. 2019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E17</f>
        <v xml:space="preserve"> </v>
      </c>
      <c r="G87" s="42"/>
      <c r="H87" s="42"/>
      <c r="I87" s="34" t="s">
        <v>31</v>
      </c>
      <c r="J87" s="38" t="str">
        <f>E23</f>
        <v>AGPOL s.r.o., Jungmannova 153/12, 77900 Olomouc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29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176</v>
      </c>
      <c r="D90" s="191" t="s">
        <v>57</v>
      </c>
      <c r="E90" s="191" t="s">
        <v>53</v>
      </c>
      <c r="F90" s="191" t="s">
        <v>54</v>
      </c>
      <c r="G90" s="191" t="s">
        <v>177</v>
      </c>
      <c r="H90" s="191" t="s">
        <v>178</v>
      </c>
      <c r="I90" s="191" t="s">
        <v>179</v>
      </c>
      <c r="J90" s="191" t="s">
        <v>160</v>
      </c>
      <c r="K90" s="192" t="s">
        <v>180</v>
      </c>
      <c r="L90" s="193"/>
      <c r="M90" s="94" t="s">
        <v>19</v>
      </c>
      <c r="N90" s="95" t="s">
        <v>42</v>
      </c>
      <c r="O90" s="95" t="s">
        <v>181</v>
      </c>
      <c r="P90" s="95" t="s">
        <v>182</v>
      </c>
      <c r="Q90" s="95" t="s">
        <v>183</v>
      </c>
      <c r="R90" s="95" t="s">
        <v>184</v>
      </c>
      <c r="S90" s="95" t="s">
        <v>185</v>
      </c>
      <c r="T90" s="96" t="s">
        <v>186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1" t="s">
        <v>187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7"/>
      <c r="N91" s="195"/>
      <c r="O91" s="98"/>
      <c r="P91" s="196">
        <f>P92+P240</f>
        <v>0</v>
      </c>
      <c r="Q91" s="98"/>
      <c r="R91" s="196">
        <f>R92+R240</f>
        <v>8.9329554</v>
      </c>
      <c r="S91" s="98"/>
      <c r="T91" s="197">
        <f>T92+T240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161</v>
      </c>
      <c r="BK91" s="198">
        <f>BK92+BK240</f>
        <v>0</v>
      </c>
    </row>
    <row r="92" spans="1:63" s="12" customFormat="1" ht="25.9" customHeight="1">
      <c r="A92" s="12"/>
      <c r="B92" s="199"/>
      <c r="C92" s="200"/>
      <c r="D92" s="201" t="s">
        <v>71</v>
      </c>
      <c r="E92" s="202" t="s">
        <v>188</v>
      </c>
      <c r="F92" s="202" t="s">
        <v>1334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P93+P235</f>
        <v>0</v>
      </c>
      <c r="Q92" s="207"/>
      <c r="R92" s="208">
        <f>R93+R235</f>
        <v>7.8029554</v>
      </c>
      <c r="S92" s="207"/>
      <c r="T92" s="209">
        <f>T93+T235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80</v>
      </c>
      <c r="AT92" s="211" t="s">
        <v>71</v>
      </c>
      <c r="AU92" s="211" t="s">
        <v>72</v>
      </c>
      <c r="AY92" s="210" t="s">
        <v>190</v>
      </c>
      <c r="BK92" s="212">
        <f>BK93+BK235</f>
        <v>0</v>
      </c>
    </row>
    <row r="93" spans="1:63" s="12" customFormat="1" ht="22.8" customHeight="1">
      <c r="A93" s="12"/>
      <c r="B93" s="199"/>
      <c r="C93" s="200"/>
      <c r="D93" s="201" t="s">
        <v>71</v>
      </c>
      <c r="E93" s="213" t="s">
        <v>80</v>
      </c>
      <c r="F93" s="213" t="s">
        <v>1137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SUM(P94:P234)</f>
        <v>0</v>
      </c>
      <c r="Q93" s="207"/>
      <c r="R93" s="208">
        <f>SUM(R94:R234)</f>
        <v>7.8029554</v>
      </c>
      <c r="S93" s="207"/>
      <c r="T93" s="209">
        <f>SUM(T94:T234)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80</v>
      </c>
      <c r="AY93" s="210" t="s">
        <v>190</v>
      </c>
      <c r="BK93" s="212">
        <f>SUM(BK94:BK234)</f>
        <v>0</v>
      </c>
    </row>
    <row r="94" spans="1:65" s="2" customFormat="1" ht="24.15" customHeight="1">
      <c r="A94" s="40"/>
      <c r="B94" s="41"/>
      <c r="C94" s="215" t="s">
        <v>80</v>
      </c>
      <c r="D94" s="215" t="s">
        <v>192</v>
      </c>
      <c r="E94" s="216" t="s">
        <v>1335</v>
      </c>
      <c r="F94" s="217" t="s">
        <v>1336</v>
      </c>
      <c r="G94" s="218" t="s">
        <v>195</v>
      </c>
      <c r="H94" s="219">
        <v>6270</v>
      </c>
      <c r="I94" s="220"/>
      <c r="J94" s="221">
        <f>ROUND(I94*H94,2)</f>
        <v>0</v>
      </c>
      <c r="K94" s="217" t="s">
        <v>196</v>
      </c>
      <c r="L94" s="46"/>
      <c r="M94" s="222" t="s">
        <v>19</v>
      </c>
      <c r="N94" s="223" t="s">
        <v>43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208</v>
      </c>
      <c r="AT94" s="226" t="s">
        <v>192</v>
      </c>
      <c r="AU94" s="226" t="s">
        <v>82</v>
      </c>
      <c r="AY94" s="19" t="s">
        <v>190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80</v>
      </c>
      <c r="BK94" s="227">
        <f>ROUND(I94*H94,2)</f>
        <v>0</v>
      </c>
      <c r="BL94" s="19" t="s">
        <v>208</v>
      </c>
      <c r="BM94" s="226" t="s">
        <v>1337</v>
      </c>
    </row>
    <row r="95" spans="1:47" s="2" customFormat="1" ht="12">
      <c r="A95" s="40"/>
      <c r="B95" s="41"/>
      <c r="C95" s="42"/>
      <c r="D95" s="228" t="s">
        <v>199</v>
      </c>
      <c r="E95" s="42"/>
      <c r="F95" s="229" t="s">
        <v>1338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199</v>
      </c>
      <c r="AU95" s="19" t="s">
        <v>82</v>
      </c>
    </row>
    <row r="96" spans="1:47" s="2" customFormat="1" ht="12">
      <c r="A96" s="40"/>
      <c r="B96" s="41"/>
      <c r="C96" s="42"/>
      <c r="D96" s="233" t="s">
        <v>201</v>
      </c>
      <c r="E96" s="42"/>
      <c r="F96" s="234" t="s">
        <v>1339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201</v>
      </c>
      <c r="AU96" s="19" t="s">
        <v>82</v>
      </c>
    </row>
    <row r="97" spans="1:51" s="13" customFormat="1" ht="12">
      <c r="A97" s="13"/>
      <c r="B97" s="235"/>
      <c r="C97" s="236"/>
      <c r="D97" s="228" t="s">
        <v>203</v>
      </c>
      <c r="E97" s="237" t="s">
        <v>19</v>
      </c>
      <c r="F97" s="238" t="s">
        <v>1340</v>
      </c>
      <c r="G97" s="236"/>
      <c r="H97" s="237" t="s">
        <v>19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203</v>
      </c>
      <c r="AU97" s="244" t="s">
        <v>82</v>
      </c>
      <c r="AV97" s="13" t="s">
        <v>80</v>
      </c>
      <c r="AW97" s="13" t="s">
        <v>34</v>
      </c>
      <c r="AX97" s="13" t="s">
        <v>72</v>
      </c>
      <c r="AY97" s="244" t="s">
        <v>190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1341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1238</v>
      </c>
      <c r="G99" s="246"/>
      <c r="H99" s="249">
        <v>6270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5" customFormat="1" ht="12">
      <c r="A100" s="15"/>
      <c r="B100" s="256"/>
      <c r="C100" s="257"/>
      <c r="D100" s="228" t="s">
        <v>203</v>
      </c>
      <c r="E100" s="258" t="s">
        <v>19</v>
      </c>
      <c r="F100" s="259" t="s">
        <v>207</v>
      </c>
      <c r="G100" s="257"/>
      <c r="H100" s="260">
        <v>6270</v>
      </c>
      <c r="I100" s="261"/>
      <c r="J100" s="257"/>
      <c r="K100" s="257"/>
      <c r="L100" s="262"/>
      <c r="M100" s="263"/>
      <c r="N100" s="264"/>
      <c r="O100" s="264"/>
      <c r="P100" s="264"/>
      <c r="Q100" s="264"/>
      <c r="R100" s="264"/>
      <c r="S100" s="264"/>
      <c r="T100" s="26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6" t="s">
        <v>203</v>
      </c>
      <c r="AU100" s="266" t="s">
        <v>82</v>
      </c>
      <c r="AV100" s="15" t="s">
        <v>208</v>
      </c>
      <c r="AW100" s="15" t="s">
        <v>34</v>
      </c>
      <c r="AX100" s="15" t="s">
        <v>80</v>
      </c>
      <c r="AY100" s="266" t="s">
        <v>190</v>
      </c>
    </row>
    <row r="101" spans="1:65" s="2" customFormat="1" ht="33" customHeight="1">
      <c r="A101" s="40"/>
      <c r="B101" s="41"/>
      <c r="C101" s="215" t="s">
        <v>82</v>
      </c>
      <c r="D101" s="215" t="s">
        <v>192</v>
      </c>
      <c r="E101" s="216" t="s">
        <v>1342</v>
      </c>
      <c r="F101" s="217" t="s">
        <v>1343</v>
      </c>
      <c r="G101" s="218" t="s">
        <v>211</v>
      </c>
      <c r="H101" s="219">
        <v>150</v>
      </c>
      <c r="I101" s="220"/>
      <c r="J101" s="221">
        <f>ROUND(I101*H101,2)</f>
        <v>0</v>
      </c>
      <c r="K101" s="217" t="s">
        <v>196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208</v>
      </c>
      <c r="AT101" s="226" t="s">
        <v>192</v>
      </c>
      <c r="AU101" s="226" t="s">
        <v>82</v>
      </c>
      <c r="AY101" s="19" t="s">
        <v>190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208</v>
      </c>
      <c r="BM101" s="226" t="s">
        <v>1344</v>
      </c>
    </row>
    <row r="102" spans="1:47" s="2" customFormat="1" ht="12">
      <c r="A102" s="40"/>
      <c r="B102" s="41"/>
      <c r="C102" s="42"/>
      <c r="D102" s="228" t="s">
        <v>199</v>
      </c>
      <c r="E102" s="42"/>
      <c r="F102" s="229" t="s">
        <v>1345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199</v>
      </c>
      <c r="AU102" s="19" t="s">
        <v>82</v>
      </c>
    </row>
    <row r="103" spans="1:47" s="2" customFormat="1" ht="12">
      <c r="A103" s="40"/>
      <c r="B103" s="41"/>
      <c r="C103" s="42"/>
      <c r="D103" s="233" t="s">
        <v>201</v>
      </c>
      <c r="E103" s="42"/>
      <c r="F103" s="234" t="s">
        <v>1346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201</v>
      </c>
      <c r="AU103" s="19" t="s">
        <v>82</v>
      </c>
    </row>
    <row r="104" spans="1:51" s="13" customFormat="1" ht="12">
      <c r="A104" s="13"/>
      <c r="B104" s="235"/>
      <c r="C104" s="236"/>
      <c r="D104" s="228" t="s">
        <v>203</v>
      </c>
      <c r="E104" s="237" t="s">
        <v>19</v>
      </c>
      <c r="F104" s="238" t="s">
        <v>1340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203</v>
      </c>
      <c r="AU104" s="244" t="s">
        <v>82</v>
      </c>
      <c r="AV104" s="13" t="s">
        <v>80</v>
      </c>
      <c r="AW104" s="13" t="s">
        <v>34</v>
      </c>
      <c r="AX104" s="13" t="s">
        <v>72</v>
      </c>
      <c r="AY104" s="244" t="s">
        <v>190</v>
      </c>
    </row>
    <row r="105" spans="1:51" s="13" customFormat="1" ht="12">
      <c r="A105" s="13"/>
      <c r="B105" s="235"/>
      <c r="C105" s="236"/>
      <c r="D105" s="228" t="s">
        <v>203</v>
      </c>
      <c r="E105" s="237" t="s">
        <v>19</v>
      </c>
      <c r="F105" s="238" t="s">
        <v>1347</v>
      </c>
      <c r="G105" s="236"/>
      <c r="H105" s="237" t="s">
        <v>19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203</v>
      </c>
      <c r="AU105" s="244" t="s">
        <v>82</v>
      </c>
      <c r="AV105" s="13" t="s">
        <v>80</v>
      </c>
      <c r="AW105" s="13" t="s">
        <v>34</v>
      </c>
      <c r="AX105" s="13" t="s">
        <v>72</v>
      </c>
      <c r="AY105" s="244" t="s">
        <v>190</v>
      </c>
    </row>
    <row r="106" spans="1:51" s="14" customFormat="1" ht="12">
      <c r="A106" s="14"/>
      <c r="B106" s="245"/>
      <c r="C106" s="246"/>
      <c r="D106" s="228" t="s">
        <v>203</v>
      </c>
      <c r="E106" s="247" t="s">
        <v>19</v>
      </c>
      <c r="F106" s="248" t="s">
        <v>1348</v>
      </c>
      <c r="G106" s="246"/>
      <c r="H106" s="249">
        <v>150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203</v>
      </c>
      <c r="AU106" s="255" t="s">
        <v>82</v>
      </c>
      <c r="AV106" s="14" t="s">
        <v>82</v>
      </c>
      <c r="AW106" s="14" t="s">
        <v>34</v>
      </c>
      <c r="AX106" s="14" t="s">
        <v>72</v>
      </c>
      <c r="AY106" s="255" t="s">
        <v>190</v>
      </c>
    </row>
    <row r="107" spans="1:51" s="15" customFormat="1" ht="12">
      <c r="A107" s="15"/>
      <c r="B107" s="256"/>
      <c r="C107" s="257"/>
      <c r="D107" s="228" t="s">
        <v>203</v>
      </c>
      <c r="E107" s="258" t="s">
        <v>19</v>
      </c>
      <c r="F107" s="259" t="s">
        <v>207</v>
      </c>
      <c r="G107" s="257"/>
      <c r="H107" s="260">
        <v>150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203</v>
      </c>
      <c r="AU107" s="266" t="s">
        <v>82</v>
      </c>
      <c r="AV107" s="15" t="s">
        <v>208</v>
      </c>
      <c r="AW107" s="15" t="s">
        <v>34</v>
      </c>
      <c r="AX107" s="15" t="s">
        <v>80</v>
      </c>
      <c r="AY107" s="266" t="s">
        <v>190</v>
      </c>
    </row>
    <row r="108" spans="1:65" s="2" customFormat="1" ht="24.15" customHeight="1">
      <c r="A108" s="40"/>
      <c r="B108" s="41"/>
      <c r="C108" s="215" t="s">
        <v>94</v>
      </c>
      <c r="D108" s="215" t="s">
        <v>192</v>
      </c>
      <c r="E108" s="216" t="s">
        <v>1349</v>
      </c>
      <c r="F108" s="217" t="s">
        <v>1350</v>
      </c>
      <c r="G108" s="218" t="s">
        <v>211</v>
      </c>
      <c r="H108" s="219">
        <v>150</v>
      </c>
      <c r="I108" s="220"/>
      <c r="J108" s="221">
        <f>ROUND(I108*H108,2)</f>
        <v>0</v>
      </c>
      <c r="K108" s="217" t="s">
        <v>196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208</v>
      </c>
      <c r="AT108" s="226" t="s">
        <v>192</v>
      </c>
      <c r="AU108" s="226" t="s">
        <v>82</v>
      </c>
      <c r="AY108" s="19" t="s">
        <v>190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208</v>
      </c>
      <c r="BM108" s="226" t="s">
        <v>1351</v>
      </c>
    </row>
    <row r="109" spans="1:47" s="2" customFormat="1" ht="12">
      <c r="A109" s="40"/>
      <c r="B109" s="41"/>
      <c r="C109" s="42"/>
      <c r="D109" s="228" t="s">
        <v>199</v>
      </c>
      <c r="E109" s="42"/>
      <c r="F109" s="229" t="s">
        <v>1352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199</v>
      </c>
      <c r="AU109" s="19" t="s">
        <v>82</v>
      </c>
    </row>
    <row r="110" spans="1:47" s="2" customFormat="1" ht="12">
      <c r="A110" s="40"/>
      <c r="B110" s="41"/>
      <c r="C110" s="42"/>
      <c r="D110" s="233" t="s">
        <v>201</v>
      </c>
      <c r="E110" s="42"/>
      <c r="F110" s="234" t="s">
        <v>1353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201</v>
      </c>
      <c r="AU110" s="19" t="s">
        <v>82</v>
      </c>
    </row>
    <row r="111" spans="1:51" s="13" customFormat="1" ht="12">
      <c r="A111" s="13"/>
      <c r="B111" s="235"/>
      <c r="C111" s="236"/>
      <c r="D111" s="228" t="s">
        <v>203</v>
      </c>
      <c r="E111" s="237" t="s">
        <v>19</v>
      </c>
      <c r="F111" s="238" t="s">
        <v>1340</v>
      </c>
      <c r="G111" s="236"/>
      <c r="H111" s="237" t="s">
        <v>19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203</v>
      </c>
      <c r="AU111" s="244" t="s">
        <v>82</v>
      </c>
      <c r="AV111" s="13" t="s">
        <v>80</v>
      </c>
      <c r="AW111" s="13" t="s">
        <v>34</v>
      </c>
      <c r="AX111" s="13" t="s">
        <v>72</v>
      </c>
      <c r="AY111" s="244" t="s">
        <v>190</v>
      </c>
    </row>
    <row r="112" spans="1:51" s="14" customFormat="1" ht="12">
      <c r="A112" s="14"/>
      <c r="B112" s="245"/>
      <c r="C112" s="246"/>
      <c r="D112" s="228" t="s">
        <v>203</v>
      </c>
      <c r="E112" s="247" t="s">
        <v>19</v>
      </c>
      <c r="F112" s="248" t="s">
        <v>1354</v>
      </c>
      <c r="G112" s="246"/>
      <c r="H112" s="249">
        <v>150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203</v>
      </c>
      <c r="AU112" s="255" t="s">
        <v>82</v>
      </c>
      <c r="AV112" s="14" t="s">
        <v>82</v>
      </c>
      <c r="AW112" s="14" t="s">
        <v>34</v>
      </c>
      <c r="AX112" s="14" t="s">
        <v>72</v>
      </c>
      <c r="AY112" s="255" t="s">
        <v>190</v>
      </c>
    </row>
    <row r="113" spans="1:51" s="15" customFormat="1" ht="12">
      <c r="A113" s="15"/>
      <c r="B113" s="256"/>
      <c r="C113" s="257"/>
      <c r="D113" s="228" t="s">
        <v>203</v>
      </c>
      <c r="E113" s="258" t="s">
        <v>19</v>
      </c>
      <c r="F113" s="259" t="s">
        <v>207</v>
      </c>
      <c r="G113" s="257"/>
      <c r="H113" s="260">
        <v>150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203</v>
      </c>
      <c r="AU113" s="266" t="s">
        <v>82</v>
      </c>
      <c r="AV113" s="15" t="s">
        <v>208</v>
      </c>
      <c r="AW113" s="15" t="s">
        <v>34</v>
      </c>
      <c r="AX113" s="15" t="s">
        <v>80</v>
      </c>
      <c r="AY113" s="266" t="s">
        <v>190</v>
      </c>
    </row>
    <row r="114" spans="1:65" s="2" customFormat="1" ht="16.5" customHeight="1">
      <c r="A114" s="40"/>
      <c r="B114" s="41"/>
      <c r="C114" s="268" t="s">
        <v>208</v>
      </c>
      <c r="D114" s="268" t="s">
        <v>411</v>
      </c>
      <c r="E114" s="269" t="s">
        <v>1355</v>
      </c>
      <c r="F114" s="270" t="s">
        <v>1356</v>
      </c>
      <c r="G114" s="271" t="s">
        <v>211</v>
      </c>
      <c r="H114" s="272">
        <v>9</v>
      </c>
      <c r="I114" s="273"/>
      <c r="J114" s="274">
        <f>ROUND(I114*H114,2)</f>
        <v>0</v>
      </c>
      <c r="K114" s="270" t="s">
        <v>19</v>
      </c>
      <c r="L114" s="275"/>
      <c r="M114" s="276" t="s">
        <v>19</v>
      </c>
      <c r="N114" s="277" t="s">
        <v>43</v>
      </c>
      <c r="O114" s="86"/>
      <c r="P114" s="224">
        <f>O114*H114</f>
        <v>0</v>
      </c>
      <c r="Q114" s="224">
        <v>0.01</v>
      </c>
      <c r="R114" s="224">
        <f>Q114*H114</f>
        <v>0.09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274</v>
      </c>
      <c r="AT114" s="226" t="s">
        <v>411</v>
      </c>
      <c r="AU114" s="226" t="s">
        <v>82</v>
      </c>
      <c r="AY114" s="19" t="s">
        <v>190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208</v>
      </c>
      <c r="BM114" s="226" t="s">
        <v>1357</v>
      </c>
    </row>
    <row r="115" spans="1:47" s="2" customFormat="1" ht="12">
      <c r="A115" s="40"/>
      <c r="B115" s="41"/>
      <c r="C115" s="42"/>
      <c r="D115" s="228" t="s">
        <v>199</v>
      </c>
      <c r="E115" s="42"/>
      <c r="F115" s="229" t="s">
        <v>1358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199</v>
      </c>
      <c r="AU115" s="19" t="s">
        <v>82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1359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4" customFormat="1" ht="12">
      <c r="A117" s="14"/>
      <c r="B117" s="245"/>
      <c r="C117" s="246"/>
      <c r="D117" s="228" t="s">
        <v>203</v>
      </c>
      <c r="E117" s="247" t="s">
        <v>19</v>
      </c>
      <c r="F117" s="248" t="s">
        <v>281</v>
      </c>
      <c r="G117" s="246"/>
      <c r="H117" s="249">
        <v>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203</v>
      </c>
      <c r="AU117" s="255" t="s">
        <v>82</v>
      </c>
      <c r="AV117" s="14" t="s">
        <v>82</v>
      </c>
      <c r="AW117" s="14" t="s">
        <v>34</v>
      </c>
      <c r="AX117" s="14" t="s">
        <v>72</v>
      </c>
      <c r="AY117" s="255" t="s">
        <v>190</v>
      </c>
    </row>
    <row r="118" spans="1:51" s="15" customFormat="1" ht="12">
      <c r="A118" s="15"/>
      <c r="B118" s="256"/>
      <c r="C118" s="257"/>
      <c r="D118" s="228" t="s">
        <v>203</v>
      </c>
      <c r="E118" s="258" t="s">
        <v>19</v>
      </c>
      <c r="F118" s="259" t="s">
        <v>207</v>
      </c>
      <c r="G118" s="257"/>
      <c r="H118" s="260">
        <v>9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203</v>
      </c>
      <c r="AU118" s="266" t="s">
        <v>82</v>
      </c>
      <c r="AV118" s="15" t="s">
        <v>208</v>
      </c>
      <c r="AW118" s="15" t="s">
        <v>34</v>
      </c>
      <c r="AX118" s="15" t="s">
        <v>80</v>
      </c>
      <c r="AY118" s="266" t="s">
        <v>190</v>
      </c>
    </row>
    <row r="119" spans="1:65" s="2" customFormat="1" ht="16.5" customHeight="1">
      <c r="A119" s="40"/>
      <c r="B119" s="41"/>
      <c r="C119" s="268" t="s">
        <v>228</v>
      </c>
      <c r="D119" s="268" t="s">
        <v>411</v>
      </c>
      <c r="E119" s="269" t="s">
        <v>1360</v>
      </c>
      <c r="F119" s="270" t="s">
        <v>1361</v>
      </c>
      <c r="G119" s="271" t="s">
        <v>211</v>
      </c>
      <c r="H119" s="272">
        <v>6</v>
      </c>
      <c r="I119" s="273"/>
      <c r="J119" s="274">
        <f>ROUND(I119*H119,2)</f>
        <v>0</v>
      </c>
      <c r="K119" s="270" t="s">
        <v>19</v>
      </c>
      <c r="L119" s="275"/>
      <c r="M119" s="276" t="s">
        <v>19</v>
      </c>
      <c r="N119" s="277" t="s">
        <v>43</v>
      </c>
      <c r="O119" s="86"/>
      <c r="P119" s="224">
        <f>O119*H119</f>
        <v>0</v>
      </c>
      <c r="Q119" s="224">
        <v>0.01</v>
      </c>
      <c r="R119" s="224">
        <f>Q119*H119</f>
        <v>0.06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274</v>
      </c>
      <c r="AT119" s="226" t="s">
        <v>411</v>
      </c>
      <c r="AU119" s="226" t="s">
        <v>82</v>
      </c>
      <c r="AY119" s="19" t="s">
        <v>190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208</v>
      </c>
      <c r="BM119" s="226" t="s">
        <v>1362</v>
      </c>
    </row>
    <row r="120" spans="1:47" s="2" customFormat="1" ht="12">
      <c r="A120" s="40"/>
      <c r="B120" s="41"/>
      <c r="C120" s="42"/>
      <c r="D120" s="228" t="s">
        <v>199</v>
      </c>
      <c r="E120" s="42"/>
      <c r="F120" s="229" t="s">
        <v>1363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199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1359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4" customFormat="1" ht="12">
      <c r="A122" s="14"/>
      <c r="B122" s="245"/>
      <c r="C122" s="246"/>
      <c r="D122" s="228" t="s">
        <v>203</v>
      </c>
      <c r="E122" s="247" t="s">
        <v>19</v>
      </c>
      <c r="F122" s="248" t="s">
        <v>254</v>
      </c>
      <c r="G122" s="246"/>
      <c r="H122" s="249">
        <v>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203</v>
      </c>
      <c r="AU122" s="255" t="s">
        <v>82</v>
      </c>
      <c r="AV122" s="14" t="s">
        <v>82</v>
      </c>
      <c r="AW122" s="14" t="s">
        <v>34</v>
      </c>
      <c r="AX122" s="14" t="s">
        <v>72</v>
      </c>
      <c r="AY122" s="255" t="s">
        <v>190</v>
      </c>
    </row>
    <row r="123" spans="1:51" s="15" customFormat="1" ht="12">
      <c r="A123" s="15"/>
      <c r="B123" s="256"/>
      <c r="C123" s="257"/>
      <c r="D123" s="228" t="s">
        <v>203</v>
      </c>
      <c r="E123" s="258" t="s">
        <v>19</v>
      </c>
      <c r="F123" s="259" t="s">
        <v>207</v>
      </c>
      <c r="G123" s="257"/>
      <c r="H123" s="260">
        <v>6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203</v>
      </c>
      <c r="AU123" s="266" t="s">
        <v>82</v>
      </c>
      <c r="AV123" s="15" t="s">
        <v>208</v>
      </c>
      <c r="AW123" s="15" t="s">
        <v>34</v>
      </c>
      <c r="AX123" s="15" t="s">
        <v>80</v>
      </c>
      <c r="AY123" s="266" t="s">
        <v>190</v>
      </c>
    </row>
    <row r="124" spans="1:65" s="2" customFormat="1" ht="21.75" customHeight="1">
      <c r="A124" s="40"/>
      <c r="B124" s="41"/>
      <c r="C124" s="268" t="s">
        <v>254</v>
      </c>
      <c r="D124" s="268" t="s">
        <v>411</v>
      </c>
      <c r="E124" s="269" t="s">
        <v>1364</v>
      </c>
      <c r="F124" s="270" t="s">
        <v>1365</v>
      </c>
      <c r="G124" s="271" t="s">
        <v>211</v>
      </c>
      <c r="H124" s="272">
        <v>48</v>
      </c>
      <c r="I124" s="273"/>
      <c r="J124" s="274">
        <f>ROUND(I124*H124,2)</f>
        <v>0</v>
      </c>
      <c r="K124" s="270" t="s">
        <v>19</v>
      </c>
      <c r="L124" s="275"/>
      <c r="M124" s="276" t="s">
        <v>19</v>
      </c>
      <c r="N124" s="277" t="s">
        <v>43</v>
      </c>
      <c r="O124" s="86"/>
      <c r="P124" s="224">
        <f>O124*H124</f>
        <v>0</v>
      </c>
      <c r="Q124" s="224">
        <v>0.01</v>
      </c>
      <c r="R124" s="224">
        <f>Q124*H124</f>
        <v>0.48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274</v>
      </c>
      <c r="AT124" s="226" t="s">
        <v>411</v>
      </c>
      <c r="AU124" s="226" t="s">
        <v>82</v>
      </c>
      <c r="AY124" s="19" t="s">
        <v>190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208</v>
      </c>
      <c r="BM124" s="226" t="s">
        <v>1366</v>
      </c>
    </row>
    <row r="125" spans="1:47" s="2" customFormat="1" ht="12">
      <c r="A125" s="40"/>
      <c r="B125" s="41"/>
      <c r="C125" s="42"/>
      <c r="D125" s="228" t="s">
        <v>199</v>
      </c>
      <c r="E125" s="42"/>
      <c r="F125" s="229" t="s">
        <v>1365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199</v>
      </c>
      <c r="AU125" s="19" t="s">
        <v>82</v>
      </c>
    </row>
    <row r="126" spans="1:51" s="13" customFormat="1" ht="12">
      <c r="A126" s="13"/>
      <c r="B126" s="235"/>
      <c r="C126" s="236"/>
      <c r="D126" s="228" t="s">
        <v>203</v>
      </c>
      <c r="E126" s="237" t="s">
        <v>19</v>
      </c>
      <c r="F126" s="238" t="s">
        <v>1359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203</v>
      </c>
      <c r="AU126" s="244" t="s">
        <v>82</v>
      </c>
      <c r="AV126" s="13" t="s">
        <v>80</v>
      </c>
      <c r="AW126" s="13" t="s">
        <v>34</v>
      </c>
      <c r="AX126" s="13" t="s">
        <v>72</v>
      </c>
      <c r="AY126" s="244" t="s">
        <v>190</v>
      </c>
    </row>
    <row r="127" spans="1:51" s="14" customFormat="1" ht="12">
      <c r="A127" s="14"/>
      <c r="B127" s="245"/>
      <c r="C127" s="246"/>
      <c r="D127" s="228" t="s">
        <v>203</v>
      </c>
      <c r="E127" s="247" t="s">
        <v>19</v>
      </c>
      <c r="F127" s="248" t="s">
        <v>621</v>
      </c>
      <c r="G127" s="246"/>
      <c r="H127" s="249">
        <v>48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203</v>
      </c>
      <c r="AU127" s="255" t="s">
        <v>82</v>
      </c>
      <c r="AV127" s="14" t="s">
        <v>82</v>
      </c>
      <c r="AW127" s="14" t="s">
        <v>34</v>
      </c>
      <c r="AX127" s="14" t="s">
        <v>72</v>
      </c>
      <c r="AY127" s="255" t="s">
        <v>190</v>
      </c>
    </row>
    <row r="128" spans="1:51" s="15" customFormat="1" ht="12">
      <c r="A128" s="15"/>
      <c r="B128" s="256"/>
      <c r="C128" s="257"/>
      <c r="D128" s="228" t="s">
        <v>203</v>
      </c>
      <c r="E128" s="258" t="s">
        <v>19</v>
      </c>
      <c r="F128" s="259" t="s">
        <v>207</v>
      </c>
      <c r="G128" s="257"/>
      <c r="H128" s="260">
        <v>48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203</v>
      </c>
      <c r="AU128" s="266" t="s">
        <v>82</v>
      </c>
      <c r="AV128" s="15" t="s">
        <v>208</v>
      </c>
      <c r="AW128" s="15" t="s">
        <v>34</v>
      </c>
      <c r="AX128" s="15" t="s">
        <v>80</v>
      </c>
      <c r="AY128" s="266" t="s">
        <v>190</v>
      </c>
    </row>
    <row r="129" spans="1:65" s="2" customFormat="1" ht="16.5" customHeight="1">
      <c r="A129" s="40"/>
      <c r="B129" s="41"/>
      <c r="C129" s="268" t="s">
        <v>206</v>
      </c>
      <c r="D129" s="268" t="s">
        <v>411</v>
      </c>
      <c r="E129" s="269" t="s">
        <v>1367</v>
      </c>
      <c r="F129" s="270" t="s">
        <v>1368</v>
      </c>
      <c r="G129" s="271" t="s">
        <v>211</v>
      </c>
      <c r="H129" s="272">
        <v>48</v>
      </c>
      <c r="I129" s="273"/>
      <c r="J129" s="274">
        <f>ROUND(I129*H129,2)</f>
        <v>0</v>
      </c>
      <c r="K129" s="270" t="s">
        <v>19</v>
      </c>
      <c r="L129" s="275"/>
      <c r="M129" s="276" t="s">
        <v>19</v>
      </c>
      <c r="N129" s="277" t="s">
        <v>43</v>
      </c>
      <c r="O129" s="86"/>
      <c r="P129" s="224">
        <f>O129*H129</f>
        <v>0</v>
      </c>
      <c r="Q129" s="224">
        <v>0.001</v>
      </c>
      <c r="R129" s="224">
        <f>Q129*H129</f>
        <v>0.048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274</v>
      </c>
      <c r="AT129" s="226" t="s">
        <v>411</v>
      </c>
      <c r="AU129" s="226" t="s">
        <v>82</v>
      </c>
      <c r="AY129" s="19" t="s">
        <v>190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208</v>
      </c>
      <c r="BM129" s="226" t="s">
        <v>1369</v>
      </c>
    </row>
    <row r="130" spans="1:47" s="2" customFormat="1" ht="12">
      <c r="A130" s="40"/>
      <c r="B130" s="41"/>
      <c r="C130" s="42"/>
      <c r="D130" s="228" t="s">
        <v>199</v>
      </c>
      <c r="E130" s="42"/>
      <c r="F130" s="229" t="s">
        <v>1368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199</v>
      </c>
      <c r="AU130" s="19" t="s">
        <v>82</v>
      </c>
    </row>
    <row r="131" spans="1:51" s="13" customFormat="1" ht="12">
      <c r="A131" s="13"/>
      <c r="B131" s="235"/>
      <c r="C131" s="236"/>
      <c r="D131" s="228" t="s">
        <v>203</v>
      </c>
      <c r="E131" s="237" t="s">
        <v>19</v>
      </c>
      <c r="F131" s="238" t="s">
        <v>1370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203</v>
      </c>
      <c r="AU131" s="244" t="s">
        <v>82</v>
      </c>
      <c r="AV131" s="13" t="s">
        <v>80</v>
      </c>
      <c r="AW131" s="13" t="s">
        <v>34</v>
      </c>
      <c r="AX131" s="13" t="s">
        <v>72</v>
      </c>
      <c r="AY131" s="244" t="s">
        <v>190</v>
      </c>
    </row>
    <row r="132" spans="1:51" s="14" customFormat="1" ht="12">
      <c r="A132" s="14"/>
      <c r="B132" s="245"/>
      <c r="C132" s="246"/>
      <c r="D132" s="228" t="s">
        <v>203</v>
      </c>
      <c r="E132" s="247" t="s">
        <v>19</v>
      </c>
      <c r="F132" s="248" t="s">
        <v>621</v>
      </c>
      <c r="G132" s="246"/>
      <c r="H132" s="249">
        <v>48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203</v>
      </c>
      <c r="AU132" s="255" t="s">
        <v>82</v>
      </c>
      <c r="AV132" s="14" t="s">
        <v>82</v>
      </c>
      <c r="AW132" s="14" t="s">
        <v>34</v>
      </c>
      <c r="AX132" s="14" t="s">
        <v>72</v>
      </c>
      <c r="AY132" s="255" t="s">
        <v>190</v>
      </c>
    </row>
    <row r="133" spans="1:51" s="15" customFormat="1" ht="12">
      <c r="A133" s="15"/>
      <c r="B133" s="256"/>
      <c r="C133" s="257"/>
      <c r="D133" s="228" t="s">
        <v>203</v>
      </c>
      <c r="E133" s="258" t="s">
        <v>19</v>
      </c>
      <c r="F133" s="259" t="s">
        <v>207</v>
      </c>
      <c r="G133" s="257"/>
      <c r="H133" s="260">
        <v>48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203</v>
      </c>
      <c r="AU133" s="266" t="s">
        <v>82</v>
      </c>
      <c r="AV133" s="15" t="s">
        <v>208</v>
      </c>
      <c r="AW133" s="15" t="s">
        <v>34</v>
      </c>
      <c r="AX133" s="15" t="s">
        <v>80</v>
      </c>
      <c r="AY133" s="266" t="s">
        <v>190</v>
      </c>
    </row>
    <row r="134" spans="1:65" s="2" customFormat="1" ht="16.5" customHeight="1">
      <c r="A134" s="40"/>
      <c r="B134" s="41"/>
      <c r="C134" s="268" t="s">
        <v>274</v>
      </c>
      <c r="D134" s="268" t="s">
        <v>411</v>
      </c>
      <c r="E134" s="269" t="s">
        <v>1371</v>
      </c>
      <c r="F134" s="270" t="s">
        <v>1372</v>
      </c>
      <c r="G134" s="271" t="s">
        <v>211</v>
      </c>
      <c r="H134" s="272">
        <v>39</v>
      </c>
      <c r="I134" s="273"/>
      <c r="J134" s="274">
        <f>ROUND(I134*H134,2)</f>
        <v>0</v>
      </c>
      <c r="K134" s="270" t="s">
        <v>19</v>
      </c>
      <c r="L134" s="275"/>
      <c r="M134" s="276" t="s">
        <v>19</v>
      </c>
      <c r="N134" s="277" t="s">
        <v>43</v>
      </c>
      <c r="O134" s="86"/>
      <c r="P134" s="224">
        <f>O134*H134</f>
        <v>0</v>
      </c>
      <c r="Q134" s="224">
        <v>0.01</v>
      </c>
      <c r="R134" s="224">
        <f>Q134*H134</f>
        <v>0.39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274</v>
      </c>
      <c r="AT134" s="226" t="s">
        <v>411</v>
      </c>
      <c r="AU134" s="226" t="s">
        <v>82</v>
      </c>
      <c r="AY134" s="19" t="s">
        <v>190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208</v>
      </c>
      <c r="BM134" s="226" t="s">
        <v>1373</v>
      </c>
    </row>
    <row r="135" spans="1:47" s="2" customFormat="1" ht="12">
      <c r="A135" s="40"/>
      <c r="B135" s="41"/>
      <c r="C135" s="42"/>
      <c r="D135" s="228" t="s">
        <v>199</v>
      </c>
      <c r="E135" s="42"/>
      <c r="F135" s="229" t="s">
        <v>1374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199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1359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4" customFormat="1" ht="12">
      <c r="A137" s="14"/>
      <c r="B137" s="245"/>
      <c r="C137" s="246"/>
      <c r="D137" s="228" t="s">
        <v>203</v>
      </c>
      <c r="E137" s="247" t="s">
        <v>19</v>
      </c>
      <c r="F137" s="248" t="s">
        <v>547</v>
      </c>
      <c r="G137" s="246"/>
      <c r="H137" s="249">
        <v>39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203</v>
      </c>
      <c r="AU137" s="255" t="s">
        <v>82</v>
      </c>
      <c r="AV137" s="14" t="s">
        <v>82</v>
      </c>
      <c r="AW137" s="14" t="s">
        <v>34</v>
      </c>
      <c r="AX137" s="14" t="s">
        <v>72</v>
      </c>
      <c r="AY137" s="255" t="s">
        <v>190</v>
      </c>
    </row>
    <row r="138" spans="1:51" s="15" customFormat="1" ht="12">
      <c r="A138" s="15"/>
      <c r="B138" s="256"/>
      <c r="C138" s="257"/>
      <c r="D138" s="228" t="s">
        <v>203</v>
      </c>
      <c r="E138" s="258" t="s">
        <v>19</v>
      </c>
      <c r="F138" s="259" t="s">
        <v>207</v>
      </c>
      <c r="G138" s="257"/>
      <c r="H138" s="260">
        <v>39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203</v>
      </c>
      <c r="AU138" s="266" t="s">
        <v>82</v>
      </c>
      <c r="AV138" s="15" t="s">
        <v>208</v>
      </c>
      <c r="AW138" s="15" t="s">
        <v>34</v>
      </c>
      <c r="AX138" s="15" t="s">
        <v>80</v>
      </c>
      <c r="AY138" s="266" t="s">
        <v>190</v>
      </c>
    </row>
    <row r="139" spans="1:65" s="2" customFormat="1" ht="33" customHeight="1">
      <c r="A139" s="40"/>
      <c r="B139" s="41"/>
      <c r="C139" s="215" t="s">
        <v>281</v>
      </c>
      <c r="D139" s="215" t="s">
        <v>192</v>
      </c>
      <c r="E139" s="216" t="s">
        <v>1375</v>
      </c>
      <c r="F139" s="217" t="s">
        <v>1376</v>
      </c>
      <c r="G139" s="218" t="s">
        <v>211</v>
      </c>
      <c r="H139" s="219">
        <v>150</v>
      </c>
      <c r="I139" s="220"/>
      <c r="J139" s="221">
        <f>ROUND(I139*H139,2)</f>
        <v>0</v>
      </c>
      <c r="K139" s="217" t="s">
        <v>196</v>
      </c>
      <c r="L139" s="46"/>
      <c r="M139" s="222" t="s">
        <v>19</v>
      </c>
      <c r="N139" s="223" t="s">
        <v>43</v>
      </c>
      <c r="O139" s="86"/>
      <c r="P139" s="224">
        <f>O139*H139</f>
        <v>0</v>
      </c>
      <c r="Q139" s="224">
        <v>6E-05</v>
      </c>
      <c r="R139" s="224">
        <f>Q139*H139</f>
        <v>0.009000000000000001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208</v>
      </c>
      <c r="AT139" s="226" t="s">
        <v>192</v>
      </c>
      <c r="AU139" s="226" t="s">
        <v>82</v>
      </c>
      <c r="AY139" s="19" t="s">
        <v>190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208</v>
      </c>
      <c r="BM139" s="226" t="s">
        <v>1377</v>
      </c>
    </row>
    <row r="140" spans="1:47" s="2" customFormat="1" ht="12">
      <c r="A140" s="40"/>
      <c r="B140" s="41"/>
      <c r="C140" s="42"/>
      <c r="D140" s="228" t="s">
        <v>199</v>
      </c>
      <c r="E140" s="42"/>
      <c r="F140" s="229" t="s">
        <v>1378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199</v>
      </c>
      <c r="AU140" s="19" t="s">
        <v>82</v>
      </c>
    </row>
    <row r="141" spans="1:47" s="2" customFormat="1" ht="12">
      <c r="A141" s="40"/>
      <c r="B141" s="41"/>
      <c r="C141" s="42"/>
      <c r="D141" s="233" t="s">
        <v>201</v>
      </c>
      <c r="E141" s="42"/>
      <c r="F141" s="234" t="s">
        <v>1379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201</v>
      </c>
      <c r="AU141" s="19" t="s">
        <v>82</v>
      </c>
    </row>
    <row r="142" spans="1:51" s="13" customFormat="1" ht="12">
      <c r="A142" s="13"/>
      <c r="B142" s="235"/>
      <c r="C142" s="236"/>
      <c r="D142" s="228" t="s">
        <v>203</v>
      </c>
      <c r="E142" s="237" t="s">
        <v>19</v>
      </c>
      <c r="F142" s="238" t="s">
        <v>1340</v>
      </c>
      <c r="G142" s="236"/>
      <c r="H142" s="237" t="s">
        <v>19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203</v>
      </c>
      <c r="AU142" s="244" t="s">
        <v>82</v>
      </c>
      <c r="AV142" s="13" t="s">
        <v>80</v>
      </c>
      <c r="AW142" s="13" t="s">
        <v>34</v>
      </c>
      <c r="AX142" s="13" t="s">
        <v>72</v>
      </c>
      <c r="AY142" s="244" t="s">
        <v>190</v>
      </c>
    </row>
    <row r="143" spans="1:51" s="13" customFormat="1" ht="12">
      <c r="A143" s="13"/>
      <c r="B143" s="235"/>
      <c r="C143" s="236"/>
      <c r="D143" s="228" t="s">
        <v>203</v>
      </c>
      <c r="E143" s="237" t="s">
        <v>19</v>
      </c>
      <c r="F143" s="238" t="s">
        <v>1380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203</v>
      </c>
      <c r="AU143" s="244" t="s">
        <v>82</v>
      </c>
      <c r="AV143" s="13" t="s">
        <v>80</v>
      </c>
      <c r="AW143" s="13" t="s">
        <v>34</v>
      </c>
      <c r="AX143" s="13" t="s">
        <v>72</v>
      </c>
      <c r="AY143" s="244" t="s">
        <v>190</v>
      </c>
    </row>
    <row r="144" spans="1:51" s="14" customFormat="1" ht="12">
      <c r="A144" s="14"/>
      <c r="B144" s="245"/>
      <c r="C144" s="246"/>
      <c r="D144" s="228" t="s">
        <v>203</v>
      </c>
      <c r="E144" s="247" t="s">
        <v>19</v>
      </c>
      <c r="F144" s="248" t="s">
        <v>1354</v>
      </c>
      <c r="G144" s="246"/>
      <c r="H144" s="249">
        <v>150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203</v>
      </c>
      <c r="AU144" s="255" t="s">
        <v>82</v>
      </c>
      <c r="AV144" s="14" t="s">
        <v>82</v>
      </c>
      <c r="AW144" s="14" t="s">
        <v>34</v>
      </c>
      <c r="AX144" s="14" t="s">
        <v>72</v>
      </c>
      <c r="AY144" s="255" t="s">
        <v>190</v>
      </c>
    </row>
    <row r="145" spans="1:51" s="15" customFormat="1" ht="12">
      <c r="A145" s="15"/>
      <c r="B145" s="256"/>
      <c r="C145" s="257"/>
      <c r="D145" s="228" t="s">
        <v>203</v>
      </c>
      <c r="E145" s="258" t="s">
        <v>19</v>
      </c>
      <c r="F145" s="259" t="s">
        <v>207</v>
      </c>
      <c r="G145" s="257"/>
      <c r="H145" s="260">
        <v>150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6" t="s">
        <v>203</v>
      </c>
      <c r="AU145" s="266" t="s">
        <v>82</v>
      </c>
      <c r="AV145" s="15" t="s">
        <v>208</v>
      </c>
      <c r="AW145" s="15" t="s">
        <v>34</v>
      </c>
      <c r="AX145" s="15" t="s">
        <v>80</v>
      </c>
      <c r="AY145" s="266" t="s">
        <v>190</v>
      </c>
    </row>
    <row r="146" spans="1:65" s="2" customFormat="1" ht="21.75" customHeight="1">
      <c r="A146" s="40"/>
      <c r="B146" s="41"/>
      <c r="C146" s="268" t="s">
        <v>288</v>
      </c>
      <c r="D146" s="268" t="s">
        <v>411</v>
      </c>
      <c r="E146" s="269" t="s">
        <v>1381</v>
      </c>
      <c r="F146" s="270" t="s">
        <v>1382</v>
      </c>
      <c r="G146" s="271" t="s">
        <v>211</v>
      </c>
      <c r="H146" s="272">
        <v>450</v>
      </c>
      <c r="I146" s="273"/>
      <c r="J146" s="274">
        <f>ROUND(I146*H146,2)</f>
        <v>0</v>
      </c>
      <c r="K146" s="270" t="s">
        <v>196</v>
      </c>
      <c r="L146" s="275"/>
      <c r="M146" s="276" t="s">
        <v>19</v>
      </c>
      <c r="N146" s="277" t="s">
        <v>43</v>
      </c>
      <c r="O146" s="86"/>
      <c r="P146" s="224">
        <f>O146*H146</f>
        <v>0</v>
      </c>
      <c r="Q146" s="224">
        <v>0.0059</v>
      </c>
      <c r="R146" s="224">
        <f>Q146*H146</f>
        <v>2.655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274</v>
      </c>
      <c r="AT146" s="226" t="s">
        <v>411</v>
      </c>
      <c r="AU146" s="226" t="s">
        <v>82</v>
      </c>
      <c r="AY146" s="19" t="s">
        <v>190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80</v>
      </c>
      <c r="BK146" s="227">
        <f>ROUND(I146*H146,2)</f>
        <v>0</v>
      </c>
      <c r="BL146" s="19" t="s">
        <v>208</v>
      </c>
      <c r="BM146" s="226" t="s">
        <v>1383</v>
      </c>
    </row>
    <row r="147" spans="1:47" s="2" customFormat="1" ht="12">
      <c r="A147" s="40"/>
      <c r="B147" s="41"/>
      <c r="C147" s="42"/>
      <c r="D147" s="228" t="s">
        <v>199</v>
      </c>
      <c r="E147" s="42"/>
      <c r="F147" s="229" t="s">
        <v>1382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199</v>
      </c>
      <c r="AU147" s="19" t="s">
        <v>82</v>
      </c>
    </row>
    <row r="148" spans="1:51" s="13" customFormat="1" ht="12">
      <c r="A148" s="13"/>
      <c r="B148" s="235"/>
      <c r="C148" s="236"/>
      <c r="D148" s="228" t="s">
        <v>203</v>
      </c>
      <c r="E148" s="237" t="s">
        <v>19</v>
      </c>
      <c r="F148" s="238" t="s">
        <v>1384</v>
      </c>
      <c r="G148" s="236"/>
      <c r="H148" s="237" t="s">
        <v>19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203</v>
      </c>
      <c r="AU148" s="244" t="s">
        <v>82</v>
      </c>
      <c r="AV148" s="13" t="s">
        <v>80</v>
      </c>
      <c r="AW148" s="13" t="s">
        <v>34</v>
      </c>
      <c r="AX148" s="13" t="s">
        <v>72</v>
      </c>
      <c r="AY148" s="244" t="s">
        <v>190</v>
      </c>
    </row>
    <row r="149" spans="1:51" s="14" customFormat="1" ht="12">
      <c r="A149" s="14"/>
      <c r="B149" s="245"/>
      <c r="C149" s="246"/>
      <c r="D149" s="228" t="s">
        <v>203</v>
      </c>
      <c r="E149" s="247" t="s">
        <v>19</v>
      </c>
      <c r="F149" s="248" t="s">
        <v>1385</v>
      </c>
      <c r="G149" s="246"/>
      <c r="H149" s="249">
        <v>450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203</v>
      </c>
      <c r="AU149" s="255" t="s">
        <v>82</v>
      </c>
      <c r="AV149" s="14" t="s">
        <v>82</v>
      </c>
      <c r="AW149" s="14" t="s">
        <v>34</v>
      </c>
      <c r="AX149" s="14" t="s">
        <v>72</v>
      </c>
      <c r="AY149" s="255" t="s">
        <v>190</v>
      </c>
    </row>
    <row r="150" spans="1:51" s="15" customFormat="1" ht="12">
      <c r="A150" s="15"/>
      <c r="B150" s="256"/>
      <c r="C150" s="257"/>
      <c r="D150" s="228" t="s">
        <v>203</v>
      </c>
      <c r="E150" s="258" t="s">
        <v>19</v>
      </c>
      <c r="F150" s="259" t="s">
        <v>207</v>
      </c>
      <c r="G150" s="257"/>
      <c r="H150" s="260">
        <v>450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203</v>
      </c>
      <c r="AU150" s="266" t="s">
        <v>82</v>
      </c>
      <c r="AV150" s="15" t="s">
        <v>208</v>
      </c>
      <c r="AW150" s="15" t="s">
        <v>34</v>
      </c>
      <c r="AX150" s="15" t="s">
        <v>80</v>
      </c>
      <c r="AY150" s="266" t="s">
        <v>190</v>
      </c>
    </row>
    <row r="151" spans="1:65" s="2" customFormat="1" ht="16.5" customHeight="1">
      <c r="A151" s="40"/>
      <c r="B151" s="41"/>
      <c r="C151" s="268" t="s">
        <v>295</v>
      </c>
      <c r="D151" s="268" t="s">
        <v>411</v>
      </c>
      <c r="E151" s="269" t="s">
        <v>1386</v>
      </c>
      <c r="F151" s="270" t="s">
        <v>1387</v>
      </c>
      <c r="G151" s="271" t="s">
        <v>710</v>
      </c>
      <c r="H151" s="272">
        <v>300</v>
      </c>
      <c r="I151" s="273"/>
      <c r="J151" s="274">
        <f>ROUND(I151*H151,2)</f>
        <v>0</v>
      </c>
      <c r="K151" s="270" t="s">
        <v>19</v>
      </c>
      <c r="L151" s="275"/>
      <c r="M151" s="276" t="s">
        <v>19</v>
      </c>
      <c r="N151" s="277" t="s">
        <v>43</v>
      </c>
      <c r="O151" s="86"/>
      <c r="P151" s="224">
        <f>O151*H151</f>
        <v>0</v>
      </c>
      <c r="Q151" s="224">
        <v>0.001</v>
      </c>
      <c r="R151" s="224">
        <f>Q151*H151</f>
        <v>0.3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274</v>
      </c>
      <c r="AT151" s="226" t="s">
        <v>411</v>
      </c>
      <c r="AU151" s="226" t="s">
        <v>82</v>
      </c>
      <c r="AY151" s="19" t="s">
        <v>190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208</v>
      </c>
      <c r="BM151" s="226" t="s">
        <v>1388</v>
      </c>
    </row>
    <row r="152" spans="1:47" s="2" customFormat="1" ht="12">
      <c r="A152" s="40"/>
      <c r="B152" s="41"/>
      <c r="C152" s="42"/>
      <c r="D152" s="228" t="s">
        <v>199</v>
      </c>
      <c r="E152" s="42"/>
      <c r="F152" s="229" t="s">
        <v>1389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199</v>
      </c>
      <c r="AU152" s="19" t="s">
        <v>82</v>
      </c>
    </row>
    <row r="153" spans="1:51" s="13" customFormat="1" ht="12">
      <c r="A153" s="13"/>
      <c r="B153" s="235"/>
      <c r="C153" s="236"/>
      <c r="D153" s="228" t="s">
        <v>203</v>
      </c>
      <c r="E153" s="237" t="s">
        <v>19</v>
      </c>
      <c r="F153" s="238" t="s">
        <v>1384</v>
      </c>
      <c r="G153" s="236"/>
      <c r="H153" s="237" t="s">
        <v>19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203</v>
      </c>
      <c r="AU153" s="244" t="s">
        <v>82</v>
      </c>
      <c r="AV153" s="13" t="s">
        <v>80</v>
      </c>
      <c r="AW153" s="13" t="s">
        <v>34</v>
      </c>
      <c r="AX153" s="13" t="s">
        <v>72</v>
      </c>
      <c r="AY153" s="244" t="s">
        <v>190</v>
      </c>
    </row>
    <row r="154" spans="1:51" s="14" customFormat="1" ht="12">
      <c r="A154" s="14"/>
      <c r="B154" s="245"/>
      <c r="C154" s="246"/>
      <c r="D154" s="228" t="s">
        <v>203</v>
      </c>
      <c r="E154" s="247" t="s">
        <v>19</v>
      </c>
      <c r="F154" s="248" t="s">
        <v>1390</v>
      </c>
      <c r="G154" s="246"/>
      <c r="H154" s="249">
        <v>300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203</v>
      </c>
      <c r="AU154" s="255" t="s">
        <v>82</v>
      </c>
      <c r="AV154" s="14" t="s">
        <v>82</v>
      </c>
      <c r="AW154" s="14" t="s">
        <v>34</v>
      </c>
      <c r="AX154" s="14" t="s">
        <v>72</v>
      </c>
      <c r="AY154" s="255" t="s">
        <v>190</v>
      </c>
    </row>
    <row r="155" spans="1:51" s="15" customFormat="1" ht="12">
      <c r="A155" s="15"/>
      <c r="B155" s="256"/>
      <c r="C155" s="257"/>
      <c r="D155" s="228" t="s">
        <v>203</v>
      </c>
      <c r="E155" s="258" t="s">
        <v>19</v>
      </c>
      <c r="F155" s="259" t="s">
        <v>207</v>
      </c>
      <c r="G155" s="257"/>
      <c r="H155" s="260">
        <v>300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203</v>
      </c>
      <c r="AU155" s="266" t="s">
        <v>82</v>
      </c>
      <c r="AV155" s="15" t="s">
        <v>208</v>
      </c>
      <c r="AW155" s="15" t="s">
        <v>34</v>
      </c>
      <c r="AX155" s="15" t="s">
        <v>80</v>
      </c>
      <c r="AY155" s="266" t="s">
        <v>190</v>
      </c>
    </row>
    <row r="156" spans="1:65" s="2" customFormat="1" ht="16.5" customHeight="1">
      <c r="A156" s="40"/>
      <c r="B156" s="41"/>
      <c r="C156" s="268" t="s">
        <v>304</v>
      </c>
      <c r="D156" s="268" t="s">
        <v>411</v>
      </c>
      <c r="E156" s="269" t="s">
        <v>1391</v>
      </c>
      <c r="F156" s="270" t="s">
        <v>1392</v>
      </c>
      <c r="G156" s="271" t="s">
        <v>222</v>
      </c>
      <c r="H156" s="272">
        <v>1.13</v>
      </c>
      <c r="I156" s="273"/>
      <c r="J156" s="274">
        <f>ROUND(I156*H156,2)</f>
        <v>0</v>
      </c>
      <c r="K156" s="270" t="s">
        <v>196</v>
      </c>
      <c r="L156" s="275"/>
      <c r="M156" s="276" t="s">
        <v>19</v>
      </c>
      <c r="N156" s="277" t="s">
        <v>43</v>
      </c>
      <c r="O156" s="86"/>
      <c r="P156" s="224">
        <f>O156*H156</f>
        <v>0</v>
      </c>
      <c r="Q156" s="224">
        <v>0.65</v>
      </c>
      <c r="R156" s="224">
        <f>Q156*H156</f>
        <v>0.7344999999999999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274</v>
      </c>
      <c r="AT156" s="226" t="s">
        <v>411</v>
      </c>
      <c r="AU156" s="226" t="s">
        <v>82</v>
      </c>
      <c r="AY156" s="19" t="s">
        <v>190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80</v>
      </c>
      <c r="BK156" s="227">
        <f>ROUND(I156*H156,2)</f>
        <v>0</v>
      </c>
      <c r="BL156" s="19" t="s">
        <v>208</v>
      </c>
      <c r="BM156" s="226" t="s">
        <v>1393</v>
      </c>
    </row>
    <row r="157" spans="1:47" s="2" customFormat="1" ht="12">
      <c r="A157" s="40"/>
      <c r="B157" s="41"/>
      <c r="C157" s="42"/>
      <c r="D157" s="228" t="s">
        <v>199</v>
      </c>
      <c r="E157" s="42"/>
      <c r="F157" s="229" t="s">
        <v>1392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199</v>
      </c>
      <c r="AU157" s="19" t="s">
        <v>82</v>
      </c>
    </row>
    <row r="158" spans="1:51" s="13" customFormat="1" ht="12">
      <c r="A158" s="13"/>
      <c r="B158" s="235"/>
      <c r="C158" s="236"/>
      <c r="D158" s="228" t="s">
        <v>203</v>
      </c>
      <c r="E158" s="237" t="s">
        <v>19</v>
      </c>
      <c r="F158" s="238" t="s">
        <v>1340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203</v>
      </c>
      <c r="AU158" s="244" t="s">
        <v>82</v>
      </c>
      <c r="AV158" s="13" t="s">
        <v>80</v>
      </c>
      <c r="AW158" s="13" t="s">
        <v>34</v>
      </c>
      <c r="AX158" s="13" t="s">
        <v>72</v>
      </c>
      <c r="AY158" s="244" t="s">
        <v>190</v>
      </c>
    </row>
    <row r="159" spans="1:51" s="14" customFormat="1" ht="12">
      <c r="A159" s="14"/>
      <c r="B159" s="245"/>
      <c r="C159" s="246"/>
      <c r="D159" s="228" t="s">
        <v>203</v>
      </c>
      <c r="E159" s="247" t="s">
        <v>19</v>
      </c>
      <c r="F159" s="248" t="s">
        <v>1394</v>
      </c>
      <c r="G159" s="246"/>
      <c r="H159" s="249">
        <v>1.13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203</v>
      </c>
      <c r="AU159" s="255" t="s">
        <v>82</v>
      </c>
      <c r="AV159" s="14" t="s">
        <v>82</v>
      </c>
      <c r="AW159" s="14" t="s">
        <v>34</v>
      </c>
      <c r="AX159" s="14" t="s">
        <v>72</v>
      </c>
      <c r="AY159" s="255" t="s">
        <v>190</v>
      </c>
    </row>
    <row r="160" spans="1:51" s="15" customFormat="1" ht="12">
      <c r="A160" s="15"/>
      <c r="B160" s="256"/>
      <c r="C160" s="257"/>
      <c r="D160" s="228" t="s">
        <v>203</v>
      </c>
      <c r="E160" s="258" t="s">
        <v>19</v>
      </c>
      <c r="F160" s="259" t="s">
        <v>207</v>
      </c>
      <c r="G160" s="257"/>
      <c r="H160" s="260">
        <v>1.13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203</v>
      </c>
      <c r="AU160" s="266" t="s">
        <v>82</v>
      </c>
      <c r="AV160" s="15" t="s">
        <v>208</v>
      </c>
      <c r="AW160" s="15" t="s">
        <v>34</v>
      </c>
      <c r="AX160" s="15" t="s">
        <v>80</v>
      </c>
      <c r="AY160" s="266" t="s">
        <v>190</v>
      </c>
    </row>
    <row r="161" spans="1:65" s="2" customFormat="1" ht="24.15" customHeight="1">
      <c r="A161" s="40"/>
      <c r="B161" s="41"/>
      <c r="C161" s="215" t="s">
        <v>312</v>
      </c>
      <c r="D161" s="215" t="s">
        <v>192</v>
      </c>
      <c r="E161" s="216" t="s">
        <v>1395</v>
      </c>
      <c r="F161" s="217" t="s">
        <v>1396</v>
      </c>
      <c r="G161" s="218" t="s">
        <v>211</v>
      </c>
      <c r="H161" s="219">
        <v>150</v>
      </c>
      <c r="I161" s="220"/>
      <c r="J161" s="221">
        <f>ROUND(I161*H161,2)</f>
        <v>0</v>
      </c>
      <c r="K161" s="217" t="s">
        <v>196</v>
      </c>
      <c r="L161" s="46"/>
      <c r="M161" s="222" t="s">
        <v>19</v>
      </c>
      <c r="N161" s="223" t="s">
        <v>43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208</v>
      </c>
      <c r="AT161" s="226" t="s">
        <v>192</v>
      </c>
      <c r="AU161" s="226" t="s">
        <v>82</v>
      </c>
      <c r="AY161" s="19" t="s">
        <v>190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80</v>
      </c>
      <c r="BK161" s="227">
        <f>ROUND(I161*H161,2)</f>
        <v>0</v>
      </c>
      <c r="BL161" s="19" t="s">
        <v>208</v>
      </c>
      <c r="BM161" s="226" t="s">
        <v>1397</v>
      </c>
    </row>
    <row r="162" spans="1:47" s="2" customFormat="1" ht="12">
      <c r="A162" s="40"/>
      <c r="B162" s="41"/>
      <c r="C162" s="42"/>
      <c r="D162" s="228" t="s">
        <v>199</v>
      </c>
      <c r="E162" s="42"/>
      <c r="F162" s="229" t="s">
        <v>1398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199</v>
      </c>
      <c r="AU162" s="19" t="s">
        <v>82</v>
      </c>
    </row>
    <row r="163" spans="1:47" s="2" customFormat="1" ht="12">
      <c r="A163" s="40"/>
      <c r="B163" s="41"/>
      <c r="C163" s="42"/>
      <c r="D163" s="233" t="s">
        <v>201</v>
      </c>
      <c r="E163" s="42"/>
      <c r="F163" s="234" t="s">
        <v>1399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201</v>
      </c>
      <c r="AU163" s="19" t="s">
        <v>82</v>
      </c>
    </row>
    <row r="164" spans="1:51" s="13" customFormat="1" ht="12">
      <c r="A164" s="13"/>
      <c r="B164" s="235"/>
      <c r="C164" s="236"/>
      <c r="D164" s="228" t="s">
        <v>203</v>
      </c>
      <c r="E164" s="237" t="s">
        <v>19</v>
      </c>
      <c r="F164" s="238" t="s">
        <v>1340</v>
      </c>
      <c r="G164" s="236"/>
      <c r="H164" s="237" t="s">
        <v>19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203</v>
      </c>
      <c r="AU164" s="244" t="s">
        <v>82</v>
      </c>
      <c r="AV164" s="13" t="s">
        <v>80</v>
      </c>
      <c r="AW164" s="13" t="s">
        <v>34</v>
      </c>
      <c r="AX164" s="13" t="s">
        <v>72</v>
      </c>
      <c r="AY164" s="244" t="s">
        <v>190</v>
      </c>
    </row>
    <row r="165" spans="1:51" s="13" customFormat="1" ht="12">
      <c r="A165" s="13"/>
      <c r="B165" s="235"/>
      <c r="C165" s="236"/>
      <c r="D165" s="228" t="s">
        <v>203</v>
      </c>
      <c r="E165" s="237" t="s">
        <v>19</v>
      </c>
      <c r="F165" s="238" t="s">
        <v>1400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203</v>
      </c>
      <c r="AU165" s="244" t="s">
        <v>82</v>
      </c>
      <c r="AV165" s="13" t="s">
        <v>80</v>
      </c>
      <c r="AW165" s="13" t="s">
        <v>34</v>
      </c>
      <c r="AX165" s="13" t="s">
        <v>72</v>
      </c>
      <c r="AY165" s="244" t="s">
        <v>190</v>
      </c>
    </row>
    <row r="166" spans="1:51" s="14" customFormat="1" ht="12">
      <c r="A166" s="14"/>
      <c r="B166" s="245"/>
      <c r="C166" s="246"/>
      <c r="D166" s="228" t="s">
        <v>203</v>
      </c>
      <c r="E166" s="247" t="s">
        <v>19</v>
      </c>
      <c r="F166" s="248" t="s">
        <v>1354</v>
      </c>
      <c r="G166" s="246"/>
      <c r="H166" s="249">
        <v>150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203</v>
      </c>
      <c r="AU166" s="255" t="s">
        <v>82</v>
      </c>
      <c r="AV166" s="14" t="s">
        <v>82</v>
      </c>
      <c r="AW166" s="14" t="s">
        <v>34</v>
      </c>
      <c r="AX166" s="14" t="s">
        <v>72</v>
      </c>
      <c r="AY166" s="255" t="s">
        <v>190</v>
      </c>
    </row>
    <row r="167" spans="1:51" s="15" customFormat="1" ht="12">
      <c r="A167" s="15"/>
      <c r="B167" s="256"/>
      <c r="C167" s="257"/>
      <c r="D167" s="228" t="s">
        <v>203</v>
      </c>
      <c r="E167" s="258" t="s">
        <v>19</v>
      </c>
      <c r="F167" s="259" t="s">
        <v>207</v>
      </c>
      <c r="G167" s="257"/>
      <c r="H167" s="260">
        <v>150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203</v>
      </c>
      <c r="AU167" s="266" t="s">
        <v>82</v>
      </c>
      <c r="AV167" s="15" t="s">
        <v>208</v>
      </c>
      <c r="AW167" s="15" t="s">
        <v>34</v>
      </c>
      <c r="AX167" s="15" t="s">
        <v>80</v>
      </c>
      <c r="AY167" s="266" t="s">
        <v>190</v>
      </c>
    </row>
    <row r="168" spans="1:65" s="2" customFormat="1" ht="24.15" customHeight="1">
      <c r="A168" s="40"/>
      <c r="B168" s="41"/>
      <c r="C168" s="215" t="s">
        <v>318</v>
      </c>
      <c r="D168" s="215" t="s">
        <v>192</v>
      </c>
      <c r="E168" s="216" t="s">
        <v>1401</v>
      </c>
      <c r="F168" s="217" t="s">
        <v>1402</v>
      </c>
      <c r="G168" s="218" t="s">
        <v>195</v>
      </c>
      <c r="H168" s="219">
        <v>84.78</v>
      </c>
      <c r="I168" s="220"/>
      <c r="J168" s="221">
        <f>ROUND(I168*H168,2)</f>
        <v>0</v>
      </c>
      <c r="K168" s="217" t="s">
        <v>196</v>
      </c>
      <c r="L168" s="46"/>
      <c r="M168" s="222" t="s">
        <v>19</v>
      </c>
      <c r="N168" s="223" t="s">
        <v>43</v>
      </c>
      <c r="O168" s="86"/>
      <c r="P168" s="224">
        <f>O168*H168</f>
        <v>0</v>
      </c>
      <c r="Q168" s="224">
        <v>3E-05</v>
      </c>
      <c r="R168" s="224">
        <f>Q168*H168</f>
        <v>0.0025434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208</v>
      </c>
      <c r="AT168" s="226" t="s">
        <v>192</v>
      </c>
      <c r="AU168" s="226" t="s">
        <v>82</v>
      </c>
      <c r="AY168" s="19" t="s">
        <v>190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80</v>
      </c>
      <c r="BK168" s="227">
        <f>ROUND(I168*H168,2)</f>
        <v>0</v>
      </c>
      <c r="BL168" s="19" t="s">
        <v>208</v>
      </c>
      <c r="BM168" s="226" t="s">
        <v>1403</v>
      </c>
    </row>
    <row r="169" spans="1:47" s="2" customFormat="1" ht="12">
      <c r="A169" s="40"/>
      <c r="B169" s="41"/>
      <c r="C169" s="42"/>
      <c r="D169" s="228" t="s">
        <v>199</v>
      </c>
      <c r="E169" s="42"/>
      <c r="F169" s="229" t="s">
        <v>1404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199</v>
      </c>
      <c r="AU169" s="19" t="s">
        <v>82</v>
      </c>
    </row>
    <row r="170" spans="1:47" s="2" customFormat="1" ht="12">
      <c r="A170" s="40"/>
      <c r="B170" s="41"/>
      <c r="C170" s="42"/>
      <c r="D170" s="233" t="s">
        <v>201</v>
      </c>
      <c r="E170" s="42"/>
      <c r="F170" s="234" t="s">
        <v>1405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201</v>
      </c>
      <c r="AU170" s="19" t="s">
        <v>82</v>
      </c>
    </row>
    <row r="171" spans="1:51" s="13" customFormat="1" ht="12">
      <c r="A171" s="13"/>
      <c r="B171" s="235"/>
      <c r="C171" s="236"/>
      <c r="D171" s="228" t="s">
        <v>203</v>
      </c>
      <c r="E171" s="237" t="s">
        <v>19</v>
      </c>
      <c r="F171" s="238" t="s">
        <v>1340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203</v>
      </c>
      <c r="AU171" s="244" t="s">
        <v>82</v>
      </c>
      <c r="AV171" s="13" t="s">
        <v>80</v>
      </c>
      <c r="AW171" s="13" t="s">
        <v>34</v>
      </c>
      <c r="AX171" s="13" t="s">
        <v>72</v>
      </c>
      <c r="AY171" s="244" t="s">
        <v>190</v>
      </c>
    </row>
    <row r="172" spans="1:51" s="13" customFormat="1" ht="12">
      <c r="A172" s="13"/>
      <c r="B172" s="235"/>
      <c r="C172" s="236"/>
      <c r="D172" s="228" t="s">
        <v>203</v>
      </c>
      <c r="E172" s="237" t="s">
        <v>19</v>
      </c>
      <c r="F172" s="238" t="s">
        <v>1406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203</v>
      </c>
      <c r="AU172" s="244" t="s">
        <v>82</v>
      </c>
      <c r="AV172" s="13" t="s">
        <v>80</v>
      </c>
      <c r="AW172" s="13" t="s">
        <v>34</v>
      </c>
      <c r="AX172" s="13" t="s">
        <v>72</v>
      </c>
      <c r="AY172" s="244" t="s">
        <v>190</v>
      </c>
    </row>
    <row r="173" spans="1:51" s="14" customFormat="1" ht="12">
      <c r="A173" s="14"/>
      <c r="B173" s="245"/>
      <c r="C173" s="246"/>
      <c r="D173" s="228" t="s">
        <v>203</v>
      </c>
      <c r="E173" s="247" t="s">
        <v>19</v>
      </c>
      <c r="F173" s="248" t="s">
        <v>1407</v>
      </c>
      <c r="G173" s="246"/>
      <c r="H173" s="249">
        <v>84.78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203</v>
      </c>
      <c r="AU173" s="255" t="s">
        <v>82</v>
      </c>
      <c r="AV173" s="14" t="s">
        <v>82</v>
      </c>
      <c r="AW173" s="14" t="s">
        <v>34</v>
      </c>
      <c r="AX173" s="14" t="s">
        <v>72</v>
      </c>
      <c r="AY173" s="255" t="s">
        <v>190</v>
      </c>
    </row>
    <row r="174" spans="1:51" s="15" customFormat="1" ht="12">
      <c r="A174" s="15"/>
      <c r="B174" s="256"/>
      <c r="C174" s="257"/>
      <c r="D174" s="228" t="s">
        <v>203</v>
      </c>
      <c r="E174" s="258" t="s">
        <v>19</v>
      </c>
      <c r="F174" s="259" t="s">
        <v>207</v>
      </c>
      <c r="G174" s="257"/>
      <c r="H174" s="260">
        <v>84.78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203</v>
      </c>
      <c r="AU174" s="266" t="s">
        <v>82</v>
      </c>
      <c r="AV174" s="15" t="s">
        <v>208</v>
      </c>
      <c r="AW174" s="15" t="s">
        <v>34</v>
      </c>
      <c r="AX174" s="15" t="s">
        <v>80</v>
      </c>
      <c r="AY174" s="266" t="s">
        <v>190</v>
      </c>
    </row>
    <row r="175" spans="1:65" s="2" customFormat="1" ht="16.5" customHeight="1">
      <c r="A175" s="40"/>
      <c r="B175" s="41"/>
      <c r="C175" s="268" t="s">
        <v>8</v>
      </c>
      <c r="D175" s="268" t="s">
        <v>411</v>
      </c>
      <c r="E175" s="269" t="s">
        <v>1408</v>
      </c>
      <c r="F175" s="270" t="s">
        <v>1409</v>
      </c>
      <c r="G175" s="271" t="s">
        <v>195</v>
      </c>
      <c r="H175" s="272">
        <v>84.78</v>
      </c>
      <c r="I175" s="273"/>
      <c r="J175" s="274">
        <f>ROUND(I175*H175,2)</f>
        <v>0</v>
      </c>
      <c r="K175" s="270" t="s">
        <v>196</v>
      </c>
      <c r="L175" s="275"/>
      <c r="M175" s="276" t="s">
        <v>19</v>
      </c>
      <c r="N175" s="277" t="s">
        <v>43</v>
      </c>
      <c r="O175" s="86"/>
      <c r="P175" s="224">
        <f>O175*H175</f>
        <v>0</v>
      </c>
      <c r="Q175" s="224">
        <v>0.0004</v>
      </c>
      <c r="R175" s="224">
        <f>Q175*H175</f>
        <v>0.033912000000000005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274</v>
      </c>
      <c r="AT175" s="226" t="s">
        <v>411</v>
      </c>
      <c r="AU175" s="226" t="s">
        <v>82</v>
      </c>
      <c r="AY175" s="19" t="s">
        <v>190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208</v>
      </c>
      <c r="BM175" s="226" t="s">
        <v>1410</v>
      </c>
    </row>
    <row r="176" spans="1:47" s="2" customFormat="1" ht="12">
      <c r="A176" s="40"/>
      <c r="B176" s="41"/>
      <c r="C176" s="42"/>
      <c r="D176" s="228" t="s">
        <v>199</v>
      </c>
      <c r="E176" s="42"/>
      <c r="F176" s="229" t="s">
        <v>1409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199</v>
      </c>
      <c r="AU176" s="19" t="s">
        <v>82</v>
      </c>
    </row>
    <row r="177" spans="1:51" s="13" customFormat="1" ht="12">
      <c r="A177" s="13"/>
      <c r="B177" s="235"/>
      <c r="C177" s="236"/>
      <c r="D177" s="228" t="s">
        <v>203</v>
      </c>
      <c r="E177" s="237" t="s">
        <v>19</v>
      </c>
      <c r="F177" s="238" t="s">
        <v>1411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203</v>
      </c>
      <c r="AU177" s="244" t="s">
        <v>82</v>
      </c>
      <c r="AV177" s="13" t="s">
        <v>80</v>
      </c>
      <c r="AW177" s="13" t="s">
        <v>34</v>
      </c>
      <c r="AX177" s="13" t="s">
        <v>72</v>
      </c>
      <c r="AY177" s="244" t="s">
        <v>190</v>
      </c>
    </row>
    <row r="178" spans="1:51" s="14" customFormat="1" ht="12">
      <c r="A178" s="14"/>
      <c r="B178" s="245"/>
      <c r="C178" s="246"/>
      <c r="D178" s="228" t="s">
        <v>203</v>
      </c>
      <c r="E178" s="247" t="s">
        <v>19</v>
      </c>
      <c r="F178" s="248" t="s">
        <v>1412</v>
      </c>
      <c r="G178" s="246"/>
      <c r="H178" s="249">
        <v>84.78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203</v>
      </c>
      <c r="AU178" s="255" t="s">
        <v>82</v>
      </c>
      <c r="AV178" s="14" t="s">
        <v>82</v>
      </c>
      <c r="AW178" s="14" t="s">
        <v>34</v>
      </c>
      <c r="AX178" s="14" t="s">
        <v>72</v>
      </c>
      <c r="AY178" s="255" t="s">
        <v>190</v>
      </c>
    </row>
    <row r="179" spans="1:51" s="15" customFormat="1" ht="12">
      <c r="A179" s="15"/>
      <c r="B179" s="256"/>
      <c r="C179" s="257"/>
      <c r="D179" s="228" t="s">
        <v>203</v>
      </c>
      <c r="E179" s="258" t="s">
        <v>19</v>
      </c>
      <c r="F179" s="259" t="s">
        <v>207</v>
      </c>
      <c r="G179" s="257"/>
      <c r="H179" s="260">
        <v>84.78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203</v>
      </c>
      <c r="AU179" s="266" t="s">
        <v>82</v>
      </c>
      <c r="AV179" s="15" t="s">
        <v>208</v>
      </c>
      <c r="AW179" s="15" t="s">
        <v>34</v>
      </c>
      <c r="AX179" s="15" t="s">
        <v>80</v>
      </c>
      <c r="AY179" s="266" t="s">
        <v>190</v>
      </c>
    </row>
    <row r="180" spans="1:65" s="2" customFormat="1" ht="33" customHeight="1">
      <c r="A180" s="40"/>
      <c r="B180" s="41"/>
      <c r="C180" s="215" t="s">
        <v>197</v>
      </c>
      <c r="D180" s="215" t="s">
        <v>192</v>
      </c>
      <c r="E180" s="216" t="s">
        <v>1413</v>
      </c>
      <c r="F180" s="217" t="s">
        <v>1414</v>
      </c>
      <c r="G180" s="218" t="s">
        <v>195</v>
      </c>
      <c r="H180" s="219">
        <v>150</v>
      </c>
      <c r="I180" s="220"/>
      <c r="J180" s="221">
        <f>ROUND(I180*H180,2)</f>
        <v>0</v>
      </c>
      <c r="K180" s="217" t="s">
        <v>1415</v>
      </c>
      <c r="L180" s="46"/>
      <c r="M180" s="222" t="s">
        <v>19</v>
      </c>
      <c r="N180" s="223" t="s">
        <v>43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208</v>
      </c>
      <c r="AT180" s="226" t="s">
        <v>192</v>
      </c>
      <c r="AU180" s="226" t="s">
        <v>82</v>
      </c>
      <c r="AY180" s="19" t="s">
        <v>190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80</v>
      </c>
      <c r="BK180" s="227">
        <f>ROUND(I180*H180,2)</f>
        <v>0</v>
      </c>
      <c r="BL180" s="19" t="s">
        <v>208</v>
      </c>
      <c r="BM180" s="226" t="s">
        <v>1416</v>
      </c>
    </row>
    <row r="181" spans="1:47" s="2" customFormat="1" ht="12">
      <c r="A181" s="40"/>
      <c r="B181" s="41"/>
      <c r="C181" s="42"/>
      <c r="D181" s="228" t="s">
        <v>199</v>
      </c>
      <c r="E181" s="42"/>
      <c r="F181" s="229" t="s">
        <v>1417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199</v>
      </c>
      <c r="AU181" s="19" t="s">
        <v>82</v>
      </c>
    </row>
    <row r="182" spans="1:51" s="13" customFormat="1" ht="12">
      <c r="A182" s="13"/>
      <c r="B182" s="235"/>
      <c r="C182" s="236"/>
      <c r="D182" s="228" t="s">
        <v>203</v>
      </c>
      <c r="E182" s="237" t="s">
        <v>19</v>
      </c>
      <c r="F182" s="238" t="s">
        <v>1340</v>
      </c>
      <c r="G182" s="236"/>
      <c r="H182" s="237" t="s">
        <v>19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203</v>
      </c>
      <c r="AU182" s="244" t="s">
        <v>82</v>
      </c>
      <c r="AV182" s="13" t="s">
        <v>80</v>
      </c>
      <c r="AW182" s="13" t="s">
        <v>34</v>
      </c>
      <c r="AX182" s="13" t="s">
        <v>72</v>
      </c>
      <c r="AY182" s="244" t="s">
        <v>190</v>
      </c>
    </row>
    <row r="183" spans="1:51" s="13" customFormat="1" ht="12">
      <c r="A183" s="13"/>
      <c r="B183" s="235"/>
      <c r="C183" s="236"/>
      <c r="D183" s="228" t="s">
        <v>203</v>
      </c>
      <c r="E183" s="237" t="s">
        <v>19</v>
      </c>
      <c r="F183" s="238" t="s">
        <v>1418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203</v>
      </c>
      <c r="AU183" s="244" t="s">
        <v>82</v>
      </c>
      <c r="AV183" s="13" t="s">
        <v>80</v>
      </c>
      <c r="AW183" s="13" t="s">
        <v>34</v>
      </c>
      <c r="AX183" s="13" t="s">
        <v>72</v>
      </c>
      <c r="AY183" s="244" t="s">
        <v>190</v>
      </c>
    </row>
    <row r="184" spans="1:51" s="14" customFormat="1" ht="12">
      <c r="A184" s="14"/>
      <c r="B184" s="245"/>
      <c r="C184" s="246"/>
      <c r="D184" s="228" t="s">
        <v>203</v>
      </c>
      <c r="E184" s="247" t="s">
        <v>19</v>
      </c>
      <c r="F184" s="248" t="s">
        <v>1354</v>
      </c>
      <c r="G184" s="246"/>
      <c r="H184" s="249">
        <v>150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203</v>
      </c>
      <c r="AU184" s="255" t="s">
        <v>82</v>
      </c>
      <c r="AV184" s="14" t="s">
        <v>82</v>
      </c>
      <c r="AW184" s="14" t="s">
        <v>34</v>
      </c>
      <c r="AX184" s="14" t="s">
        <v>72</v>
      </c>
      <c r="AY184" s="255" t="s">
        <v>190</v>
      </c>
    </row>
    <row r="185" spans="1:51" s="15" customFormat="1" ht="12">
      <c r="A185" s="15"/>
      <c r="B185" s="256"/>
      <c r="C185" s="257"/>
      <c r="D185" s="228" t="s">
        <v>203</v>
      </c>
      <c r="E185" s="258" t="s">
        <v>19</v>
      </c>
      <c r="F185" s="259" t="s">
        <v>207</v>
      </c>
      <c r="G185" s="257"/>
      <c r="H185" s="260">
        <v>150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203</v>
      </c>
      <c r="AU185" s="266" t="s">
        <v>82</v>
      </c>
      <c r="AV185" s="15" t="s">
        <v>208</v>
      </c>
      <c r="AW185" s="15" t="s">
        <v>34</v>
      </c>
      <c r="AX185" s="15" t="s">
        <v>80</v>
      </c>
      <c r="AY185" s="266" t="s">
        <v>190</v>
      </c>
    </row>
    <row r="186" spans="1:65" s="2" customFormat="1" ht="33" customHeight="1">
      <c r="A186" s="40"/>
      <c r="B186" s="41"/>
      <c r="C186" s="215" t="s">
        <v>356</v>
      </c>
      <c r="D186" s="215" t="s">
        <v>192</v>
      </c>
      <c r="E186" s="216" t="s">
        <v>1419</v>
      </c>
      <c r="F186" s="217" t="s">
        <v>1420</v>
      </c>
      <c r="G186" s="218" t="s">
        <v>195</v>
      </c>
      <c r="H186" s="219">
        <v>150</v>
      </c>
      <c r="I186" s="220"/>
      <c r="J186" s="221">
        <f>ROUND(I186*H186,2)</f>
        <v>0</v>
      </c>
      <c r="K186" s="217" t="s">
        <v>196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208</v>
      </c>
      <c r="AT186" s="226" t="s">
        <v>192</v>
      </c>
      <c r="AU186" s="226" t="s">
        <v>82</v>
      </c>
      <c r="AY186" s="19" t="s">
        <v>190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208</v>
      </c>
      <c r="BM186" s="226" t="s">
        <v>1421</v>
      </c>
    </row>
    <row r="187" spans="1:47" s="2" customFormat="1" ht="12">
      <c r="A187" s="40"/>
      <c r="B187" s="41"/>
      <c r="C187" s="42"/>
      <c r="D187" s="228" t="s">
        <v>199</v>
      </c>
      <c r="E187" s="42"/>
      <c r="F187" s="229" t="s">
        <v>1422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199</v>
      </c>
      <c r="AU187" s="19" t="s">
        <v>82</v>
      </c>
    </row>
    <row r="188" spans="1:47" s="2" customFormat="1" ht="12">
      <c r="A188" s="40"/>
      <c r="B188" s="41"/>
      <c r="C188" s="42"/>
      <c r="D188" s="233" t="s">
        <v>201</v>
      </c>
      <c r="E188" s="42"/>
      <c r="F188" s="234" t="s">
        <v>1423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201</v>
      </c>
      <c r="AU188" s="19" t="s">
        <v>82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1340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3" customFormat="1" ht="12">
      <c r="A190" s="13"/>
      <c r="B190" s="235"/>
      <c r="C190" s="236"/>
      <c r="D190" s="228" t="s">
        <v>203</v>
      </c>
      <c r="E190" s="237" t="s">
        <v>19</v>
      </c>
      <c r="F190" s="238" t="s">
        <v>1418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203</v>
      </c>
      <c r="AU190" s="244" t="s">
        <v>82</v>
      </c>
      <c r="AV190" s="13" t="s">
        <v>80</v>
      </c>
      <c r="AW190" s="13" t="s">
        <v>34</v>
      </c>
      <c r="AX190" s="13" t="s">
        <v>72</v>
      </c>
      <c r="AY190" s="244" t="s">
        <v>190</v>
      </c>
    </row>
    <row r="191" spans="1:51" s="14" customFormat="1" ht="12">
      <c r="A191" s="14"/>
      <c r="B191" s="245"/>
      <c r="C191" s="246"/>
      <c r="D191" s="228" t="s">
        <v>203</v>
      </c>
      <c r="E191" s="247" t="s">
        <v>19</v>
      </c>
      <c r="F191" s="248" t="s">
        <v>1354</v>
      </c>
      <c r="G191" s="246"/>
      <c r="H191" s="249">
        <v>150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203</v>
      </c>
      <c r="AU191" s="255" t="s">
        <v>82</v>
      </c>
      <c r="AV191" s="14" t="s">
        <v>82</v>
      </c>
      <c r="AW191" s="14" t="s">
        <v>34</v>
      </c>
      <c r="AX191" s="14" t="s">
        <v>72</v>
      </c>
      <c r="AY191" s="255" t="s">
        <v>190</v>
      </c>
    </row>
    <row r="192" spans="1:51" s="15" customFormat="1" ht="12">
      <c r="A192" s="15"/>
      <c r="B192" s="256"/>
      <c r="C192" s="257"/>
      <c r="D192" s="228" t="s">
        <v>203</v>
      </c>
      <c r="E192" s="258" t="s">
        <v>19</v>
      </c>
      <c r="F192" s="259" t="s">
        <v>207</v>
      </c>
      <c r="G192" s="257"/>
      <c r="H192" s="260">
        <v>150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203</v>
      </c>
      <c r="AU192" s="266" t="s">
        <v>82</v>
      </c>
      <c r="AV192" s="15" t="s">
        <v>208</v>
      </c>
      <c r="AW192" s="15" t="s">
        <v>34</v>
      </c>
      <c r="AX192" s="15" t="s">
        <v>80</v>
      </c>
      <c r="AY192" s="266" t="s">
        <v>190</v>
      </c>
    </row>
    <row r="193" spans="1:65" s="2" customFormat="1" ht="24.15" customHeight="1">
      <c r="A193" s="40"/>
      <c r="B193" s="41"/>
      <c r="C193" s="215" t="s">
        <v>364</v>
      </c>
      <c r="D193" s="215" t="s">
        <v>192</v>
      </c>
      <c r="E193" s="216" t="s">
        <v>1424</v>
      </c>
      <c r="F193" s="217" t="s">
        <v>1425</v>
      </c>
      <c r="G193" s="218" t="s">
        <v>195</v>
      </c>
      <c r="H193" s="219">
        <v>75</v>
      </c>
      <c r="I193" s="220"/>
      <c r="J193" s="221">
        <f>ROUND(I193*H193,2)</f>
        <v>0</v>
      </c>
      <c r="K193" s="217" t="s">
        <v>196</v>
      </c>
      <c r="L193" s="46"/>
      <c r="M193" s="222" t="s">
        <v>19</v>
      </c>
      <c r="N193" s="223" t="s">
        <v>43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208</v>
      </c>
      <c r="AT193" s="226" t="s">
        <v>192</v>
      </c>
      <c r="AU193" s="226" t="s">
        <v>82</v>
      </c>
      <c r="AY193" s="19" t="s">
        <v>190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80</v>
      </c>
      <c r="BK193" s="227">
        <f>ROUND(I193*H193,2)</f>
        <v>0</v>
      </c>
      <c r="BL193" s="19" t="s">
        <v>208</v>
      </c>
      <c r="BM193" s="226" t="s">
        <v>1426</v>
      </c>
    </row>
    <row r="194" spans="1:47" s="2" customFormat="1" ht="12">
      <c r="A194" s="40"/>
      <c r="B194" s="41"/>
      <c r="C194" s="42"/>
      <c r="D194" s="228" t="s">
        <v>199</v>
      </c>
      <c r="E194" s="42"/>
      <c r="F194" s="229" t="s">
        <v>1427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199</v>
      </c>
      <c r="AU194" s="19" t="s">
        <v>82</v>
      </c>
    </row>
    <row r="195" spans="1:47" s="2" customFormat="1" ht="12">
      <c r="A195" s="40"/>
      <c r="B195" s="41"/>
      <c r="C195" s="42"/>
      <c r="D195" s="233" t="s">
        <v>201</v>
      </c>
      <c r="E195" s="42"/>
      <c r="F195" s="234" t="s">
        <v>1428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201</v>
      </c>
      <c r="AU195" s="19" t="s">
        <v>82</v>
      </c>
    </row>
    <row r="196" spans="1:51" s="13" customFormat="1" ht="12">
      <c r="A196" s="13"/>
      <c r="B196" s="235"/>
      <c r="C196" s="236"/>
      <c r="D196" s="228" t="s">
        <v>203</v>
      </c>
      <c r="E196" s="237" t="s">
        <v>19</v>
      </c>
      <c r="F196" s="238" t="s">
        <v>1340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203</v>
      </c>
      <c r="AU196" s="244" t="s">
        <v>82</v>
      </c>
      <c r="AV196" s="13" t="s">
        <v>80</v>
      </c>
      <c r="AW196" s="13" t="s">
        <v>34</v>
      </c>
      <c r="AX196" s="13" t="s">
        <v>72</v>
      </c>
      <c r="AY196" s="244" t="s">
        <v>190</v>
      </c>
    </row>
    <row r="197" spans="1:51" s="13" customFormat="1" ht="12">
      <c r="A197" s="13"/>
      <c r="B197" s="235"/>
      <c r="C197" s="236"/>
      <c r="D197" s="228" t="s">
        <v>203</v>
      </c>
      <c r="E197" s="237" t="s">
        <v>19</v>
      </c>
      <c r="F197" s="238" t="s">
        <v>1429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203</v>
      </c>
      <c r="AU197" s="244" t="s">
        <v>82</v>
      </c>
      <c r="AV197" s="13" t="s">
        <v>80</v>
      </c>
      <c r="AW197" s="13" t="s">
        <v>34</v>
      </c>
      <c r="AX197" s="13" t="s">
        <v>72</v>
      </c>
      <c r="AY197" s="244" t="s">
        <v>190</v>
      </c>
    </row>
    <row r="198" spans="1:51" s="14" customFormat="1" ht="12">
      <c r="A198" s="14"/>
      <c r="B198" s="245"/>
      <c r="C198" s="246"/>
      <c r="D198" s="228" t="s">
        <v>203</v>
      </c>
      <c r="E198" s="247" t="s">
        <v>19</v>
      </c>
      <c r="F198" s="248" t="s">
        <v>1430</v>
      </c>
      <c r="G198" s="246"/>
      <c r="H198" s="249">
        <v>75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203</v>
      </c>
      <c r="AU198" s="255" t="s">
        <v>82</v>
      </c>
      <c r="AV198" s="14" t="s">
        <v>82</v>
      </c>
      <c r="AW198" s="14" t="s">
        <v>34</v>
      </c>
      <c r="AX198" s="14" t="s">
        <v>72</v>
      </c>
      <c r="AY198" s="255" t="s">
        <v>190</v>
      </c>
    </row>
    <row r="199" spans="1:51" s="15" customFormat="1" ht="12">
      <c r="A199" s="15"/>
      <c r="B199" s="256"/>
      <c r="C199" s="257"/>
      <c r="D199" s="228" t="s">
        <v>203</v>
      </c>
      <c r="E199" s="258" t="s">
        <v>19</v>
      </c>
      <c r="F199" s="259" t="s">
        <v>207</v>
      </c>
      <c r="G199" s="257"/>
      <c r="H199" s="260">
        <v>75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203</v>
      </c>
      <c r="AU199" s="266" t="s">
        <v>82</v>
      </c>
      <c r="AV199" s="15" t="s">
        <v>208</v>
      </c>
      <c r="AW199" s="15" t="s">
        <v>34</v>
      </c>
      <c r="AX199" s="15" t="s">
        <v>80</v>
      </c>
      <c r="AY199" s="266" t="s">
        <v>190</v>
      </c>
    </row>
    <row r="200" spans="1:65" s="2" customFormat="1" ht="16.5" customHeight="1">
      <c r="A200" s="40"/>
      <c r="B200" s="41"/>
      <c r="C200" s="268" t="s">
        <v>377</v>
      </c>
      <c r="D200" s="268" t="s">
        <v>411</v>
      </c>
      <c r="E200" s="269" t="s">
        <v>1431</v>
      </c>
      <c r="F200" s="270" t="s">
        <v>1432</v>
      </c>
      <c r="G200" s="271" t="s">
        <v>222</v>
      </c>
      <c r="H200" s="272">
        <v>11.25</v>
      </c>
      <c r="I200" s="273"/>
      <c r="J200" s="274">
        <f>ROUND(I200*H200,2)</f>
        <v>0</v>
      </c>
      <c r="K200" s="270" t="s">
        <v>196</v>
      </c>
      <c r="L200" s="275"/>
      <c r="M200" s="276" t="s">
        <v>19</v>
      </c>
      <c r="N200" s="277" t="s">
        <v>43</v>
      </c>
      <c r="O200" s="86"/>
      <c r="P200" s="224">
        <f>O200*H200</f>
        <v>0</v>
      </c>
      <c r="Q200" s="224">
        <v>0.2</v>
      </c>
      <c r="R200" s="224">
        <f>Q200*H200</f>
        <v>2.25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274</v>
      </c>
      <c r="AT200" s="226" t="s">
        <v>411</v>
      </c>
      <c r="AU200" s="226" t="s">
        <v>82</v>
      </c>
      <c r="AY200" s="19" t="s">
        <v>190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80</v>
      </c>
      <c r="BK200" s="227">
        <f>ROUND(I200*H200,2)</f>
        <v>0</v>
      </c>
      <c r="BL200" s="19" t="s">
        <v>208</v>
      </c>
      <c r="BM200" s="226" t="s">
        <v>1433</v>
      </c>
    </row>
    <row r="201" spans="1:47" s="2" customFormat="1" ht="12">
      <c r="A201" s="40"/>
      <c r="B201" s="41"/>
      <c r="C201" s="42"/>
      <c r="D201" s="228" t="s">
        <v>199</v>
      </c>
      <c r="E201" s="42"/>
      <c r="F201" s="229" t="s">
        <v>1432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199</v>
      </c>
      <c r="AU201" s="19" t="s">
        <v>82</v>
      </c>
    </row>
    <row r="202" spans="1:51" s="13" customFormat="1" ht="12">
      <c r="A202" s="13"/>
      <c r="B202" s="235"/>
      <c r="C202" s="236"/>
      <c r="D202" s="228" t="s">
        <v>203</v>
      </c>
      <c r="E202" s="237" t="s">
        <v>19</v>
      </c>
      <c r="F202" s="238" t="s">
        <v>1434</v>
      </c>
      <c r="G202" s="236"/>
      <c r="H202" s="237" t="s">
        <v>19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203</v>
      </c>
      <c r="AU202" s="244" t="s">
        <v>82</v>
      </c>
      <c r="AV202" s="13" t="s">
        <v>80</v>
      </c>
      <c r="AW202" s="13" t="s">
        <v>34</v>
      </c>
      <c r="AX202" s="13" t="s">
        <v>72</v>
      </c>
      <c r="AY202" s="244" t="s">
        <v>190</v>
      </c>
    </row>
    <row r="203" spans="1:51" s="14" customFormat="1" ht="12">
      <c r="A203" s="14"/>
      <c r="B203" s="245"/>
      <c r="C203" s="246"/>
      <c r="D203" s="228" t="s">
        <v>203</v>
      </c>
      <c r="E203" s="247" t="s">
        <v>19</v>
      </c>
      <c r="F203" s="248" t="s">
        <v>1435</v>
      </c>
      <c r="G203" s="246"/>
      <c r="H203" s="249">
        <v>11.25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203</v>
      </c>
      <c r="AU203" s="255" t="s">
        <v>82</v>
      </c>
      <c r="AV203" s="14" t="s">
        <v>82</v>
      </c>
      <c r="AW203" s="14" t="s">
        <v>34</v>
      </c>
      <c r="AX203" s="14" t="s">
        <v>72</v>
      </c>
      <c r="AY203" s="255" t="s">
        <v>190</v>
      </c>
    </row>
    <row r="204" spans="1:51" s="15" customFormat="1" ht="12">
      <c r="A204" s="15"/>
      <c r="B204" s="256"/>
      <c r="C204" s="257"/>
      <c r="D204" s="228" t="s">
        <v>203</v>
      </c>
      <c r="E204" s="258" t="s">
        <v>19</v>
      </c>
      <c r="F204" s="259" t="s">
        <v>207</v>
      </c>
      <c r="G204" s="257"/>
      <c r="H204" s="260">
        <v>11.25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203</v>
      </c>
      <c r="AU204" s="266" t="s">
        <v>82</v>
      </c>
      <c r="AV204" s="15" t="s">
        <v>208</v>
      </c>
      <c r="AW204" s="15" t="s">
        <v>34</v>
      </c>
      <c r="AX204" s="15" t="s">
        <v>80</v>
      </c>
      <c r="AY204" s="266" t="s">
        <v>190</v>
      </c>
    </row>
    <row r="205" spans="1:65" s="2" customFormat="1" ht="16.5" customHeight="1">
      <c r="A205" s="40"/>
      <c r="B205" s="41"/>
      <c r="C205" s="215" t="s">
        <v>387</v>
      </c>
      <c r="D205" s="215" t="s">
        <v>192</v>
      </c>
      <c r="E205" s="216" t="s">
        <v>1436</v>
      </c>
      <c r="F205" s="217" t="s">
        <v>1437</v>
      </c>
      <c r="G205" s="218" t="s">
        <v>211</v>
      </c>
      <c r="H205" s="219">
        <v>750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43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208</v>
      </c>
      <c r="AT205" s="226" t="s">
        <v>192</v>
      </c>
      <c r="AU205" s="226" t="s">
        <v>82</v>
      </c>
      <c r="AY205" s="19" t="s">
        <v>190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80</v>
      </c>
      <c r="BK205" s="227">
        <f>ROUND(I205*H205,2)</f>
        <v>0</v>
      </c>
      <c r="BL205" s="19" t="s">
        <v>208</v>
      </c>
      <c r="BM205" s="226" t="s">
        <v>1438</v>
      </c>
    </row>
    <row r="206" spans="1:47" s="2" customFormat="1" ht="12">
      <c r="A206" s="40"/>
      <c r="B206" s="41"/>
      <c r="C206" s="42"/>
      <c r="D206" s="228" t="s">
        <v>199</v>
      </c>
      <c r="E206" s="42"/>
      <c r="F206" s="229" t="s">
        <v>1439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199</v>
      </c>
      <c r="AU206" s="19" t="s">
        <v>82</v>
      </c>
    </row>
    <row r="207" spans="1:51" s="13" customFormat="1" ht="12">
      <c r="A207" s="13"/>
      <c r="B207" s="235"/>
      <c r="C207" s="236"/>
      <c r="D207" s="228" t="s">
        <v>203</v>
      </c>
      <c r="E207" s="237" t="s">
        <v>19</v>
      </c>
      <c r="F207" s="238" t="s">
        <v>1340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203</v>
      </c>
      <c r="AU207" s="244" t="s">
        <v>82</v>
      </c>
      <c r="AV207" s="13" t="s">
        <v>80</v>
      </c>
      <c r="AW207" s="13" t="s">
        <v>34</v>
      </c>
      <c r="AX207" s="13" t="s">
        <v>72</v>
      </c>
      <c r="AY207" s="244" t="s">
        <v>190</v>
      </c>
    </row>
    <row r="208" spans="1:51" s="13" customFormat="1" ht="12">
      <c r="A208" s="13"/>
      <c r="B208" s="235"/>
      <c r="C208" s="236"/>
      <c r="D208" s="228" t="s">
        <v>203</v>
      </c>
      <c r="E208" s="237" t="s">
        <v>19</v>
      </c>
      <c r="F208" s="238" t="s">
        <v>1418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203</v>
      </c>
      <c r="AU208" s="244" t="s">
        <v>82</v>
      </c>
      <c r="AV208" s="13" t="s">
        <v>80</v>
      </c>
      <c r="AW208" s="13" t="s">
        <v>34</v>
      </c>
      <c r="AX208" s="13" t="s">
        <v>72</v>
      </c>
      <c r="AY208" s="244" t="s">
        <v>190</v>
      </c>
    </row>
    <row r="209" spans="1:51" s="14" customFormat="1" ht="12">
      <c r="A209" s="14"/>
      <c r="B209" s="245"/>
      <c r="C209" s="246"/>
      <c r="D209" s="228" t="s">
        <v>203</v>
      </c>
      <c r="E209" s="247" t="s">
        <v>19</v>
      </c>
      <c r="F209" s="248" t="s">
        <v>1440</v>
      </c>
      <c r="G209" s="246"/>
      <c r="H209" s="249">
        <v>750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203</v>
      </c>
      <c r="AU209" s="255" t="s">
        <v>82</v>
      </c>
      <c r="AV209" s="14" t="s">
        <v>82</v>
      </c>
      <c r="AW209" s="14" t="s">
        <v>34</v>
      </c>
      <c r="AX209" s="14" t="s">
        <v>72</v>
      </c>
      <c r="AY209" s="255" t="s">
        <v>190</v>
      </c>
    </row>
    <row r="210" spans="1:51" s="15" customFormat="1" ht="12">
      <c r="A210" s="15"/>
      <c r="B210" s="256"/>
      <c r="C210" s="257"/>
      <c r="D210" s="228" t="s">
        <v>203</v>
      </c>
      <c r="E210" s="258" t="s">
        <v>19</v>
      </c>
      <c r="F210" s="259" t="s">
        <v>207</v>
      </c>
      <c r="G210" s="257"/>
      <c r="H210" s="260">
        <v>750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203</v>
      </c>
      <c r="AU210" s="266" t="s">
        <v>82</v>
      </c>
      <c r="AV210" s="15" t="s">
        <v>208</v>
      </c>
      <c r="AW210" s="15" t="s">
        <v>34</v>
      </c>
      <c r="AX210" s="15" t="s">
        <v>80</v>
      </c>
      <c r="AY210" s="266" t="s">
        <v>190</v>
      </c>
    </row>
    <row r="211" spans="1:65" s="2" customFormat="1" ht="16.5" customHeight="1">
      <c r="A211" s="40"/>
      <c r="B211" s="41"/>
      <c r="C211" s="268" t="s">
        <v>7</v>
      </c>
      <c r="D211" s="268" t="s">
        <v>411</v>
      </c>
      <c r="E211" s="269" t="s">
        <v>1441</v>
      </c>
      <c r="F211" s="270" t="s">
        <v>1442</v>
      </c>
      <c r="G211" s="271" t="s">
        <v>211</v>
      </c>
      <c r="H211" s="272">
        <v>750</v>
      </c>
      <c r="I211" s="273"/>
      <c r="J211" s="274">
        <f>ROUND(I211*H211,2)</f>
        <v>0</v>
      </c>
      <c r="K211" s="270" t="s">
        <v>19</v>
      </c>
      <c r="L211" s="275"/>
      <c r="M211" s="276" t="s">
        <v>19</v>
      </c>
      <c r="N211" s="277" t="s">
        <v>43</v>
      </c>
      <c r="O211" s="86"/>
      <c r="P211" s="224">
        <f>O211*H211</f>
        <v>0</v>
      </c>
      <c r="Q211" s="224">
        <v>0.001</v>
      </c>
      <c r="R211" s="224">
        <f>Q211*H211</f>
        <v>0.75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274</v>
      </c>
      <c r="AT211" s="226" t="s">
        <v>411</v>
      </c>
      <c r="AU211" s="226" t="s">
        <v>82</v>
      </c>
      <c r="AY211" s="19" t="s">
        <v>190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208</v>
      </c>
      <c r="BM211" s="226" t="s">
        <v>1443</v>
      </c>
    </row>
    <row r="212" spans="1:47" s="2" customFormat="1" ht="12">
      <c r="A212" s="40"/>
      <c r="B212" s="41"/>
      <c r="C212" s="42"/>
      <c r="D212" s="228" t="s">
        <v>199</v>
      </c>
      <c r="E212" s="42"/>
      <c r="F212" s="229" t="s">
        <v>1444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199</v>
      </c>
      <c r="AU212" s="19" t="s">
        <v>82</v>
      </c>
    </row>
    <row r="213" spans="1:51" s="13" customFormat="1" ht="12">
      <c r="A213" s="13"/>
      <c r="B213" s="235"/>
      <c r="C213" s="236"/>
      <c r="D213" s="228" t="s">
        <v>203</v>
      </c>
      <c r="E213" s="237" t="s">
        <v>19</v>
      </c>
      <c r="F213" s="238" t="s">
        <v>1445</v>
      </c>
      <c r="G213" s="236"/>
      <c r="H213" s="237" t="s">
        <v>19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203</v>
      </c>
      <c r="AU213" s="244" t="s">
        <v>82</v>
      </c>
      <c r="AV213" s="13" t="s">
        <v>80</v>
      </c>
      <c r="AW213" s="13" t="s">
        <v>34</v>
      </c>
      <c r="AX213" s="13" t="s">
        <v>72</v>
      </c>
      <c r="AY213" s="244" t="s">
        <v>190</v>
      </c>
    </row>
    <row r="214" spans="1:51" s="13" customFormat="1" ht="12">
      <c r="A214" s="13"/>
      <c r="B214" s="235"/>
      <c r="C214" s="236"/>
      <c r="D214" s="228" t="s">
        <v>203</v>
      </c>
      <c r="E214" s="237" t="s">
        <v>19</v>
      </c>
      <c r="F214" s="238" t="s">
        <v>1446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203</v>
      </c>
      <c r="AU214" s="244" t="s">
        <v>82</v>
      </c>
      <c r="AV214" s="13" t="s">
        <v>80</v>
      </c>
      <c r="AW214" s="13" t="s">
        <v>34</v>
      </c>
      <c r="AX214" s="13" t="s">
        <v>72</v>
      </c>
      <c r="AY214" s="244" t="s">
        <v>190</v>
      </c>
    </row>
    <row r="215" spans="1:51" s="14" customFormat="1" ht="12">
      <c r="A215" s="14"/>
      <c r="B215" s="245"/>
      <c r="C215" s="246"/>
      <c r="D215" s="228" t="s">
        <v>203</v>
      </c>
      <c r="E215" s="247" t="s">
        <v>19</v>
      </c>
      <c r="F215" s="248" t="s">
        <v>1447</v>
      </c>
      <c r="G215" s="246"/>
      <c r="H215" s="249">
        <v>750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203</v>
      </c>
      <c r="AU215" s="255" t="s">
        <v>82</v>
      </c>
      <c r="AV215" s="14" t="s">
        <v>82</v>
      </c>
      <c r="AW215" s="14" t="s">
        <v>34</v>
      </c>
      <c r="AX215" s="14" t="s">
        <v>72</v>
      </c>
      <c r="AY215" s="255" t="s">
        <v>190</v>
      </c>
    </row>
    <row r="216" spans="1:51" s="15" customFormat="1" ht="12">
      <c r="A216" s="15"/>
      <c r="B216" s="256"/>
      <c r="C216" s="257"/>
      <c r="D216" s="228" t="s">
        <v>203</v>
      </c>
      <c r="E216" s="258" t="s">
        <v>19</v>
      </c>
      <c r="F216" s="259" t="s">
        <v>207</v>
      </c>
      <c r="G216" s="257"/>
      <c r="H216" s="260">
        <v>750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6" t="s">
        <v>203</v>
      </c>
      <c r="AU216" s="266" t="s">
        <v>82</v>
      </c>
      <c r="AV216" s="15" t="s">
        <v>208</v>
      </c>
      <c r="AW216" s="15" t="s">
        <v>34</v>
      </c>
      <c r="AX216" s="15" t="s">
        <v>80</v>
      </c>
      <c r="AY216" s="266" t="s">
        <v>190</v>
      </c>
    </row>
    <row r="217" spans="1:65" s="2" customFormat="1" ht="16.5" customHeight="1">
      <c r="A217" s="40"/>
      <c r="B217" s="41"/>
      <c r="C217" s="215" t="s">
        <v>401</v>
      </c>
      <c r="D217" s="215" t="s">
        <v>192</v>
      </c>
      <c r="E217" s="216" t="s">
        <v>1448</v>
      </c>
      <c r="F217" s="217" t="s">
        <v>1449</v>
      </c>
      <c r="G217" s="218" t="s">
        <v>222</v>
      </c>
      <c r="H217" s="219">
        <v>4.5</v>
      </c>
      <c r="I217" s="220"/>
      <c r="J217" s="221">
        <f>ROUND(I217*H217,2)</f>
        <v>0</v>
      </c>
      <c r="K217" s="217" t="s">
        <v>196</v>
      </c>
      <c r="L217" s="46"/>
      <c r="M217" s="222" t="s">
        <v>19</v>
      </c>
      <c r="N217" s="223" t="s">
        <v>43</v>
      </c>
      <c r="O217" s="86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208</v>
      </c>
      <c r="AT217" s="226" t="s">
        <v>192</v>
      </c>
      <c r="AU217" s="226" t="s">
        <v>82</v>
      </c>
      <c r="AY217" s="19" t="s">
        <v>190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80</v>
      </c>
      <c r="BK217" s="227">
        <f>ROUND(I217*H217,2)</f>
        <v>0</v>
      </c>
      <c r="BL217" s="19" t="s">
        <v>208</v>
      </c>
      <c r="BM217" s="226" t="s">
        <v>1450</v>
      </c>
    </row>
    <row r="218" spans="1:47" s="2" customFormat="1" ht="12">
      <c r="A218" s="40"/>
      <c r="B218" s="41"/>
      <c r="C218" s="42"/>
      <c r="D218" s="228" t="s">
        <v>199</v>
      </c>
      <c r="E218" s="42"/>
      <c r="F218" s="229" t="s">
        <v>1451</v>
      </c>
      <c r="G218" s="42"/>
      <c r="H218" s="42"/>
      <c r="I218" s="230"/>
      <c r="J218" s="42"/>
      <c r="K218" s="42"/>
      <c r="L218" s="46"/>
      <c r="M218" s="231"/>
      <c r="N218" s="23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199</v>
      </c>
      <c r="AU218" s="19" t="s">
        <v>82</v>
      </c>
    </row>
    <row r="219" spans="1:47" s="2" customFormat="1" ht="12">
      <c r="A219" s="40"/>
      <c r="B219" s="41"/>
      <c r="C219" s="42"/>
      <c r="D219" s="233" t="s">
        <v>201</v>
      </c>
      <c r="E219" s="42"/>
      <c r="F219" s="234" t="s">
        <v>1452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201</v>
      </c>
      <c r="AU219" s="19" t="s">
        <v>82</v>
      </c>
    </row>
    <row r="220" spans="1:51" s="13" customFormat="1" ht="12">
      <c r="A220" s="13"/>
      <c r="B220" s="235"/>
      <c r="C220" s="236"/>
      <c r="D220" s="228" t="s">
        <v>203</v>
      </c>
      <c r="E220" s="237" t="s">
        <v>19</v>
      </c>
      <c r="F220" s="238" t="s">
        <v>1340</v>
      </c>
      <c r="G220" s="236"/>
      <c r="H220" s="237" t="s">
        <v>19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203</v>
      </c>
      <c r="AU220" s="244" t="s">
        <v>82</v>
      </c>
      <c r="AV220" s="13" t="s">
        <v>80</v>
      </c>
      <c r="AW220" s="13" t="s">
        <v>34</v>
      </c>
      <c r="AX220" s="13" t="s">
        <v>72</v>
      </c>
      <c r="AY220" s="244" t="s">
        <v>190</v>
      </c>
    </row>
    <row r="221" spans="1:51" s="13" customFormat="1" ht="12">
      <c r="A221" s="13"/>
      <c r="B221" s="235"/>
      <c r="C221" s="236"/>
      <c r="D221" s="228" t="s">
        <v>203</v>
      </c>
      <c r="E221" s="237" t="s">
        <v>19</v>
      </c>
      <c r="F221" s="238" t="s">
        <v>1453</v>
      </c>
      <c r="G221" s="236"/>
      <c r="H221" s="237" t="s">
        <v>19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203</v>
      </c>
      <c r="AU221" s="244" t="s">
        <v>82</v>
      </c>
      <c r="AV221" s="13" t="s">
        <v>80</v>
      </c>
      <c r="AW221" s="13" t="s">
        <v>34</v>
      </c>
      <c r="AX221" s="13" t="s">
        <v>72</v>
      </c>
      <c r="AY221" s="244" t="s">
        <v>190</v>
      </c>
    </row>
    <row r="222" spans="1:51" s="14" customFormat="1" ht="12">
      <c r="A222" s="14"/>
      <c r="B222" s="245"/>
      <c r="C222" s="246"/>
      <c r="D222" s="228" t="s">
        <v>203</v>
      </c>
      <c r="E222" s="247" t="s">
        <v>19</v>
      </c>
      <c r="F222" s="248" t="s">
        <v>1454</v>
      </c>
      <c r="G222" s="246"/>
      <c r="H222" s="249">
        <v>4.5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203</v>
      </c>
      <c r="AU222" s="255" t="s">
        <v>82</v>
      </c>
      <c r="AV222" s="14" t="s">
        <v>82</v>
      </c>
      <c r="AW222" s="14" t="s">
        <v>34</v>
      </c>
      <c r="AX222" s="14" t="s">
        <v>72</v>
      </c>
      <c r="AY222" s="255" t="s">
        <v>190</v>
      </c>
    </row>
    <row r="223" spans="1:51" s="15" customFormat="1" ht="12">
      <c r="A223" s="15"/>
      <c r="B223" s="256"/>
      <c r="C223" s="257"/>
      <c r="D223" s="228" t="s">
        <v>203</v>
      </c>
      <c r="E223" s="258" t="s">
        <v>19</v>
      </c>
      <c r="F223" s="259" t="s">
        <v>207</v>
      </c>
      <c r="G223" s="257"/>
      <c r="H223" s="260">
        <v>4.5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203</v>
      </c>
      <c r="AU223" s="266" t="s">
        <v>82</v>
      </c>
      <c r="AV223" s="15" t="s">
        <v>208</v>
      </c>
      <c r="AW223" s="15" t="s">
        <v>34</v>
      </c>
      <c r="AX223" s="15" t="s">
        <v>80</v>
      </c>
      <c r="AY223" s="266" t="s">
        <v>190</v>
      </c>
    </row>
    <row r="224" spans="1:65" s="2" customFormat="1" ht="21.75" customHeight="1">
      <c r="A224" s="40"/>
      <c r="B224" s="41"/>
      <c r="C224" s="215" t="s">
        <v>410</v>
      </c>
      <c r="D224" s="215" t="s">
        <v>192</v>
      </c>
      <c r="E224" s="216" t="s">
        <v>1455</v>
      </c>
      <c r="F224" s="217" t="s">
        <v>1456</v>
      </c>
      <c r="G224" s="218" t="s">
        <v>222</v>
      </c>
      <c r="H224" s="219">
        <v>4.5</v>
      </c>
      <c r="I224" s="220"/>
      <c r="J224" s="221">
        <f>ROUND(I224*H224,2)</f>
        <v>0</v>
      </c>
      <c r="K224" s="217" t="s">
        <v>196</v>
      </c>
      <c r="L224" s="46"/>
      <c r="M224" s="222" t="s">
        <v>19</v>
      </c>
      <c r="N224" s="223" t="s">
        <v>43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208</v>
      </c>
      <c r="AT224" s="226" t="s">
        <v>192</v>
      </c>
      <c r="AU224" s="226" t="s">
        <v>82</v>
      </c>
      <c r="AY224" s="19" t="s">
        <v>190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80</v>
      </c>
      <c r="BK224" s="227">
        <f>ROUND(I224*H224,2)</f>
        <v>0</v>
      </c>
      <c r="BL224" s="19" t="s">
        <v>208</v>
      </c>
      <c r="BM224" s="226" t="s">
        <v>1457</v>
      </c>
    </row>
    <row r="225" spans="1:47" s="2" customFormat="1" ht="12">
      <c r="A225" s="40"/>
      <c r="B225" s="41"/>
      <c r="C225" s="42"/>
      <c r="D225" s="228" t="s">
        <v>199</v>
      </c>
      <c r="E225" s="42"/>
      <c r="F225" s="229" t="s">
        <v>1458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199</v>
      </c>
      <c r="AU225" s="19" t="s">
        <v>82</v>
      </c>
    </row>
    <row r="226" spans="1:47" s="2" customFormat="1" ht="12">
      <c r="A226" s="40"/>
      <c r="B226" s="41"/>
      <c r="C226" s="42"/>
      <c r="D226" s="233" t="s">
        <v>201</v>
      </c>
      <c r="E226" s="42"/>
      <c r="F226" s="234" t="s">
        <v>1459</v>
      </c>
      <c r="G226" s="42"/>
      <c r="H226" s="42"/>
      <c r="I226" s="230"/>
      <c r="J226" s="42"/>
      <c r="K226" s="42"/>
      <c r="L226" s="46"/>
      <c r="M226" s="231"/>
      <c r="N226" s="23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201</v>
      </c>
      <c r="AU226" s="19" t="s">
        <v>82</v>
      </c>
    </row>
    <row r="227" spans="1:51" s="13" customFormat="1" ht="12">
      <c r="A227" s="13"/>
      <c r="B227" s="235"/>
      <c r="C227" s="236"/>
      <c r="D227" s="228" t="s">
        <v>203</v>
      </c>
      <c r="E227" s="237" t="s">
        <v>19</v>
      </c>
      <c r="F227" s="238" t="s">
        <v>1460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203</v>
      </c>
      <c r="AU227" s="244" t="s">
        <v>82</v>
      </c>
      <c r="AV227" s="13" t="s">
        <v>80</v>
      </c>
      <c r="AW227" s="13" t="s">
        <v>34</v>
      </c>
      <c r="AX227" s="13" t="s">
        <v>72</v>
      </c>
      <c r="AY227" s="244" t="s">
        <v>190</v>
      </c>
    </row>
    <row r="228" spans="1:51" s="14" customFormat="1" ht="12">
      <c r="A228" s="14"/>
      <c r="B228" s="245"/>
      <c r="C228" s="246"/>
      <c r="D228" s="228" t="s">
        <v>203</v>
      </c>
      <c r="E228" s="247" t="s">
        <v>19</v>
      </c>
      <c r="F228" s="248" t="s">
        <v>1461</v>
      </c>
      <c r="G228" s="246"/>
      <c r="H228" s="249">
        <v>4.5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203</v>
      </c>
      <c r="AU228" s="255" t="s">
        <v>82</v>
      </c>
      <c r="AV228" s="14" t="s">
        <v>82</v>
      </c>
      <c r="AW228" s="14" t="s">
        <v>34</v>
      </c>
      <c r="AX228" s="14" t="s">
        <v>72</v>
      </c>
      <c r="AY228" s="255" t="s">
        <v>190</v>
      </c>
    </row>
    <row r="229" spans="1:51" s="15" customFormat="1" ht="12">
      <c r="A229" s="15"/>
      <c r="B229" s="256"/>
      <c r="C229" s="257"/>
      <c r="D229" s="228" t="s">
        <v>203</v>
      </c>
      <c r="E229" s="258" t="s">
        <v>19</v>
      </c>
      <c r="F229" s="259" t="s">
        <v>207</v>
      </c>
      <c r="G229" s="257"/>
      <c r="H229" s="260">
        <v>4.5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203</v>
      </c>
      <c r="AU229" s="266" t="s">
        <v>82</v>
      </c>
      <c r="AV229" s="15" t="s">
        <v>208</v>
      </c>
      <c r="AW229" s="15" t="s">
        <v>34</v>
      </c>
      <c r="AX229" s="15" t="s">
        <v>80</v>
      </c>
      <c r="AY229" s="266" t="s">
        <v>190</v>
      </c>
    </row>
    <row r="230" spans="1:65" s="2" customFormat="1" ht="16.5" customHeight="1">
      <c r="A230" s="40"/>
      <c r="B230" s="41"/>
      <c r="C230" s="268" t="s">
        <v>418</v>
      </c>
      <c r="D230" s="268" t="s">
        <v>411</v>
      </c>
      <c r="E230" s="269" t="s">
        <v>1462</v>
      </c>
      <c r="F230" s="270" t="s">
        <v>1463</v>
      </c>
      <c r="G230" s="271" t="s">
        <v>222</v>
      </c>
      <c r="H230" s="272">
        <v>4.5</v>
      </c>
      <c r="I230" s="273"/>
      <c r="J230" s="274">
        <f>ROUND(I230*H230,2)</f>
        <v>0</v>
      </c>
      <c r="K230" s="270" t="s">
        <v>196</v>
      </c>
      <c r="L230" s="275"/>
      <c r="M230" s="276" t="s">
        <v>19</v>
      </c>
      <c r="N230" s="277" t="s">
        <v>43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274</v>
      </c>
      <c r="AT230" s="226" t="s">
        <v>411</v>
      </c>
      <c r="AU230" s="226" t="s">
        <v>82</v>
      </c>
      <c r="AY230" s="19" t="s">
        <v>190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80</v>
      </c>
      <c r="BK230" s="227">
        <f>ROUND(I230*H230,2)</f>
        <v>0</v>
      </c>
      <c r="BL230" s="19" t="s">
        <v>208</v>
      </c>
      <c r="BM230" s="226" t="s">
        <v>1464</v>
      </c>
    </row>
    <row r="231" spans="1:47" s="2" customFormat="1" ht="12">
      <c r="A231" s="40"/>
      <c r="B231" s="41"/>
      <c r="C231" s="42"/>
      <c r="D231" s="228" t="s">
        <v>199</v>
      </c>
      <c r="E231" s="42"/>
      <c r="F231" s="229" t="s">
        <v>1463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199</v>
      </c>
      <c r="AU231" s="19" t="s">
        <v>82</v>
      </c>
    </row>
    <row r="232" spans="1:51" s="13" customFormat="1" ht="12">
      <c r="A232" s="13"/>
      <c r="B232" s="235"/>
      <c r="C232" s="236"/>
      <c r="D232" s="228" t="s">
        <v>203</v>
      </c>
      <c r="E232" s="237" t="s">
        <v>19</v>
      </c>
      <c r="F232" s="238" t="s">
        <v>1465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203</v>
      </c>
      <c r="AU232" s="244" t="s">
        <v>82</v>
      </c>
      <c r="AV232" s="13" t="s">
        <v>80</v>
      </c>
      <c r="AW232" s="13" t="s">
        <v>34</v>
      </c>
      <c r="AX232" s="13" t="s">
        <v>72</v>
      </c>
      <c r="AY232" s="244" t="s">
        <v>190</v>
      </c>
    </row>
    <row r="233" spans="1:51" s="14" customFormat="1" ht="12">
      <c r="A233" s="14"/>
      <c r="B233" s="245"/>
      <c r="C233" s="246"/>
      <c r="D233" s="228" t="s">
        <v>203</v>
      </c>
      <c r="E233" s="247" t="s">
        <v>19</v>
      </c>
      <c r="F233" s="248" t="s">
        <v>1461</v>
      </c>
      <c r="G233" s="246"/>
      <c r="H233" s="249">
        <v>4.5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203</v>
      </c>
      <c r="AU233" s="255" t="s">
        <v>82</v>
      </c>
      <c r="AV233" s="14" t="s">
        <v>82</v>
      </c>
      <c r="AW233" s="14" t="s">
        <v>34</v>
      </c>
      <c r="AX233" s="14" t="s">
        <v>72</v>
      </c>
      <c r="AY233" s="255" t="s">
        <v>190</v>
      </c>
    </row>
    <row r="234" spans="1:51" s="15" customFormat="1" ht="12">
      <c r="A234" s="15"/>
      <c r="B234" s="256"/>
      <c r="C234" s="257"/>
      <c r="D234" s="228" t="s">
        <v>203</v>
      </c>
      <c r="E234" s="258" t="s">
        <v>19</v>
      </c>
      <c r="F234" s="259" t="s">
        <v>207</v>
      </c>
      <c r="G234" s="257"/>
      <c r="H234" s="260">
        <v>4.5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6" t="s">
        <v>203</v>
      </c>
      <c r="AU234" s="266" t="s">
        <v>82</v>
      </c>
      <c r="AV234" s="15" t="s">
        <v>208</v>
      </c>
      <c r="AW234" s="15" t="s">
        <v>34</v>
      </c>
      <c r="AX234" s="15" t="s">
        <v>80</v>
      </c>
      <c r="AY234" s="266" t="s">
        <v>190</v>
      </c>
    </row>
    <row r="235" spans="1:63" s="12" customFormat="1" ht="22.8" customHeight="1">
      <c r="A235" s="12"/>
      <c r="B235" s="199"/>
      <c r="C235" s="200"/>
      <c r="D235" s="201" t="s">
        <v>71</v>
      </c>
      <c r="E235" s="213" t="s">
        <v>281</v>
      </c>
      <c r="F235" s="213" t="s">
        <v>1466</v>
      </c>
      <c r="G235" s="200"/>
      <c r="H235" s="200"/>
      <c r="I235" s="203"/>
      <c r="J235" s="214">
        <f>BK235</f>
        <v>0</v>
      </c>
      <c r="K235" s="200"/>
      <c r="L235" s="205"/>
      <c r="M235" s="206"/>
      <c r="N235" s="207"/>
      <c r="O235" s="207"/>
      <c r="P235" s="208">
        <f>P236</f>
        <v>0</v>
      </c>
      <c r="Q235" s="207"/>
      <c r="R235" s="208">
        <f>R236</f>
        <v>0</v>
      </c>
      <c r="S235" s="207"/>
      <c r="T235" s="209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0" t="s">
        <v>80</v>
      </c>
      <c r="AT235" s="211" t="s">
        <v>71</v>
      </c>
      <c r="AU235" s="211" t="s">
        <v>80</v>
      </c>
      <c r="AY235" s="210" t="s">
        <v>190</v>
      </c>
      <c r="BK235" s="212">
        <f>BK236</f>
        <v>0</v>
      </c>
    </row>
    <row r="236" spans="1:63" s="12" customFormat="1" ht="20.85" customHeight="1">
      <c r="A236" s="12"/>
      <c r="B236" s="199"/>
      <c r="C236" s="200"/>
      <c r="D236" s="201" t="s">
        <v>71</v>
      </c>
      <c r="E236" s="213" t="s">
        <v>1467</v>
      </c>
      <c r="F236" s="213" t="s">
        <v>1468</v>
      </c>
      <c r="G236" s="200"/>
      <c r="H236" s="200"/>
      <c r="I236" s="203"/>
      <c r="J236" s="214">
        <f>BK236</f>
        <v>0</v>
      </c>
      <c r="K236" s="200"/>
      <c r="L236" s="205"/>
      <c r="M236" s="206"/>
      <c r="N236" s="207"/>
      <c r="O236" s="207"/>
      <c r="P236" s="208">
        <f>SUM(P237:P239)</f>
        <v>0</v>
      </c>
      <c r="Q236" s="207"/>
      <c r="R236" s="208">
        <f>SUM(R237:R239)</f>
        <v>0</v>
      </c>
      <c r="S236" s="207"/>
      <c r="T236" s="209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0" t="s">
        <v>80</v>
      </c>
      <c r="AT236" s="211" t="s">
        <v>71</v>
      </c>
      <c r="AU236" s="211" t="s">
        <v>82</v>
      </c>
      <c r="AY236" s="210" t="s">
        <v>190</v>
      </c>
      <c r="BK236" s="212">
        <f>SUM(BK237:BK239)</f>
        <v>0</v>
      </c>
    </row>
    <row r="237" spans="1:65" s="2" customFormat="1" ht="24.15" customHeight="1">
      <c r="A237" s="40"/>
      <c r="B237" s="41"/>
      <c r="C237" s="215" t="s">
        <v>426</v>
      </c>
      <c r="D237" s="215" t="s">
        <v>192</v>
      </c>
      <c r="E237" s="216" t="s">
        <v>1469</v>
      </c>
      <c r="F237" s="217" t="s">
        <v>1470</v>
      </c>
      <c r="G237" s="218" t="s">
        <v>380</v>
      </c>
      <c r="H237" s="219">
        <v>8.933</v>
      </c>
      <c r="I237" s="220"/>
      <c r="J237" s="221">
        <f>ROUND(I237*H237,2)</f>
        <v>0</v>
      </c>
      <c r="K237" s="217" t="s">
        <v>196</v>
      </c>
      <c r="L237" s="46"/>
      <c r="M237" s="222" t="s">
        <v>19</v>
      </c>
      <c r="N237" s="223" t="s">
        <v>43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208</v>
      </c>
      <c r="AT237" s="226" t="s">
        <v>192</v>
      </c>
      <c r="AU237" s="226" t="s">
        <v>94</v>
      </c>
      <c r="AY237" s="19" t="s">
        <v>190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80</v>
      </c>
      <c r="BK237" s="227">
        <f>ROUND(I237*H237,2)</f>
        <v>0</v>
      </c>
      <c r="BL237" s="19" t="s">
        <v>208</v>
      </c>
      <c r="BM237" s="226" t="s">
        <v>1471</v>
      </c>
    </row>
    <row r="238" spans="1:47" s="2" customFormat="1" ht="12">
      <c r="A238" s="40"/>
      <c r="B238" s="41"/>
      <c r="C238" s="42"/>
      <c r="D238" s="228" t="s">
        <v>199</v>
      </c>
      <c r="E238" s="42"/>
      <c r="F238" s="229" t="s">
        <v>1472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199</v>
      </c>
      <c r="AU238" s="19" t="s">
        <v>94</v>
      </c>
    </row>
    <row r="239" spans="1:47" s="2" customFormat="1" ht="12">
      <c r="A239" s="40"/>
      <c r="B239" s="41"/>
      <c r="C239" s="42"/>
      <c r="D239" s="233" t="s">
        <v>201</v>
      </c>
      <c r="E239" s="42"/>
      <c r="F239" s="234" t="s">
        <v>1473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201</v>
      </c>
      <c r="AU239" s="19" t="s">
        <v>94</v>
      </c>
    </row>
    <row r="240" spans="1:63" s="12" customFormat="1" ht="25.9" customHeight="1">
      <c r="A240" s="12"/>
      <c r="B240" s="199"/>
      <c r="C240" s="200"/>
      <c r="D240" s="201" t="s">
        <v>71</v>
      </c>
      <c r="E240" s="202" t="s">
        <v>898</v>
      </c>
      <c r="F240" s="202" t="s">
        <v>1474</v>
      </c>
      <c r="G240" s="200"/>
      <c r="H240" s="200"/>
      <c r="I240" s="203"/>
      <c r="J240" s="204">
        <f>BK240</f>
        <v>0</v>
      </c>
      <c r="K240" s="200"/>
      <c r="L240" s="205"/>
      <c r="M240" s="206"/>
      <c r="N240" s="207"/>
      <c r="O240" s="207"/>
      <c r="P240" s="208">
        <f>P241</f>
        <v>0</v>
      </c>
      <c r="Q240" s="207"/>
      <c r="R240" s="208">
        <f>R241</f>
        <v>1.13</v>
      </c>
      <c r="S240" s="207"/>
      <c r="T240" s="209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0" t="s">
        <v>82</v>
      </c>
      <c r="AT240" s="211" t="s">
        <v>71</v>
      </c>
      <c r="AU240" s="211" t="s">
        <v>72</v>
      </c>
      <c r="AY240" s="210" t="s">
        <v>190</v>
      </c>
      <c r="BK240" s="212">
        <f>BK241</f>
        <v>0</v>
      </c>
    </row>
    <row r="241" spans="1:63" s="12" customFormat="1" ht="22.8" customHeight="1">
      <c r="A241" s="12"/>
      <c r="B241" s="199"/>
      <c r="C241" s="200"/>
      <c r="D241" s="201" t="s">
        <v>71</v>
      </c>
      <c r="E241" s="213" t="s">
        <v>1475</v>
      </c>
      <c r="F241" s="213" t="s">
        <v>1476</v>
      </c>
      <c r="G241" s="200"/>
      <c r="H241" s="200"/>
      <c r="I241" s="203"/>
      <c r="J241" s="214">
        <f>BK241</f>
        <v>0</v>
      </c>
      <c r="K241" s="200"/>
      <c r="L241" s="205"/>
      <c r="M241" s="206"/>
      <c r="N241" s="207"/>
      <c r="O241" s="207"/>
      <c r="P241" s="208">
        <f>SUM(P242:P256)</f>
        <v>0</v>
      </c>
      <c r="Q241" s="207"/>
      <c r="R241" s="208">
        <f>SUM(R242:R256)</f>
        <v>1.13</v>
      </c>
      <c r="S241" s="207"/>
      <c r="T241" s="209">
        <f>SUM(T242:T256)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0" t="s">
        <v>82</v>
      </c>
      <c r="AT241" s="211" t="s">
        <v>71</v>
      </c>
      <c r="AU241" s="211" t="s">
        <v>80</v>
      </c>
      <c r="AY241" s="210" t="s">
        <v>190</v>
      </c>
      <c r="BK241" s="212">
        <f>SUM(BK242:BK256)</f>
        <v>0</v>
      </c>
    </row>
    <row r="242" spans="1:65" s="2" customFormat="1" ht="24.15" customHeight="1">
      <c r="A242" s="40"/>
      <c r="B242" s="41"/>
      <c r="C242" s="215" t="s">
        <v>251</v>
      </c>
      <c r="D242" s="215" t="s">
        <v>192</v>
      </c>
      <c r="E242" s="216" t="s">
        <v>1477</v>
      </c>
      <c r="F242" s="217" t="s">
        <v>1478</v>
      </c>
      <c r="G242" s="218" t="s">
        <v>710</v>
      </c>
      <c r="H242" s="219">
        <v>225</v>
      </c>
      <c r="I242" s="220"/>
      <c r="J242" s="221">
        <f>ROUND(I242*H242,2)</f>
        <v>0</v>
      </c>
      <c r="K242" s="217" t="s">
        <v>196</v>
      </c>
      <c r="L242" s="46"/>
      <c r="M242" s="222" t="s">
        <v>19</v>
      </c>
      <c r="N242" s="223" t="s">
        <v>43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197</v>
      </c>
      <c r="AT242" s="226" t="s">
        <v>192</v>
      </c>
      <c r="AU242" s="226" t="s">
        <v>82</v>
      </c>
      <c r="AY242" s="19" t="s">
        <v>190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80</v>
      </c>
      <c r="BK242" s="227">
        <f>ROUND(I242*H242,2)</f>
        <v>0</v>
      </c>
      <c r="BL242" s="19" t="s">
        <v>197</v>
      </c>
      <c r="BM242" s="226" t="s">
        <v>1479</v>
      </c>
    </row>
    <row r="243" spans="1:47" s="2" customFormat="1" ht="12">
      <c r="A243" s="40"/>
      <c r="B243" s="41"/>
      <c r="C243" s="42"/>
      <c r="D243" s="228" t="s">
        <v>199</v>
      </c>
      <c r="E243" s="42"/>
      <c r="F243" s="229" t="s">
        <v>1480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199</v>
      </c>
      <c r="AU243" s="19" t="s">
        <v>82</v>
      </c>
    </row>
    <row r="244" spans="1:47" s="2" customFormat="1" ht="12">
      <c r="A244" s="40"/>
      <c r="B244" s="41"/>
      <c r="C244" s="42"/>
      <c r="D244" s="233" t="s">
        <v>201</v>
      </c>
      <c r="E244" s="42"/>
      <c r="F244" s="234" t="s">
        <v>1481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201</v>
      </c>
      <c r="AU244" s="19" t="s">
        <v>82</v>
      </c>
    </row>
    <row r="245" spans="1:51" s="13" customFormat="1" ht="12">
      <c r="A245" s="13"/>
      <c r="B245" s="235"/>
      <c r="C245" s="236"/>
      <c r="D245" s="228" t="s">
        <v>203</v>
      </c>
      <c r="E245" s="237" t="s">
        <v>19</v>
      </c>
      <c r="F245" s="238" t="s">
        <v>1340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203</v>
      </c>
      <c r="AU245" s="244" t="s">
        <v>82</v>
      </c>
      <c r="AV245" s="13" t="s">
        <v>80</v>
      </c>
      <c r="AW245" s="13" t="s">
        <v>34</v>
      </c>
      <c r="AX245" s="13" t="s">
        <v>72</v>
      </c>
      <c r="AY245" s="244" t="s">
        <v>190</v>
      </c>
    </row>
    <row r="246" spans="1:51" s="13" customFormat="1" ht="12">
      <c r="A246" s="13"/>
      <c r="B246" s="235"/>
      <c r="C246" s="236"/>
      <c r="D246" s="228" t="s">
        <v>203</v>
      </c>
      <c r="E246" s="237" t="s">
        <v>19</v>
      </c>
      <c r="F246" s="238" t="s">
        <v>1482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203</v>
      </c>
      <c r="AU246" s="244" t="s">
        <v>82</v>
      </c>
      <c r="AV246" s="13" t="s">
        <v>80</v>
      </c>
      <c r="AW246" s="13" t="s">
        <v>34</v>
      </c>
      <c r="AX246" s="13" t="s">
        <v>72</v>
      </c>
      <c r="AY246" s="244" t="s">
        <v>190</v>
      </c>
    </row>
    <row r="247" spans="1:51" s="14" customFormat="1" ht="12">
      <c r="A247" s="14"/>
      <c r="B247" s="245"/>
      <c r="C247" s="246"/>
      <c r="D247" s="228" t="s">
        <v>203</v>
      </c>
      <c r="E247" s="247" t="s">
        <v>19</v>
      </c>
      <c r="F247" s="248" t="s">
        <v>1483</v>
      </c>
      <c r="G247" s="246"/>
      <c r="H247" s="249">
        <v>225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203</v>
      </c>
      <c r="AU247" s="255" t="s">
        <v>82</v>
      </c>
      <c r="AV247" s="14" t="s">
        <v>82</v>
      </c>
      <c r="AW247" s="14" t="s">
        <v>34</v>
      </c>
      <c r="AX247" s="14" t="s">
        <v>72</v>
      </c>
      <c r="AY247" s="255" t="s">
        <v>190</v>
      </c>
    </row>
    <row r="248" spans="1:51" s="15" customFormat="1" ht="12">
      <c r="A248" s="15"/>
      <c r="B248" s="256"/>
      <c r="C248" s="257"/>
      <c r="D248" s="228" t="s">
        <v>203</v>
      </c>
      <c r="E248" s="258" t="s">
        <v>19</v>
      </c>
      <c r="F248" s="259" t="s">
        <v>207</v>
      </c>
      <c r="G248" s="257"/>
      <c r="H248" s="260">
        <v>225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203</v>
      </c>
      <c r="AU248" s="266" t="s">
        <v>82</v>
      </c>
      <c r="AV248" s="15" t="s">
        <v>208</v>
      </c>
      <c r="AW248" s="15" t="s">
        <v>34</v>
      </c>
      <c r="AX248" s="15" t="s">
        <v>80</v>
      </c>
      <c r="AY248" s="266" t="s">
        <v>190</v>
      </c>
    </row>
    <row r="249" spans="1:65" s="2" customFormat="1" ht="16.5" customHeight="1">
      <c r="A249" s="40"/>
      <c r="B249" s="41"/>
      <c r="C249" s="268" t="s">
        <v>439</v>
      </c>
      <c r="D249" s="268" t="s">
        <v>411</v>
      </c>
      <c r="E249" s="269" t="s">
        <v>1484</v>
      </c>
      <c r="F249" s="270" t="s">
        <v>1485</v>
      </c>
      <c r="G249" s="271" t="s">
        <v>222</v>
      </c>
      <c r="H249" s="272">
        <v>1.13</v>
      </c>
      <c r="I249" s="273"/>
      <c r="J249" s="274">
        <f>ROUND(I249*H249,2)</f>
        <v>0</v>
      </c>
      <c r="K249" s="270" t="s">
        <v>19</v>
      </c>
      <c r="L249" s="275"/>
      <c r="M249" s="276" t="s">
        <v>19</v>
      </c>
      <c r="N249" s="277" t="s">
        <v>43</v>
      </c>
      <c r="O249" s="86"/>
      <c r="P249" s="224">
        <f>O249*H249</f>
        <v>0</v>
      </c>
      <c r="Q249" s="224">
        <v>1</v>
      </c>
      <c r="R249" s="224">
        <f>Q249*H249</f>
        <v>1.13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483</v>
      </c>
      <c r="AT249" s="226" t="s">
        <v>411</v>
      </c>
      <c r="AU249" s="226" t="s">
        <v>82</v>
      </c>
      <c r="AY249" s="19" t="s">
        <v>190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80</v>
      </c>
      <c r="BK249" s="227">
        <f>ROUND(I249*H249,2)</f>
        <v>0</v>
      </c>
      <c r="BL249" s="19" t="s">
        <v>197</v>
      </c>
      <c r="BM249" s="226" t="s">
        <v>1486</v>
      </c>
    </row>
    <row r="250" spans="1:47" s="2" customFormat="1" ht="12">
      <c r="A250" s="40"/>
      <c r="B250" s="41"/>
      <c r="C250" s="42"/>
      <c r="D250" s="228" t="s">
        <v>199</v>
      </c>
      <c r="E250" s="42"/>
      <c r="F250" s="229" t="s">
        <v>1487</v>
      </c>
      <c r="G250" s="42"/>
      <c r="H250" s="42"/>
      <c r="I250" s="230"/>
      <c r="J250" s="42"/>
      <c r="K250" s="42"/>
      <c r="L250" s="46"/>
      <c r="M250" s="231"/>
      <c r="N250" s="23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199</v>
      </c>
      <c r="AU250" s="19" t="s">
        <v>82</v>
      </c>
    </row>
    <row r="251" spans="1:51" s="13" customFormat="1" ht="12">
      <c r="A251" s="13"/>
      <c r="B251" s="235"/>
      <c r="C251" s="236"/>
      <c r="D251" s="228" t="s">
        <v>203</v>
      </c>
      <c r="E251" s="237" t="s">
        <v>19</v>
      </c>
      <c r="F251" s="238" t="s">
        <v>1488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203</v>
      </c>
      <c r="AU251" s="244" t="s">
        <v>82</v>
      </c>
      <c r="AV251" s="13" t="s">
        <v>80</v>
      </c>
      <c r="AW251" s="13" t="s">
        <v>34</v>
      </c>
      <c r="AX251" s="13" t="s">
        <v>72</v>
      </c>
      <c r="AY251" s="244" t="s">
        <v>190</v>
      </c>
    </row>
    <row r="252" spans="1:51" s="14" customFormat="1" ht="12">
      <c r="A252" s="14"/>
      <c r="B252" s="245"/>
      <c r="C252" s="246"/>
      <c r="D252" s="228" t="s">
        <v>203</v>
      </c>
      <c r="E252" s="247" t="s">
        <v>19</v>
      </c>
      <c r="F252" s="248" t="s">
        <v>1489</v>
      </c>
      <c r="G252" s="246"/>
      <c r="H252" s="249">
        <v>1.13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203</v>
      </c>
      <c r="AU252" s="255" t="s">
        <v>82</v>
      </c>
      <c r="AV252" s="14" t="s">
        <v>82</v>
      </c>
      <c r="AW252" s="14" t="s">
        <v>34</v>
      </c>
      <c r="AX252" s="14" t="s">
        <v>72</v>
      </c>
      <c r="AY252" s="255" t="s">
        <v>190</v>
      </c>
    </row>
    <row r="253" spans="1:51" s="15" customFormat="1" ht="12">
      <c r="A253" s="15"/>
      <c r="B253" s="256"/>
      <c r="C253" s="257"/>
      <c r="D253" s="228" t="s">
        <v>203</v>
      </c>
      <c r="E253" s="258" t="s">
        <v>19</v>
      </c>
      <c r="F253" s="259" t="s">
        <v>207</v>
      </c>
      <c r="G253" s="257"/>
      <c r="H253" s="260">
        <v>1.13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6" t="s">
        <v>203</v>
      </c>
      <c r="AU253" s="266" t="s">
        <v>82</v>
      </c>
      <c r="AV253" s="15" t="s">
        <v>208</v>
      </c>
      <c r="AW253" s="15" t="s">
        <v>34</v>
      </c>
      <c r="AX253" s="15" t="s">
        <v>80</v>
      </c>
      <c r="AY253" s="266" t="s">
        <v>190</v>
      </c>
    </row>
    <row r="254" spans="1:65" s="2" customFormat="1" ht="24.15" customHeight="1">
      <c r="A254" s="40"/>
      <c r="B254" s="41"/>
      <c r="C254" s="215" t="s">
        <v>450</v>
      </c>
      <c r="D254" s="215" t="s">
        <v>192</v>
      </c>
      <c r="E254" s="216" t="s">
        <v>1490</v>
      </c>
      <c r="F254" s="217" t="s">
        <v>1491</v>
      </c>
      <c r="G254" s="218" t="s">
        <v>380</v>
      </c>
      <c r="H254" s="219">
        <v>0.317</v>
      </c>
      <c r="I254" s="220"/>
      <c r="J254" s="221">
        <f>ROUND(I254*H254,2)</f>
        <v>0</v>
      </c>
      <c r="K254" s="217" t="s">
        <v>196</v>
      </c>
      <c r="L254" s="46"/>
      <c r="M254" s="222" t="s">
        <v>19</v>
      </c>
      <c r="N254" s="223" t="s">
        <v>43</v>
      </c>
      <c r="O254" s="86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6" t="s">
        <v>197</v>
      </c>
      <c r="AT254" s="226" t="s">
        <v>192</v>
      </c>
      <c r="AU254" s="226" t="s">
        <v>82</v>
      </c>
      <c r="AY254" s="19" t="s">
        <v>190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80</v>
      </c>
      <c r="BK254" s="227">
        <f>ROUND(I254*H254,2)</f>
        <v>0</v>
      </c>
      <c r="BL254" s="19" t="s">
        <v>197</v>
      </c>
      <c r="BM254" s="226" t="s">
        <v>1492</v>
      </c>
    </row>
    <row r="255" spans="1:47" s="2" customFormat="1" ht="12">
      <c r="A255" s="40"/>
      <c r="B255" s="41"/>
      <c r="C255" s="42"/>
      <c r="D255" s="228" t="s">
        <v>199</v>
      </c>
      <c r="E255" s="42"/>
      <c r="F255" s="229" t="s">
        <v>1493</v>
      </c>
      <c r="G255" s="42"/>
      <c r="H255" s="42"/>
      <c r="I255" s="230"/>
      <c r="J255" s="42"/>
      <c r="K255" s="42"/>
      <c r="L255" s="46"/>
      <c r="M255" s="231"/>
      <c r="N255" s="232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199</v>
      </c>
      <c r="AU255" s="19" t="s">
        <v>82</v>
      </c>
    </row>
    <row r="256" spans="1:47" s="2" customFormat="1" ht="12">
      <c r="A256" s="40"/>
      <c r="B256" s="41"/>
      <c r="C256" s="42"/>
      <c r="D256" s="233" t="s">
        <v>201</v>
      </c>
      <c r="E256" s="42"/>
      <c r="F256" s="234" t="s">
        <v>1494</v>
      </c>
      <c r="G256" s="42"/>
      <c r="H256" s="42"/>
      <c r="I256" s="230"/>
      <c r="J256" s="42"/>
      <c r="K256" s="42"/>
      <c r="L256" s="46"/>
      <c r="M256" s="281"/>
      <c r="N256" s="282"/>
      <c r="O256" s="283"/>
      <c r="P256" s="283"/>
      <c r="Q256" s="283"/>
      <c r="R256" s="283"/>
      <c r="S256" s="283"/>
      <c r="T256" s="284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201</v>
      </c>
      <c r="AU256" s="19" t="s">
        <v>82</v>
      </c>
    </row>
    <row r="257" spans="1:31" s="2" customFormat="1" ht="6.95" customHeight="1">
      <c r="A257" s="40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46"/>
      <c r="M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</row>
  </sheetData>
  <sheetProtection password="CC35" sheet="1" objects="1" scenarios="1" formatColumns="0" formatRows="0" autoFilter="0"/>
  <autoFilter ref="C90:K25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4_01/111151211"/>
    <hyperlink ref="F103" r:id="rId2" display="https://podminky.urs.cz/item/CS_URS_2024_01/183101115"/>
    <hyperlink ref="F110" r:id="rId3" display="https://podminky.urs.cz/item/CS_URS_2024_01/184102113"/>
    <hyperlink ref="F141" r:id="rId4" display="https://podminky.urs.cz/item/CS_URS_2024_01/184215133"/>
    <hyperlink ref="F163" r:id="rId5" display="https://podminky.urs.cz/item/CS_URS_2024_01/184215411"/>
    <hyperlink ref="F170" r:id="rId6" display="https://podminky.urs.cz/item/CS_URS_2024_01/184501141"/>
    <hyperlink ref="F188" r:id="rId7" display="https://podminky.urs.cz/item/CS_URS_2024_01/184853511"/>
    <hyperlink ref="F195" r:id="rId8" display="https://podminky.urs.cz/item/CS_URS_2024_01/184911431"/>
    <hyperlink ref="F219" r:id="rId9" display="https://podminky.urs.cz/item/CS_URS_2024_01/185804311"/>
    <hyperlink ref="F226" r:id="rId10" display="https://podminky.urs.cz/item/CS_URS_2024_01/185851121"/>
    <hyperlink ref="F239" r:id="rId11" display="https://podminky.urs.cz/item/CS_URS_2024_01/998231311"/>
    <hyperlink ref="F244" r:id="rId12" display="https://podminky.urs.cz/item/CS_URS_2024_01/762113110"/>
    <hyperlink ref="F256" r:id="rId13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1134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1328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1496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ROUND((SUM(BE93:BE135)),2)</f>
        <v>0</v>
      </c>
      <c r="G37" s="40"/>
      <c r="H37" s="40"/>
      <c r="I37" s="160">
        <v>0.21</v>
      </c>
      <c r="J37" s="159">
        <f>ROUND(((SUM(BE93:BE135))*I37),2)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ROUND((SUM(BF93:BF135)),2)</f>
        <v>0</v>
      </c>
      <c r="G38" s="40"/>
      <c r="H38" s="40"/>
      <c r="I38" s="160">
        <v>0.15</v>
      </c>
      <c r="J38" s="159">
        <f>ROUND(((SUM(BF93:BF135))*I38),2)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ROUND((SUM(BG93:BG135)),2)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ROUND((SUM(BH93:BH135)),2)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ROUND((SUM(BI93:BI135)),2)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1134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1328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03.1.1 -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1134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1328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03.1.1 - Následná péče - 1.rok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SUM(P96:P135)</f>
        <v>0</v>
      </c>
      <c r="Q95" s="207"/>
      <c r="R95" s="208">
        <f>SUM(R96:R135)</f>
        <v>0</v>
      </c>
      <c r="S95" s="207"/>
      <c r="T95" s="209">
        <f>SUM(T96:T135)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SUM(BK96:BK135)</f>
        <v>0</v>
      </c>
    </row>
    <row r="96" spans="1:65" s="2" customFormat="1" ht="24.15" customHeight="1">
      <c r="A96" s="40"/>
      <c r="B96" s="41"/>
      <c r="C96" s="215" t="s">
        <v>80</v>
      </c>
      <c r="D96" s="215" t="s">
        <v>192</v>
      </c>
      <c r="E96" s="216" t="s">
        <v>1497</v>
      </c>
      <c r="F96" s="217" t="s">
        <v>1498</v>
      </c>
      <c r="G96" s="218" t="s">
        <v>195</v>
      </c>
      <c r="H96" s="219">
        <v>12540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1499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1500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1501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1340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1502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1503</v>
      </c>
      <c r="G101" s="246"/>
      <c r="H101" s="249">
        <v>12540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12540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4.15" customHeight="1">
      <c r="A103" s="40"/>
      <c r="B103" s="41"/>
      <c r="C103" s="215" t="s">
        <v>281</v>
      </c>
      <c r="D103" s="215" t="s">
        <v>192</v>
      </c>
      <c r="E103" s="216" t="s">
        <v>1504</v>
      </c>
      <c r="F103" s="217" t="s">
        <v>1505</v>
      </c>
      <c r="G103" s="218" t="s">
        <v>211</v>
      </c>
      <c r="H103" s="219">
        <v>150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1506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1507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1508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1340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1509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1510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1511</v>
      </c>
      <c r="G109" s="246"/>
      <c r="H109" s="249">
        <v>150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150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304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0.45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1515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1340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1518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1519</v>
      </c>
      <c r="G116" s="246"/>
      <c r="H116" s="249">
        <v>0.45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0.45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356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36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1520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1340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1521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1522</v>
      </c>
      <c r="G123" s="246"/>
      <c r="H123" s="249">
        <v>36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5" customFormat="1" ht="12">
      <c r="A124" s="15"/>
      <c r="B124" s="256"/>
      <c r="C124" s="257"/>
      <c r="D124" s="228" t="s">
        <v>203</v>
      </c>
      <c r="E124" s="258" t="s">
        <v>19</v>
      </c>
      <c r="F124" s="259" t="s">
        <v>207</v>
      </c>
      <c r="G124" s="257"/>
      <c r="H124" s="260">
        <v>36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203</v>
      </c>
      <c r="AU124" s="266" t="s">
        <v>82</v>
      </c>
      <c r="AV124" s="15" t="s">
        <v>208</v>
      </c>
      <c r="AW124" s="15" t="s">
        <v>34</v>
      </c>
      <c r="AX124" s="15" t="s">
        <v>80</v>
      </c>
      <c r="AY124" s="266" t="s">
        <v>190</v>
      </c>
    </row>
    <row r="125" spans="1:65" s="2" customFormat="1" ht="21.75" customHeight="1">
      <c r="A125" s="40"/>
      <c r="B125" s="41"/>
      <c r="C125" s="215" t="s">
        <v>364</v>
      </c>
      <c r="D125" s="215" t="s">
        <v>192</v>
      </c>
      <c r="E125" s="216" t="s">
        <v>1455</v>
      </c>
      <c r="F125" s="217" t="s">
        <v>1456</v>
      </c>
      <c r="G125" s="218" t="s">
        <v>222</v>
      </c>
      <c r="H125" s="219">
        <v>36</v>
      </c>
      <c r="I125" s="220"/>
      <c r="J125" s="221">
        <f>ROUND(I125*H125,2)</f>
        <v>0</v>
      </c>
      <c r="K125" s="217" t="s">
        <v>196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208</v>
      </c>
      <c r="AT125" s="226" t="s">
        <v>192</v>
      </c>
      <c r="AU125" s="226" t="s">
        <v>82</v>
      </c>
      <c r="AY125" s="19" t="s">
        <v>190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208</v>
      </c>
      <c r="BM125" s="226" t="s">
        <v>1523</v>
      </c>
    </row>
    <row r="126" spans="1:47" s="2" customFormat="1" ht="12">
      <c r="A126" s="40"/>
      <c r="B126" s="41"/>
      <c r="C126" s="42"/>
      <c r="D126" s="228" t="s">
        <v>199</v>
      </c>
      <c r="E126" s="42"/>
      <c r="F126" s="229" t="s">
        <v>1458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199</v>
      </c>
      <c r="AU126" s="19" t="s">
        <v>82</v>
      </c>
    </row>
    <row r="127" spans="1:47" s="2" customFormat="1" ht="12">
      <c r="A127" s="40"/>
      <c r="B127" s="41"/>
      <c r="C127" s="42"/>
      <c r="D127" s="233" t="s">
        <v>201</v>
      </c>
      <c r="E127" s="42"/>
      <c r="F127" s="234" t="s">
        <v>1459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201</v>
      </c>
      <c r="AU127" s="19" t="s">
        <v>82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1460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1524</v>
      </c>
      <c r="G129" s="246"/>
      <c r="H129" s="249">
        <v>36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5" customFormat="1" ht="12">
      <c r="A130" s="15"/>
      <c r="B130" s="256"/>
      <c r="C130" s="257"/>
      <c r="D130" s="228" t="s">
        <v>203</v>
      </c>
      <c r="E130" s="258" t="s">
        <v>19</v>
      </c>
      <c r="F130" s="259" t="s">
        <v>207</v>
      </c>
      <c r="G130" s="257"/>
      <c r="H130" s="260">
        <v>36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203</v>
      </c>
      <c r="AU130" s="266" t="s">
        <v>82</v>
      </c>
      <c r="AV130" s="15" t="s">
        <v>208</v>
      </c>
      <c r="AW130" s="15" t="s">
        <v>34</v>
      </c>
      <c r="AX130" s="15" t="s">
        <v>80</v>
      </c>
      <c r="AY130" s="266" t="s">
        <v>190</v>
      </c>
    </row>
    <row r="131" spans="1:65" s="2" customFormat="1" ht="16.5" customHeight="1">
      <c r="A131" s="40"/>
      <c r="B131" s="41"/>
      <c r="C131" s="268" t="s">
        <v>377</v>
      </c>
      <c r="D131" s="268" t="s">
        <v>411</v>
      </c>
      <c r="E131" s="269" t="s">
        <v>1462</v>
      </c>
      <c r="F131" s="270" t="s">
        <v>1463</v>
      </c>
      <c r="G131" s="271" t="s">
        <v>222</v>
      </c>
      <c r="H131" s="272">
        <v>36</v>
      </c>
      <c r="I131" s="273"/>
      <c r="J131" s="274">
        <f>ROUND(I131*H131,2)</f>
        <v>0</v>
      </c>
      <c r="K131" s="270" t="s">
        <v>196</v>
      </c>
      <c r="L131" s="275"/>
      <c r="M131" s="276" t="s">
        <v>19</v>
      </c>
      <c r="N131" s="277" t="s">
        <v>43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274</v>
      </c>
      <c r="AT131" s="226" t="s">
        <v>411</v>
      </c>
      <c r="AU131" s="226" t="s">
        <v>82</v>
      </c>
      <c r="AY131" s="19" t="s">
        <v>190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208</v>
      </c>
      <c r="BM131" s="226" t="s">
        <v>1525</v>
      </c>
    </row>
    <row r="132" spans="1:47" s="2" customFormat="1" ht="12">
      <c r="A132" s="40"/>
      <c r="B132" s="41"/>
      <c r="C132" s="42"/>
      <c r="D132" s="228" t="s">
        <v>199</v>
      </c>
      <c r="E132" s="42"/>
      <c r="F132" s="229" t="s">
        <v>1463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199</v>
      </c>
      <c r="AU132" s="19" t="s">
        <v>82</v>
      </c>
    </row>
    <row r="133" spans="1:51" s="13" customFormat="1" ht="12">
      <c r="A133" s="13"/>
      <c r="B133" s="235"/>
      <c r="C133" s="236"/>
      <c r="D133" s="228" t="s">
        <v>203</v>
      </c>
      <c r="E133" s="237" t="s">
        <v>19</v>
      </c>
      <c r="F133" s="238" t="s">
        <v>1465</v>
      </c>
      <c r="G133" s="236"/>
      <c r="H133" s="237" t="s">
        <v>19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203</v>
      </c>
      <c r="AU133" s="244" t="s">
        <v>82</v>
      </c>
      <c r="AV133" s="13" t="s">
        <v>80</v>
      </c>
      <c r="AW133" s="13" t="s">
        <v>34</v>
      </c>
      <c r="AX133" s="13" t="s">
        <v>72</v>
      </c>
      <c r="AY133" s="244" t="s">
        <v>190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1524</v>
      </c>
      <c r="G134" s="246"/>
      <c r="H134" s="249">
        <v>36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72</v>
      </c>
      <c r="AY134" s="255" t="s">
        <v>190</v>
      </c>
    </row>
    <row r="135" spans="1:51" s="15" customFormat="1" ht="12">
      <c r="A135" s="15"/>
      <c r="B135" s="256"/>
      <c r="C135" s="257"/>
      <c r="D135" s="228" t="s">
        <v>203</v>
      </c>
      <c r="E135" s="258" t="s">
        <v>19</v>
      </c>
      <c r="F135" s="259" t="s">
        <v>207</v>
      </c>
      <c r="G135" s="257"/>
      <c r="H135" s="260">
        <v>36</v>
      </c>
      <c r="I135" s="261"/>
      <c r="J135" s="257"/>
      <c r="K135" s="257"/>
      <c r="L135" s="262"/>
      <c r="M135" s="278"/>
      <c r="N135" s="279"/>
      <c r="O135" s="279"/>
      <c r="P135" s="279"/>
      <c r="Q135" s="279"/>
      <c r="R135" s="279"/>
      <c r="S135" s="279"/>
      <c r="T135" s="28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203</v>
      </c>
      <c r="AU135" s="266" t="s">
        <v>82</v>
      </c>
      <c r="AV135" s="15" t="s">
        <v>208</v>
      </c>
      <c r="AW135" s="15" t="s">
        <v>34</v>
      </c>
      <c r="AX135" s="15" t="s">
        <v>80</v>
      </c>
      <c r="AY135" s="266" t="s">
        <v>190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2:K1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11151231"/>
    <hyperlink ref="F105" r:id="rId2" display="https://podminky.urs.cz/item/CS_URS_2024_01/184801121"/>
    <hyperlink ref="F113" r:id="rId3" display="https://podminky.urs.cz/item/CS_URS_2024_01/184851716"/>
    <hyperlink ref="F120" r:id="rId4" display="https://podminky.urs.cz/item/CS_URS_2024_01/185804311"/>
    <hyperlink ref="F127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1134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1328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1526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ROUND((SUM(BE93:BE135)),2)</f>
        <v>0</v>
      </c>
      <c r="G37" s="40"/>
      <c r="H37" s="40"/>
      <c r="I37" s="160">
        <v>0.21</v>
      </c>
      <c r="J37" s="159">
        <f>ROUND(((SUM(BE93:BE135))*I37),2)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ROUND((SUM(BF93:BF135)),2)</f>
        <v>0</v>
      </c>
      <c r="G38" s="40"/>
      <c r="H38" s="40"/>
      <c r="I38" s="160">
        <v>0.15</v>
      </c>
      <c r="J38" s="159">
        <f>ROUND(((SUM(BF93:BF135))*I38),2)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ROUND((SUM(BG93:BG135)),2)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ROUND((SUM(BH93:BH135)),2)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ROUND((SUM(BI93:BI135)),2)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1134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1328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03.1.2 -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1134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1328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03.1.2 - Následná péče - 2.rok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SUM(P96:P135)</f>
        <v>0</v>
      </c>
      <c r="Q95" s="207"/>
      <c r="R95" s="208">
        <f>SUM(R96:R135)</f>
        <v>0</v>
      </c>
      <c r="S95" s="207"/>
      <c r="T95" s="209">
        <f>SUM(T96:T135)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SUM(BK96:BK135)</f>
        <v>0</v>
      </c>
    </row>
    <row r="96" spans="1:65" s="2" customFormat="1" ht="24.15" customHeight="1">
      <c r="A96" s="40"/>
      <c r="B96" s="41"/>
      <c r="C96" s="215" t="s">
        <v>80</v>
      </c>
      <c r="D96" s="215" t="s">
        <v>192</v>
      </c>
      <c r="E96" s="216" t="s">
        <v>1497</v>
      </c>
      <c r="F96" s="217" t="s">
        <v>1498</v>
      </c>
      <c r="G96" s="218" t="s">
        <v>195</v>
      </c>
      <c r="H96" s="219">
        <v>6270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1527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1500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1501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1340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1528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1238</v>
      </c>
      <c r="G101" s="246"/>
      <c r="H101" s="249">
        <v>6270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6270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4.15" customHeight="1">
      <c r="A103" s="40"/>
      <c r="B103" s="41"/>
      <c r="C103" s="215" t="s">
        <v>281</v>
      </c>
      <c r="D103" s="215" t="s">
        <v>192</v>
      </c>
      <c r="E103" s="216" t="s">
        <v>1504</v>
      </c>
      <c r="F103" s="217" t="s">
        <v>1505</v>
      </c>
      <c r="G103" s="218" t="s">
        <v>211</v>
      </c>
      <c r="H103" s="219">
        <v>150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1529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1507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1508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1340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1509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1510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1530</v>
      </c>
      <c r="G109" s="246"/>
      <c r="H109" s="249">
        <v>150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150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4.15" customHeight="1">
      <c r="A111" s="40"/>
      <c r="B111" s="41"/>
      <c r="C111" s="215" t="s">
        <v>304</v>
      </c>
      <c r="D111" s="215" t="s">
        <v>192</v>
      </c>
      <c r="E111" s="216" t="s">
        <v>1512</v>
      </c>
      <c r="F111" s="217" t="s">
        <v>1513</v>
      </c>
      <c r="G111" s="218" t="s">
        <v>1514</v>
      </c>
      <c r="H111" s="219">
        <v>0.45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1531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1516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1517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1340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1518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1519</v>
      </c>
      <c r="G116" s="246"/>
      <c r="H116" s="249">
        <v>0.45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0.45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16.5" customHeight="1">
      <c r="A118" s="40"/>
      <c r="B118" s="41"/>
      <c r="C118" s="215" t="s">
        <v>356</v>
      </c>
      <c r="D118" s="215" t="s">
        <v>192</v>
      </c>
      <c r="E118" s="216" t="s">
        <v>1448</v>
      </c>
      <c r="F118" s="217" t="s">
        <v>1449</v>
      </c>
      <c r="G118" s="218" t="s">
        <v>222</v>
      </c>
      <c r="H118" s="219">
        <v>27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1532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1451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1452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1340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1533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1534</v>
      </c>
      <c r="G123" s="246"/>
      <c r="H123" s="249">
        <v>27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5" customFormat="1" ht="12">
      <c r="A124" s="15"/>
      <c r="B124" s="256"/>
      <c r="C124" s="257"/>
      <c r="D124" s="228" t="s">
        <v>203</v>
      </c>
      <c r="E124" s="258" t="s">
        <v>19</v>
      </c>
      <c r="F124" s="259" t="s">
        <v>207</v>
      </c>
      <c r="G124" s="257"/>
      <c r="H124" s="260">
        <v>27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203</v>
      </c>
      <c r="AU124" s="266" t="s">
        <v>82</v>
      </c>
      <c r="AV124" s="15" t="s">
        <v>208</v>
      </c>
      <c r="AW124" s="15" t="s">
        <v>34</v>
      </c>
      <c r="AX124" s="15" t="s">
        <v>80</v>
      </c>
      <c r="AY124" s="266" t="s">
        <v>190</v>
      </c>
    </row>
    <row r="125" spans="1:65" s="2" customFormat="1" ht="21.75" customHeight="1">
      <c r="A125" s="40"/>
      <c r="B125" s="41"/>
      <c r="C125" s="215" t="s">
        <v>364</v>
      </c>
      <c r="D125" s="215" t="s">
        <v>192</v>
      </c>
      <c r="E125" s="216" t="s">
        <v>1455</v>
      </c>
      <c r="F125" s="217" t="s">
        <v>1456</v>
      </c>
      <c r="G125" s="218" t="s">
        <v>222</v>
      </c>
      <c r="H125" s="219">
        <v>27</v>
      </c>
      <c r="I125" s="220"/>
      <c r="J125" s="221">
        <f>ROUND(I125*H125,2)</f>
        <v>0</v>
      </c>
      <c r="K125" s="217" t="s">
        <v>196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208</v>
      </c>
      <c r="AT125" s="226" t="s">
        <v>192</v>
      </c>
      <c r="AU125" s="226" t="s">
        <v>82</v>
      </c>
      <c r="AY125" s="19" t="s">
        <v>190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208</v>
      </c>
      <c r="BM125" s="226" t="s">
        <v>1535</v>
      </c>
    </row>
    <row r="126" spans="1:47" s="2" customFormat="1" ht="12">
      <c r="A126" s="40"/>
      <c r="B126" s="41"/>
      <c r="C126" s="42"/>
      <c r="D126" s="228" t="s">
        <v>199</v>
      </c>
      <c r="E126" s="42"/>
      <c r="F126" s="229" t="s">
        <v>1458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199</v>
      </c>
      <c r="AU126" s="19" t="s">
        <v>82</v>
      </c>
    </row>
    <row r="127" spans="1:47" s="2" customFormat="1" ht="12">
      <c r="A127" s="40"/>
      <c r="B127" s="41"/>
      <c r="C127" s="42"/>
      <c r="D127" s="233" t="s">
        <v>201</v>
      </c>
      <c r="E127" s="42"/>
      <c r="F127" s="234" t="s">
        <v>1459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201</v>
      </c>
      <c r="AU127" s="19" t="s">
        <v>82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1460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4" customFormat="1" ht="12">
      <c r="A129" s="14"/>
      <c r="B129" s="245"/>
      <c r="C129" s="246"/>
      <c r="D129" s="228" t="s">
        <v>203</v>
      </c>
      <c r="E129" s="247" t="s">
        <v>19</v>
      </c>
      <c r="F129" s="248" t="s">
        <v>1536</v>
      </c>
      <c r="G129" s="246"/>
      <c r="H129" s="249">
        <v>27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203</v>
      </c>
      <c r="AU129" s="255" t="s">
        <v>82</v>
      </c>
      <c r="AV129" s="14" t="s">
        <v>82</v>
      </c>
      <c r="AW129" s="14" t="s">
        <v>34</v>
      </c>
      <c r="AX129" s="14" t="s">
        <v>72</v>
      </c>
      <c r="AY129" s="255" t="s">
        <v>190</v>
      </c>
    </row>
    <row r="130" spans="1:51" s="15" customFormat="1" ht="12">
      <c r="A130" s="15"/>
      <c r="B130" s="256"/>
      <c r="C130" s="257"/>
      <c r="D130" s="228" t="s">
        <v>203</v>
      </c>
      <c r="E130" s="258" t="s">
        <v>19</v>
      </c>
      <c r="F130" s="259" t="s">
        <v>207</v>
      </c>
      <c r="G130" s="257"/>
      <c r="H130" s="260">
        <v>27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203</v>
      </c>
      <c r="AU130" s="266" t="s">
        <v>82</v>
      </c>
      <c r="AV130" s="15" t="s">
        <v>208</v>
      </c>
      <c r="AW130" s="15" t="s">
        <v>34</v>
      </c>
      <c r="AX130" s="15" t="s">
        <v>80</v>
      </c>
      <c r="AY130" s="266" t="s">
        <v>190</v>
      </c>
    </row>
    <row r="131" spans="1:65" s="2" customFormat="1" ht="16.5" customHeight="1">
      <c r="A131" s="40"/>
      <c r="B131" s="41"/>
      <c r="C131" s="268" t="s">
        <v>377</v>
      </c>
      <c r="D131" s="268" t="s">
        <v>411</v>
      </c>
      <c r="E131" s="269" t="s">
        <v>1462</v>
      </c>
      <c r="F131" s="270" t="s">
        <v>1463</v>
      </c>
      <c r="G131" s="271" t="s">
        <v>222</v>
      </c>
      <c r="H131" s="272">
        <v>27</v>
      </c>
      <c r="I131" s="273"/>
      <c r="J131" s="274">
        <f>ROUND(I131*H131,2)</f>
        <v>0</v>
      </c>
      <c r="K131" s="270" t="s">
        <v>196</v>
      </c>
      <c r="L131" s="275"/>
      <c r="M131" s="276" t="s">
        <v>19</v>
      </c>
      <c r="N131" s="277" t="s">
        <v>43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274</v>
      </c>
      <c r="AT131" s="226" t="s">
        <v>411</v>
      </c>
      <c r="AU131" s="226" t="s">
        <v>82</v>
      </c>
      <c r="AY131" s="19" t="s">
        <v>190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208</v>
      </c>
      <c r="BM131" s="226" t="s">
        <v>1537</v>
      </c>
    </row>
    <row r="132" spans="1:47" s="2" customFormat="1" ht="12">
      <c r="A132" s="40"/>
      <c r="B132" s="41"/>
      <c r="C132" s="42"/>
      <c r="D132" s="228" t="s">
        <v>199</v>
      </c>
      <c r="E132" s="42"/>
      <c r="F132" s="229" t="s">
        <v>1463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199</v>
      </c>
      <c r="AU132" s="19" t="s">
        <v>82</v>
      </c>
    </row>
    <row r="133" spans="1:51" s="13" customFormat="1" ht="12">
      <c r="A133" s="13"/>
      <c r="B133" s="235"/>
      <c r="C133" s="236"/>
      <c r="D133" s="228" t="s">
        <v>203</v>
      </c>
      <c r="E133" s="237" t="s">
        <v>19</v>
      </c>
      <c r="F133" s="238" t="s">
        <v>1465</v>
      </c>
      <c r="G133" s="236"/>
      <c r="H133" s="237" t="s">
        <v>19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203</v>
      </c>
      <c r="AU133" s="244" t="s">
        <v>82</v>
      </c>
      <c r="AV133" s="13" t="s">
        <v>80</v>
      </c>
      <c r="AW133" s="13" t="s">
        <v>34</v>
      </c>
      <c r="AX133" s="13" t="s">
        <v>72</v>
      </c>
      <c r="AY133" s="244" t="s">
        <v>190</v>
      </c>
    </row>
    <row r="134" spans="1:51" s="14" customFormat="1" ht="12">
      <c r="A134" s="14"/>
      <c r="B134" s="245"/>
      <c r="C134" s="246"/>
      <c r="D134" s="228" t="s">
        <v>203</v>
      </c>
      <c r="E134" s="247" t="s">
        <v>19</v>
      </c>
      <c r="F134" s="248" t="s">
        <v>1536</v>
      </c>
      <c r="G134" s="246"/>
      <c r="H134" s="249">
        <v>27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203</v>
      </c>
      <c r="AU134" s="255" t="s">
        <v>82</v>
      </c>
      <c r="AV134" s="14" t="s">
        <v>82</v>
      </c>
      <c r="AW134" s="14" t="s">
        <v>34</v>
      </c>
      <c r="AX134" s="14" t="s">
        <v>72</v>
      </c>
      <c r="AY134" s="255" t="s">
        <v>190</v>
      </c>
    </row>
    <row r="135" spans="1:51" s="15" customFormat="1" ht="12">
      <c r="A135" s="15"/>
      <c r="B135" s="256"/>
      <c r="C135" s="257"/>
      <c r="D135" s="228" t="s">
        <v>203</v>
      </c>
      <c r="E135" s="258" t="s">
        <v>19</v>
      </c>
      <c r="F135" s="259" t="s">
        <v>207</v>
      </c>
      <c r="G135" s="257"/>
      <c r="H135" s="260">
        <v>27</v>
      </c>
      <c r="I135" s="261"/>
      <c r="J135" s="257"/>
      <c r="K135" s="257"/>
      <c r="L135" s="262"/>
      <c r="M135" s="278"/>
      <c r="N135" s="279"/>
      <c r="O135" s="279"/>
      <c r="P135" s="279"/>
      <c r="Q135" s="279"/>
      <c r="R135" s="279"/>
      <c r="S135" s="279"/>
      <c r="T135" s="280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203</v>
      </c>
      <c r="AU135" s="266" t="s">
        <v>82</v>
      </c>
      <c r="AV135" s="15" t="s">
        <v>208</v>
      </c>
      <c r="AW135" s="15" t="s">
        <v>34</v>
      </c>
      <c r="AX135" s="15" t="s">
        <v>80</v>
      </c>
      <c r="AY135" s="266" t="s">
        <v>190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2:K1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11151231"/>
    <hyperlink ref="F105" r:id="rId2" display="https://podminky.urs.cz/item/CS_URS_2024_01/184801121"/>
    <hyperlink ref="F113" r:id="rId3" display="https://podminky.urs.cz/item/CS_URS_2024_01/184851716"/>
    <hyperlink ref="F120" r:id="rId4" display="https://podminky.urs.cz/item/CS_URS_2024_01/185804311"/>
    <hyperlink ref="F127" r:id="rId5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ht="12">
      <c r="B8" s="22"/>
      <c r="D8" s="145" t="s">
        <v>156</v>
      </c>
      <c r="L8" s="22"/>
    </row>
    <row r="9" spans="2:12" s="1" customFormat="1" ht="16.5" customHeight="1">
      <c r="B9" s="22"/>
      <c r="E9" s="146" t="s">
        <v>1134</v>
      </c>
      <c r="F9" s="1"/>
      <c r="G9" s="1"/>
      <c r="H9" s="1"/>
      <c r="L9" s="22"/>
    </row>
    <row r="10" spans="2:12" s="1" customFormat="1" ht="12" customHeight="1">
      <c r="B10" s="22"/>
      <c r="D10" s="145" t="s">
        <v>1327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1328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1495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1538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27</v>
      </c>
      <c r="G16" s="40"/>
      <c r="H16" s="40"/>
      <c r="I16" s="145" t="s">
        <v>23</v>
      </c>
      <c r="J16" s="149" t="str">
        <f>'Rekapitulace stavby'!AN8</f>
        <v>15. 7. 2019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ROUND(J93,2)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ROUND((SUM(BE93:BE142)),2)</f>
        <v>0</v>
      </c>
      <c r="G37" s="40"/>
      <c r="H37" s="40"/>
      <c r="I37" s="160">
        <v>0.21</v>
      </c>
      <c r="J37" s="159">
        <f>ROUND(((SUM(BE93:BE142))*I37),2)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ROUND((SUM(BF93:BF142)),2)</f>
        <v>0</v>
      </c>
      <c r="G38" s="40"/>
      <c r="H38" s="40"/>
      <c r="I38" s="160">
        <v>0.15</v>
      </c>
      <c r="J38" s="159">
        <f>ROUND(((SUM(BF93:BF142))*I38),2)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ROUND((SUM(BG93:BG142)),2)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ROUND((SUM(BH93:BH142)),2)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ROUND((SUM(BI93:BI142)),2)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Realizace prvků společných zařízení KoPÚ Neplachovice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156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1134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1327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5" t="s">
        <v>1328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1495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03.1.3 -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 xml:space="preserve"> </v>
      </c>
      <c r="G60" s="42"/>
      <c r="H60" s="42"/>
      <c r="I60" s="34" t="s">
        <v>23</v>
      </c>
      <c r="J60" s="74" t="str">
        <f>IF(J16="","",J16)</f>
        <v>15. 7. 2019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40.0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159</v>
      </c>
      <c r="D65" s="174"/>
      <c r="E65" s="174"/>
      <c r="F65" s="174"/>
      <c r="G65" s="174"/>
      <c r="H65" s="174"/>
      <c r="I65" s="174"/>
      <c r="J65" s="175" t="s">
        <v>160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161</v>
      </c>
    </row>
    <row r="68" spans="1:31" s="9" customFormat="1" ht="24.95" customHeight="1">
      <c r="A68" s="9"/>
      <c r="B68" s="177"/>
      <c r="C68" s="178"/>
      <c r="D68" s="179" t="s">
        <v>1329</v>
      </c>
      <c r="E68" s="180"/>
      <c r="F68" s="180"/>
      <c r="G68" s="180"/>
      <c r="H68" s="180"/>
      <c r="I68" s="180"/>
      <c r="J68" s="181">
        <f>J94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1135</v>
      </c>
      <c r="E69" s="185"/>
      <c r="F69" s="185"/>
      <c r="G69" s="185"/>
      <c r="H69" s="185"/>
      <c r="I69" s="185"/>
      <c r="J69" s="186">
        <f>J95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2:12" s="1" customFormat="1" ht="16.5" customHeight="1">
      <c r="B81" s="23"/>
      <c r="C81" s="24"/>
      <c r="D81" s="24"/>
      <c r="E81" s="172" t="s">
        <v>1134</v>
      </c>
      <c r="F81" s="24"/>
      <c r="G81" s="24"/>
      <c r="H81" s="24"/>
      <c r="I81" s="24"/>
      <c r="J81" s="24"/>
      <c r="K81" s="24"/>
      <c r="L81" s="22"/>
    </row>
    <row r="82" spans="2:12" s="1" customFormat="1" ht="12" customHeight="1">
      <c r="B82" s="23"/>
      <c r="C82" s="34" t="s">
        <v>1327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285" t="s">
        <v>1328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1495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03.1.3 - Následná péče - 3.rok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 xml:space="preserve"> </v>
      </c>
      <c r="G87" s="42"/>
      <c r="H87" s="42"/>
      <c r="I87" s="34" t="s">
        <v>23</v>
      </c>
      <c r="J87" s="74" t="str">
        <f>IF(J16="","",J16)</f>
        <v>15. 7. 2019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E19</f>
        <v xml:space="preserve"> </v>
      </c>
      <c r="G89" s="42"/>
      <c r="H89" s="42"/>
      <c r="I89" s="34" t="s">
        <v>31</v>
      </c>
      <c r="J89" s="38" t="str">
        <f>E25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34" t="s">
        <v>35</v>
      </c>
      <c r="J90" s="38" t="str">
        <f>E28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176</v>
      </c>
      <c r="D92" s="191" t="s">
        <v>57</v>
      </c>
      <c r="E92" s="191" t="s">
        <v>53</v>
      </c>
      <c r="F92" s="191" t="s">
        <v>54</v>
      </c>
      <c r="G92" s="191" t="s">
        <v>177</v>
      </c>
      <c r="H92" s="191" t="s">
        <v>178</v>
      </c>
      <c r="I92" s="191" t="s">
        <v>179</v>
      </c>
      <c r="J92" s="191" t="s">
        <v>160</v>
      </c>
      <c r="K92" s="192" t="s">
        <v>180</v>
      </c>
      <c r="L92" s="193"/>
      <c r="M92" s="94" t="s">
        <v>19</v>
      </c>
      <c r="N92" s="95" t="s">
        <v>42</v>
      </c>
      <c r="O92" s="95" t="s">
        <v>181</v>
      </c>
      <c r="P92" s="95" t="s">
        <v>182</v>
      </c>
      <c r="Q92" s="95" t="s">
        <v>183</v>
      </c>
      <c r="R92" s="95" t="s">
        <v>184</v>
      </c>
      <c r="S92" s="95" t="s">
        <v>185</v>
      </c>
      <c r="T92" s="96" t="s">
        <v>186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1" t="s">
        <v>187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7"/>
      <c r="N93" s="195"/>
      <c r="O93" s="98"/>
      <c r="P93" s="196">
        <f>P94</f>
        <v>0</v>
      </c>
      <c r="Q93" s="98"/>
      <c r="R93" s="196">
        <f>R94</f>
        <v>0</v>
      </c>
      <c r="S93" s="98"/>
      <c r="T93" s="197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161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71</v>
      </c>
      <c r="E94" s="202" t="s">
        <v>188</v>
      </c>
      <c r="F94" s="202" t="s">
        <v>1334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</f>
        <v>0</v>
      </c>
      <c r="Q94" s="207"/>
      <c r="R94" s="208">
        <f>R95</f>
        <v>0</v>
      </c>
      <c r="S94" s="207"/>
      <c r="T94" s="20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71</v>
      </c>
      <c r="AU94" s="211" t="s">
        <v>72</v>
      </c>
      <c r="AY94" s="210" t="s">
        <v>190</v>
      </c>
      <c r="BK94" s="212">
        <f>BK95</f>
        <v>0</v>
      </c>
    </row>
    <row r="95" spans="1:63" s="12" customFormat="1" ht="22.8" customHeight="1">
      <c r="A95" s="12"/>
      <c r="B95" s="199"/>
      <c r="C95" s="200"/>
      <c r="D95" s="201" t="s">
        <v>71</v>
      </c>
      <c r="E95" s="213" t="s">
        <v>80</v>
      </c>
      <c r="F95" s="213" t="s">
        <v>1137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SUM(P96:P142)</f>
        <v>0</v>
      </c>
      <c r="Q95" s="207"/>
      <c r="R95" s="208">
        <f>SUM(R96:R142)</f>
        <v>0</v>
      </c>
      <c r="S95" s="207"/>
      <c r="T95" s="209">
        <f>SUM(T96:T142)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71</v>
      </c>
      <c r="AU95" s="211" t="s">
        <v>80</v>
      </c>
      <c r="AY95" s="210" t="s">
        <v>190</v>
      </c>
      <c r="BK95" s="212">
        <f>SUM(BK96:BK142)</f>
        <v>0</v>
      </c>
    </row>
    <row r="96" spans="1:65" s="2" customFormat="1" ht="24.15" customHeight="1">
      <c r="A96" s="40"/>
      <c r="B96" s="41"/>
      <c r="C96" s="215" t="s">
        <v>80</v>
      </c>
      <c r="D96" s="215" t="s">
        <v>192</v>
      </c>
      <c r="E96" s="216" t="s">
        <v>1497</v>
      </c>
      <c r="F96" s="217" t="s">
        <v>1498</v>
      </c>
      <c r="G96" s="218" t="s">
        <v>195</v>
      </c>
      <c r="H96" s="219">
        <v>6270</v>
      </c>
      <c r="I96" s="220"/>
      <c r="J96" s="221">
        <f>ROUND(I96*H96,2)</f>
        <v>0</v>
      </c>
      <c r="K96" s="217" t="s">
        <v>196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208</v>
      </c>
      <c r="AT96" s="226" t="s">
        <v>192</v>
      </c>
      <c r="AU96" s="226" t="s">
        <v>82</v>
      </c>
      <c r="AY96" s="19" t="s">
        <v>190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208</v>
      </c>
      <c r="BM96" s="226" t="s">
        <v>1539</v>
      </c>
    </row>
    <row r="97" spans="1:47" s="2" customFormat="1" ht="12">
      <c r="A97" s="40"/>
      <c r="B97" s="41"/>
      <c r="C97" s="42"/>
      <c r="D97" s="228" t="s">
        <v>199</v>
      </c>
      <c r="E97" s="42"/>
      <c r="F97" s="229" t="s">
        <v>1500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199</v>
      </c>
      <c r="AU97" s="19" t="s">
        <v>82</v>
      </c>
    </row>
    <row r="98" spans="1:47" s="2" customFormat="1" ht="12">
      <c r="A98" s="40"/>
      <c r="B98" s="41"/>
      <c r="C98" s="42"/>
      <c r="D98" s="233" t="s">
        <v>201</v>
      </c>
      <c r="E98" s="42"/>
      <c r="F98" s="234" t="s">
        <v>1501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201</v>
      </c>
      <c r="AU98" s="19" t="s">
        <v>82</v>
      </c>
    </row>
    <row r="99" spans="1:51" s="13" customFormat="1" ht="12">
      <c r="A99" s="13"/>
      <c r="B99" s="235"/>
      <c r="C99" s="236"/>
      <c r="D99" s="228" t="s">
        <v>203</v>
      </c>
      <c r="E99" s="237" t="s">
        <v>19</v>
      </c>
      <c r="F99" s="238" t="s">
        <v>1340</v>
      </c>
      <c r="G99" s="236"/>
      <c r="H99" s="237" t="s">
        <v>19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203</v>
      </c>
      <c r="AU99" s="244" t="s">
        <v>82</v>
      </c>
      <c r="AV99" s="13" t="s">
        <v>80</v>
      </c>
      <c r="AW99" s="13" t="s">
        <v>34</v>
      </c>
      <c r="AX99" s="13" t="s">
        <v>72</v>
      </c>
      <c r="AY99" s="244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1540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1238</v>
      </c>
      <c r="G101" s="246"/>
      <c r="H101" s="249">
        <v>6270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6270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24.15" customHeight="1">
      <c r="A103" s="40"/>
      <c r="B103" s="41"/>
      <c r="C103" s="215" t="s">
        <v>281</v>
      </c>
      <c r="D103" s="215" t="s">
        <v>192</v>
      </c>
      <c r="E103" s="216" t="s">
        <v>1504</v>
      </c>
      <c r="F103" s="217" t="s">
        <v>1505</v>
      </c>
      <c r="G103" s="218" t="s">
        <v>211</v>
      </c>
      <c r="H103" s="219">
        <v>150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1541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1507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1508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1340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1509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3" customFormat="1" ht="12">
      <c r="A108" s="13"/>
      <c r="B108" s="235"/>
      <c r="C108" s="236"/>
      <c r="D108" s="228" t="s">
        <v>203</v>
      </c>
      <c r="E108" s="237" t="s">
        <v>19</v>
      </c>
      <c r="F108" s="238" t="s">
        <v>1510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203</v>
      </c>
      <c r="AU108" s="244" t="s">
        <v>82</v>
      </c>
      <c r="AV108" s="13" t="s">
        <v>80</v>
      </c>
      <c r="AW108" s="13" t="s">
        <v>34</v>
      </c>
      <c r="AX108" s="13" t="s">
        <v>72</v>
      </c>
      <c r="AY108" s="244" t="s">
        <v>190</v>
      </c>
    </row>
    <row r="109" spans="1:51" s="14" customFormat="1" ht="12">
      <c r="A109" s="14"/>
      <c r="B109" s="245"/>
      <c r="C109" s="246"/>
      <c r="D109" s="228" t="s">
        <v>203</v>
      </c>
      <c r="E109" s="247" t="s">
        <v>19</v>
      </c>
      <c r="F109" s="248" t="s">
        <v>1542</v>
      </c>
      <c r="G109" s="246"/>
      <c r="H109" s="249">
        <v>150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203</v>
      </c>
      <c r="AU109" s="255" t="s">
        <v>82</v>
      </c>
      <c r="AV109" s="14" t="s">
        <v>82</v>
      </c>
      <c r="AW109" s="14" t="s">
        <v>34</v>
      </c>
      <c r="AX109" s="14" t="s">
        <v>72</v>
      </c>
      <c r="AY109" s="255" t="s">
        <v>190</v>
      </c>
    </row>
    <row r="110" spans="1:51" s="15" customFormat="1" ht="12">
      <c r="A110" s="15"/>
      <c r="B110" s="256"/>
      <c r="C110" s="257"/>
      <c r="D110" s="228" t="s">
        <v>203</v>
      </c>
      <c r="E110" s="258" t="s">
        <v>19</v>
      </c>
      <c r="F110" s="259" t="s">
        <v>207</v>
      </c>
      <c r="G110" s="257"/>
      <c r="H110" s="260">
        <v>150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203</v>
      </c>
      <c r="AU110" s="266" t="s">
        <v>82</v>
      </c>
      <c r="AV110" s="15" t="s">
        <v>208</v>
      </c>
      <c r="AW110" s="15" t="s">
        <v>34</v>
      </c>
      <c r="AX110" s="15" t="s">
        <v>80</v>
      </c>
      <c r="AY110" s="266" t="s">
        <v>190</v>
      </c>
    </row>
    <row r="111" spans="1:65" s="2" customFormat="1" ht="21.75" customHeight="1">
      <c r="A111" s="40"/>
      <c r="B111" s="41"/>
      <c r="C111" s="215" t="s">
        <v>295</v>
      </c>
      <c r="D111" s="215" t="s">
        <v>192</v>
      </c>
      <c r="E111" s="216" t="s">
        <v>1543</v>
      </c>
      <c r="F111" s="217" t="s">
        <v>1544</v>
      </c>
      <c r="G111" s="218" t="s">
        <v>211</v>
      </c>
      <c r="H111" s="219">
        <v>150</v>
      </c>
      <c r="I111" s="220"/>
      <c r="J111" s="221">
        <f>ROUND(I111*H111,2)</f>
        <v>0</v>
      </c>
      <c r="K111" s="217" t="s">
        <v>196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208</v>
      </c>
      <c r="AT111" s="226" t="s">
        <v>192</v>
      </c>
      <c r="AU111" s="226" t="s">
        <v>82</v>
      </c>
      <c r="AY111" s="19" t="s">
        <v>190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208</v>
      </c>
      <c r="BM111" s="226" t="s">
        <v>1545</v>
      </c>
    </row>
    <row r="112" spans="1:47" s="2" customFormat="1" ht="12">
      <c r="A112" s="40"/>
      <c r="B112" s="41"/>
      <c r="C112" s="42"/>
      <c r="D112" s="228" t="s">
        <v>199</v>
      </c>
      <c r="E112" s="42"/>
      <c r="F112" s="229" t="s">
        <v>1546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199</v>
      </c>
      <c r="AU112" s="19" t="s">
        <v>82</v>
      </c>
    </row>
    <row r="113" spans="1:47" s="2" customFormat="1" ht="12">
      <c r="A113" s="40"/>
      <c r="B113" s="41"/>
      <c r="C113" s="42"/>
      <c r="D113" s="233" t="s">
        <v>201</v>
      </c>
      <c r="E113" s="42"/>
      <c r="F113" s="234" t="s">
        <v>1547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201</v>
      </c>
      <c r="AU113" s="19" t="s">
        <v>82</v>
      </c>
    </row>
    <row r="114" spans="1:51" s="13" customFormat="1" ht="12">
      <c r="A114" s="13"/>
      <c r="B114" s="235"/>
      <c r="C114" s="236"/>
      <c r="D114" s="228" t="s">
        <v>203</v>
      </c>
      <c r="E114" s="237" t="s">
        <v>19</v>
      </c>
      <c r="F114" s="238" t="s">
        <v>1340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203</v>
      </c>
      <c r="AU114" s="244" t="s">
        <v>82</v>
      </c>
      <c r="AV114" s="13" t="s">
        <v>80</v>
      </c>
      <c r="AW114" s="13" t="s">
        <v>34</v>
      </c>
      <c r="AX114" s="13" t="s">
        <v>72</v>
      </c>
      <c r="AY114" s="244" t="s">
        <v>190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1548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4" customFormat="1" ht="12">
      <c r="A116" s="14"/>
      <c r="B116" s="245"/>
      <c r="C116" s="246"/>
      <c r="D116" s="228" t="s">
        <v>203</v>
      </c>
      <c r="E116" s="247" t="s">
        <v>19</v>
      </c>
      <c r="F116" s="248" t="s">
        <v>1354</v>
      </c>
      <c r="G116" s="246"/>
      <c r="H116" s="249">
        <v>150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203</v>
      </c>
      <c r="AU116" s="255" t="s">
        <v>82</v>
      </c>
      <c r="AV116" s="14" t="s">
        <v>82</v>
      </c>
      <c r="AW116" s="14" t="s">
        <v>34</v>
      </c>
      <c r="AX116" s="14" t="s">
        <v>72</v>
      </c>
      <c r="AY116" s="255" t="s">
        <v>190</v>
      </c>
    </row>
    <row r="117" spans="1:51" s="15" customFormat="1" ht="12">
      <c r="A117" s="15"/>
      <c r="B117" s="256"/>
      <c r="C117" s="257"/>
      <c r="D117" s="228" t="s">
        <v>203</v>
      </c>
      <c r="E117" s="258" t="s">
        <v>19</v>
      </c>
      <c r="F117" s="259" t="s">
        <v>207</v>
      </c>
      <c r="G117" s="257"/>
      <c r="H117" s="260">
        <v>150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203</v>
      </c>
      <c r="AU117" s="266" t="s">
        <v>82</v>
      </c>
      <c r="AV117" s="15" t="s">
        <v>208</v>
      </c>
      <c r="AW117" s="15" t="s">
        <v>34</v>
      </c>
      <c r="AX117" s="15" t="s">
        <v>80</v>
      </c>
      <c r="AY117" s="266" t="s">
        <v>190</v>
      </c>
    </row>
    <row r="118" spans="1:65" s="2" customFormat="1" ht="24.15" customHeight="1">
      <c r="A118" s="40"/>
      <c r="B118" s="41"/>
      <c r="C118" s="215" t="s">
        <v>312</v>
      </c>
      <c r="D118" s="215" t="s">
        <v>192</v>
      </c>
      <c r="E118" s="216" t="s">
        <v>1512</v>
      </c>
      <c r="F118" s="217" t="s">
        <v>1513</v>
      </c>
      <c r="G118" s="218" t="s">
        <v>1514</v>
      </c>
      <c r="H118" s="219">
        <v>0.45</v>
      </c>
      <c r="I118" s="220"/>
      <c r="J118" s="221">
        <f>ROUND(I118*H118,2)</f>
        <v>0</v>
      </c>
      <c r="K118" s="217" t="s">
        <v>196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208</v>
      </c>
      <c r="AT118" s="226" t="s">
        <v>192</v>
      </c>
      <c r="AU118" s="226" t="s">
        <v>82</v>
      </c>
      <c r="AY118" s="19" t="s">
        <v>190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208</v>
      </c>
      <c r="BM118" s="226" t="s">
        <v>1549</v>
      </c>
    </row>
    <row r="119" spans="1:47" s="2" customFormat="1" ht="12">
      <c r="A119" s="40"/>
      <c r="B119" s="41"/>
      <c r="C119" s="42"/>
      <c r="D119" s="228" t="s">
        <v>199</v>
      </c>
      <c r="E119" s="42"/>
      <c r="F119" s="229" t="s">
        <v>1516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199</v>
      </c>
      <c r="AU119" s="19" t="s">
        <v>82</v>
      </c>
    </row>
    <row r="120" spans="1:47" s="2" customFormat="1" ht="12">
      <c r="A120" s="40"/>
      <c r="B120" s="41"/>
      <c r="C120" s="42"/>
      <c r="D120" s="233" t="s">
        <v>201</v>
      </c>
      <c r="E120" s="42"/>
      <c r="F120" s="234" t="s">
        <v>1517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201</v>
      </c>
      <c r="AU120" s="19" t="s">
        <v>82</v>
      </c>
    </row>
    <row r="121" spans="1:51" s="13" customFormat="1" ht="12">
      <c r="A121" s="13"/>
      <c r="B121" s="235"/>
      <c r="C121" s="236"/>
      <c r="D121" s="228" t="s">
        <v>203</v>
      </c>
      <c r="E121" s="237" t="s">
        <v>19</v>
      </c>
      <c r="F121" s="238" t="s">
        <v>1340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203</v>
      </c>
      <c r="AU121" s="244" t="s">
        <v>82</v>
      </c>
      <c r="AV121" s="13" t="s">
        <v>80</v>
      </c>
      <c r="AW121" s="13" t="s">
        <v>34</v>
      </c>
      <c r="AX121" s="13" t="s">
        <v>72</v>
      </c>
      <c r="AY121" s="244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1518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1519</v>
      </c>
      <c r="G123" s="246"/>
      <c r="H123" s="249">
        <v>0.45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5" customFormat="1" ht="12">
      <c r="A124" s="15"/>
      <c r="B124" s="256"/>
      <c r="C124" s="257"/>
      <c r="D124" s="228" t="s">
        <v>203</v>
      </c>
      <c r="E124" s="258" t="s">
        <v>19</v>
      </c>
      <c r="F124" s="259" t="s">
        <v>207</v>
      </c>
      <c r="G124" s="257"/>
      <c r="H124" s="260">
        <v>0.45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203</v>
      </c>
      <c r="AU124" s="266" t="s">
        <v>82</v>
      </c>
      <c r="AV124" s="15" t="s">
        <v>208</v>
      </c>
      <c r="AW124" s="15" t="s">
        <v>34</v>
      </c>
      <c r="AX124" s="15" t="s">
        <v>80</v>
      </c>
      <c r="AY124" s="266" t="s">
        <v>190</v>
      </c>
    </row>
    <row r="125" spans="1:65" s="2" customFormat="1" ht="16.5" customHeight="1">
      <c r="A125" s="40"/>
      <c r="B125" s="41"/>
      <c r="C125" s="215" t="s">
        <v>364</v>
      </c>
      <c r="D125" s="215" t="s">
        <v>192</v>
      </c>
      <c r="E125" s="216" t="s">
        <v>1448</v>
      </c>
      <c r="F125" s="217" t="s">
        <v>1449</v>
      </c>
      <c r="G125" s="218" t="s">
        <v>222</v>
      </c>
      <c r="H125" s="219">
        <v>27</v>
      </c>
      <c r="I125" s="220"/>
      <c r="J125" s="221">
        <f>ROUND(I125*H125,2)</f>
        <v>0</v>
      </c>
      <c r="K125" s="217" t="s">
        <v>196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208</v>
      </c>
      <c r="AT125" s="226" t="s">
        <v>192</v>
      </c>
      <c r="AU125" s="226" t="s">
        <v>82</v>
      </c>
      <c r="AY125" s="19" t="s">
        <v>190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208</v>
      </c>
      <c r="BM125" s="226" t="s">
        <v>1550</v>
      </c>
    </row>
    <row r="126" spans="1:47" s="2" customFormat="1" ht="12">
      <c r="A126" s="40"/>
      <c r="B126" s="41"/>
      <c r="C126" s="42"/>
      <c r="D126" s="228" t="s">
        <v>199</v>
      </c>
      <c r="E126" s="42"/>
      <c r="F126" s="229" t="s">
        <v>1451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199</v>
      </c>
      <c r="AU126" s="19" t="s">
        <v>82</v>
      </c>
    </row>
    <row r="127" spans="1:47" s="2" customFormat="1" ht="12">
      <c r="A127" s="40"/>
      <c r="B127" s="41"/>
      <c r="C127" s="42"/>
      <c r="D127" s="233" t="s">
        <v>201</v>
      </c>
      <c r="E127" s="42"/>
      <c r="F127" s="234" t="s">
        <v>1452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201</v>
      </c>
      <c r="AU127" s="19" t="s">
        <v>82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1340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1551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1534</v>
      </c>
      <c r="G130" s="246"/>
      <c r="H130" s="249">
        <v>27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5" customFormat="1" ht="12">
      <c r="A131" s="15"/>
      <c r="B131" s="256"/>
      <c r="C131" s="257"/>
      <c r="D131" s="228" t="s">
        <v>203</v>
      </c>
      <c r="E131" s="258" t="s">
        <v>19</v>
      </c>
      <c r="F131" s="259" t="s">
        <v>207</v>
      </c>
      <c r="G131" s="257"/>
      <c r="H131" s="260">
        <v>27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203</v>
      </c>
      <c r="AU131" s="266" t="s">
        <v>82</v>
      </c>
      <c r="AV131" s="15" t="s">
        <v>208</v>
      </c>
      <c r="AW131" s="15" t="s">
        <v>34</v>
      </c>
      <c r="AX131" s="15" t="s">
        <v>80</v>
      </c>
      <c r="AY131" s="266" t="s">
        <v>190</v>
      </c>
    </row>
    <row r="132" spans="1:65" s="2" customFormat="1" ht="21.75" customHeight="1">
      <c r="A132" s="40"/>
      <c r="B132" s="41"/>
      <c r="C132" s="215" t="s">
        <v>377</v>
      </c>
      <c r="D132" s="215" t="s">
        <v>192</v>
      </c>
      <c r="E132" s="216" t="s">
        <v>1455</v>
      </c>
      <c r="F132" s="217" t="s">
        <v>1456</v>
      </c>
      <c r="G132" s="218" t="s">
        <v>222</v>
      </c>
      <c r="H132" s="219">
        <v>27</v>
      </c>
      <c r="I132" s="220"/>
      <c r="J132" s="221">
        <f>ROUND(I132*H132,2)</f>
        <v>0</v>
      </c>
      <c r="K132" s="217" t="s">
        <v>196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208</v>
      </c>
      <c r="AT132" s="226" t="s">
        <v>192</v>
      </c>
      <c r="AU132" s="226" t="s">
        <v>82</v>
      </c>
      <c r="AY132" s="19" t="s">
        <v>190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208</v>
      </c>
      <c r="BM132" s="226" t="s">
        <v>1552</v>
      </c>
    </row>
    <row r="133" spans="1:47" s="2" customFormat="1" ht="12">
      <c r="A133" s="40"/>
      <c r="B133" s="41"/>
      <c r="C133" s="42"/>
      <c r="D133" s="228" t="s">
        <v>199</v>
      </c>
      <c r="E133" s="42"/>
      <c r="F133" s="229" t="s">
        <v>1458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199</v>
      </c>
      <c r="AU133" s="19" t="s">
        <v>82</v>
      </c>
    </row>
    <row r="134" spans="1:47" s="2" customFormat="1" ht="12">
      <c r="A134" s="40"/>
      <c r="B134" s="41"/>
      <c r="C134" s="42"/>
      <c r="D134" s="233" t="s">
        <v>201</v>
      </c>
      <c r="E134" s="42"/>
      <c r="F134" s="234" t="s">
        <v>1459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201</v>
      </c>
      <c r="AU134" s="19" t="s">
        <v>82</v>
      </c>
    </row>
    <row r="135" spans="1:51" s="13" customFormat="1" ht="12">
      <c r="A135" s="13"/>
      <c r="B135" s="235"/>
      <c r="C135" s="236"/>
      <c r="D135" s="228" t="s">
        <v>203</v>
      </c>
      <c r="E135" s="237" t="s">
        <v>19</v>
      </c>
      <c r="F135" s="238" t="s">
        <v>1460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203</v>
      </c>
      <c r="AU135" s="244" t="s">
        <v>82</v>
      </c>
      <c r="AV135" s="13" t="s">
        <v>80</v>
      </c>
      <c r="AW135" s="13" t="s">
        <v>34</v>
      </c>
      <c r="AX135" s="13" t="s">
        <v>72</v>
      </c>
      <c r="AY135" s="244" t="s">
        <v>190</v>
      </c>
    </row>
    <row r="136" spans="1:51" s="14" customFormat="1" ht="12">
      <c r="A136" s="14"/>
      <c r="B136" s="245"/>
      <c r="C136" s="246"/>
      <c r="D136" s="228" t="s">
        <v>203</v>
      </c>
      <c r="E136" s="247" t="s">
        <v>19</v>
      </c>
      <c r="F136" s="248" t="s">
        <v>1536</v>
      </c>
      <c r="G136" s="246"/>
      <c r="H136" s="249">
        <v>27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203</v>
      </c>
      <c r="AU136" s="255" t="s">
        <v>82</v>
      </c>
      <c r="AV136" s="14" t="s">
        <v>82</v>
      </c>
      <c r="AW136" s="14" t="s">
        <v>34</v>
      </c>
      <c r="AX136" s="14" t="s">
        <v>72</v>
      </c>
      <c r="AY136" s="255" t="s">
        <v>190</v>
      </c>
    </row>
    <row r="137" spans="1:51" s="15" customFormat="1" ht="12">
      <c r="A137" s="15"/>
      <c r="B137" s="256"/>
      <c r="C137" s="257"/>
      <c r="D137" s="228" t="s">
        <v>203</v>
      </c>
      <c r="E137" s="258" t="s">
        <v>19</v>
      </c>
      <c r="F137" s="259" t="s">
        <v>207</v>
      </c>
      <c r="G137" s="257"/>
      <c r="H137" s="260">
        <v>27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203</v>
      </c>
      <c r="AU137" s="266" t="s">
        <v>82</v>
      </c>
      <c r="AV137" s="15" t="s">
        <v>208</v>
      </c>
      <c r="AW137" s="15" t="s">
        <v>34</v>
      </c>
      <c r="AX137" s="15" t="s">
        <v>80</v>
      </c>
      <c r="AY137" s="266" t="s">
        <v>190</v>
      </c>
    </row>
    <row r="138" spans="1:65" s="2" customFormat="1" ht="16.5" customHeight="1">
      <c r="A138" s="40"/>
      <c r="B138" s="41"/>
      <c r="C138" s="268" t="s">
        <v>387</v>
      </c>
      <c r="D138" s="268" t="s">
        <v>411</v>
      </c>
      <c r="E138" s="269" t="s">
        <v>1462</v>
      </c>
      <c r="F138" s="270" t="s">
        <v>1463</v>
      </c>
      <c r="G138" s="271" t="s">
        <v>222</v>
      </c>
      <c r="H138" s="272">
        <v>27</v>
      </c>
      <c r="I138" s="273"/>
      <c r="J138" s="274">
        <f>ROUND(I138*H138,2)</f>
        <v>0</v>
      </c>
      <c r="K138" s="270" t="s">
        <v>196</v>
      </c>
      <c r="L138" s="275"/>
      <c r="M138" s="276" t="s">
        <v>19</v>
      </c>
      <c r="N138" s="277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274</v>
      </c>
      <c r="AT138" s="226" t="s">
        <v>411</v>
      </c>
      <c r="AU138" s="226" t="s">
        <v>82</v>
      </c>
      <c r="AY138" s="19" t="s">
        <v>190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208</v>
      </c>
      <c r="BM138" s="226" t="s">
        <v>1553</v>
      </c>
    </row>
    <row r="139" spans="1:47" s="2" customFormat="1" ht="12">
      <c r="A139" s="40"/>
      <c r="B139" s="41"/>
      <c r="C139" s="42"/>
      <c r="D139" s="228" t="s">
        <v>199</v>
      </c>
      <c r="E139" s="42"/>
      <c r="F139" s="229" t="s">
        <v>1463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199</v>
      </c>
      <c r="AU139" s="19" t="s">
        <v>82</v>
      </c>
    </row>
    <row r="140" spans="1:51" s="13" customFormat="1" ht="12">
      <c r="A140" s="13"/>
      <c r="B140" s="235"/>
      <c r="C140" s="236"/>
      <c r="D140" s="228" t="s">
        <v>203</v>
      </c>
      <c r="E140" s="237" t="s">
        <v>19</v>
      </c>
      <c r="F140" s="238" t="s">
        <v>1465</v>
      </c>
      <c r="G140" s="236"/>
      <c r="H140" s="237" t="s">
        <v>19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203</v>
      </c>
      <c r="AU140" s="244" t="s">
        <v>82</v>
      </c>
      <c r="AV140" s="13" t="s">
        <v>80</v>
      </c>
      <c r="AW140" s="13" t="s">
        <v>34</v>
      </c>
      <c r="AX140" s="13" t="s">
        <v>72</v>
      </c>
      <c r="AY140" s="244" t="s">
        <v>190</v>
      </c>
    </row>
    <row r="141" spans="1:51" s="14" customFormat="1" ht="12">
      <c r="A141" s="14"/>
      <c r="B141" s="245"/>
      <c r="C141" s="246"/>
      <c r="D141" s="228" t="s">
        <v>203</v>
      </c>
      <c r="E141" s="247" t="s">
        <v>19</v>
      </c>
      <c r="F141" s="248" t="s">
        <v>1536</v>
      </c>
      <c r="G141" s="246"/>
      <c r="H141" s="249">
        <v>27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203</v>
      </c>
      <c r="AU141" s="255" t="s">
        <v>82</v>
      </c>
      <c r="AV141" s="14" t="s">
        <v>82</v>
      </c>
      <c r="AW141" s="14" t="s">
        <v>34</v>
      </c>
      <c r="AX141" s="14" t="s">
        <v>72</v>
      </c>
      <c r="AY141" s="255" t="s">
        <v>190</v>
      </c>
    </row>
    <row r="142" spans="1:51" s="15" customFormat="1" ht="12">
      <c r="A142" s="15"/>
      <c r="B142" s="256"/>
      <c r="C142" s="257"/>
      <c r="D142" s="228" t="s">
        <v>203</v>
      </c>
      <c r="E142" s="258" t="s">
        <v>19</v>
      </c>
      <c r="F142" s="259" t="s">
        <v>207</v>
      </c>
      <c r="G142" s="257"/>
      <c r="H142" s="260">
        <v>27</v>
      </c>
      <c r="I142" s="261"/>
      <c r="J142" s="257"/>
      <c r="K142" s="257"/>
      <c r="L142" s="262"/>
      <c r="M142" s="278"/>
      <c r="N142" s="279"/>
      <c r="O142" s="279"/>
      <c r="P142" s="279"/>
      <c r="Q142" s="279"/>
      <c r="R142" s="279"/>
      <c r="S142" s="279"/>
      <c r="T142" s="28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203</v>
      </c>
      <c r="AU142" s="266" t="s">
        <v>82</v>
      </c>
      <c r="AV142" s="15" t="s">
        <v>208</v>
      </c>
      <c r="AW142" s="15" t="s">
        <v>34</v>
      </c>
      <c r="AX142" s="15" t="s">
        <v>80</v>
      </c>
      <c r="AY142" s="266" t="s">
        <v>190</v>
      </c>
    </row>
    <row r="143" spans="1:31" s="2" customFormat="1" ht="6.95" customHeight="1">
      <c r="A143" s="40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46"/>
      <c r="M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</sheetData>
  <sheetProtection password="CC35" sheet="1" objects="1" scenarios="1" formatColumns="0" formatRows="0" autoFilter="0"/>
  <autoFilter ref="C92:K14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hyperlinks>
    <hyperlink ref="F98" r:id="rId1" display="https://podminky.urs.cz/item/CS_URS_2024_01/111151231"/>
    <hyperlink ref="F105" r:id="rId2" display="https://podminky.urs.cz/item/CS_URS_2024_01/184801121"/>
    <hyperlink ref="F113" r:id="rId3" display="https://podminky.urs.cz/item/CS_URS_2024_01/184806111"/>
    <hyperlink ref="F120" r:id="rId4" display="https://podminky.urs.cz/item/CS_URS_2024_01/184851716"/>
    <hyperlink ref="F127" r:id="rId5" display="https://podminky.urs.cz/item/CS_URS_2024_01/185804311"/>
    <hyperlink ref="F134" r:id="rId6" display="https://podminky.urs.cz/item/CS_URS_2024_01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155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prvků společných zařízení KoPÚ Neplachovice</v>
      </c>
      <c r="F7" s="145"/>
      <c r="G7" s="145"/>
      <c r="H7" s="145"/>
      <c r="L7" s="22"/>
    </row>
    <row r="8" spans="2:12" s="1" customFormat="1" ht="12" customHeight="1">
      <c r="B8" s="22"/>
      <c r="D8" s="145" t="s">
        <v>156</v>
      </c>
      <c r="L8" s="22"/>
    </row>
    <row r="9" spans="1:31" s="2" customFormat="1" ht="16.5" customHeight="1">
      <c r="A9" s="40"/>
      <c r="B9" s="46"/>
      <c r="C9" s="40"/>
      <c r="D9" s="40"/>
      <c r="E9" s="146" t="s">
        <v>1134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1327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1554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27</v>
      </c>
      <c r="G14" s="40"/>
      <c r="H14" s="40"/>
      <c r="I14" s="145" t="s">
        <v>23</v>
      </c>
      <c r="J14" s="149" t="str">
        <f>'Rekapitulace stavby'!AN8</f>
        <v>15. 7. 2019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ROUND((SUM(BE91:BE340)),2)</f>
        <v>0</v>
      </c>
      <c r="G35" s="40"/>
      <c r="H35" s="40"/>
      <c r="I35" s="160">
        <v>0.21</v>
      </c>
      <c r="J35" s="159">
        <f>ROUND(((SUM(BE91:BE340))*I35),2)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ROUND((SUM(BF91:BF340)),2)</f>
        <v>0</v>
      </c>
      <c r="G36" s="40"/>
      <c r="H36" s="40"/>
      <c r="I36" s="160">
        <v>0.15</v>
      </c>
      <c r="J36" s="159">
        <f>ROUND(((SUM(BF91:BF340))*I36),2)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ROUND((SUM(BG91:BG340)),2)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ROUND((SUM(BH91:BH340)),2)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ROUND((SUM(BI91:BI340)),2)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158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Realizace prvků společných zařízení KoPÚ Neplachovice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156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1134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1327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03.2 - Propustek P42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15. 7. 2019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40.0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159</v>
      </c>
      <c r="D61" s="174"/>
      <c r="E61" s="174"/>
      <c r="F61" s="174"/>
      <c r="G61" s="174"/>
      <c r="H61" s="174"/>
      <c r="I61" s="174"/>
      <c r="J61" s="175" t="s">
        <v>160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161</v>
      </c>
    </row>
    <row r="64" spans="1:31" s="9" customFormat="1" ht="24.95" customHeight="1">
      <c r="A64" s="9"/>
      <c r="B64" s="177"/>
      <c r="C64" s="178"/>
      <c r="D64" s="179" t="s">
        <v>162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163</v>
      </c>
      <c r="E65" s="185"/>
      <c r="F65" s="185"/>
      <c r="G65" s="185"/>
      <c r="H65" s="185"/>
      <c r="I65" s="185"/>
      <c r="J65" s="186">
        <f>J93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166</v>
      </c>
      <c r="E66" s="185"/>
      <c r="F66" s="185"/>
      <c r="G66" s="185"/>
      <c r="H66" s="185"/>
      <c r="I66" s="185"/>
      <c r="J66" s="186">
        <f>J242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168</v>
      </c>
      <c r="E67" s="185"/>
      <c r="F67" s="185"/>
      <c r="G67" s="185"/>
      <c r="H67" s="185"/>
      <c r="I67" s="185"/>
      <c r="J67" s="186">
        <f>J310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941</v>
      </c>
      <c r="E68" s="185"/>
      <c r="F68" s="185"/>
      <c r="G68" s="185"/>
      <c r="H68" s="185"/>
      <c r="I68" s="185"/>
      <c r="J68" s="186">
        <f>J329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171</v>
      </c>
      <c r="E69" s="185"/>
      <c r="F69" s="185"/>
      <c r="G69" s="185"/>
      <c r="H69" s="185"/>
      <c r="I69" s="185"/>
      <c r="J69" s="186">
        <f>J337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175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Realizace prvků společných zařízení KoPÚ Neplachovice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156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2" t="s">
        <v>1134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1327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 03.2 - Propustek P42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 xml:space="preserve"> </v>
      </c>
      <c r="G85" s="42"/>
      <c r="H85" s="42"/>
      <c r="I85" s="34" t="s">
        <v>23</v>
      </c>
      <c r="J85" s="74" t="str">
        <f>IF(J14="","",J14)</f>
        <v>15. 7. 2019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E17</f>
        <v xml:space="preserve"> </v>
      </c>
      <c r="G87" s="42"/>
      <c r="H87" s="42"/>
      <c r="I87" s="34" t="s">
        <v>31</v>
      </c>
      <c r="J87" s="38" t="str">
        <f>E23</f>
        <v>AGPOL s.r.o., Jungmannova 153/12, 77900 Olomouc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29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176</v>
      </c>
      <c r="D90" s="191" t="s">
        <v>57</v>
      </c>
      <c r="E90" s="191" t="s">
        <v>53</v>
      </c>
      <c r="F90" s="191" t="s">
        <v>54</v>
      </c>
      <c r="G90" s="191" t="s">
        <v>177</v>
      </c>
      <c r="H90" s="191" t="s">
        <v>178</v>
      </c>
      <c r="I90" s="191" t="s">
        <v>179</v>
      </c>
      <c r="J90" s="191" t="s">
        <v>160</v>
      </c>
      <c r="K90" s="192" t="s">
        <v>180</v>
      </c>
      <c r="L90" s="193"/>
      <c r="M90" s="94" t="s">
        <v>19</v>
      </c>
      <c r="N90" s="95" t="s">
        <v>42</v>
      </c>
      <c r="O90" s="95" t="s">
        <v>181</v>
      </c>
      <c r="P90" s="95" t="s">
        <v>182</v>
      </c>
      <c r="Q90" s="95" t="s">
        <v>183</v>
      </c>
      <c r="R90" s="95" t="s">
        <v>184</v>
      </c>
      <c r="S90" s="95" t="s">
        <v>185</v>
      </c>
      <c r="T90" s="96" t="s">
        <v>186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1" t="s">
        <v>187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7"/>
      <c r="N91" s="195"/>
      <c r="O91" s="98"/>
      <c r="P91" s="196">
        <f>P92</f>
        <v>0</v>
      </c>
      <c r="Q91" s="98"/>
      <c r="R91" s="196">
        <f>R92</f>
        <v>78.69256954000001</v>
      </c>
      <c r="S91" s="98"/>
      <c r="T91" s="197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161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71</v>
      </c>
      <c r="E92" s="202" t="s">
        <v>188</v>
      </c>
      <c r="F92" s="202" t="s">
        <v>189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P93+P242+P310+P329+P337</f>
        <v>0</v>
      </c>
      <c r="Q92" s="207"/>
      <c r="R92" s="208">
        <f>R93+R242+R310+R329+R337</f>
        <v>78.69256954000001</v>
      </c>
      <c r="S92" s="207"/>
      <c r="T92" s="209">
        <f>T93+T242+T310+T329+T337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80</v>
      </c>
      <c r="AT92" s="211" t="s">
        <v>71</v>
      </c>
      <c r="AU92" s="211" t="s">
        <v>72</v>
      </c>
      <c r="AY92" s="210" t="s">
        <v>190</v>
      </c>
      <c r="BK92" s="212">
        <f>BK93+BK242+BK310+BK329+BK337</f>
        <v>0</v>
      </c>
    </row>
    <row r="93" spans="1:63" s="12" customFormat="1" ht="22.8" customHeight="1">
      <c r="A93" s="12"/>
      <c r="B93" s="199"/>
      <c r="C93" s="200"/>
      <c r="D93" s="201" t="s">
        <v>71</v>
      </c>
      <c r="E93" s="213" t="s">
        <v>80</v>
      </c>
      <c r="F93" s="213" t="s">
        <v>191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SUM(P94:P241)</f>
        <v>0</v>
      </c>
      <c r="Q93" s="207"/>
      <c r="R93" s="208">
        <f>SUM(R94:R241)</f>
        <v>0.008961</v>
      </c>
      <c r="S93" s="207"/>
      <c r="T93" s="209">
        <f>SUM(T94:T241)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71</v>
      </c>
      <c r="AU93" s="211" t="s">
        <v>80</v>
      </c>
      <c r="AY93" s="210" t="s">
        <v>190</v>
      </c>
      <c r="BK93" s="212">
        <f>SUM(BK94:BK241)</f>
        <v>0</v>
      </c>
    </row>
    <row r="94" spans="1:65" s="2" customFormat="1" ht="24.15" customHeight="1">
      <c r="A94" s="40"/>
      <c r="B94" s="41"/>
      <c r="C94" s="215" t="s">
        <v>512</v>
      </c>
      <c r="D94" s="215" t="s">
        <v>192</v>
      </c>
      <c r="E94" s="216" t="s">
        <v>1555</v>
      </c>
      <c r="F94" s="217" t="s">
        <v>1556</v>
      </c>
      <c r="G94" s="218" t="s">
        <v>195</v>
      </c>
      <c r="H94" s="219">
        <v>320.58</v>
      </c>
      <c r="I94" s="220"/>
      <c r="J94" s="221">
        <f>ROUND(I94*H94,2)</f>
        <v>0</v>
      </c>
      <c r="K94" s="217" t="s">
        <v>196</v>
      </c>
      <c r="L94" s="46"/>
      <c r="M94" s="222" t="s">
        <v>19</v>
      </c>
      <c r="N94" s="223" t="s">
        <v>43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208</v>
      </c>
      <c r="AT94" s="226" t="s">
        <v>192</v>
      </c>
      <c r="AU94" s="226" t="s">
        <v>82</v>
      </c>
      <c r="AY94" s="19" t="s">
        <v>190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80</v>
      </c>
      <c r="BK94" s="227">
        <f>ROUND(I94*H94,2)</f>
        <v>0</v>
      </c>
      <c r="BL94" s="19" t="s">
        <v>208</v>
      </c>
      <c r="BM94" s="226" t="s">
        <v>1557</v>
      </c>
    </row>
    <row r="95" spans="1:47" s="2" customFormat="1" ht="12">
      <c r="A95" s="40"/>
      <c r="B95" s="41"/>
      <c r="C95" s="42"/>
      <c r="D95" s="228" t="s">
        <v>199</v>
      </c>
      <c r="E95" s="42"/>
      <c r="F95" s="229" t="s">
        <v>1558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199</v>
      </c>
      <c r="AU95" s="19" t="s">
        <v>82</v>
      </c>
    </row>
    <row r="96" spans="1:47" s="2" customFormat="1" ht="12">
      <c r="A96" s="40"/>
      <c r="B96" s="41"/>
      <c r="C96" s="42"/>
      <c r="D96" s="233" t="s">
        <v>201</v>
      </c>
      <c r="E96" s="42"/>
      <c r="F96" s="234" t="s">
        <v>1559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201</v>
      </c>
      <c r="AU96" s="19" t="s">
        <v>82</v>
      </c>
    </row>
    <row r="97" spans="1:51" s="13" customFormat="1" ht="12">
      <c r="A97" s="13"/>
      <c r="B97" s="235"/>
      <c r="C97" s="236"/>
      <c r="D97" s="228" t="s">
        <v>203</v>
      </c>
      <c r="E97" s="237" t="s">
        <v>19</v>
      </c>
      <c r="F97" s="238" t="s">
        <v>1560</v>
      </c>
      <c r="G97" s="236"/>
      <c r="H97" s="237" t="s">
        <v>19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203</v>
      </c>
      <c r="AU97" s="244" t="s">
        <v>82</v>
      </c>
      <c r="AV97" s="13" t="s">
        <v>80</v>
      </c>
      <c r="AW97" s="13" t="s">
        <v>34</v>
      </c>
      <c r="AX97" s="13" t="s">
        <v>72</v>
      </c>
      <c r="AY97" s="244" t="s">
        <v>190</v>
      </c>
    </row>
    <row r="98" spans="1:51" s="13" customFormat="1" ht="12">
      <c r="A98" s="13"/>
      <c r="B98" s="235"/>
      <c r="C98" s="236"/>
      <c r="D98" s="228" t="s">
        <v>203</v>
      </c>
      <c r="E98" s="237" t="s">
        <v>19</v>
      </c>
      <c r="F98" s="238" t="s">
        <v>1561</v>
      </c>
      <c r="G98" s="236"/>
      <c r="H98" s="237" t="s">
        <v>19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203</v>
      </c>
      <c r="AU98" s="244" t="s">
        <v>82</v>
      </c>
      <c r="AV98" s="13" t="s">
        <v>80</v>
      </c>
      <c r="AW98" s="13" t="s">
        <v>34</v>
      </c>
      <c r="AX98" s="13" t="s">
        <v>72</v>
      </c>
      <c r="AY98" s="244" t="s">
        <v>190</v>
      </c>
    </row>
    <row r="99" spans="1:51" s="14" customFormat="1" ht="12">
      <c r="A99" s="14"/>
      <c r="B99" s="245"/>
      <c r="C99" s="246"/>
      <c r="D99" s="228" t="s">
        <v>203</v>
      </c>
      <c r="E99" s="247" t="s">
        <v>19</v>
      </c>
      <c r="F99" s="248" t="s">
        <v>1562</v>
      </c>
      <c r="G99" s="246"/>
      <c r="H99" s="249">
        <v>30.58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203</v>
      </c>
      <c r="AU99" s="255" t="s">
        <v>82</v>
      </c>
      <c r="AV99" s="14" t="s">
        <v>82</v>
      </c>
      <c r="AW99" s="14" t="s">
        <v>34</v>
      </c>
      <c r="AX99" s="14" t="s">
        <v>72</v>
      </c>
      <c r="AY99" s="255" t="s">
        <v>190</v>
      </c>
    </row>
    <row r="100" spans="1:51" s="13" customFormat="1" ht="12">
      <c r="A100" s="13"/>
      <c r="B100" s="235"/>
      <c r="C100" s="236"/>
      <c r="D100" s="228" t="s">
        <v>203</v>
      </c>
      <c r="E100" s="237" t="s">
        <v>19</v>
      </c>
      <c r="F100" s="238" t="s">
        <v>1563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203</v>
      </c>
      <c r="AU100" s="244" t="s">
        <v>82</v>
      </c>
      <c r="AV100" s="13" t="s">
        <v>80</v>
      </c>
      <c r="AW100" s="13" t="s">
        <v>34</v>
      </c>
      <c r="AX100" s="13" t="s">
        <v>72</v>
      </c>
      <c r="AY100" s="244" t="s">
        <v>190</v>
      </c>
    </row>
    <row r="101" spans="1:51" s="14" customFormat="1" ht="12">
      <c r="A101" s="14"/>
      <c r="B101" s="245"/>
      <c r="C101" s="246"/>
      <c r="D101" s="228" t="s">
        <v>203</v>
      </c>
      <c r="E101" s="247" t="s">
        <v>19</v>
      </c>
      <c r="F101" s="248" t="s">
        <v>1564</v>
      </c>
      <c r="G101" s="246"/>
      <c r="H101" s="249">
        <v>290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203</v>
      </c>
      <c r="AU101" s="255" t="s">
        <v>82</v>
      </c>
      <c r="AV101" s="14" t="s">
        <v>82</v>
      </c>
      <c r="AW101" s="14" t="s">
        <v>34</v>
      </c>
      <c r="AX101" s="14" t="s">
        <v>72</v>
      </c>
      <c r="AY101" s="255" t="s">
        <v>190</v>
      </c>
    </row>
    <row r="102" spans="1:51" s="15" customFormat="1" ht="12">
      <c r="A102" s="15"/>
      <c r="B102" s="256"/>
      <c r="C102" s="257"/>
      <c r="D102" s="228" t="s">
        <v>203</v>
      </c>
      <c r="E102" s="258" t="s">
        <v>19</v>
      </c>
      <c r="F102" s="259" t="s">
        <v>207</v>
      </c>
      <c r="G102" s="257"/>
      <c r="H102" s="260">
        <v>320.58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203</v>
      </c>
      <c r="AU102" s="266" t="s">
        <v>82</v>
      </c>
      <c r="AV102" s="15" t="s">
        <v>208</v>
      </c>
      <c r="AW102" s="15" t="s">
        <v>34</v>
      </c>
      <c r="AX102" s="15" t="s">
        <v>80</v>
      </c>
      <c r="AY102" s="266" t="s">
        <v>190</v>
      </c>
    </row>
    <row r="103" spans="1:65" s="2" customFormat="1" ht="33" customHeight="1">
      <c r="A103" s="40"/>
      <c r="B103" s="41"/>
      <c r="C103" s="215" t="s">
        <v>521</v>
      </c>
      <c r="D103" s="215" t="s">
        <v>192</v>
      </c>
      <c r="E103" s="216" t="s">
        <v>1565</v>
      </c>
      <c r="F103" s="217" t="s">
        <v>1566</v>
      </c>
      <c r="G103" s="218" t="s">
        <v>222</v>
      </c>
      <c r="H103" s="219">
        <v>80.145</v>
      </c>
      <c r="I103" s="220"/>
      <c r="J103" s="221">
        <f>ROUND(I103*H103,2)</f>
        <v>0</v>
      </c>
      <c r="K103" s="217" t="s">
        <v>196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208</v>
      </c>
      <c r="AT103" s="226" t="s">
        <v>192</v>
      </c>
      <c r="AU103" s="226" t="s">
        <v>82</v>
      </c>
      <c r="AY103" s="19" t="s">
        <v>190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208</v>
      </c>
      <c r="BM103" s="226" t="s">
        <v>1567</v>
      </c>
    </row>
    <row r="104" spans="1:47" s="2" customFormat="1" ht="12">
      <c r="A104" s="40"/>
      <c r="B104" s="41"/>
      <c r="C104" s="42"/>
      <c r="D104" s="228" t="s">
        <v>199</v>
      </c>
      <c r="E104" s="42"/>
      <c r="F104" s="229" t="s">
        <v>1568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199</v>
      </c>
      <c r="AU104" s="19" t="s">
        <v>82</v>
      </c>
    </row>
    <row r="105" spans="1:47" s="2" customFormat="1" ht="12">
      <c r="A105" s="40"/>
      <c r="B105" s="41"/>
      <c r="C105" s="42"/>
      <c r="D105" s="233" t="s">
        <v>201</v>
      </c>
      <c r="E105" s="42"/>
      <c r="F105" s="234" t="s">
        <v>1569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201</v>
      </c>
      <c r="AU105" s="19" t="s">
        <v>82</v>
      </c>
    </row>
    <row r="106" spans="1:51" s="13" customFormat="1" ht="12">
      <c r="A106" s="13"/>
      <c r="B106" s="235"/>
      <c r="C106" s="236"/>
      <c r="D106" s="228" t="s">
        <v>203</v>
      </c>
      <c r="E106" s="237" t="s">
        <v>19</v>
      </c>
      <c r="F106" s="238" t="s">
        <v>1560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203</v>
      </c>
      <c r="AU106" s="244" t="s">
        <v>82</v>
      </c>
      <c r="AV106" s="13" t="s">
        <v>80</v>
      </c>
      <c r="AW106" s="13" t="s">
        <v>34</v>
      </c>
      <c r="AX106" s="13" t="s">
        <v>72</v>
      </c>
      <c r="AY106" s="244" t="s">
        <v>190</v>
      </c>
    </row>
    <row r="107" spans="1:51" s="13" customFormat="1" ht="12">
      <c r="A107" s="13"/>
      <c r="B107" s="235"/>
      <c r="C107" s="236"/>
      <c r="D107" s="228" t="s">
        <v>203</v>
      </c>
      <c r="E107" s="237" t="s">
        <v>19</v>
      </c>
      <c r="F107" s="238" t="s">
        <v>1151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203</v>
      </c>
      <c r="AU107" s="244" t="s">
        <v>82</v>
      </c>
      <c r="AV107" s="13" t="s">
        <v>80</v>
      </c>
      <c r="AW107" s="13" t="s">
        <v>34</v>
      </c>
      <c r="AX107" s="13" t="s">
        <v>72</v>
      </c>
      <c r="AY107" s="244" t="s">
        <v>190</v>
      </c>
    </row>
    <row r="108" spans="1:51" s="14" customFormat="1" ht="12">
      <c r="A108" s="14"/>
      <c r="B108" s="245"/>
      <c r="C108" s="246"/>
      <c r="D108" s="228" t="s">
        <v>203</v>
      </c>
      <c r="E108" s="247" t="s">
        <v>19</v>
      </c>
      <c r="F108" s="248" t="s">
        <v>1570</v>
      </c>
      <c r="G108" s="246"/>
      <c r="H108" s="249">
        <v>29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203</v>
      </c>
      <c r="AU108" s="255" t="s">
        <v>82</v>
      </c>
      <c r="AV108" s="14" t="s">
        <v>82</v>
      </c>
      <c r="AW108" s="14" t="s">
        <v>34</v>
      </c>
      <c r="AX108" s="14" t="s">
        <v>72</v>
      </c>
      <c r="AY108" s="255" t="s">
        <v>190</v>
      </c>
    </row>
    <row r="109" spans="1:51" s="13" customFormat="1" ht="12">
      <c r="A109" s="13"/>
      <c r="B109" s="235"/>
      <c r="C109" s="236"/>
      <c r="D109" s="228" t="s">
        <v>203</v>
      </c>
      <c r="E109" s="237" t="s">
        <v>19</v>
      </c>
      <c r="F109" s="238" t="s">
        <v>1155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203</v>
      </c>
      <c r="AU109" s="244" t="s">
        <v>82</v>
      </c>
      <c r="AV109" s="13" t="s">
        <v>80</v>
      </c>
      <c r="AW109" s="13" t="s">
        <v>34</v>
      </c>
      <c r="AX109" s="13" t="s">
        <v>72</v>
      </c>
      <c r="AY109" s="244" t="s">
        <v>190</v>
      </c>
    </row>
    <row r="110" spans="1:51" s="14" customFormat="1" ht="12">
      <c r="A110" s="14"/>
      <c r="B110" s="245"/>
      <c r="C110" s="246"/>
      <c r="D110" s="228" t="s">
        <v>203</v>
      </c>
      <c r="E110" s="247" t="s">
        <v>19</v>
      </c>
      <c r="F110" s="248" t="s">
        <v>1571</v>
      </c>
      <c r="G110" s="246"/>
      <c r="H110" s="249">
        <v>51.145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203</v>
      </c>
      <c r="AU110" s="255" t="s">
        <v>82</v>
      </c>
      <c r="AV110" s="14" t="s">
        <v>82</v>
      </c>
      <c r="AW110" s="14" t="s">
        <v>34</v>
      </c>
      <c r="AX110" s="14" t="s">
        <v>72</v>
      </c>
      <c r="AY110" s="255" t="s">
        <v>190</v>
      </c>
    </row>
    <row r="111" spans="1:51" s="15" customFormat="1" ht="12">
      <c r="A111" s="15"/>
      <c r="B111" s="256"/>
      <c r="C111" s="257"/>
      <c r="D111" s="228" t="s">
        <v>203</v>
      </c>
      <c r="E111" s="258" t="s">
        <v>19</v>
      </c>
      <c r="F111" s="259" t="s">
        <v>207</v>
      </c>
      <c r="G111" s="257"/>
      <c r="H111" s="260">
        <v>80.14500000000001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6" t="s">
        <v>203</v>
      </c>
      <c r="AU111" s="266" t="s">
        <v>82</v>
      </c>
      <c r="AV111" s="15" t="s">
        <v>208</v>
      </c>
      <c r="AW111" s="15" t="s">
        <v>34</v>
      </c>
      <c r="AX111" s="15" t="s">
        <v>80</v>
      </c>
      <c r="AY111" s="266" t="s">
        <v>190</v>
      </c>
    </row>
    <row r="112" spans="1:65" s="2" customFormat="1" ht="33" customHeight="1">
      <c r="A112" s="40"/>
      <c r="B112" s="41"/>
      <c r="C112" s="215" t="s">
        <v>530</v>
      </c>
      <c r="D112" s="215" t="s">
        <v>192</v>
      </c>
      <c r="E112" s="216" t="s">
        <v>1572</v>
      </c>
      <c r="F112" s="217" t="s">
        <v>1573</v>
      </c>
      <c r="G112" s="218" t="s">
        <v>222</v>
      </c>
      <c r="H112" s="219">
        <v>134.02</v>
      </c>
      <c r="I112" s="220"/>
      <c r="J112" s="221">
        <f>ROUND(I112*H112,2)</f>
        <v>0</v>
      </c>
      <c r="K112" s="217" t="s">
        <v>196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208</v>
      </c>
      <c r="AT112" s="226" t="s">
        <v>192</v>
      </c>
      <c r="AU112" s="226" t="s">
        <v>82</v>
      </c>
      <c r="AY112" s="19" t="s">
        <v>190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208</v>
      </c>
      <c r="BM112" s="226" t="s">
        <v>1574</v>
      </c>
    </row>
    <row r="113" spans="1:47" s="2" customFormat="1" ht="12">
      <c r="A113" s="40"/>
      <c r="B113" s="41"/>
      <c r="C113" s="42"/>
      <c r="D113" s="228" t="s">
        <v>199</v>
      </c>
      <c r="E113" s="42"/>
      <c r="F113" s="229" t="s">
        <v>1575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199</v>
      </c>
      <c r="AU113" s="19" t="s">
        <v>82</v>
      </c>
    </row>
    <row r="114" spans="1:47" s="2" customFormat="1" ht="12">
      <c r="A114" s="40"/>
      <c r="B114" s="41"/>
      <c r="C114" s="42"/>
      <c r="D114" s="233" t="s">
        <v>201</v>
      </c>
      <c r="E114" s="42"/>
      <c r="F114" s="234" t="s">
        <v>1576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201</v>
      </c>
      <c r="AU114" s="19" t="s">
        <v>82</v>
      </c>
    </row>
    <row r="115" spans="1:51" s="13" customFormat="1" ht="12">
      <c r="A115" s="13"/>
      <c r="B115" s="235"/>
      <c r="C115" s="236"/>
      <c r="D115" s="228" t="s">
        <v>203</v>
      </c>
      <c r="E115" s="237" t="s">
        <v>19</v>
      </c>
      <c r="F115" s="238" t="s">
        <v>1560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203</v>
      </c>
      <c r="AU115" s="244" t="s">
        <v>82</v>
      </c>
      <c r="AV115" s="13" t="s">
        <v>80</v>
      </c>
      <c r="AW115" s="13" t="s">
        <v>34</v>
      </c>
      <c r="AX115" s="13" t="s">
        <v>72</v>
      </c>
      <c r="AY115" s="244" t="s">
        <v>190</v>
      </c>
    </row>
    <row r="116" spans="1:51" s="13" customFormat="1" ht="12">
      <c r="A116" s="13"/>
      <c r="B116" s="235"/>
      <c r="C116" s="236"/>
      <c r="D116" s="228" t="s">
        <v>203</v>
      </c>
      <c r="E116" s="237" t="s">
        <v>19</v>
      </c>
      <c r="F116" s="238" t="s">
        <v>1577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203</v>
      </c>
      <c r="AU116" s="244" t="s">
        <v>82</v>
      </c>
      <c r="AV116" s="13" t="s">
        <v>80</v>
      </c>
      <c r="AW116" s="13" t="s">
        <v>34</v>
      </c>
      <c r="AX116" s="13" t="s">
        <v>72</v>
      </c>
      <c r="AY116" s="244" t="s">
        <v>190</v>
      </c>
    </row>
    <row r="117" spans="1:51" s="13" customFormat="1" ht="12">
      <c r="A117" s="13"/>
      <c r="B117" s="235"/>
      <c r="C117" s="236"/>
      <c r="D117" s="228" t="s">
        <v>203</v>
      </c>
      <c r="E117" s="237" t="s">
        <v>19</v>
      </c>
      <c r="F117" s="238" t="s">
        <v>1578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203</v>
      </c>
      <c r="AU117" s="244" t="s">
        <v>82</v>
      </c>
      <c r="AV117" s="13" t="s">
        <v>80</v>
      </c>
      <c r="AW117" s="13" t="s">
        <v>34</v>
      </c>
      <c r="AX117" s="13" t="s">
        <v>72</v>
      </c>
      <c r="AY117" s="244" t="s">
        <v>190</v>
      </c>
    </row>
    <row r="118" spans="1:51" s="14" customFormat="1" ht="12">
      <c r="A118" s="14"/>
      <c r="B118" s="245"/>
      <c r="C118" s="246"/>
      <c r="D118" s="228" t="s">
        <v>203</v>
      </c>
      <c r="E118" s="247" t="s">
        <v>19</v>
      </c>
      <c r="F118" s="248" t="s">
        <v>1579</v>
      </c>
      <c r="G118" s="246"/>
      <c r="H118" s="249">
        <v>72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203</v>
      </c>
      <c r="AU118" s="255" t="s">
        <v>82</v>
      </c>
      <c r="AV118" s="14" t="s">
        <v>82</v>
      </c>
      <c r="AW118" s="14" t="s">
        <v>34</v>
      </c>
      <c r="AX118" s="14" t="s">
        <v>72</v>
      </c>
      <c r="AY118" s="255" t="s">
        <v>190</v>
      </c>
    </row>
    <row r="119" spans="1:51" s="13" customFormat="1" ht="12">
      <c r="A119" s="13"/>
      <c r="B119" s="235"/>
      <c r="C119" s="236"/>
      <c r="D119" s="228" t="s">
        <v>203</v>
      </c>
      <c r="E119" s="237" t="s">
        <v>19</v>
      </c>
      <c r="F119" s="238" t="s">
        <v>1580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203</v>
      </c>
      <c r="AU119" s="244" t="s">
        <v>82</v>
      </c>
      <c r="AV119" s="13" t="s">
        <v>80</v>
      </c>
      <c r="AW119" s="13" t="s">
        <v>34</v>
      </c>
      <c r="AX119" s="13" t="s">
        <v>72</v>
      </c>
      <c r="AY119" s="244" t="s">
        <v>190</v>
      </c>
    </row>
    <row r="120" spans="1:51" s="14" customFormat="1" ht="12">
      <c r="A120" s="14"/>
      <c r="B120" s="245"/>
      <c r="C120" s="246"/>
      <c r="D120" s="228" t="s">
        <v>203</v>
      </c>
      <c r="E120" s="247" t="s">
        <v>19</v>
      </c>
      <c r="F120" s="248" t="s">
        <v>1581</v>
      </c>
      <c r="G120" s="246"/>
      <c r="H120" s="249">
        <v>9.68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203</v>
      </c>
      <c r="AU120" s="255" t="s">
        <v>82</v>
      </c>
      <c r="AV120" s="14" t="s">
        <v>82</v>
      </c>
      <c r="AW120" s="14" t="s">
        <v>34</v>
      </c>
      <c r="AX120" s="14" t="s">
        <v>72</v>
      </c>
      <c r="AY120" s="255" t="s">
        <v>190</v>
      </c>
    </row>
    <row r="121" spans="1:51" s="14" customFormat="1" ht="12">
      <c r="A121" s="14"/>
      <c r="B121" s="245"/>
      <c r="C121" s="246"/>
      <c r="D121" s="228" t="s">
        <v>203</v>
      </c>
      <c r="E121" s="247" t="s">
        <v>19</v>
      </c>
      <c r="F121" s="248" t="s">
        <v>1582</v>
      </c>
      <c r="G121" s="246"/>
      <c r="H121" s="249">
        <v>8.84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203</v>
      </c>
      <c r="AU121" s="255" t="s">
        <v>82</v>
      </c>
      <c r="AV121" s="14" t="s">
        <v>82</v>
      </c>
      <c r="AW121" s="14" t="s">
        <v>34</v>
      </c>
      <c r="AX121" s="14" t="s">
        <v>72</v>
      </c>
      <c r="AY121" s="255" t="s">
        <v>190</v>
      </c>
    </row>
    <row r="122" spans="1:51" s="13" customFormat="1" ht="12">
      <c r="A122" s="13"/>
      <c r="B122" s="235"/>
      <c r="C122" s="236"/>
      <c r="D122" s="228" t="s">
        <v>203</v>
      </c>
      <c r="E122" s="237" t="s">
        <v>19</v>
      </c>
      <c r="F122" s="238" t="s">
        <v>1583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203</v>
      </c>
      <c r="AU122" s="244" t="s">
        <v>82</v>
      </c>
      <c r="AV122" s="13" t="s">
        <v>80</v>
      </c>
      <c r="AW122" s="13" t="s">
        <v>34</v>
      </c>
      <c r="AX122" s="13" t="s">
        <v>72</v>
      </c>
      <c r="AY122" s="244" t="s">
        <v>190</v>
      </c>
    </row>
    <row r="123" spans="1:51" s="14" customFormat="1" ht="12">
      <c r="A123" s="14"/>
      <c r="B123" s="245"/>
      <c r="C123" s="246"/>
      <c r="D123" s="228" t="s">
        <v>203</v>
      </c>
      <c r="E123" s="247" t="s">
        <v>19</v>
      </c>
      <c r="F123" s="248" t="s">
        <v>1584</v>
      </c>
      <c r="G123" s="246"/>
      <c r="H123" s="249">
        <v>43.5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203</v>
      </c>
      <c r="AU123" s="255" t="s">
        <v>82</v>
      </c>
      <c r="AV123" s="14" t="s">
        <v>82</v>
      </c>
      <c r="AW123" s="14" t="s">
        <v>34</v>
      </c>
      <c r="AX123" s="14" t="s">
        <v>72</v>
      </c>
      <c r="AY123" s="255" t="s">
        <v>190</v>
      </c>
    </row>
    <row r="124" spans="1:51" s="15" customFormat="1" ht="12">
      <c r="A124" s="15"/>
      <c r="B124" s="256"/>
      <c r="C124" s="257"/>
      <c r="D124" s="228" t="s">
        <v>203</v>
      </c>
      <c r="E124" s="258" t="s">
        <v>19</v>
      </c>
      <c r="F124" s="259" t="s">
        <v>207</v>
      </c>
      <c r="G124" s="257"/>
      <c r="H124" s="260">
        <v>134.02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203</v>
      </c>
      <c r="AU124" s="266" t="s">
        <v>82</v>
      </c>
      <c r="AV124" s="15" t="s">
        <v>208</v>
      </c>
      <c r="AW124" s="15" t="s">
        <v>34</v>
      </c>
      <c r="AX124" s="15" t="s">
        <v>80</v>
      </c>
      <c r="AY124" s="266" t="s">
        <v>190</v>
      </c>
    </row>
    <row r="125" spans="1:65" s="2" customFormat="1" ht="33" customHeight="1">
      <c r="A125" s="40"/>
      <c r="B125" s="41"/>
      <c r="C125" s="215" t="s">
        <v>541</v>
      </c>
      <c r="D125" s="215" t="s">
        <v>192</v>
      </c>
      <c r="E125" s="216" t="s">
        <v>265</v>
      </c>
      <c r="F125" s="217" t="s">
        <v>266</v>
      </c>
      <c r="G125" s="218" t="s">
        <v>222</v>
      </c>
      <c r="H125" s="219">
        <v>2.27</v>
      </c>
      <c r="I125" s="220"/>
      <c r="J125" s="221">
        <f>ROUND(I125*H125,2)</f>
        <v>0</v>
      </c>
      <c r="K125" s="217" t="s">
        <v>196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208</v>
      </c>
      <c r="AT125" s="226" t="s">
        <v>192</v>
      </c>
      <c r="AU125" s="226" t="s">
        <v>82</v>
      </c>
      <c r="AY125" s="19" t="s">
        <v>190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208</v>
      </c>
      <c r="BM125" s="226" t="s">
        <v>1585</v>
      </c>
    </row>
    <row r="126" spans="1:47" s="2" customFormat="1" ht="12">
      <c r="A126" s="40"/>
      <c r="B126" s="41"/>
      <c r="C126" s="42"/>
      <c r="D126" s="228" t="s">
        <v>199</v>
      </c>
      <c r="E126" s="42"/>
      <c r="F126" s="229" t="s">
        <v>268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199</v>
      </c>
      <c r="AU126" s="19" t="s">
        <v>82</v>
      </c>
    </row>
    <row r="127" spans="1:47" s="2" customFormat="1" ht="12">
      <c r="A127" s="40"/>
      <c r="B127" s="41"/>
      <c r="C127" s="42"/>
      <c r="D127" s="233" t="s">
        <v>201</v>
      </c>
      <c r="E127" s="42"/>
      <c r="F127" s="234" t="s">
        <v>269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201</v>
      </c>
      <c r="AU127" s="19" t="s">
        <v>82</v>
      </c>
    </row>
    <row r="128" spans="1:51" s="13" customFormat="1" ht="12">
      <c r="A128" s="13"/>
      <c r="B128" s="235"/>
      <c r="C128" s="236"/>
      <c r="D128" s="228" t="s">
        <v>203</v>
      </c>
      <c r="E128" s="237" t="s">
        <v>19</v>
      </c>
      <c r="F128" s="238" t="s">
        <v>1560</v>
      </c>
      <c r="G128" s="236"/>
      <c r="H128" s="237" t="s">
        <v>19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203</v>
      </c>
      <c r="AU128" s="244" t="s">
        <v>82</v>
      </c>
      <c r="AV128" s="13" t="s">
        <v>80</v>
      </c>
      <c r="AW128" s="13" t="s">
        <v>34</v>
      </c>
      <c r="AX128" s="13" t="s">
        <v>72</v>
      </c>
      <c r="AY128" s="244" t="s">
        <v>190</v>
      </c>
    </row>
    <row r="129" spans="1:51" s="13" customFormat="1" ht="12">
      <c r="A129" s="13"/>
      <c r="B129" s="235"/>
      <c r="C129" s="236"/>
      <c r="D129" s="228" t="s">
        <v>203</v>
      </c>
      <c r="E129" s="237" t="s">
        <v>19</v>
      </c>
      <c r="F129" s="238" t="s">
        <v>1281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203</v>
      </c>
      <c r="AU129" s="244" t="s">
        <v>82</v>
      </c>
      <c r="AV129" s="13" t="s">
        <v>80</v>
      </c>
      <c r="AW129" s="13" t="s">
        <v>34</v>
      </c>
      <c r="AX129" s="13" t="s">
        <v>72</v>
      </c>
      <c r="AY129" s="244" t="s">
        <v>190</v>
      </c>
    </row>
    <row r="130" spans="1:51" s="14" customFormat="1" ht="12">
      <c r="A130" s="14"/>
      <c r="B130" s="245"/>
      <c r="C130" s="246"/>
      <c r="D130" s="228" t="s">
        <v>203</v>
      </c>
      <c r="E130" s="247" t="s">
        <v>19</v>
      </c>
      <c r="F130" s="248" t="s">
        <v>1586</v>
      </c>
      <c r="G130" s="246"/>
      <c r="H130" s="249">
        <v>1.036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203</v>
      </c>
      <c r="AU130" s="255" t="s">
        <v>82</v>
      </c>
      <c r="AV130" s="14" t="s">
        <v>82</v>
      </c>
      <c r="AW130" s="14" t="s">
        <v>34</v>
      </c>
      <c r="AX130" s="14" t="s">
        <v>72</v>
      </c>
      <c r="AY130" s="255" t="s">
        <v>190</v>
      </c>
    </row>
    <row r="131" spans="1:51" s="14" customFormat="1" ht="12">
      <c r="A131" s="14"/>
      <c r="B131" s="245"/>
      <c r="C131" s="246"/>
      <c r="D131" s="228" t="s">
        <v>203</v>
      </c>
      <c r="E131" s="247" t="s">
        <v>19</v>
      </c>
      <c r="F131" s="248" t="s">
        <v>1587</v>
      </c>
      <c r="G131" s="246"/>
      <c r="H131" s="249">
        <v>1.234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203</v>
      </c>
      <c r="AU131" s="255" t="s">
        <v>82</v>
      </c>
      <c r="AV131" s="14" t="s">
        <v>82</v>
      </c>
      <c r="AW131" s="14" t="s">
        <v>34</v>
      </c>
      <c r="AX131" s="14" t="s">
        <v>72</v>
      </c>
      <c r="AY131" s="255" t="s">
        <v>190</v>
      </c>
    </row>
    <row r="132" spans="1:51" s="15" customFormat="1" ht="12">
      <c r="A132" s="15"/>
      <c r="B132" s="256"/>
      <c r="C132" s="257"/>
      <c r="D132" s="228" t="s">
        <v>203</v>
      </c>
      <c r="E132" s="258" t="s">
        <v>19</v>
      </c>
      <c r="F132" s="259" t="s">
        <v>207</v>
      </c>
      <c r="G132" s="257"/>
      <c r="H132" s="260">
        <v>2.27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203</v>
      </c>
      <c r="AU132" s="266" t="s">
        <v>82</v>
      </c>
      <c r="AV132" s="15" t="s">
        <v>208</v>
      </c>
      <c r="AW132" s="15" t="s">
        <v>34</v>
      </c>
      <c r="AX132" s="15" t="s">
        <v>80</v>
      </c>
      <c r="AY132" s="266" t="s">
        <v>190</v>
      </c>
    </row>
    <row r="133" spans="1:65" s="2" customFormat="1" ht="37.8" customHeight="1">
      <c r="A133" s="40"/>
      <c r="B133" s="41"/>
      <c r="C133" s="215" t="s">
        <v>547</v>
      </c>
      <c r="D133" s="215" t="s">
        <v>192</v>
      </c>
      <c r="E133" s="216" t="s">
        <v>319</v>
      </c>
      <c r="F133" s="217" t="s">
        <v>320</v>
      </c>
      <c r="G133" s="218" t="s">
        <v>222</v>
      </c>
      <c r="H133" s="219">
        <v>155.99</v>
      </c>
      <c r="I133" s="220"/>
      <c r="J133" s="221">
        <f>ROUND(I133*H133,2)</f>
        <v>0</v>
      </c>
      <c r="K133" s="217" t="s">
        <v>196</v>
      </c>
      <c r="L133" s="46"/>
      <c r="M133" s="222" t="s">
        <v>19</v>
      </c>
      <c r="N133" s="223" t="s">
        <v>43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208</v>
      </c>
      <c r="AT133" s="226" t="s">
        <v>192</v>
      </c>
      <c r="AU133" s="226" t="s">
        <v>82</v>
      </c>
      <c r="AY133" s="19" t="s">
        <v>190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80</v>
      </c>
      <c r="BK133" s="227">
        <f>ROUND(I133*H133,2)</f>
        <v>0</v>
      </c>
      <c r="BL133" s="19" t="s">
        <v>208</v>
      </c>
      <c r="BM133" s="226" t="s">
        <v>1588</v>
      </c>
    </row>
    <row r="134" spans="1:47" s="2" customFormat="1" ht="12">
      <c r="A134" s="40"/>
      <c r="B134" s="41"/>
      <c r="C134" s="42"/>
      <c r="D134" s="228" t="s">
        <v>199</v>
      </c>
      <c r="E134" s="42"/>
      <c r="F134" s="229" t="s">
        <v>322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199</v>
      </c>
      <c r="AU134" s="19" t="s">
        <v>82</v>
      </c>
    </row>
    <row r="135" spans="1:47" s="2" customFormat="1" ht="12">
      <c r="A135" s="40"/>
      <c r="B135" s="41"/>
      <c r="C135" s="42"/>
      <c r="D135" s="233" t="s">
        <v>201</v>
      </c>
      <c r="E135" s="42"/>
      <c r="F135" s="234" t="s">
        <v>323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201</v>
      </c>
      <c r="AU135" s="19" t="s">
        <v>82</v>
      </c>
    </row>
    <row r="136" spans="1:51" s="13" customFormat="1" ht="12">
      <c r="A136" s="13"/>
      <c r="B136" s="235"/>
      <c r="C136" s="236"/>
      <c r="D136" s="228" t="s">
        <v>203</v>
      </c>
      <c r="E136" s="237" t="s">
        <v>19</v>
      </c>
      <c r="F136" s="238" t="s">
        <v>1560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203</v>
      </c>
      <c r="AU136" s="244" t="s">
        <v>82</v>
      </c>
      <c r="AV136" s="13" t="s">
        <v>80</v>
      </c>
      <c r="AW136" s="13" t="s">
        <v>34</v>
      </c>
      <c r="AX136" s="13" t="s">
        <v>72</v>
      </c>
      <c r="AY136" s="244" t="s">
        <v>190</v>
      </c>
    </row>
    <row r="137" spans="1:51" s="13" customFormat="1" ht="12">
      <c r="A137" s="13"/>
      <c r="B137" s="235"/>
      <c r="C137" s="236"/>
      <c r="D137" s="228" t="s">
        <v>203</v>
      </c>
      <c r="E137" s="237" t="s">
        <v>19</v>
      </c>
      <c r="F137" s="238" t="s">
        <v>393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203</v>
      </c>
      <c r="AU137" s="244" t="s">
        <v>82</v>
      </c>
      <c r="AV137" s="13" t="s">
        <v>80</v>
      </c>
      <c r="AW137" s="13" t="s">
        <v>34</v>
      </c>
      <c r="AX137" s="13" t="s">
        <v>72</v>
      </c>
      <c r="AY137" s="244" t="s">
        <v>190</v>
      </c>
    </row>
    <row r="138" spans="1:51" s="14" customFormat="1" ht="12">
      <c r="A138" s="14"/>
      <c r="B138" s="245"/>
      <c r="C138" s="246"/>
      <c r="D138" s="228" t="s">
        <v>203</v>
      </c>
      <c r="E138" s="247" t="s">
        <v>19</v>
      </c>
      <c r="F138" s="248" t="s">
        <v>1589</v>
      </c>
      <c r="G138" s="246"/>
      <c r="H138" s="249">
        <v>92.79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203</v>
      </c>
      <c r="AU138" s="255" t="s">
        <v>82</v>
      </c>
      <c r="AV138" s="14" t="s">
        <v>82</v>
      </c>
      <c r="AW138" s="14" t="s">
        <v>34</v>
      </c>
      <c r="AX138" s="14" t="s">
        <v>72</v>
      </c>
      <c r="AY138" s="255" t="s">
        <v>190</v>
      </c>
    </row>
    <row r="139" spans="1:51" s="13" customFormat="1" ht="12">
      <c r="A139" s="13"/>
      <c r="B139" s="235"/>
      <c r="C139" s="236"/>
      <c r="D139" s="228" t="s">
        <v>203</v>
      </c>
      <c r="E139" s="237" t="s">
        <v>19</v>
      </c>
      <c r="F139" s="238" t="s">
        <v>329</v>
      </c>
      <c r="G139" s="236"/>
      <c r="H139" s="237" t="s">
        <v>19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203</v>
      </c>
      <c r="AU139" s="244" t="s">
        <v>82</v>
      </c>
      <c r="AV139" s="13" t="s">
        <v>80</v>
      </c>
      <c r="AW139" s="13" t="s">
        <v>34</v>
      </c>
      <c r="AX139" s="13" t="s">
        <v>72</v>
      </c>
      <c r="AY139" s="244" t="s">
        <v>190</v>
      </c>
    </row>
    <row r="140" spans="1:51" s="14" customFormat="1" ht="12">
      <c r="A140" s="14"/>
      <c r="B140" s="245"/>
      <c r="C140" s="246"/>
      <c r="D140" s="228" t="s">
        <v>203</v>
      </c>
      <c r="E140" s="247" t="s">
        <v>19</v>
      </c>
      <c r="F140" s="248" t="s">
        <v>1590</v>
      </c>
      <c r="G140" s="246"/>
      <c r="H140" s="249">
        <v>34.2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203</v>
      </c>
      <c r="AU140" s="255" t="s">
        <v>82</v>
      </c>
      <c r="AV140" s="14" t="s">
        <v>82</v>
      </c>
      <c r="AW140" s="14" t="s">
        <v>34</v>
      </c>
      <c r="AX140" s="14" t="s">
        <v>72</v>
      </c>
      <c r="AY140" s="255" t="s">
        <v>190</v>
      </c>
    </row>
    <row r="141" spans="1:51" s="13" customFormat="1" ht="12">
      <c r="A141" s="13"/>
      <c r="B141" s="235"/>
      <c r="C141" s="236"/>
      <c r="D141" s="228" t="s">
        <v>203</v>
      </c>
      <c r="E141" s="237" t="s">
        <v>19</v>
      </c>
      <c r="F141" s="238" t="s">
        <v>1151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203</v>
      </c>
      <c r="AU141" s="244" t="s">
        <v>82</v>
      </c>
      <c r="AV141" s="13" t="s">
        <v>80</v>
      </c>
      <c r="AW141" s="13" t="s">
        <v>34</v>
      </c>
      <c r="AX141" s="13" t="s">
        <v>72</v>
      </c>
      <c r="AY141" s="244" t="s">
        <v>190</v>
      </c>
    </row>
    <row r="142" spans="1:51" s="14" customFormat="1" ht="12">
      <c r="A142" s="14"/>
      <c r="B142" s="245"/>
      <c r="C142" s="246"/>
      <c r="D142" s="228" t="s">
        <v>203</v>
      </c>
      <c r="E142" s="247" t="s">
        <v>19</v>
      </c>
      <c r="F142" s="248" t="s">
        <v>1570</v>
      </c>
      <c r="G142" s="246"/>
      <c r="H142" s="249">
        <v>29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203</v>
      </c>
      <c r="AU142" s="255" t="s">
        <v>82</v>
      </c>
      <c r="AV142" s="14" t="s">
        <v>82</v>
      </c>
      <c r="AW142" s="14" t="s">
        <v>34</v>
      </c>
      <c r="AX142" s="14" t="s">
        <v>72</v>
      </c>
      <c r="AY142" s="255" t="s">
        <v>190</v>
      </c>
    </row>
    <row r="143" spans="1:51" s="15" customFormat="1" ht="12">
      <c r="A143" s="15"/>
      <c r="B143" s="256"/>
      <c r="C143" s="257"/>
      <c r="D143" s="228" t="s">
        <v>203</v>
      </c>
      <c r="E143" s="258" t="s">
        <v>19</v>
      </c>
      <c r="F143" s="259" t="s">
        <v>207</v>
      </c>
      <c r="G143" s="257"/>
      <c r="H143" s="260">
        <v>155.99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203</v>
      </c>
      <c r="AU143" s="266" t="s">
        <v>82</v>
      </c>
      <c r="AV143" s="15" t="s">
        <v>208</v>
      </c>
      <c r="AW143" s="15" t="s">
        <v>34</v>
      </c>
      <c r="AX143" s="15" t="s">
        <v>80</v>
      </c>
      <c r="AY143" s="266" t="s">
        <v>190</v>
      </c>
    </row>
    <row r="144" spans="1:65" s="2" customFormat="1" ht="37.8" customHeight="1">
      <c r="A144" s="40"/>
      <c r="B144" s="41"/>
      <c r="C144" s="215" t="s">
        <v>553</v>
      </c>
      <c r="D144" s="215" t="s">
        <v>192</v>
      </c>
      <c r="E144" s="216" t="s">
        <v>1179</v>
      </c>
      <c r="F144" s="217" t="s">
        <v>1180</v>
      </c>
      <c r="G144" s="218" t="s">
        <v>222</v>
      </c>
      <c r="H144" s="219">
        <v>51.145</v>
      </c>
      <c r="I144" s="220"/>
      <c r="J144" s="221">
        <f>ROUND(I144*H144,2)</f>
        <v>0</v>
      </c>
      <c r="K144" s="217" t="s">
        <v>196</v>
      </c>
      <c r="L144" s="46"/>
      <c r="M144" s="222" t="s">
        <v>19</v>
      </c>
      <c r="N144" s="223" t="s">
        <v>43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208</v>
      </c>
      <c r="AT144" s="226" t="s">
        <v>192</v>
      </c>
      <c r="AU144" s="226" t="s">
        <v>82</v>
      </c>
      <c r="AY144" s="19" t="s">
        <v>190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80</v>
      </c>
      <c r="BK144" s="227">
        <f>ROUND(I144*H144,2)</f>
        <v>0</v>
      </c>
      <c r="BL144" s="19" t="s">
        <v>208</v>
      </c>
      <c r="BM144" s="226" t="s">
        <v>1591</v>
      </c>
    </row>
    <row r="145" spans="1:47" s="2" customFormat="1" ht="12">
      <c r="A145" s="40"/>
      <c r="B145" s="41"/>
      <c r="C145" s="42"/>
      <c r="D145" s="228" t="s">
        <v>199</v>
      </c>
      <c r="E145" s="42"/>
      <c r="F145" s="229" t="s">
        <v>1182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199</v>
      </c>
      <c r="AU145" s="19" t="s">
        <v>82</v>
      </c>
    </row>
    <row r="146" spans="1:47" s="2" customFormat="1" ht="12">
      <c r="A146" s="40"/>
      <c r="B146" s="41"/>
      <c r="C146" s="42"/>
      <c r="D146" s="233" t="s">
        <v>201</v>
      </c>
      <c r="E146" s="42"/>
      <c r="F146" s="234" t="s">
        <v>1183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201</v>
      </c>
      <c r="AU146" s="19" t="s">
        <v>82</v>
      </c>
    </row>
    <row r="147" spans="1:51" s="13" customFormat="1" ht="12">
      <c r="A147" s="13"/>
      <c r="B147" s="235"/>
      <c r="C147" s="236"/>
      <c r="D147" s="228" t="s">
        <v>203</v>
      </c>
      <c r="E147" s="237" t="s">
        <v>19</v>
      </c>
      <c r="F147" s="238" t="s">
        <v>1560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203</v>
      </c>
      <c r="AU147" s="244" t="s">
        <v>82</v>
      </c>
      <c r="AV147" s="13" t="s">
        <v>80</v>
      </c>
      <c r="AW147" s="13" t="s">
        <v>34</v>
      </c>
      <c r="AX147" s="13" t="s">
        <v>72</v>
      </c>
      <c r="AY147" s="244" t="s">
        <v>190</v>
      </c>
    </row>
    <row r="148" spans="1:51" s="13" customFormat="1" ht="12">
      <c r="A148" s="13"/>
      <c r="B148" s="235"/>
      <c r="C148" s="236"/>
      <c r="D148" s="228" t="s">
        <v>203</v>
      </c>
      <c r="E148" s="237" t="s">
        <v>19</v>
      </c>
      <c r="F148" s="238" t="s">
        <v>1592</v>
      </c>
      <c r="G148" s="236"/>
      <c r="H148" s="237" t="s">
        <v>19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203</v>
      </c>
      <c r="AU148" s="244" t="s">
        <v>82</v>
      </c>
      <c r="AV148" s="13" t="s">
        <v>80</v>
      </c>
      <c r="AW148" s="13" t="s">
        <v>34</v>
      </c>
      <c r="AX148" s="13" t="s">
        <v>72</v>
      </c>
      <c r="AY148" s="244" t="s">
        <v>190</v>
      </c>
    </row>
    <row r="149" spans="1:51" s="14" customFormat="1" ht="12">
      <c r="A149" s="14"/>
      <c r="B149" s="245"/>
      <c r="C149" s="246"/>
      <c r="D149" s="228" t="s">
        <v>203</v>
      </c>
      <c r="E149" s="247" t="s">
        <v>19</v>
      </c>
      <c r="F149" s="248" t="s">
        <v>1571</v>
      </c>
      <c r="G149" s="246"/>
      <c r="H149" s="249">
        <v>51.145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203</v>
      </c>
      <c r="AU149" s="255" t="s">
        <v>82</v>
      </c>
      <c r="AV149" s="14" t="s">
        <v>82</v>
      </c>
      <c r="AW149" s="14" t="s">
        <v>34</v>
      </c>
      <c r="AX149" s="14" t="s">
        <v>72</v>
      </c>
      <c r="AY149" s="255" t="s">
        <v>190</v>
      </c>
    </row>
    <row r="150" spans="1:51" s="15" customFormat="1" ht="12">
      <c r="A150" s="15"/>
      <c r="B150" s="256"/>
      <c r="C150" s="257"/>
      <c r="D150" s="228" t="s">
        <v>203</v>
      </c>
      <c r="E150" s="258" t="s">
        <v>19</v>
      </c>
      <c r="F150" s="259" t="s">
        <v>207</v>
      </c>
      <c r="G150" s="257"/>
      <c r="H150" s="260">
        <v>51.145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203</v>
      </c>
      <c r="AU150" s="266" t="s">
        <v>82</v>
      </c>
      <c r="AV150" s="15" t="s">
        <v>208</v>
      </c>
      <c r="AW150" s="15" t="s">
        <v>34</v>
      </c>
      <c r="AX150" s="15" t="s">
        <v>80</v>
      </c>
      <c r="AY150" s="266" t="s">
        <v>190</v>
      </c>
    </row>
    <row r="151" spans="1:65" s="2" customFormat="1" ht="37.8" customHeight="1">
      <c r="A151" s="40"/>
      <c r="B151" s="41"/>
      <c r="C151" s="215" t="s">
        <v>560</v>
      </c>
      <c r="D151" s="215" t="s">
        <v>192</v>
      </c>
      <c r="E151" s="216" t="s">
        <v>334</v>
      </c>
      <c r="F151" s="217" t="s">
        <v>335</v>
      </c>
      <c r="G151" s="218" t="s">
        <v>222</v>
      </c>
      <c r="H151" s="219">
        <v>102.09</v>
      </c>
      <c r="I151" s="220"/>
      <c r="J151" s="221">
        <f>ROUND(I151*H151,2)</f>
        <v>0</v>
      </c>
      <c r="K151" s="217" t="s">
        <v>196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208</v>
      </c>
      <c r="AT151" s="226" t="s">
        <v>192</v>
      </c>
      <c r="AU151" s="226" t="s">
        <v>82</v>
      </c>
      <c r="AY151" s="19" t="s">
        <v>190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208</v>
      </c>
      <c r="BM151" s="226" t="s">
        <v>1593</v>
      </c>
    </row>
    <row r="152" spans="1:47" s="2" customFormat="1" ht="12">
      <c r="A152" s="40"/>
      <c r="B152" s="41"/>
      <c r="C152" s="42"/>
      <c r="D152" s="228" t="s">
        <v>199</v>
      </c>
      <c r="E152" s="42"/>
      <c r="F152" s="229" t="s">
        <v>337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199</v>
      </c>
      <c r="AU152" s="19" t="s">
        <v>82</v>
      </c>
    </row>
    <row r="153" spans="1:47" s="2" customFormat="1" ht="12">
      <c r="A153" s="40"/>
      <c r="B153" s="41"/>
      <c r="C153" s="42"/>
      <c r="D153" s="233" t="s">
        <v>201</v>
      </c>
      <c r="E153" s="42"/>
      <c r="F153" s="234" t="s">
        <v>338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201</v>
      </c>
      <c r="AU153" s="19" t="s">
        <v>82</v>
      </c>
    </row>
    <row r="154" spans="1:51" s="13" customFormat="1" ht="12">
      <c r="A154" s="13"/>
      <c r="B154" s="235"/>
      <c r="C154" s="236"/>
      <c r="D154" s="228" t="s">
        <v>203</v>
      </c>
      <c r="E154" s="237" t="s">
        <v>19</v>
      </c>
      <c r="F154" s="238" t="s">
        <v>1560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203</v>
      </c>
      <c r="AU154" s="244" t="s">
        <v>82</v>
      </c>
      <c r="AV154" s="13" t="s">
        <v>80</v>
      </c>
      <c r="AW154" s="13" t="s">
        <v>34</v>
      </c>
      <c r="AX154" s="13" t="s">
        <v>72</v>
      </c>
      <c r="AY154" s="244" t="s">
        <v>190</v>
      </c>
    </row>
    <row r="155" spans="1:51" s="13" customFormat="1" ht="12">
      <c r="A155" s="13"/>
      <c r="B155" s="235"/>
      <c r="C155" s="236"/>
      <c r="D155" s="228" t="s">
        <v>203</v>
      </c>
      <c r="E155" s="237" t="s">
        <v>19</v>
      </c>
      <c r="F155" s="238" t="s">
        <v>340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203</v>
      </c>
      <c r="AU155" s="244" t="s">
        <v>82</v>
      </c>
      <c r="AV155" s="13" t="s">
        <v>80</v>
      </c>
      <c r="AW155" s="13" t="s">
        <v>34</v>
      </c>
      <c r="AX155" s="13" t="s">
        <v>72</v>
      </c>
      <c r="AY155" s="244" t="s">
        <v>190</v>
      </c>
    </row>
    <row r="156" spans="1:51" s="13" customFormat="1" ht="12">
      <c r="A156" s="13"/>
      <c r="B156" s="235"/>
      <c r="C156" s="236"/>
      <c r="D156" s="228" t="s">
        <v>203</v>
      </c>
      <c r="E156" s="237" t="s">
        <v>19</v>
      </c>
      <c r="F156" s="238" t="s">
        <v>341</v>
      </c>
      <c r="G156" s="236"/>
      <c r="H156" s="237" t="s">
        <v>19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203</v>
      </c>
      <c r="AU156" s="244" t="s">
        <v>82</v>
      </c>
      <c r="AV156" s="13" t="s">
        <v>80</v>
      </c>
      <c r="AW156" s="13" t="s">
        <v>34</v>
      </c>
      <c r="AX156" s="13" t="s">
        <v>72</v>
      </c>
      <c r="AY156" s="244" t="s">
        <v>190</v>
      </c>
    </row>
    <row r="157" spans="1:51" s="14" customFormat="1" ht="12">
      <c r="A157" s="14"/>
      <c r="B157" s="245"/>
      <c r="C157" s="246"/>
      <c r="D157" s="228" t="s">
        <v>203</v>
      </c>
      <c r="E157" s="247" t="s">
        <v>19</v>
      </c>
      <c r="F157" s="248" t="s">
        <v>1594</v>
      </c>
      <c r="G157" s="246"/>
      <c r="H157" s="249">
        <v>58.59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203</v>
      </c>
      <c r="AU157" s="255" t="s">
        <v>82</v>
      </c>
      <c r="AV157" s="14" t="s">
        <v>82</v>
      </c>
      <c r="AW157" s="14" t="s">
        <v>34</v>
      </c>
      <c r="AX157" s="14" t="s">
        <v>72</v>
      </c>
      <c r="AY157" s="255" t="s">
        <v>190</v>
      </c>
    </row>
    <row r="158" spans="1:51" s="14" customFormat="1" ht="12">
      <c r="A158" s="14"/>
      <c r="B158" s="245"/>
      <c r="C158" s="246"/>
      <c r="D158" s="228" t="s">
        <v>203</v>
      </c>
      <c r="E158" s="247" t="s">
        <v>19</v>
      </c>
      <c r="F158" s="248" t="s">
        <v>1595</v>
      </c>
      <c r="G158" s="246"/>
      <c r="H158" s="249">
        <v>43.5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203</v>
      </c>
      <c r="AU158" s="255" t="s">
        <v>82</v>
      </c>
      <c r="AV158" s="14" t="s">
        <v>82</v>
      </c>
      <c r="AW158" s="14" t="s">
        <v>34</v>
      </c>
      <c r="AX158" s="14" t="s">
        <v>72</v>
      </c>
      <c r="AY158" s="255" t="s">
        <v>190</v>
      </c>
    </row>
    <row r="159" spans="1:51" s="15" customFormat="1" ht="12">
      <c r="A159" s="15"/>
      <c r="B159" s="256"/>
      <c r="C159" s="257"/>
      <c r="D159" s="228" t="s">
        <v>203</v>
      </c>
      <c r="E159" s="258" t="s">
        <v>19</v>
      </c>
      <c r="F159" s="259" t="s">
        <v>207</v>
      </c>
      <c r="G159" s="257"/>
      <c r="H159" s="260">
        <v>102.09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203</v>
      </c>
      <c r="AU159" s="266" t="s">
        <v>82</v>
      </c>
      <c r="AV159" s="15" t="s">
        <v>208</v>
      </c>
      <c r="AW159" s="15" t="s">
        <v>34</v>
      </c>
      <c r="AX159" s="15" t="s">
        <v>80</v>
      </c>
      <c r="AY159" s="266" t="s">
        <v>190</v>
      </c>
    </row>
    <row r="160" spans="1:65" s="2" customFormat="1" ht="37.8" customHeight="1">
      <c r="A160" s="40"/>
      <c r="B160" s="41"/>
      <c r="C160" s="215" t="s">
        <v>569</v>
      </c>
      <c r="D160" s="215" t="s">
        <v>192</v>
      </c>
      <c r="E160" s="216" t="s">
        <v>349</v>
      </c>
      <c r="F160" s="217" t="s">
        <v>350</v>
      </c>
      <c r="G160" s="218" t="s">
        <v>222</v>
      </c>
      <c r="H160" s="219">
        <v>510.45</v>
      </c>
      <c r="I160" s="220"/>
      <c r="J160" s="221">
        <f>ROUND(I160*H160,2)</f>
        <v>0</v>
      </c>
      <c r="K160" s="217" t="s">
        <v>196</v>
      </c>
      <c r="L160" s="46"/>
      <c r="M160" s="222" t="s">
        <v>19</v>
      </c>
      <c r="N160" s="223" t="s">
        <v>43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208</v>
      </c>
      <c r="AT160" s="226" t="s">
        <v>192</v>
      </c>
      <c r="AU160" s="226" t="s">
        <v>82</v>
      </c>
      <c r="AY160" s="19" t="s">
        <v>190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208</v>
      </c>
      <c r="BM160" s="226" t="s">
        <v>1596</v>
      </c>
    </row>
    <row r="161" spans="1:47" s="2" customFormat="1" ht="12">
      <c r="A161" s="40"/>
      <c r="B161" s="41"/>
      <c r="C161" s="42"/>
      <c r="D161" s="228" t="s">
        <v>199</v>
      </c>
      <c r="E161" s="42"/>
      <c r="F161" s="229" t="s">
        <v>352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199</v>
      </c>
      <c r="AU161" s="19" t="s">
        <v>82</v>
      </c>
    </row>
    <row r="162" spans="1:47" s="2" customFormat="1" ht="12">
      <c r="A162" s="40"/>
      <c r="B162" s="41"/>
      <c r="C162" s="42"/>
      <c r="D162" s="233" t="s">
        <v>201</v>
      </c>
      <c r="E162" s="42"/>
      <c r="F162" s="234" t="s">
        <v>353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201</v>
      </c>
      <c r="AU162" s="19" t="s">
        <v>82</v>
      </c>
    </row>
    <row r="163" spans="1:51" s="13" customFormat="1" ht="12">
      <c r="A163" s="13"/>
      <c r="B163" s="235"/>
      <c r="C163" s="236"/>
      <c r="D163" s="228" t="s">
        <v>203</v>
      </c>
      <c r="E163" s="237" t="s">
        <v>19</v>
      </c>
      <c r="F163" s="238" t="s">
        <v>1560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203</v>
      </c>
      <c r="AU163" s="244" t="s">
        <v>82</v>
      </c>
      <c r="AV163" s="13" t="s">
        <v>80</v>
      </c>
      <c r="AW163" s="13" t="s">
        <v>34</v>
      </c>
      <c r="AX163" s="13" t="s">
        <v>72</v>
      </c>
      <c r="AY163" s="244" t="s">
        <v>190</v>
      </c>
    </row>
    <row r="164" spans="1:51" s="13" customFormat="1" ht="12">
      <c r="A164" s="13"/>
      <c r="B164" s="235"/>
      <c r="C164" s="236"/>
      <c r="D164" s="228" t="s">
        <v>203</v>
      </c>
      <c r="E164" s="237" t="s">
        <v>19</v>
      </c>
      <c r="F164" s="238" t="s">
        <v>310</v>
      </c>
      <c r="G164" s="236"/>
      <c r="H164" s="237" t="s">
        <v>19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203</v>
      </c>
      <c r="AU164" s="244" t="s">
        <v>82</v>
      </c>
      <c r="AV164" s="13" t="s">
        <v>80</v>
      </c>
      <c r="AW164" s="13" t="s">
        <v>34</v>
      </c>
      <c r="AX164" s="13" t="s">
        <v>72</v>
      </c>
      <c r="AY164" s="244" t="s">
        <v>190</v>
      </c>
    </row>
    <row r="165" spans="1:51" s="14" customFormat="1" ht="12">
      <c r="A165" s="14"/>
      <c r="B165" s="245"/>
      <c r="C165" s="246"/>
      <c r="D165" s="228" t="s">
        <v>203</v>
      </c>
      <c r="E165" s="247" t="s">
        <v>19</v>
      </c>
      <c r="F165" s="248" t="s">
        <v>1597</v>
      </c>
      <c r="G165" s="246"/>
      <c r="H165" s="249">
        <v>510.45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203</v>
      </c>
      <c r="AU165" s="255" t="s">
        <v>82</v>
      </c>
      <c r="AV165" s="14" t="s">
        <v>82</v>
      </c>
      <c r="AW165" s="14" t="s">
        <v>34</v>
      </c>
      <c r="AX165" s="14" t="s">
        <v>72</v>
      </c>
      <c r="AY165" s="255" t="s">
        <v>190</v>
      </c>
    </row>
    <row r="166" spans="1:51" s="15" customFormat="1" ht="12">
      <c r="A166" s="15"/>
      <c r="B166" s="256"/>
      <c r="C166" s="257"/>
      <c r="D166" s="228" t="s">
        <v>203</v>
      </c>
      <c r="E166" s="258" t="s">
        <v>19</v>
      </c>
      <c r="F166" s="259" t="s">
        <v>207</v>
      </c>
      <c r="G166" s="257"/>
      <c r="H166" s="260">
        <v>510.45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203</v>
      </c>
      <c r="AU166" s="266" t="s">
        <v>82</v>
      </c>
      <c r="AV166" s="15" t="s">
        <v>208</v>
      </c>
      <c r="AW166" s="15" t="s">
        <v>34</v>
      </c>
      <c r="AX166" s="15" t="s">
        <v>80</v>
      </c>
      <c r="AY166" s="266" t="s">
        <v>190</v>
      </c>
    </row>
    <row r="167" spans="1:65" s="2" customFormat="1" ht="24.15" customHeight="1">
      <c r="A167" s="40"/>
      <c r="B167" s="41"/>
      <c r="C167" s="215" t="s">
        <v>577</v>
      </c>
      <c r="D167" s="215" t="s">
        <v>192</v>
      </c>
      <c r="E167" s="216" t="s">
        <v>365</v>
      </c>
      <c r="F167" s="217" t="s">
        <v>366</v>
      </c>
      <c r="G167" s="218" t="s">
        <v>222</v>
      </c>
      <c r="H167" s="219">
        <v>172.935</v>
      </c>
      <c r="I167" s="220"/>
      <c r="J167" s="221">
        <f>ROUND(I167*H167,2)</f>
        <v>0</v>
      </c>
      <c r="K167" s="217" t="s">
        <v>196</v>
      </c>
      <c r="L167" s="46"/>
      <c r="M167" s="222" t="s">
        <v>19</v>
      </c>
      <c r="N167" s="223" t="s">
        <v>43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208</v>
      </c>
      <c r="AT167" s="226" t="s">
        <v>192</v>
      </c>
      <c r="AU167" s="226" t="s">
        <v>82</v>
      </c>
      <c r="AY167" s="19" t="s">
        <v>190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80</v>
      </c>
      <c r="BK167" s="227">
        <f>ROUND(I167*H167,2)</f>
        <v>0</v>
      </c>
      <c r="BL167" s="19" t="s">
        <v>208</v>
      </c>
      <c r="BM167" s="226" t="s">
        <v>1598</v>
      </c>
    </row>
    <row r="168" spans="1:47" s="2" customFormat="1" ht="12">
      <c r="A168" s="40"/>
      <c r="B168" s="41"/>
      <c r="C168" s="42"/>
      <c r="D168" s="228" t="s">
        <v>199</v>
      </c>
      <c r="E168" s="42"/>
      <c r="F168" s="229" t="s">
        <v>368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199</v>
      </c>
      <c r="AU168" s="19" t="s">
        <v>82</v>
      </c>
    </row>
    <row r="169" spans="1:47" s="2" customFormat="1" ht="12">
      <c r="A169" s="40"/>
      <c r="B169" s="41"/>
      <c r="C169" s="42"/>
      <c r="D169" s="233" t="s">
        <v>201</v>
      </c>
      <c r="E169" s="42"/>
      <c r="F169" s="234" t="s">
        <v>369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201</v>
      </c>
      <c r="AU169" s="19" t="s">
        <v>82</v>
      </c>
    </row>
    <row r="170" spans="1:51" s="13" customFormat="1" ht="12">
      <c r="A170" s="13"/>
      <c r="B170" s="235"/>
      <c r="C170" s="236"/>
      <c r="D170" s="228" t="s">
        <v>203</v>
      </c>
      <c r="E170" s="237" t="s">
        <v>19</v>
      </c>
      <c r="F170" s="238" t="s">
        <v>1560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203</v>
      </c>
      <c r="AU170" s="244" t="s">
        <v>82</v>
      </c>
      <c r="AV170" s="13" t="s">
        <v>80</v>
      </c>
      <c r="AW170" s="13" t="s">
        <v>34</v>
      </c>
      <c r="AX170" s="13" t="s">
        <v>72</v>
      </c>
      <c r="AY170" s="244" t="s">
        <v>190</v>
      </c>
    </row>
    <row r="171" spans="1:51" s="13" customFormat="1" ht="12">
      <c r="A171" s="13"/>
      <c r="B171" s="235"/>
      <c r="C171" s="236"/>
      <c r="D171" s="228" t="s">
        <v>203</v>
      </c>
      <c r="E171" s="237" t="s">
        <v>19</v>
      </c>
      <c r="F171" s="238" t="s">
        <v>400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203</v>
      </c>
      <c r="AU171" s="244" t="s">
        <v>82</v>
      </c>
      <c r="AV171" s="13" t="s">
        <v>80</v>
      </c>
      <c r="AW171" s="13" t="s">
        <v>34</v>
      </c>
      <c r="AX171" s="13" t="s">
        <v>72</v>
      </c>
      <c r="AY171" s="244" t="s">
        <v>190</v>
      </c>
    </row>
    <row r="172" spans="1:51" s="14" customFormat="1" ht="12">
      <c r="A172" s="14"/>
      <c r="B172" s="245"/>
      <c r="C172" s="246"/>
      <c r="D172" s="228" t="s">
        <v>203</v>
      </c>
      <c r="E172" s="247" t="s">
        <v>19</v>
      </c>
      <c r="F172" s="248" t="s">
        <v>1590</v>
      </c>
      <c r="G172" s="246"/>
      <c r="H172" s="249">
        <v>34.2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203</v>
      </c>
      <c r="AU172" s="255" t="s">
        <v>82</v>
      </c>
      <c r="AV172" s="14" t="s">
        <v>82</v>
      </c>
      <c r="AW172" s="14" t="s">
        <v>34</v>
      </c>
      <c r="AX172" s="14" t="s">
        <v>72</v>
      </c>
      <c r="AY172" s="255" t="s">
        <v>190</v>
      </c>
    </row>
    <row r="173" spans="1:51" s="13" customFormat="1" ht="12">
      <c r="A173" s="13"/>
      <c r="B173" s="235"/>
      <c r="C173" s="236"/>
      <c r="D173" s="228" t="s">
        <v>203</v>
      </c>
      <c r="E173" s="237" t="s">
        <v>19</v>
      </c>
      <c r="F173" s="238" t="s">
        <v>1599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203</v>
      </c>
      <c r="AU173" s="244" t="s">
        <v>82</v>
      </c>
      <c r="AV173" s="13" t="s">
        <v>80</v>
      </c>
      <c r="AW173" s="13" t="s">
        <v>34</v>
      </c>
      <c r="AX173" s="13" t="s">
        <v>72</v>
      </c>
      <c r="AY173" s="244" t="s">
        <v>190</v>
      </c>
    </row>
    <row r="174" spans="1:51" s="14" customFormat="1" ht="12">
      <c r="A174" s="14"/>
      <c r="B174" s="245"/>
      <c r="C174" s="246"/>
      <c r="D174" s="228" t="s">
        <v>203</v>
      </c>
      <c r="E174" s="247" t="s">
        <v>19</v>
      </c>
      <c r="F174" s="248" t="s">
        <v>1594</v>
      </c>
      <c r="G174" s="246"/>
      <c r="H174" s="249">
        <v>58.59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203</v>
      </c>
      <c r="AU174" s="255" t="s">
        <v>82</v>
      </c>
      <c r="AV174" s="14" t="s">
        <v>82</v>
      </c>
      <c r="AW174" s="14" t="s">
        <v>34</v>
      </c>
      <c r="AX174" s="14" t="s">
        <v>72</v>
      </c>
      <c r="AY174" s="255" t="s">
        <v>190</v>
      </c>
    </row>
    <row r="175" spans="1:51" s="13" customFormat="1" ht="12">
      <c r="A175" s="13"/>
      <c r="B175" s="235"/>
      <c r="C175" s="236"/>
      <c r="D175" s="228" t="s">
        <v>203</v>
      </c>
      <c r="E175" s="237" t="s">
        <v>19</v>
      </c>
      <c r="F175" s="238" t="s">
        <v>1600</v>
      </c>
      <c r="G175" s="236"/>
      <c r="H175" s="237" t="s">
        <v>19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203</v>
      </c>
      <c r="AU175" s="244" t="s">
        <v>82</v>
      </c>
      <c r="AV175" s="13" t="s">
        <v>80</v>
      </c>
      <c r="AW175" s="13" t="s">
        <v>34</v>
      </c>
      <c r="AX175" s="13" t="s">
        <v>72</v>
      </c>
      <c r="AY175" s="244" t="s">
        <v>190</v>
      </c>
    </row>
    <row r="176" spans="1:51" s="14" customFormat="1" ht="12">
      <c r="A176" s="14"/>
      <c r="B176" s="245"/>
      <c r="C176" s="246"/>
      <c r="D176" s="228" t="s">
        <v>203</v>
      </c>
      <c r="E176" s="247" t="s">
        <v>19</v>
      </c>
      <c r="F176" s="248" t="s">
        <v>1601</v>
      </c>
      <c r="G176" s="246"/>
      <c r="H176" s="249">
        <v>80.145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203</v>
      </c>
      <c r="AU176" s="255" t="s">
        <v>82</v>
      </c>
      <c r="AV176" s="14" t="s">
        <v>82</v>
      </c>
      <c r="AW176" s="14" t="s">
        <v>34</v>
      </c>
      <c r="AX176" s="14" t="s">
        <v>72</v>
      </c>
      <c r="AY176" s="255" t="s">
        <v>190</v>
      </c>
    </row>
    <row r="177" spans="1:51" s="15" customFormat="1" ht="12">
      <c r="A177" s="15"/>
      <c r="B177" s="256"/>
      <c r="C177" s="257"/>
      <c r="D177" s="228" t="s">
        <v>203</v>
      </c>
      <c r="E177" s="258" t="s">
        <v>19</v>
      </c>
      <c r="F177" s="259" t="s">
        <v>207</v>
      </c>
      <c r="G177" s="257"/>
      <c r="H177" s="260">
        <v>172.935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203</v>
      </c>
      <c r="AU177" s="266" t="s">
        <v>82</v>
      </c>
      <c r="AV177" s="15" t="s">
        <v>208</v>
      </c>
      <c r="AW177" s="15" t="s">
        <v>34</v>
      </c>
      <c r="AX177" s="15" t="s">
        <v>80</v>
      </c>
      <c r="AY177" s="266" t="s">
        <v>190</v>
      </c>
    </row>
    <row r="178" spans="1:65" s="2" customFormat="1" ht="33" customHeight="1">
      <c r="A178" s="40"/>
      <c r="B178" s="41"/>
      <c r="C178" s="215" t="s">
        <v>594</v>
      </c>
      <c r="D178" s="215" t="s">
        <v>192</v>
      </c>
      <c r="E178" s="216" t="s">
        <v>378</v>
      </c>
      <c r="F178" s="217" t="s">
        <v>379</v>
      </c>
      <c r="G178" s="218" t="s">
        <v>380</v>
      </c>
      <c r="H178" s="219">
        <v>183.762</v>
      </c>
      <c r="I178" s="220"/>
      <c r="J178" s="221">
        <f>ROUND(I178*H178,2)</f>
        <v>0</v>
      </c>
      <c r="K178" s="217" t="s">
        <v>196</v>
      </c>
      <c r="L178" s="46"/>
      <c r="M178" s="222" t="s">
        <v>19</v>
      </c>
      <c r="N178" s="223" t="s">
        <v>43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208</v>
      </c>
      <c r="AT178" s="226" t="s">
        <v>192</v>
      </c>
      <c r="AU178" s="226" t="s">
        <v>82</v>
      </c>
      <c r="AY178" s="19" t="s">
        <v>190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80</v>
      </c>
      <c r="BK178" s="227">
        <f>ROUND(I178*H178,2)</f>
        <v>0</v>
      </c>
      <c r="BL178" s="19" t="s">
        <v>208</v>
      </c>
      <c r="BM178" s="226" t="s">
        <v>1602</v>
      </c>
    </row>
    <row r="179" spans="1:47" s="2" customFormat="1" ht="12">
      <c r="A179" s="40"/>
      <c r="B179" s="41"/>
      <c r="C179" s="42"/>
      <c r="D179" s="228" t="s">
        <v>199</v>
      </c>
      <c r="E179" s="42"/>
      <c r="F179" s="229" t="s">
        <v>382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199</v>
      </c>
      <c r="AU179" s="19" t="s">
        <v>82</v>
      </c>
    </row>
    <row r="180" spans="1:47" s="2" customFormat="1" ht="12">
      <c r="A180" s="40"/>
      <c r="B180" s="41"/>
      <c r="C180" s="42"/>
      <c r="D180" s="233" t="s">
        <v>201</v>
      </c>
      <c r="E180" s="42"/>
      <c r="F180" s="234" t="s">
        <v>383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201</v>
      </c>
      <c r="AU180" s="19" t="s">
        <v>82</v>
      </c>
    </row>
    <row r="181" spans="1:51" s="13" customFormat="1" ht="12">
      <c r="A181" s="13"/>
      <c r="B181" s="235"/>
      <c r="C181" s="236"/>
      <c r="D181" s="228" t="s">
        <v>203</v>
      </c>
      <c r="E181" s="237" t="s">
        <v>19</v>
      </c>
      <c r="F181" s="238" t="s">
        <v>1560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203</v>
      </c>
      <c r="AU181" s="244" t="s">
        <v>82</v>
      </c>
      <c r="AV181" s="13" t="s">
        <v>80</v>
      </c>
      <c r="AW181" s="13" t="s">
        <v>34</v>
      </c>
      <c r="AX181" s="13" t="s">
        <v>72</v>
      </c>
      <c r="AY181" s="244" t="s">
        <v>190</v>
      </c>
    </row>
    <row r="182" spans="1:51" s="13" customFormat="1" ht="12">
      <c r="A182" s="13"/>
      <c r="B182" s="235"/>
      <c r="C182" s="236"/>
      <c r="D182" s="228" t="s">
        <v>203</v>
      </c>
      <c r="E182" s="237" t="s">
        <v>19</v>
      </c>
      <c r="F182" s="238" t="s">
        <v>1603</v>
      </c>
      <c r="G182" s="236"/>
      <c r="H182" s="237" t="s">
        <v>19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203</v>
      </c>
      <c r="AU182" s="244" t="s">
        <v>82</v>
      </c>
      <c r="AV182" s="13" t="s">
        <v>80</v>
      </c>
      <c r="AW182" s="13" t="s">
        <v>34</v>
      </c>
      <c r="AX182" s="13" t="s">
        <v>72</v>
      </c>
      <c r="AY182" s="244" t="s">
        <v>190</v>
      </c>
    </row>
    <row r="183" spans="1:51" s="14" customFormat="1" ht="12">
      <c r="A183" s="14"/>
      <c r="B183" s="245"/>
      <c r="C183" s="246"/>
      <c r="D183" s="228" t="s">
        <v>203</v>
      </c>
      <c r="E183" s="247" t="s">
        <v>19</v>
      </c>
      <c r="F183" s="248" t="s">
        <v>1604</v>
      </c>
      <c r="G183" s="246"/>
      <c r="H183" s="249">
        <v>183.762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203</v>
      </c>
      <c r="AU183" s="255" t="s">
        <v>82</v>
      </c>
      <c r="AV183" s="14" t="s">
        <v>82</v>
      </c>
      <c r="AW183" s="14" t="s">
        <v>34</v>
      </c>
      <c r="AX183" s="14" t="s">
        <v>72</v>
      </c>
      <c r="AY183" s="255" t="s">
        <v>190</v>
      </c>
    </row>
    <row r="184" spans="1:51" s="15" customFormat="1" ht="12">
      <c r="A184" s="15"/>
      <c r="B184" s="256"/>
      <c r="C184" s="257"/>
      <c r="D184" s="228" t="s">
        <v>203</v>
      </c>
      <c r="E184" s="258" t="s">
        <v>19</v>
      </c>
      <c r="F184" s="259" t="s">
        <v>207</v>
      </c>
      <c r="G184" s="257"/>
      <c r="H184" s="260">
        <v>183.762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203</v>
      </c>
      <c r="AU184" s="266" t="s">
        <v>82</v>
      </c>
      <c r="AV184" s="15" t="s">
        <v>208</v>
      </c>
      <c r="AW184" s="15" t="s">
        <v>34</v>
      </c>
      <c r="AX184" s="15" t="s">
        <v>80</v>
      </c>
      <c r="AY184" s="266" t="s">
        <v>190</v>
      </c>
    </row>
    <row r="185" spans="1:65" s="2" customFormat="1" ht="16.5" customHeight="1">
      <c r="A185" s="40"/>
      <c r="B185" s="41"/>
      <c r="C185" s="215" t="s">
        <v>585</v>
      </c>
      <c r="D185" s="215" t="s">
        <v>192</v>
      </c>
      <c r="E185" s="216" t="s">
        <v>388</v>
      </c>
      <c r="F185" s="217" t="s">
        <v>389</v>
      </c>
      <c r="G185" s="218" t="s">
        <v>222</v>
      </c>
      <c r="H185" s="219">
        <v>172.935</v>
      </c>
      <c r="I185" s="220"/>
      <c r="J185" s="221">
        <f>ROUND(I185*H185,2)</f>
        <v>0</v>
      </c>
      <c r="K185" s="217" t="s">
        <v>196</v>
      </c>
      <c r="L185" s="46"/>
      <c r="M185" s="222" t="s">
        <v>19</v>
      </c>
      <c r="N185" s="223" t="s">
        <v>43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208</v>
      </c>
      <c r="AT185" s="226" t="s">
        <v>192</v>
      </c>
      <c r="AU185" s="226" t="s">
        <v>82</v>
      </c>
      <c r="AY185" s="19" t="s">
        <v>190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80</v>
      </c>
      <c r="BK185" s="227">
        <f>ROUND(I185*H185,2)</f>
        <v>0</v>
      </c>
      <c r="BL185" s="19" t="s">
        <v>208</v>
      </c>
      <c r="BM185" s="226" t="s">
        <v>1605</v>
      </c>
    </row>
    <row r="186" spans="1:47" s="2" customFormat="1" ht="12">
      <c r="A186" s="40"/>
      <c r="B186" s="41"/>
      <c r="C186" s="42"/>
      <c r="D186" s="228" t="s">
        <v>199</v>
      </c>
      <c r="E186" s="42"/>
      <c r="F186" s="229" t="s">
        <v>391</v>
      </c>
      <c r="G186" s="42"/>
      <c r="H186" s="42"/>
      <c r="I186" s="230"/>
      <c r="J186" s="42"/>
      <c r="K186" s="42"/>
      <c r="L186" s="46"/>
      <c r="M186" s="231"/>
      <c r="N186" s="23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199</v>
      </c>
      <c r="AU186" s="19" t="s">
        <v>82</v>
      </c>
    </row>
    <row r="187" spans="1:47" s="2" customFormat="1" ht="12">
      <c r="A187" s="40"/>
      <c r="B187" s="41"/>
      <c r="C187" s="42"/>
      <c r="D187" s="233" t="s">
        <v>201</v>
      </c>
      <c r="E187" s="42"/>
      <c r="F187" s="234" t="s">
        <v>392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201</v>
      </c>
      <c r="AU187" s="19" t="s">
        <v>82</v>
      </c>
    </row>
    <row r="188" spans="1:51" s="13" customFormat="1" ht="12">
      <c r="A188" s="13"/>
      <c r="B188" s="235"/>
      <c r="C188" s="236"/>
      <c r="D188" s="228" t="s">
        <v>203</v>
      </c>
      <c r="E188" s="237" t="s">
        <v>19</v>
      </c>
      <c r="F188" s="238" t="s">
        <v>1560</v>
      </c>
      <c r="G188" s="236"/>
      <c r="H188" s="237" t="s">
        <v>19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203</v>
      </c>
      <c r="AU188" s="244" t="s">
        <v>82</v>
      </c>
      <c r="AV188" s="13" t="s">
        <v>80</v>
      </c>
      <c r="AW188" s="13" t="s">
        <v>34</v>
      </c>
      <c r="AX188" s="13" t="s">
        <v>72</v>
      </c>
      <c r="AY188" s="244" t="s">
        <v>190</v>
      </c>
    </row>
    <row r="189" spans="1:51" s="13" customFormat="1" ht="12">
      <c r="A189" s="13"/>
      <c r="B189" s="235"/>
      <c r="C189" s="236"/>
      <c r="D189" s="228" t="s">
        <v>203</v>
      </c>
      <c r="E189" s="237" t="s">
        <v>19</v>
      </c>
      <c r="F189" s="238" t="s">
        <v>393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203</v>
      </c>
      <c r="AU189" s="244" t="s">
        <v>82</v>
      </c>
      <c r="AV189" s="13" t="s">
        <v>80</v>
      </c>
      <c r="AW189" s="13" t="s">
        <v>34</v>
      </c>
      <c r="AX189" s="13" t="s">
        <v>72</v>
      </c>
      <c r="AY189" s="244" t="s">
        <v>190</v>
      </c>
    </row>
    <row r="190" spans="1:51" s="14" customFormat="1" ht="12">
      <c r="A190" s="14"/>
      <c r="B190" s="245"/>
      <c r="C190" s="246"/>
      <c r="D190" s="228" t="s">
        <v>203</v>
      </c>
      <c r="E190" s="247" t="s">
        <v>19</v>
      </c>
      <c r="F190" s="248" t="s">
        <v>1589</v>
      </c>
      <c r="G190" s="246"/>
      <c r="H190" s="249">
        <v>92.79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203</v>
      </c>
      <c r="AU190" s="255" t="s">
        <v>82</v>
      </c>
      <c r="AV190" s="14" t="s">
        <v>82</v>
      </c>
      <c r="AW190" s="14" t="s">
        <v>34</v>
      </c>
      <c r="AX190" s="14" t="s">
        <v>72</v>
      </c>
      <c r="AY190" s="255" t="s">
        <v>190</v>
      </c>
    </row>
    <row r="191" spans="1:51" s="13" customFormat="1" ht="12">
      <c r="A191" s="13"/>
      <c r="B191" s="235"/>
      <c r="C191" s="236"/>
      <c r="D191" s="228" t="s">
        <v>203</v>
      </c>
      <c r="E191" s="237" t="s">
        <v>19</v>
      </c>
      <c r="F191" s="238" t="s">
        <v>1606</v>
      </c>
      <c r="G191" s="236"/>
      <c r="H191" s="237" t="s">
        <v>19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203</v>
      </c>
      <c r="AU191" s="244" t="s">
        <v>82</v>
      </c>
      <c r="AV191" s="13" t="s">
        <v>80</v>
      </c>
      <c r="AW191" s="13" t="s">
        <v>34</v>
      </c>
      <c r="AX191" s="13" t="s">
        <v>72</v>
      </c>
      <c r="AY191" s="244" t="s">
        <v>190</v>
      </c>
    </row>
    <row r="192" spans="1:51" s="14" customFormat="1" ht="12">
      <c r="A192" s="14"/>
      <c r="B192" s="245"/>
      <c r="C192" s="246"/>
      <c r="D192" s="228" t="s">
        <v>203</v>
      </c>
      <c r="E192" s="247" t="s">
        <v>19</v>
      </c>
      <c r="F192" s="248" t="s">
        <v>1601</v>
      </c>
      <c r="G192" s="246"/>
      <c r="H192" s="249">
        <v>80.145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203</v>
      </c>
      <c r="AU192" s="255" t="s">
        <v>82</v>
      </c>
      <c r="AV192" s="14" t="s">
        <v>82</v>
      </c>
      <c r="AW192" s="14" t="s">
        <v>34</v>
      </c>
      <c r="AX192" s="14" t="s">
        <v>72</v>
      </c>
      <c r="AY192" s="255" t="s">
        <v>190</v>
      </c>
    </row>
    <row r="193" spans="1:51" s="15" customFormat="1" ht="12">
      <c r="A193" s="15"/>
      <c r="B193" s="256"/>
      <c r="C193" s="257"/>
      <c r="D193" s="228" t="s">
        <v>203</v>
      </c>
      <c r="E193" s="258" t="s">
        <v>19</v>
      </c>
      <c r="F193" s="259" t="s">
        <v>207</v>
      </c>
      <c r="G193" s="257"/>
      <c r="H193" s="260">
        <v>172.935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6" t="s">
        <v>203</v>
      </c>
      <c r="AU193" s="266" t="s">
        <v>82</v>
      </c>
      <c r="AV193" s="15" t="s">
        <v>208</v>
      </c>
      <c r="AW193" s="15" t="s">
        <v>34</v>
      </c>
      <c r="AX193" s="15" t="s">
        <v>80</v>
      </c>
      <c r="AY193" s="266" t="s">
        <v>190</v>
      </c>
    </row>
    <row r="194" spans="1:65" s="2" customFormat="1" ht="24.15" customHeight="1">
      <c r="A194" s="40"/>
      <c r="B194" s="41"/>
      <c r="C194" s="215" t="s">
        <v>601</v>
      </c>
      <c r="D194" s="215" t="s">
        <v>192</v>
      </c>
      <c r="E194" s="216" t="s">
        <v>395</v>
      </c>
      <c r="F194" s="217" t="s">
        <v>396</v>
      </c>
      <c r="G194" s="218" t="s">
        <v>222</v>
      </c>
      <c r="H194" s="219">
        <v>34.2</v>
      </c>
      <c r="I194" s="220"/>
      <c r="J194" s="221">
        <f>ROUND(I194*H194,2)</f>
        <v>0</v>
      </c>
      <c r="K194" s="217" t="s">
        <v>196</v>
      </c>
      <c r="L194" s="46"/>
      <c r="M194" s="222" t="s">
        <v>19</v>
      </c>
      <c r="N194" s="223" t="s">
        <v>43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208</v>
      </c>
      <c r="AT194" s="226" t="s">
        <v>192</v>
      </c>
      <c r="AU194" s="226" t="s">
        <v>82</v>
      </c>
      <c r="AY194" s="19" t="s">
        <v>190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80</v>
      </c>
      <c r="BK194" s="227">
        <f>ROUND(I194*H194,2)</f>
        <v>0</v>
      </c>
      <c r="BL194" s="19" t="s">
        <v>208</v>
      </c>
      <c r="BM194" s="226" t="s">
        <v>1607</v>
      </c>
    </row>
    <row r="195" spans="1:47" s="2" customFormat="1" ht="12">
      <c r="A195" s="40"/>
      <c r="B195" s="41"/>
      <c r="C195" s="42"/>
      <c r="D195" s="228" t="s">
        <v>199</v>
      </c>
      <c r="E195" s="42"/>
      <c r="F195" s="229" t="s">
        <v>398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199</v>
      </c>
      <c r="AU195" s="19" t="s">
        <v>82</v>
      </c>
    </row>
    <row r="196" spans="1:47" s="2" customFormat="1" ht="12">
      <c r="A196" s="40"/>
      <c r="B196" s="41"/>
      <c r="C196" s="42"/>
      <c r="D196" s="233" t="s">
        <v>201</v>
      </c>
      <c r="E196" s="42"/>
      <c r="F196" s="234" t="s">
        <v>399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201</v>
      </c>
      <c r="AU196" s="19" t="s">
        <v>82</v>
      </c>
    </row>
    <row r="197" spans="1:51" s="13" customFormat="1" ht="12">
      <c r="A197" s="13"/>
      <c r="B197" s="235"/>
      <c r="C197" s="236"/>
      <c r="D197" s="228" t="s">
        <v>203</v>
      </c>
      <c r="E197" s="237" t="s">
        <v>19</v>
      </c>
      <c r="F197" s="238" t="s">
        <v>1560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203</v>
      </c>
      <c r="AU197" s="244" t="s">
        <v>82</v>
      </c>
      <c r="AV197" s="13" t="s">
        <v>80</v>
      </c>
      <c r="AW197" s="13" t="s">
        <v>34</v>
      </c>
      <c r="AX197" s="13" t="s">
        <v>72</v>
      </c>
      <c r="AY197" s="244" t="s">
        <v>190</v>
      </c>
    </row>
    <row r="198" spans="1:51" s="13" customFormat="1" ht="12">
      <c r="A198" s="13"/>
      <c r="B198" s="235"/>
      <c r="C198" s="236"/>
      <c r="D198" s="228" t="s">
        <v>203</v>
      </c>
      <c r="E198" s="237" t="s">
        <v>19</v>
      </c>
      <c r="F198" s="238" t="s">
        <v>1608</v>
      </c>
      <c r="G198" s="236"/>
      <c r="H198" s="237" t="s">
        <v>19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203</v>
      </c>
      <c r="AU198" s="244" t="s">
        <v>82</v>
      </c>
      <c r="AV198" s="13" t="s">
        <v>80</v>
      </c>
      <c r="AW198" s="13" t="s">
        <v>34</v>
      </c>
      <c r="AX198" s="13" t="s">
        <v>72</v>
      </c>
      <c r="AY198" s="244" t="s">
        <v>190</v>
      </c>
    </row>
    <row r="199" spans="1:51" s="14" customFormat="1" ht="12">
      <c r="A199" s="14"/>
      <c r="B199" s="245"/>
      <c r="C199" s="246"/>
      <c r="D199" s="228" t="s">
        <v>203</v>
      </c>
      <c r="E199" s="247" t="s">
        <v>19</v>
      </c>
      <c r="F199" s="248" t="s">
        <v>1609</v>
      </c>
      <c r="G199" s="246"/>
      <c r="H199" s="249">
        <v>34.2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203</v>
      </c>
      <c r="AU199" s="255" t="s">
        <v>82</v>
      </c>
      <c r="AV199" s="14" t="s">
        <v>82</v>
      </c>
      <c r="AW199" s="14" t="s">
        <v>34</v>
      </c>
      <c r="AX199" s="14" t="s">
        <v>72</v>
      </c>
      <c r="AY199" s="255" t="s">
        <v>190</v>
      </c>
    </row>
    <row r="200" spans="1:51" s="15" customFormat="1" ht="12">
      <c r="A200" s="15"/>
      <c r="B200" s="256"/>
      <c r="C200" s="257"/>
      <c r="D200" s="228" t="s">
        <v>203</v>
      </c>
      <c r="E200" s="258" t="s">
        <v>19</v>
      </c>
      <c r="F200" s="259" t="s">
        <v>207</v>
      </c>
      <c r="G200" s="257"/>
      <c r="H200" s="260">
        <v>34.2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203</v>
      </c>
      <c r="AU200" s="266" t="s">
        <v>82</v>
      </c>
      <c r="AV200" s="15" t="s">
        <v>208</v>
      </c>
      <c r="AW200" s="15" t="s">
        <v>34</v>
      </c>
      <c r="AX200" s="15" t="s">
        <v>80</v>
      </c>
      <c r="AY200" s="266" t="s">
        <v>190</v>
      </c>
    </row>
    <row r="201" spans="1:65" s="2" customFormat="1" ht="37.8" customHeight="1">
      <c r="A201" s="40"/>
      <c r="B201" s="41"/>
      <c r="C201" s="215" t="s">
        <v>612</v>
      </c>
      <c r="D201" s="215" t="s">
        <v>192</v>
      </c>
      <c r="E201" s="216" t="s">
        <v>1610</v>
      </c>
      <c r="F201" s="217" t="s">
        <v>1611</v>
      </c>
      <c r="G201" s="218" t="s">
        <v>195</v>
      </c>
      <c r="H201" s="219">
        <v>170.483</v>
      </c>
      <c r="I201" s="220"/>
      <c r="J201" s="221">
        <f>ROUND(I201*H201,2)</f>
        <v>0</v>
      </c>
      <c r="K201" s="217" t="s">
        <v>196</v>
      </c>
      <c r="L201" s="46"/>
      <c r="M201" s="222" t="s">
        <v>19</v>
      </c>
      <c r="N201" s="223" t="s">
        <v>43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208</v>
      </c>
      <c r="AT201" s="226" t="s">
        <v>192</v>
      </c>
      <c r="AU201" s="226" t="s">
        <v>82</v>
      </c>
      <c r="AY201" s="19" t="s">
        <v>190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80</v>
      </c>
      <c r="BK201" s="227">
        <f>ROUND(I201*H201,2)</f>
        <v>0</v>
      </c>
      <c r="BL201" s="19" t="s">
        <v>208</v>
      </c>
      <c r="BM201" s="226" t="s">
        <v>1612</v>
      </c>
    </row>
    <row r="202" spans="1:47" s="2" customFormat="1" ht="12">
      <c r="A202" s="40"/>
      <c r="B202" s="41"/>
      <c r="C202" s="42"/>
      <c r="D202" s="228" t="s">
        <v>199</v>
      </c>
      <c r="E202" s="42"/>
      <c r="F202" s="229" t="s">
        <v>1613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199</v>
      </c>
      <c r="AU202" s="19" t="s">
        <v>82</v>
      </c>
    </row>
    <row r="203" spans="1:47" s="2" customFormat="1" ht="12">
      <c r="A203" s="40"/>
      <c r="B203" s="41"/>
      <c r="C203" s="42"/>
      <c r="D203" s="233" t="s">
        <v>201</v>
      </c>
      <c r="E203" s="42"/>
      <c r="F203" s="234" t="s">
        <v>1614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201</v>
      </c>
      <c r="AU203" s="19" t="s">
        <v>82</v>
      </c>
    </row>
    <row r="204" spans="1:51" s="13" customFormat="1" ht="12">
      <c r="A204" s="13"/>
      <c r="B204" s="235"/>
      <c r="C204" s="236"/>
      <c r="D204" s="228" t="s">
        <v>203</v>
      </c>
      <c r="E204" s="237" t="s">
        <v>19</v>
      </c>
      <c r="F204" s="238" t="s">
        <v>1560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203</v>
      </c>
      <c r="AU204" s="244" t="s">
        <v>82</v>
      </c>
      <c r="AV204" s="13" t="s">
        <v>80</v>
      </c>
      <c r="AW204" s="13" t="s">
        <v>34</v>
      </c>
      <c r="AX204" s="13" t="s">
        <v>72</v>
      </c>
      <c r="AY204" s="244" t="s">
        <v>190</v>
      </c>
    </row>
    <row r="205" spans="1:51" s="13" customFormat="1" ht="12">
      <c r="A205" s="13"/>
      <c r="B205" s="235"/>
      <c r="C205" s="236"/>
      <c r="D205" s="228" t="s">
        <v>203</v>
      </c>
      <c r="E205" s="237" t="s">
        <v>19</v>
      </c>
      <c r="F205" s="238" t="s">
        <v>1592</v>
      </c>
      <c r="G205" s="236"/>
      <c r="H205" s="237" t="s">
        <v>19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203</v>
      </c>
      <c r="AU205" s="244" t="s">
        <v>82</v>
      </c>
      <c r="AV205" s="13" t="s">
        <v>80</v>
      </c>
      <c r="AW205" s="13" t="s">
        <v>34</v>
      </c>
      <c r="AX205" s="13" t="s">
        <v>72</v>
      </c>
      <c r="AY205" s="244" t="s">
        <v>190</v>
      </c>
    </row>
    <row r="206" spans="1:51" s="14" customFormat="1" ht="12">
      <c r="A206" s="14"/>
      <c r="B206" s="245"/>
      <c r="C206" s="246"/>
      <c r="D206" s="228" t="s">
        <v>203</v>
      </c>
      <c r="E206" s="247" t="s">
        <v>19</v>
      </c>
      <c r="F206" s="248" t="s">
        <v>1615</v>
      </c>
      <c r="G206" s="246"/>
      <c r="H206" s="249">
        <v>170.483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203</v>
      </c>
      <c r="AU206" s="255" t="s">
        <v>82</v>
      </c>
      <c r="AV206" s="14" t="s">
        <v>82</v>
      </c>
      <c r="AW206" s="14" t="s">
        <v>34</v>
      </c>
      <c r="AX206" s="14" t="s">
        <v>72</v>
      </c>
      <c r="AY206" s="255" t="s">
        <v>190</v>
      </c>
    </row>
    <row r="207" spans="1:51" s="15" customFormat="1" ht="12">
      <c r="A207" s="15"/>
      <c r="B207" s="256"/>
      <c r="C207" s="257"/>
      <c r="D207" s="228" t="s">
        <v>203</v>
      </c>
      <c r="E207" s="258" t="s">
        <v>19</v>
      </c>
      <c r="F207" s="259" t="s">
        <v>207</v>
      </c>
      <c r="G207" s="257"/>
      <c r="H207" s="260">
        <v>170.483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203</v>
      </c>
      <c r="AU207" s="266" t="s">
        <v>82</v>
      </c>
      <c r="AV207" s="15" t="s">
        <v>208</v>
      </c>
      <c r="AW207" s="15" t="s">
        <v>34</v>
      </c>
      <c r="AX207" s="15" t="s">
        <v>80</v>
      </c>
      <c r="AY207" s="266" t="s">
        <v>190</v>
      </c>
    </row>
    <row r="208" spans="1:65" s="2" customFormat="1" ht="24.15" customHeight="1">
      <c r="A208" s="40"/>
      <c r="B208" s="41"/>
      <c r="C208" s="215" t="s">
        <v>197</v>
      </c>
      <c r="D208" s="215" t="s">
        <v>192</v>
      </c>
      <c r="E208" s="216" t="s">
        <v>402</v>
      </c>
      <c r="F208" s="217" t="s">
        <v>403</v>
      </c>
      <c r="G208" s="218" t="s">
        <v>195</v>
      </c>
      <c r="H208" s="219">
        <v>290</v>
      </c>
      <c r="I208" s="220"/>
      <c r="J208" s="221">
        <f>ROUND(I208*H208,2)</f>
        <v>0</v>
      </c>
      <c r="K208" s="217" t="s">
        <v>196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208</v>
      </c>
      <c r="AT208" s="226" t="s">
        <v>192</v>
      </c>
      <c r="AU208" s="226" t="s">
        <v>82</v>
      </c>
      <c r="AY208" s="19" t="s">
        <v>190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80</v>
      </c>
      <c r="BK208" s="227">
        <f>ROUND(I208*H208,2)</f>
        <v>0</v>
      </c>
      <c r="BL208" s="19" t="s">
        <v>208</v>
      </c>
      <c r="BM208" s="226" t="s">
        <v>1616</v>
      </c>
    </row>
    <row r="209" spans="1:47" s="2" customFormat="1" ht="12">
      <c r="A209" s="40"/>
      <c r="B209" s="41"/>
      <c r="C209" s="42"/>
      <c r="D209" s="228" t="s">
        <v>199</v>
      </c>
      <c r="E209" s="42"/>
      <c r="F209" s="229" t="s">
        <v>405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199</v>
      </c>
      <c r="AU209" s="19" t="s">
        <v>82</v>
      </c>
    </row>
    <row r="210" spans="1:47" s="2" customFormat="1" ht="12">
      <c r="A210" s="40"/>
      <c r="B210" s="41"/>
      <c r="C210" s="42"/>
      <c r="D210" s="233" t="s">
        <v>201</v>
      </c>
      <c r="E210" s="42"/>
      <c r="F210" s="234" t="s">
        <v>406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201</v>
      </c>
      <c r="AU210" s="19" t="s">
        <v>82</v>
      </c>
    </row>
    <row r="211" spans="1:51" s="13" customFormat="1" ht="12">
      <c r="A211" s="13"/>
      <c r="B211" s="235"/>
      <c r="C211" s="236"/>
      <c r="D211" s="228" t="s">
        <v>203</v>
      </c>
      <c r="E211" s="237" t="s">
        <v>19</v>
      </c>
      <c r="F211" s="238" t="s">
        <v>1560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203</v>
      </c>
      <c r="AU211" s="244" t="s">
        <v>82</v>
      </c>
      <c r="AV211" s="13" t="s">
        <v>80</v>
      </c>
      <c r="AW211" s="13" t="s">
        <v>34</v>
      </c>
      <c r="AX211" s="13" t="s">
        <v>72</v>
      </c>
      <c r="AY211" s="244" t="s">
        <v>190</v>
      </c>
    </row>
    <row r="212" spans="1:51" s="13" customFormat="1" ht="12">
      <c r="A212" s="13"/>
      <c r="B212" s="235"/>
      <c r="C212" s="236"/>
      <c r="D212" s="228" t="s">
        <v>203</v>
      </c>
      <c r="E212" s="237" t="s">
        <v>19</v>
      </c>
      <c r="F212" s="238" t="s">
        <v>1617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203</v>
      </c>
      <c r="AU212" s="244" t="s">
        <v>82</v>
      </c>
      <c r="AV212" s="13" t="s">
        <v>80</v>
      </c>
      <c r="AW212" s="13" t="s">
        <v>34</v>
      </c>
      <c r="AX212" s="13" t="s">
        <v>72</v>
      </c>
      <c r="AY212" s="244" t="s">
        <v>190</v>
      </c>
    </row>
    <row r="213" spans="1:51" s="14" customFormat="1" ht="12">
      <c r="A213" s="14"/>
      <c r="B213" s="245"/>
      <c r="C213" s="246"/>
      <c r="D213" s="228" t="s">
        <v>203</v>
      </c>
      <c r="E213" s="247" t="s">
        <v>19</v>
      </c>
      <c r="F213" s="248" t="s">
        <v>1564</v>
      </c>
      <c r="G213" s="246"/>
      <c r="H213" s="249">
        <v>290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203</v>
      </c>
      <c r="AU213" s="255" t="s">
        <v>82</v>
      </c>
      <c r="AV213" s="14" t="s">
        <v>82</v>
      </c>
      <c r="AW213" s="14" t="s">
        <v>34</v>
      </c>
      <c r="AX213" s="14" t="s">
        <v>72</v>
      </c>
      <c r="AY213" s="255" t="s">
        <v>190</v>
      </c>
    </row>
    <row r="214" spans="1:51" s="15" customFormat="1" ht="12">
      <c r="A214" s="15"/>
      <c r="B214" s="256"/>
      <c r="C214" s="257"/>
      <c r="D214" s="228" t="s">
        <v>203</v>
      </c>
      <c r="E214" s="258" t="s">
        <v>19</v>
      </c>
      <c r="F214" s="259" t="s">
        <v>207</v>
      </c>
      <c r="G214" s="257"/>
      <c r="H214" s="260">
        <v>290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203</v>
      </c>
      <c r="AU214" s="266" t="s">
        <v>82</v>
      </c>
      <c r="AV214" s="15" t="s">
        <v>208</v>
      </c>
      <c r="AW214" s="15" t="s">
        <v>34</v>
      </c>
      <c r="AX214" s="15" t="s">
        <v>80</v>
      </c>
      <c r="AY214" s="266" t="s">
        <v>190</v>
      </c>
    </row>
    <row r="215" spans="1:65" s="2" customFormat="1" ht="16.5" customHeight="1">
      <c r="A215" s="40"/>
      <c r="B215" s="41"/>
      <c r="C215" s="268" t="s">
        <v>356</v>
      </c>
      <c r="D215" s="268" t="s">
        <v>411</v>
      </c>
      <c r="E215" s="269" t="s">
        <v>412</v>
      </c>
      <c r="F215" s="270" t="s">
        <v>413</v>
      </c>
      <c r="G215" s="271" t="s">
        <v>414</v>
      </c>
      <c r="H215" s="272">
        <v>8.961</v>
      </c>
      <c r="I215" s="273"/>
      <c r="J215" s="274">
        <f>ROUND(I215*H215,2)</f>
        <v>0</v>
      </c>
      <c r="K215" s="270" t="s">
        <v>196</v>
      </c>
      <c r="L215" s="275"/>
      <c r="M215" s="276" t="s">
        <v>19</v>
      </c>
      <c r="N215" s="277" t="s">
        <v>43</v>
      </c>
      <c r="O215" s="86"/>
      <c r="P215" s="224">
        <f>O215*H215</f>
        <v>0</v>
      </c>
      <c r="Q215" s="224">
        <v>0.001</v>
      </c>
      <c r="R215" s="224">
        <f>Q215*H215</f>
        <v>0.008961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274</v>
      </c>
      <c r="AT215" s="226" t="s">
        <v>411</v>
      </c>
      <c r="AU215" s="226" t="s">
        <v>82</v>
      </c>
      <c r="AY215" s="19" t="s">
        <v>190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80</v>
      </c>
      <c r="BK215" s="227">
        <f>ROUND(I215*H215,2)</f>
        <v>0</v>
      </c>
      <c r="BL215" s="19" t="s">
        <v>208</v>
      </c>
      <c r="BM215" s="226" t="s">
        <v>1618</v>
      </c>
    </row>
    <row r="216" spans="1:47" s="2" customFormat="1" ht="12">
      <c r="A216" s="40"/>
      <c r="B216" s="41"/>
      <c r="C216" s="42"/>
      <c r="D216" s="228" t="s">
        <v>199</v>
      </c>
      <c r="E216" s="42"/>
      <c r="F216" s="229" t="s">
        <v>413</v>
      </c>
      <c r="G216" s="42"/>
      <c r="H216" s="42"/>
      <c r="I216" s="230"/>
      <c r="J216" s="42"/>
      <c r="K216" s="42"/>
      <c r="L216" s="46"/>
      <c r="M216" s="231"/>
      <c r="N216" s="23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199</v>
      </c>
      <c r="AU216" s="19" t="s">
        <v>82</v>
      </c>
    </row>
    <row r="217" spans="1:51" s="13" customFormat="1" ht="12">
      <c r="A217" s="13"/>
      <c r="B217" s="235"/>
      <c r="C217" s="236"/>
      <c r="D217" s="228" t="s">
        <v>203</v>
      </c>
      <c r="E217" s="237" t="s">
        <v>19</v>
      </c>
      <c r="F217" s="238" t="s">
        <v>416</v>
      </c>
      <c r="G217" s="236"/>
      <c r="H217" s="237" t="s">
        <v>19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203</v>
      </c>
      <c r="AU217" s="244" t="s">
        <v>82</v>
      </c>
      <c r="AV217" s="13" t="s">
        <v>80</v>
      </c>
      <c r="AW217" s="13" t="s">
        <v>34</v>
      </c>
      <c r="AX217" s="13" t="s">
        <v>72</v>
      </c>
      <c r="AY217" s="244" t="s">
        <v>190</v>
      </c>
    </row>
    <row r="218" spans="1:51" s="14" customFormat="1" ht="12">
      <c r="A218" s="14"/>
      <c r="B218" s="245"/>
      <c r="C218" s="246"/>
      <c r="D218" s="228" t="s">
        <v>203</v>
      </c>
      <c r="E218" s="247" t="s">
        <v>19</v>
      </c>
      <c r="F218" s="248" t="s">
        <v>1619</v>
      </c>
      <c r="G218" s="246"/>
      <c r="H218" s="249">
        <v>8.961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203</v>
      </c>
      <c r="AU218" s="255" t="s">
        <v>82</v>
      </c>
      <c r="AV218" s="14" t="s">
        <v>82</v>
      </c>
      <c r="AW218" s="14" t="s">
        <v>34</v>
      </c>
      <c r="AX218" s="14" t="s">
        <v>72</v>
      </c>
      <c r="AY218" s="255" t="s">
        <v>190</v>
      </c>
    </row>
    <row r="219" spans="1:51" s="15" customFormat="1" ht="12">
      <c r="A219" s="15"/>
      <c r="B219" s="256"/>
      <c r="C219" s="257"/>
      <c r="D219" s="228" t="s">
        <v>203</v>
      </c>
      <c r="E219" s="258" t="s">
        <v>19</v>
      </c>
      <c r="F219" s="259" t="s">
        <v>207</v>
      </c>
      <c r="G219" s="257"/>
      <c r="H219" s="260">
        <v>8.961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203</v>
      </c>
      <c r="AU219" s="266" t="s">
        <v>82</v>
      </c>
      <c r="AV219" s="15" t="s">
        <v>208</v>
      </c>
      <c r="AW219" s="15" t="s">
        <v>34</v>
      </c>
      <c r="AX219" s="15" t="s">
        <v>80</v>
      </c>
      <c r="AY219" s="266" t="s">
        <v>190</v>
      </c>
    </row>
    <row r="220" spans="1:65" s="2" customFormat="1" ht="24.15" customHeight="1">
      <c r="A220" s="40"/>
      <c r="B220" s="41"/>
      <c r="C220" s="215" t="s">
        <v>621</v>
      </c>
      <c r="D220" s="215" t="s">
        <v>192</v>
      </c>
      <c r="E220" s="216" t="s">
        <v>440</v>
      </c>
      <c r="F220" s="217" t="s">
        <v>441</v>
      </c>
      <c r="G220" s="218" t="s">
        <v>195</v>
      </c>
      <c r="H220" s="219">
        <v>26.28</v>
      </c>
      <c r="I220" s="220"/>
      <c r="J220" s="221">
        <f>ROUND(I220*H220,2)</f>
        <v>0</v>
      </c>
      <c r="K220" s="217" t="s">
        <v>196</v>
      </c>
      <c r="L220" s="46"/>
      <c r="M220" s="222" t="s">
        <v>19</v>
      </c>
      <c r="N220" s="223" t="s">
        <v>43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208</v>
      </c>
      <c r="AT220" s="226" t="s">
        <v>192</v>
      </c>
      <c r="AU220" s="226" t="s">
        <v>82</v>
      </c>
      <c r="AY220" s="19" t="s">
        <v>190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80</v>
      </c>
      <c r="BK220" s="227">
        <f>ROUND(I220*H220,2)</f>
        <v>0</v>
      </c>
      <c r="BL220" s="19" t="s">
        <v>208</v>
      </c>
      <c r="BM220" s="226" t="s">
        <v>1620</v>
      </c>
    </row>
    <row r="221" spans="1:47" s="2" customFormat="1" ht="12">
      <c r="A221" s="40"/>
      <c r="B221" s="41"/>
      <c r="C221" s="42"/>
      <c r="D221" s="228" t="s">
        <v>199</v>
      </c>
      <c r="E221" s="42"/>
      <c r="F221" s="229" t="s">
        <v>443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199</v>
      </c>
      <c r="AU221" s="19" t="s">
        <v>82</v>
      </c>
    </row>
    <row r="222" spans="1:47" s="2" customFormat="1" ht="12">
      <c r="A222" s="40"/>
      <c r="B222" s="41"/>
      <c r="C222" s="42"/>
      <c r="D222" s="233" t="s">
        <v>201</v>
      </c>
      <c r="E222" s="42"/>
      <c r="F222" s="234" t="s">
        <v>444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201</v>
      </c>
      <c r="AU222" s="19" t="s">
        <v>82</v>
      </c>
    </row>
    <row r="223" spans="1:51" s="13" customFormat="1" ht="12">
      <c r="A223" s="13"/>
      <c r="B223" s="235"/>
      <c r="C223" s="236"/>
      <c r="D223" s="228" t="s">
        <v>203</v>
      </c>
      <c r="E223" s="237" t="s">
        <v>19</v>
      </c>
      <c r="F223" s="238" t="s">
        <v>1560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203</v>
      </c>
      <c r="AU223" s="244" t="s">
        <v>82</v>
      </c>
      <c r="AV223" s="13" t="s">
        <v>80</v>
      </c>
      <c r="AW223" s="13" t="s">
        <v>34</v>
      </c>
      <c r="AX223" s="13" t="s">
        <v>72</v>
      </c>
      <c r="AY223" s="244" t="s">
        <v>190</v>
      </c>
    </row>
    <row r="224" spans="1:51" s="13" customFormat="1" ht="12">
      <c r="A224" s="13"/>
      <c r="B224" s="235"/>
      <c r="C224" s="236"/>
      <c r="D224" s="228" t="s">
        <v>203</v>
      </c>
      <c r="E224" s="237" t="s">
        <v>19</v>
      </c>
      <c r="F224" s="238" t="s">
        <v>445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203</v>
      </c>
      <c r="AU224" s="244" t="s">
        <v>82</v>
      </c>
      <c r="AV224" s="13" t="s">
        <v>80</v>
      </c>
      <c r="AW224" s="13" t="s">
        <v>34</v>
      </c>
      <c r="AX224" s="13" t="s">
        <v>72</v>
      </c>
      <c r="AY224" s="244" t="s">
        <v>190</v>
      </c>
    </row>
    <row r="225" spans="1:51" s="14" customFormat="1" ht="12">
      <c r="A225" s="14"/>
      <c r="B225" s="245"/>
      <c r="C225" s="246"/>
      <c r="D225" s="228" t="s">
        <v>203</v>
      </c>
      <c r="E225" s="247" t="s">
        <v>19</v>
      </c>
      <c r="F225" s="248" t="s">
        <v>1621</v>
      </c>
      <c r="G225" s="246"/>
      <c r="H225" s="249">
        <v>26.28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203</v>
      </c>
      <c r="AU225" s="255" t="s">
        <v>82</v>
      </c>
      <c r="AV225" s="14" t="s">
        <v>82</v>
      </c>
      <c r="AW225" s="14" t="s">
        <v>34</v>
      </c>
      <c r="AX225" s="14" t="s">
        <v>72</v>
      </c>
      <c r="AY225" s="255" t="s">
        <v>190</v>
      </c>
    </row>
    <row r="226" spans="1:51" s="15" customFormat="1" ht="12">
      <c r="A226" s="15"/>
      <c r="B226" s="256"/>
      <c r="C226" s="257"/>
      <c r="D226" s="228" t="s">
        <v>203</v>
      </c>
      <c r="E226" s="258" t="s">
        <v>19</v>
      </c>
      <c r="F226" s="259" t="s">
        <v>207</v>
      </c>
      <c r="G226" s="257"/>
      <c r="H226" s="260">
        <v>26.28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203</v>
      </c>
      <c r="AU226" s="266" t="s">
        <v>82</v>
      </c>
      <c r="AV226" s="15" t="s">
        <v>208</v>
      </c>
      <c r="AW226" s="15" t="s">
        <v>34</v>
      </c>
      <c r="AX226" s="15" t="s">
        <v>80</v>
      </c>
      <c r="AY226" s="266" t="s">
        <v>190</v>
      </c>
    </row>
    <row r="227" spans="1:65" s="2" customFormat="1" ht="24.15" customHeight="1">
      <c r="A227" s="40"/>
      <c r="B227" s="41"/>
      <c r="C227" s="215" t="s">
        <v>629</v>
      </c>
      <c r="D227" s="215" t="s">
        <v>192</v>
      </c>
      <c r="E227" s="216" t="s">
        <v>451</v>
      </c>
      <c r="F227" s="217" t="s">
        <v>452</v>
      </c>
      <c r="G227" s="218" t="s">
        <v>195</v>
      </c>
      <c r="H227" s="219">
        <v>236.44</v>
      </c>
      <c r="I227" s="220"/>
      <c r="J227" s="221">
        <f>ROUND(I227*H227,2)</f>
        <v>0</v>
      </c>
      <c r="K227" s="217" t="s">
        <v>196</v>
      </c>
      <c r="L227" s="46"/>
      <c r="M227" s="222" t="s">
        <v>19</v>
      </c>
      <c r="N227" s="223" t="s">
        <v>43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208</v>
      </c>
      <c r="AT227" s="226" t="s">
        <v>192</v>
      </c>
      <c r="AU227" s="226" t="s">
        <v>82</v>
      </c>
      <c r="AY227" s="19" t="s">
        <v>190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80</v>
      </c>
      <c r="BK227" s="227">
        <f>ROUND(I227*H227,2)</f>
        <v>0</v>
      </c>
      <c r="BL227" s="19" t="s">
        <v>208</v>
      </c>
      <c r="BM227" s="226" t="s">
        <v>1622</v>
      </c>
    </row>
    <row r="228" spans="1:47" s="2" customFormat="1" ht="12">
      <c r="A228" s="40"/>
      <c r="B228" s="41"/>
      <c r="C228" s="42"/>
      <c r="D228" s="228" t="s">
        <v>199</v>
      </c>
      <c r="E228" s="42"/>
      <c r="F228" s="229" t="s">
        <v>454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199</v>
      </c>
      <c r="AU228" s="19" t="s">
        <v>82</v>
      </c>
    </row>
    <row r="229" spans="1:47" s="2" customFormat="1" ht="12">
      <c r="A229" s="40"/>
      <c r="B229" s="41"/>
      <c r="C229" s="42"/>
      <c r="D229" s="233" t="s">
        <v>201</v>
      </c>
      <c r="E229" s="42"/>
      <c r="F229" s="234" t="s">
        <v>455</v>
      </c>
      <c r="G229" s="42"/>
      <c r="H229" s="42"/>
      <c r="I229" s="230"/>
      <c r="J229" s="42"/>
      <c r="K229" s="42"/>
      <c r="L229" s="46"/>
      <c r="M229" s="231"/>
      <c r="N229" s="23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201</v>
      </c>
      <c r="AU229" s="19" t="s">
        <v>82</v>
      </c>
    </row>
    <row r="230" spans="1:51" s="13" customFormat="1" ht="12">
      <c r="A230" s="13"/>
      <c r="B230" s="235"/>
      <c r="C230" s="236"/>
      <c r="D230" s="228" t="s">
        <v>203</v>
      </c>
      <c r="E230" s="237" t="s">
        <v>19</v>
      </c>
      <c r="F230" s="238" t="s">
        <v>1560</v>
      </c>
      <c r="G230" s="236"/>
      <c r="H230" s="237" t="s">
        <v>19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203</v>
      </c>
      <c r="AU230" s="244" t="s">
        <v>82</v>
      </c>
      <c r="AV230" s="13" t="s">
        <v>80</v>
      </c>
      <c r="AW230" s="13" t="s">
        <v>34</v>
      </c>
      <c r="AX230" s="13" t="s">
        <v>72</v>
      </c>
      <c r="AY230" s="244" t="s">
        <v>190</v>
      </c>
    </row>
    <row r="231" spans="1:51" s="13" customFormat="1" ht="12">
      <c r="A231" s="13"/>
      <c r="B231" s="235"/>
      <c r="C231" s="236"/>
      <c r="D231" s="228" t="s">
        <v>203</v>
      </c>
      <c r="E231" s="237" t="s">
        <v>19</v>
      </c>
      <c r="F231" s="238" t="s">
        <v>1623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203</v>
      </c>
      <c r="AU231" s="244" t="s">
        <v>82</v>
      </c>
      <c r="AV231" s="13" t="s">
        <v>80</v>
      </c>
      <c r="AW231" s="13" t="s">
        <v>34</v>
      </c>
      <c r="AX231" s="13" t="s">
        <v>72</v>
      </c>
      <c r="AY231" s="244" t="s">
        <v>190</v>
      </c>
    </row>
    <row r="232" spans="1:51" s="14" customFormat="1" ht="12">
      <c r="A232" s="14"/>
      <c r="B232" s="245"/>
      <c r="C232" s="246"/>
      <c r="D232" s="228" t="s">
        <v>203</v>
      </c>
      <c r="E232" s="247" t="s">
        <v>19</v>
      </c>
      <c r="F232" s="248" t="s">
        <v>1624</v>
      </c>
      <c r="G232" s="246"/>
      <c r="H232" s="249">
        <v>33.44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203</v>
      </c>
      <c r="AU232" s="255" t="s">
        <v>82</v>
      </c>
      <c r="AV232" s="14" t="s">
        <v>82</v>
      </c>
      <c r="AW232" s="14" t="s">
        <v>34</v>
      </c>
      <c r="AX232" s="14" t="s">
        <v>72</v>
      </c>
      <c r="AY232" s="255" t="s">
        <v>190</v>
      </c>
    </row>
    <row r="233" spans="1:51" s="14" customFormat="1" ht="12">
      <c r="A233" s="14"/>
      <c r="B233" s="245"/>
      <c r="C233" s="246"/>
      <c r="D233" s="228" t="s">
        <v>203</v>
      </c>
      <c r="E233" s="247" t="s">
        <v>19</v>
      </c>
      <c r="F233" s="248" t="s">
        <v>1625</v>
      </c>
      <c r="G233" s="246"/>
      <c r="H233" s="249">
        <v>203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203</v>
      </c>
      <c r="AU233" s="255" t="s">
        <v>82</v>
      </c>
      <c r="AV233" s="14" t="s">
        <v>82</v>
      </c>
      <c r="AW233" s="14" t="s">
        <v>34</v>
      </c>
      <c r="AX233" s="14" t="s">
        <v>72</v>
      </c>
      <c r="AY233" s="255" t="s">
        <v>190</v>
      </c>
    </row>
    <row r="234" spans="1:51" s="15" customFormat="1" ht="12">
      <c r="A234" s="15"/>
      <c r="B234" s="256"/>
      <c r="C234" s="257"/>
      <c r="D234" s="228" t="s">
        <v>203</v>
      </c>
      <c r="E234" s="258" t="s">
        <v>19</v>
      </c>
      <c r="F234" s="259" t="s">
        <v>207</v>
      </c>
      <c r="G234" s="257"/>
      <c r="H234" s="260">
        <v>236.44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6" t="s">
        <v>203</v>
      </c>
      <c r="AU234" s="266" t="s">
        <v>82</v>
      </c>
      <c r="AV234" s="15" t="s">
        <v>208</v>
      </c>
      <c r="AW234" s="15" t="s">
        <v>34</v>
      </c>
      <c r="AX234" s="15" t="s">
        <v>80</v>
      </c>
      <c r="AY234" s="266" t="s">
        <v>190</v>
      </c>
    </row>
    <row r="235" spans="1:65" s="2" customFormat="1" ht="24.15" customHeight="1">
      <c r="A235" s="40"/>
      <c r="B235" s="41"/>
      <c r="C235" s="215" t="s">
        <v>638</v>
      </c>
      <c r="D235" s="215" t="s">
        <v>192</v>
      </c>
      <c r="E235" s="216" t="s">
        <v>1005</v>
      </c>
      <c r="F235" s="217" t="s">
        <v>1006</v>
      </c>
      <c r="G235" s="218" t="s">
        <v>195</v>
      </c>
      <c r="H235" s="219">
        <v>290</v>
      </c>
      <c r="I235" s="220"/>
      <c r="J235" s="221">
        <f>ROUND(I235*H235,2)</f>
        <v>0</v>
      </c>
      <c r="K235" s="217" t="s">
        <v>196</v>
      </c>
      <c r="L235" s="46"/>
      <c r="M235" s="222" t="s">
        <v>19</v>
      </c>
      <c r="N235" s="223" t="s">
        <v>43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208</v>
      </c>
      <c r="AT235" s="226" t="s">
        <v>192</v>
      </c>
      <c r="AU235" s="226" t="s">
        <v>82</v>
      </c>
      <c r="AY235" s="19" t="s">
        <v>190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80</v>
      </c>
      <c r="BK235" s="227">
        <f>ROUND(I235*H235,2)</f>
        <v>0</v>
      </c>
      <c r="BL235" s="19" t="s">
        <v>208</v>
      </c>
      <c r="BM235" s="226" t="s">
        <v>1626</v>
      </c>
    </row>
    <row r="236" spans="1:47" s="2" customFormat="1" ht="12">
      <c r="A236" s="40"/>
      <c r="B236" s="41"/>
      <c r="C236" s="42"/>
      <c r="D236" s="228" t="s">
        <v>199</v>
      </c>
      <c r="E236" s="42"/>
      <c r="F236" s="229" t="s">
        <v>1008</v>
      </c>
      <c r="G236" s="42"/>
      <c r="H236" s="42"/>
      <c r="I236" s="230"/>
      <c r="J236" s="42"/>
      <c r="K236" s="42"/>
      <c r="L236" s="46"/>
      <c r="M236" s="231"/>
      <c r="N236" s="232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199</v>
      </c>
      <c r="AU236" s="19" t="s">
        <v>82</v>
      </c>
    </row>
    <row r="237" spans="1:47" s="2" customFormat="1" ht="12">
      <c r="A237" s="40"/>
      <c r="B237" s="41"/>
      <c r="C237" s="42"/>
      <c r="D237" s="233" t="s">
        <v>201</v>
      </c>
      <c r="E237" s="42"/>
      <c r="F237" s="234" t="s">
        <v>1009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201</v>
      </c>
      <c r="AU237" s="19" t="s">
        <v>82</v>
      </c>
    </row>
    <row r="238" spans="1:51" s="13" customFormat="1" ht="12">
      <c r="A238" s="13"/>
      <c r="B238" s="235"/>
      <c r="C238" s="236"/>
      <c r="D238" s="228" t="s">
        <v>203</v>
      </c>
      <c r="E238" s="237" t="s">
        <v>19</v>
      </c>
      <c r="F238" s="238" t="s">
        <v>1560</v>
      </c>
      <c r="G238" s="236"/>
      <c r="H238" s="237" t="s">
        <v>19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203</v>
      </c>
      <c r="AU238" s="244" t="s">
        <v>82</v>
      </c>
      <c r="AV238" s="13" t="s">
        <v>80</v>
      </c>
      <c r="AW238" s="13" t="s">
        <v>34</v>
      </c>
      <c r="AX238" s="13" t="s">
        <v>72</v>
      </c>
      <c r="AY238" s="244" t="s">
        <v>190</v>
      </c>
    </row>
    <row r="239" spans="1:51" s="13" customFormat="1" ht="12">
      <c r="A239" s="13"/>
      <c r="B239" s="235"/>
      <c r="C239" s="236"/>
      <c r="D239" s="228" t="s">
        <v>203</v>
      </c>
      <c r="E239" s="237" t="s">
        <v>19</v>
      </c>
      <c r="F239" s="238" t="s">
        <v>1617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203</v>
      </c>
      <c r="AU239" s="244" t="s">
        <v>82</v>
      </c>
      <c r="AV239" s="13" t="s">
        <v>80</v>
      </c>
      <c r="AW239" s="13" t="s">
        <v>34</v>
      </c>
      <c r="AX239" s="13" t="s">
        <v>72</v>
      </c>
      <c r="AY239" s="244" t="s">
        <v>190</v>
      </c>
    </row>
    <row r="240" spans="1:51" s="14" customFormat="1" ht="12">
      <c r="A240" s="14"/>
      <c r="B240" s="245"/>
      <c r="C240" s="246"/>
      <c r="D240" s="228" t="s">
        <v>203</v>
      </c>
      <c r="E240" s="247" t="s">
        <v>19</v>
      </c>
      <c r="F240" s="248" t="s">
        <v>1564</v>
      </c>
      <c r="G240" s="246"/>
      <c r="H240" s="249">
        <v>290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203</v>
      </c>
      <c r="AU240" s="255" t="s">
        <v>82</v>
      </c>
      <c r="AV240" s="14" t="s">
        <v>82</v>
      </c>
      <c r="AW240" s="14" t="s">
        <v>34</v>
      </c>
      <c r="AX240" s="14" t="s">
        <v>72</v>
      </c>
      <c r="AY240" s="255" t="s">
        <v>190</v>
      </c>
    </row>
    <row r="241" spans="1:51" s="15" customFormat="1" ht="12">
      <c r="A241" s="15"/>
      <c r="B241" s="256"/>
      <c r="C241" s="257"/>
      <c r="D241" s="228" t="s">
        <v>203</v>
      </c>
      <c r="E241" s="258" t="s">
        <v>19</v>
      </c>
      <c r="F241" s="259" t="s">
        <v>207</v>
      </c>
      <c r="G241" s="257"/>
      <c r="H241" s="260">
        <v>290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203</v>
      </c>
      <c r="AU241" s="266" t="s">
        <v>82</v>
      </c>
      <c r="AV241" s="15" t="s">
        <v>208</v>
      </c>
      <c r="AW241" s="15" t="s">
        <v>34</v>
      </c>
      <c r="AX241" s="15" t="s">
        <v>80</v>
      </c>
      <c r="AY241" s="266" t="s">
        <v>190</v>
      </c>
    </row>
    <row r="242" spans="1:63" s="12" customFormat="1" ht="22.8" customHeight="1">
      <c r="A242" s="12"/>
      <c r="B242" s="199"/>
      <c r="C242" s="200"/>
      <c r="D242" s="201" t="s">
        <v>71</v>
      </c>
      <c r="E242" s="213" t="s">
        <v>208</v>
      </c>
      <c r="F242" s="213" t="s">
        <v>552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SUM(P243:P309)</f>
        <v>0</v>
      </c>
      <c r="Q242" s="207"/>
      <c r="R242" s="208">
        <f>SUM(R243:R309)</f>
        <v>21.338113540000002</v>
      </c>
      <c r="S242" s="207"/>
      <c r="T242" s="209">
        <f>SUM(T243:T309)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80</v>
      </c>
      <c r="AT242" s="211" t="s">
        <v>71</v>
      </c>
      <c r="AU242" s="211" t="s">
        <v>80</v>
      </c>
      <c r="AY242" s="210" t="s">
        <v>190</v>
      </c>
      <c r="BK242" s="212">
        <f>SUM(BK243:BK309)</f>
        <v>0</v>
      </c>
    </row>
    <row r="243" spans="1:65" s="2" customFormat="1" ht="33" customHeight="1">
      <c r="A243" s="40"/>
      <c r="B243" s="41"/>
      <c r="C243" s="215" t="s">
        <v>7</v>
      </c>
      <c r="D243" s="215" t="s">
        <v>192</v>
      </c>
      <c r="E243" s="216" t="s">
        <v>1627</v>
      </c>
      <c r="F243" s="217" t="s">
        <v>1628</v>
      </c>
      <c r="G243" s="218" t="s">
        <v>195</v>
      </c>
      <c r="H243" s="219">
        <v>22</v>
      </c>
      <c r="I243" s="220"/>
      <c r="J243" s="221">
        <f>ROUND(I243*H243,2)</f>
        <v>0</v>
      </c>
      <c r="K243" s="217" t="s">
        <v>196</v>
      </c>
      <c r="L243" s="46"/>
      <c r="M243" s="222" t="s">
        <v>19</v>
      </c>
      <c r="N243" s="223" t="s">
        <v>43</v>
      </c>
      <c r="O243" s="86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208</v>
      </c>
      <c r="AT243" s="226" t="s">
        <v>192</v>
      </c>
      <c r="AU243" s="226" t="s">
        <v>82</v>
      </c>
      <c r="AY243" s="19" t="s">
        <v>190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80</v>
      </c>
      <c r="BK243" s="227">
        <f>ROUND(I243*H243,2)</f>
        <v>0</v>
      </c>
      <c r="BL243" s="19" t="s">
        <v>208</v>
      </c>
      <c r="BM243" s="226" t="s">
        <v>1629</v>
      </c>
    </row>
    <row r="244" spans="1:47" s="2" customFormat="1" ht="12">
      <c r="A244" s="40"/>
      <c r="B244" s="41"/>
      <c r="C244" s="42"/>
      <c r="D244" s="228" t="s">
        <v>199</v>
      </c>
      <c r="E244" s="42"/>
      <c r="F244" s="229" t="s">
        <v>1630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199</v>
      </c>
      <c r="AU244" s="19" t="s">
        <v>82</v>
      </c>
    </row>
    <row r="245" spans="1:47" s="2" customFormat="1" ht="12">
      <c r="A245" s="40"/>
      <c r="B245" s="41"/>
      <c r="C245" s="42"/>
      <c r="D245" s="233" t="s">
        <v>201</v>
      </c>
      <c r="E245" s="42"/>
      <c r="F245" s="234" t="s">
        <v>1631</v>
      </c>
      <c r="G245" s="42"/>
      <c r="H245" s="42"/>
      <c r="I245" s="230"/>
      <c r="J245" s="42"/>
      <c r="K245" s="42"/>
      <c r="L245" s="46"/>
      <c r="M245" s="231"/>
      <c r="N245" s="23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201</v>
      </c>
      <c r="AU245" s="19" t="s">
        <v>82</v>
      </c>
    </row>
    <row r="246" spans="1:51" s="13" customFormat="1" ht="12">
      <c r="A246" s="13"/>
      <c r="B246" s="235"/>
      <c r="C246" s="236"/>
      <c r="D246" s="228" t="s">
        <v>203</v>
      </c>
      <c r="E246" s="237" t="s">
        <v>19</v>
      </c>
      <c r="F246" s="238" t="s">
        <v>1560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203</v>
      </c>
      <c r="AU246" s="244" t="s">
        <v>82</v>
      </c>
      <c r="AV246" s="13" t="s">
        <v>80</v>
      </c>
      <c r="AW246" s="13" t="s">
        <v>34</v>
      </c>
      <c r="AX246" s="13" t="s">
        <v>72</v>
      </c>
      <c r="AY246" s="244" t="s">
        <v>190</v>
      </c>
    </row>
    <row r="247" spans="1:51" s="13" customFormat="1" ht="12">
      <c r="A247" s="13"/>
      <c r="B247" s="235"/>
      <c r="C247" s="236"/>
      <c r="D247" s="228" t="s">
        <v>203</v>
      </c>
      <c r="E247" s="237" t="s">
        <v>19</v>
      </c>
      <c r="F247" s="238" t="s">
        <v>1632</v>
      </c>
      <c r="G247" s="236"/>
      <c r="H247" s="237" t="s">
        <v>19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203</v>
      </c>
      <c r="AU247" s="244" t="s">
        <v>82</v>
      </c>
      <c r="AV247" s="13" t="s">
        <v>80</v>
      </c>
      <c r="AW247" s="13" t="s">
        <v>34</v>
      </c>
      <c r="AX247" s="13" t="s">
        <v>72</v>
      </c>
      <c r="AY247" s="244" t="s">
        <v>190</v>
      </c>
    </row>
    <row r="248" spans="1:51" s="14" customFormat="1" ht="12">
      <c r="A248" s="14"/>
      <c r="B248" s="245"/>
      <c r="C248" s="246"/>
      <c r="D248" s="228" t="s">
        <v>203</v>
      </c>
      <c r="E248" s="247" t="s">
        <v>19</v>
      </c>
      <c r="F248" s="248" t="s">
        <v>401</v>
      </c>
      <c r="G248" s="246"/>
      <c r="H248" s="249">
        <v>22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203</v>
      </c>
      <c r="AU248" s="255" t="s">
        <v>82</v>
      </c>
      <c r="AV248" s="14" t="s">
        <v>82</v>
      </c>
      <c r="AW248" s="14" t="s">
        <v>34</v>
      </c>
      <c r="AX248" s="14" t="s">
        <v>72</v>
      </c>
      <c r="AY248" s="255" t="s">
        <v>190</v>
      </c>
    </row>
    <row r="249" spans="1:51" s="15" customFormat="1" ht="12">
      <c r="A249" s="15"/>
      <c r="B249" s="256"/>
      <c r="C249" s="257"/>
      <c r="D249" s="228" t="s">
        <v>203</v>
      </c>
      <c r="E249" s="258" t="s">
        <v>19</v>
      </c>
      <c r="F249" s="259" t="s">
        <v>207</v>
      </c>
      <c r="G249" s="257"/>
      <c r="H249" s="260">
        <v>22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6" t="s">
        <v>203</v>
      </c>
      <c r="AU249" s="266" t="s">
        <v>82</v>
      </c>
      <c r="AV249" s="15" t="s">
        <v>208</v>
      </c>
      <c r="AW249" s="15" t="s">
        <v>34</v>
      </c>
      <c r="AX249" s="15" t="s">
        <v>80</v>
      </c>
      <c r="AY249" s="266" t="s">
        <v>190</v>
      </c>
    </row>
    <row r="250" spans="1:65" s="2" customFormat="1" ht="21.75" customHeight="1">
      <c r="A250" s="40"/>
      <c r="B250" s="41"/>
      <c r="C250" s="215" t="s">
        <v>401</v>
      </c>
      <c r="D250" s="215" t="s">
        <v>192</v>
      </c>
      <c r="E250" s="216" t="s">
        <v>1633</v>
      </c>
      <c r="F250" s="217" t="s">
        <v>1634</v>
      </c>
      <c r="G250" s="218" t="s">
        <v>195</v>
      </c>
      <c r="H250" s="219">
        <v>22</v>
      </c>
      <c r="I250" s="220"/>
      <c r="J250" s="221">
        <f>ROUND(I250*H250,2)</f>
        <v>0</v>
      </c>
      <c r="K250" s="217" t="s">
        <v>196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208</v>
      </c>
      <c r="AT250" s="226" t="s">
        <v>192</v>
      </c>
      <c r="AU250" s="226" t="s">
        <v>82</v>
      </c>
      <c r="AY250" s="19" t="s">
        <v>190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80</v>
      </c>
      <c r="BK250" s="227">
        <f>ROUND(I250*H250,2)</f>
        <v>0</v>
      </c>
      <c r="BL250" s="19" t="s">
        <v>208</v>
      </c>
      <c r="BM250" s="226" t="s">
        <v>1635</v>
      </c>
    </row>
    <row r="251" spans="1:47" s="2" customFormat="1" ht="12">
      <c r="A251" s="40"/>
      <c r="B251" s="41"/>
      <c r="C251" s="42"/>
      <c r="D251" s="228" t="s">
        <v>199</v>
      </c>
      <c r="E251" s="42"/>
      <c r="F251" s="229" t="s">
        <v>1636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199</v>
      </c>
      <c r="AU251" s="19" t="s">
        <v>82</v>
      </c>
    </row>
    <row r="252" spans="1:47" s="2" customFormat="1" ht="12">
      <c r="A252" s="40"/>
      <c r="B252" s="41"/>
      <c r="C252" s="42"/>
      <c r="D252" s="233" t="s">
        <v>201</v>
      </c>
      <c r="E252" s="42"/>
      <c r="F252" s="234" t="s">
        <v>1637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201</v>
      </c>
      <c r="AU252" s="19" t="s">
        <v>82</v>
      </c>
    </row>
    <row r="253" spans="1:51" s="13" customFormat="1" ht="12">
      <c r="A253" s="13"/>
      <c r="B253" s="235"/>
      <c r="C253" s="236"/>
      <c r="D253" s="228" t="s">
        <v>203</v>
      </c>
      <c r="E253" s="237" t="s">
        <v>19</v>
      </c>
      <c r="F253" s="238" t="s">
        <v>1560</v>
      </c>
      <c r="G253" s="236"/>
      <c r="H253" s="237" t="s">
        <v>19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203</v>
      </c>
      <c r="AU253" s="244" t="s">
        <v>82</v>
      </c>
      <c r="AV253" s="13" t="s">
        <v>80</v>
      </c>
      <c r="AW253" s="13" t="s">
        <v>34</v>
      </c>
      <c r="AX253" s="13" t="s">
        <v>72</v>
      </c>
      <c r="AY253" s="244" t="s">
        <v>190</v>
      </c>
    </row>
    <row r="254" spans="1:51" s="13" customFormat="1" ht="12">
      <c r="A254" s="13"/>
      <c r="B254" s="235"/>
      <c r="C254" s="236"/>
      <c r="D254" s="228" t="s">
        <v>203</v>
      </c>
      <c r="E254" s="237" t="s">
        <v>19</v>
      </c>
      <c r="F254" s="238" t="s">
        <v>1638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203</v>
      </c>
      <c r="AU254" s="244" t="s">
        <v>82</v>
      </c>
      <c r="AV254" s="13" t="s">
        <v>80</v>
      </c>
      <c r="AW254" s="13" t="s">
        <v>34</v>
      </c>
      <c r="AX254" s="13" t="s">
        <v>72</v>
      </c>
      <c r="AY254" s="244" t="s">
        <v>190</v>
      </c>
    </row>
    <row r="255" spans="1:51" s="14" customFormat="1" ht="12">
      <c r="A255" s="14"/>
      <c r="B255" s="245"/>
      <c r="C255" s="246"/>
      <c r="D255" s="228" t="s">
        <v>203</v>
      </c>
      <c r="E255" s="247" t="s">
        <v>19</v>
      </c>
      <c r="F255" s="248" t="s">
        <v>401</v>
      </c>
      <c r="G255" s="246"/>
      <c r="H255" s="249">
        <v>22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203</v>
      </c>
      <c r="AU255" s="255" t="s">
        <v>82</v>
      </c>
      <c r="AV255" s="14" t="s">
        <v>82</v>
      </c>
      <c r="AW255" s="14" t="s">
        <v>34</v>
      </c>
      <c r="AX255" s="14" t="s">
        <v>72</v>
      </c>
      <c r="AY255" s="255" t="s">
        <v>190</v>
      </c>
    </row>
    <row r="256" spans="1:51" s="15" customFormat="1" ht="12">
      <c r="A256" s="15"/>
      <c r="B256" s="256"/>
      <c r="C256" s="257"/>
      <c r="D256" s="228" t="s">
        <v>203</v>
      </c>
      <c r="E256" s="258" t="s">
        <v>19</v>
      </c>
      <c r="F256" s="259" t="s">
        <v>207</v>
      </c>
      <c r="G256" s="257"/>
      <c r="H256" s="260">
        <v>22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203</v>
      </c>
      <c r="AU256" s="266" t="s">
        <v>82</v>
      </c>
      <c r="AV256" s="15" t="s">
        <v>208</v>
      </c>
      <c r="AW256" s="15" t="s">
        <v>34</v>
      </c>
      <c r="AX256" s="15" t="s">
        <v>80</v>
      </c>
      <c r="AY256" s="266" t="s">
        <v>190</v>
      </c>
    </row>
    <row r="257" spans="1:65" s="2" customFormat="1" ht="24.15" customHeight="1">
      <c r="A257" s="40"/>
      <c r="B257" s="41"/>
      <c r="C257" s="215" t="s">
        <v>410</v>
      </c>
      <c r="D257" s="215" t="s">
        <v>192</v>
      </c>
      <c r="E257" s="216" t="s">
        <v>1639</v>
      </c>
      <c r="F257" s="217" t="s">
        <v>1640</v>
      </c>
      <c r="G257" s="218" t="s">
        <v>222</v>
      </c>
      <c r="H257" s="219">
        <v>3.591</v>
      </c>
      <c r="I257" s="220"/>
      <c r="J257" s="221">
        <f>ROUND(I257*H257,2)</f>
        <v>0</v>
      </c>
      <c r="K257" s="217" t="s">
        <v>196</v>
      </c>
      <c r="L257" s="46"/>
      <c r="M257" s="222" t="s">
        <v>19</v>
      </c>
      <c r="N257" s="223" t="s">
        <v>43</v>
      </c>
      <c r="O257" s="86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208</v>
      </c>
      <c r="AT257" s="226" t="s">
        <v>192</v>
      </c>
      <c r="AU257" s="226" t="s">
        <v>82</v>
      </c>
      <c r="AY257" s="19" t="s">
        <v>190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80</v>
      </c>
      <c r="BK257" s="227">
        <f>ROUND(I257*H257,2)</f>
        <v>0</v>
      </c>
      <c r="BL257" s="19" t="s">
        <v>208</v>
      </c>
      <c r="BM257" s="226" t="s">
        <v>1641</v>
      </c>
    </row>
    <row r="258" spans="1:47" s="2" customFormat="1" ht="12">
      <c r="A258" s="40"/>
      <c r="B258" s="41"/>
      <c r="C258" s="42"/>
      <c r="D258" s="228" t="s">
        <v>199</v>
      </c>
      <c r="E258" s="42"/>
      <c r="F258" s="229" t="s">
        <v>1642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199</v>
      </c>
      <c r="AU258" s="19" t="s">
        <v>82</v>
      </c>
    </row>
    <row r="259" spans="1:47" s="2" customFormat="1" ht="12">
      <c r="A259" s="40"/>
      <c r="B259" s="41"/>
      <c r="C259" s="42"/>
      <c r="D259" s="233" t="s">
        <v>201</v>
      </c>
      <c r="E259" s="42"/>
      <c r="F259" s="234" t="s">
        <v>1643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201</v>
      </c>
      <c r="AU259" s="19" t="s">
        <v>82</v>
      </c>
    </row>
    <row r="260" spans="1:51" s="13" customFormat="1" ht="12">
      <c r="A260" s="13"/>
      <c r="B260" s="235"/>
      <c r="C260" s="236"/>
      <c r="D260" s="228" t="s">
        <v>203</v>
      </c>
      <c r="E260" s="237" t="s">
        <v>19</v>
      </c>
      <c r="F260" s="238" t="s">
        <v>1560</v>
      </c>
      <c r="G260" s="236"/>
      <c r="H260" s="237" t="s">
        <v>19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203</v>
      </c>
      <c r="AU260" s="244" t="s">
        <v>82</v>
      </c>
      <c r="AV260" s="13" t="s">
        <v>80</v>
      </c>
      <c r="AW260" s="13" t="s">
        <v>34</v>
      </c>
      <c r="AX260" s="13" t="s">
        <v>72</v>
      </c>
      <c r="AY260" s="244" t="s">
        <v>190</v>
      </c>
    </row>
    <row r="261" spans="1:51" s="13" customFormat="1" ht="12">
      <c r="A261" s="13"/>
      <c r="B261" s="235"/>
      <c r="C261" s="236"/>
      <c r="D261" s="228" t="s">
        <v>203</v>
      </c>
      <c r="E261" s="237" t="s">
        <v>19</v>
      </c>
      <c r="F261" s="238" t="s">
        <v>1273</v>
      </c>
      <c r="G261" s="236"/>
      <c r="H261" s="237" t="s">
        <v>19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203</v>
      </c>
      <c r="AU261" s="244" t="s">
        <v>82</v>
      </c>
      <c r="AV261" s="13" t="s">
        <v>80</v>
      </c>
      <c r="AW261" s="13" t="s">
        <v>34</v>
      </c>
      <c r="AX261" s="13" t="s">
        <v>72</v>
      </c>
      <c r="AY261" s="244" t="s">
        <v>190</v>
      </c>
    </row>
    <row r="262" spans="1:51" s="14" customFormat="1" ht="12">
      <c r="A262" s="14"/>
      <c r="B262" s="245"/>
      <c r="C262" s="246"/>
      <c r="D262" s="228" t="s">
        <v>203</v>
      </c>
      <c r="E262" s="247" t="s">
        <v>19</v>
      </c>
      <c r="F262" s="248" t="s">
        <v>1644</v>
      </c>
      <c r="G262" s="246"/>
      <c r="H262" s="249">
        <v>1.637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203</v>
      </c>
      <c r="AU262" s="255" t="s">
        <v>82</v>
      </c>
      <c r="AV262" s="14" t="s">
        <v>82</v>
      </c>
      <c r="AW262" s="14" t="s">
        <v>34</v>
      </c>
      <c r="AX262" s="14" t="s">
        <v>72</v>
      </c>
      <c r="AY262" s="255" t="s">
        <v>190</v>
      </c>
    </row>
    <row r="263" spans="1:51" s="14" customFormat="1" ht="12">
      <c r="A263" s="14"/>
      <c r="B263" s="245"/>
      <c r="C263" s="246"/>
      <c r="D263" s="228" t="s">
        <v>203</v>
      </c>
      <c r="E263" s="247" t="s">
        <v>19</v>
      </c>
      <c r="F263" s="248" t="s">
        <v>1645</v>
      </c>
      <c r="G263" s="246"/>
      <c r="H263" s="249">
        <v>1.954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203</v>
      </c>
      <c r="AU263" s="255" t="s">
        <v>82</v>
      </c>
      <c r="AV263" s="14" t="s">
        <v>82</v>
      </c>
      <c r="AW263" s="14" t="s">
        <v>34</v>
      </c>
      <c r="AX263" s="14" t="s">
        <v>72</v>
      </c>
      <c r="AY263" s="255" t="s">
        <v>190</v>
      </c>
    </row>
    <row r="264" spans="1:51" s="15" customFormat="1" ht="12">
      <c r="A264" s="15"/>
      <c r="B264" s="256"/>
      <c r="C264" s="257"/>
      <c r="D264" s="228" t="s">
        <v>203</v>
      </c>
      <c r="E264" s="258" t="s">
        <v>19</v>
      </c>
      <c r="F264" s="259" t="s">
        <v>207</v>
      </c>
      <c r="G264" s="257"/>
      <c r="H264" s="260">
        <v>3.591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6" t="s">
        <v>203</v>
      </c>
      <c r="AU264" s="266" t="s">
        <v>82</v>
      </c>
      <c r="AV264" s="15" t="s">
        <v>208</v>
      </c>
      <c r="AW264" s="15" t="s">
        <v>34</v>
      </c>
      <c r="AX264" s="15" t="s">
        <v>80</v>
      </c>
      <c r="AY264" s="266" t="s">
        <v>190</v>
      </c>
    </row>
    <row r="265" spans="1:65" s="2" customFormat="1" ht="24.15" customHeight="1">
      <c r="A265" s="40"/>
      <c r="B265" s="41"/>
      <c r="C265" s="215" t="s">
        <v>418</v>
      </c>
      <c r="D265" s="215" t="s">
        <v>192</v>
      </c>
      <c r="E265" s="216" t="s">
        <v>1646</v>
      </c>
      <c r="F265" s="217" t="s">
        <v>1647</v>
      </c>
      <c r="G265" s="218" t="s">
        <v>380</v>
      </c>
      <c r="H265" s="219">
        <v>0.652</v>
      </c>
      <c r="I265" s="220"/>
      <c r="J265" s="221">
        <f>ROUND(I265*H265,2)</f>
        <v>0</v>
      </c>
      <c r="K265" s="217" t="s">
        <v>196</v>
      </c>
      <c r="L265" s="46"/>
      <c r="M265" s="222" t="s">
        <v>19</v>
      </c>
      <c r="N265" s="223" t="s">
        <v>43</v>
      </c>
      <c r="O265" s="86"/>
      <c r="P265" s="224">
        <f>O265*H265</f>
        <v>0</v>
      </c>
      <c r="Q265" s="224">
        <v>1.06277</v>
      </c>
      <c r="R265" s="224">
        <f>Q265*H265</f>
        <v>0.69292604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208</v>
      </c>
      <c r="AT265" s="226" t="s">
        <v>192</v>
      </c>
      <c r="AU265" s="226" t="s">
        <v>82</v>
      </c>
      <c r="AY265" s="19" t="s">
        <v>190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80</v>
      </c>
      <c r="BK265" s="227">
        <f>ROUND(I265*H265,2)</f>
        <v>0</v>
      </c>
      <c r="BL265" s="19" t="s">
        <v>208</v>
      </c>
      <c r="BM265" s="226" t="s">
        <v>1648</v>
      </c>
    </row>
    <row r="266" spans="1:47" s="2" customFormat="1" ht="12">
      <c r="A266" s="40"/>
      <c r="B266" s="41"/>
      <c r="C266" s="42"/>
      <c r="D266" s="228" t="s">
        <v>199</v>
      </c>
      <c r="E266" s="42"/>
      <c r="F266" s="229" t="s">
        <v>1649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199</v>
      </c>
      <c r="AU266" s="19" t="s">
        <v>82</v>
      </c>
    </row>
    <row r="267" spans="1:47" s="2" customFormat="1" ht="12">
      <c r="A267" s="40"/>
      <c r="B267" s="41"/>
      <c r="C267" s="42"/>
      <c r="D267" s="233" t="s">
        <v>201</v>
      </c>
      <c r="E267" s="42"/>
      <c r="F267" s="234" t="s">
        <v>1650</v>
      </c>
      <c r="G267" s="42"/>
      <c r="H267" s="42"/>
      <c r="I267" s="230"/>
      <c r="J267" s="42"/>
      <c r="K267" s="42"/>
      <c r="L267" s="46"/>
      <c r="M267" s="231"/>
      <c r="N267" s="23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201</v>
      </c>
      <c r="AU267" s="19" t="s">
        <v>82</v>
      </c>
    </row>
    <row r="268" spans="1:51" s="13" customFormat="1" ht="12">
      <c r="A268" s="13"/>
      <c r="B268" s="235"/>
      <c r="C268" s="236"/>
      <c r="D268" s="228" t="s">
        <v>203</v>
      </c>
      <c r="E268" s="237" t="s">
        <v>19</v>
      </c>
      <c r="F268" s="238" t="s">
        <v>1560</v>
      </c>
      <c r="G268" s="236"/>
      <c r="H268" s="237" t="s">
        <v>19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203</v>
      </c>
      <c r="AU268" s="244" t="s">
        <v>82</v>
      </c>
      <c r="AV268" s="13" t="s">
        <v>80</v>
      </c>
      <c r="AW268" s="13" t="s">
        <v>34</v>
      </c>
      <c r="AX268" s="13" t="s">
        <v>72</v>
      </c>
      <c r="AY268" s="244" t="s">
        <v>190</v>
      </c>
    </row>
    <row r="269" spans="1:51" s="13" customFormat="1" ht="12">
      <c r="A269" s="13"/>
      <c r="B269" s="235"/>
      <c r="C269" s="236"/>
      <c r="D269" s="228" t="s">
        <v>203</v>
      </c>
      <c r="E269" s="237" t="s">
        <v>19</v>
      </c>
      <c r="F269" s="238" t="s">
        <v>1651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203</v>
      </c>
      <c r="AU269" s="244" t="s">
        <v>82</v>
      </c>
      <c r="AV269" s="13" t="s">
        <v>80</v>
      </c>
      <c r="AW269" s="13" t="s">
        <v>34</v>
      </c>
      <c r="AX269" s="13" t="s">
        <v>72</v>
      </c>
      <c r="AY269" s="244" t="s">
        <v>190</v>
      </c>
    </row>
    <row r="270" spans="1:51" s="13" customFormat="1" ht="12">
      <c r="A270" s="13"/>
      <c r="B270" s="235"/>
      <c r="C270" s="236"/>
      <c r="D270" s="228" t="s">
        <v>203</v>
      </c>
      <c r="E270" s="237" t="s">
        <v>19</v>
      </c>
      <c r="F270" s="238" t="s">
        <v>1652</v>
      </c>
      <c r="G270" s="236"/>
      <c r="H270" s="237" t="s">
        <v>19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203</v>
      </c>
      <c r="AU270" s="244" t="s">
        <v>82</v>
      </c>
      <c r="AV270" s="13" t="s">
        <v>80</v>
      </c>
      <c r="AW270" s="13" t="s">
        <v>34</v>
      </c>
      <c r="AX270" s="13" t="s">
        <v>72</v>
      </c>
      <c r="AY270" s="244" t="s">
        <v>190</v>
      </c>
    </row>
    <row r="271" spans="1:51" s="14" customFormat="1" ht="12">
      <c r="A271" s="14"/>
      <c r="B271" s="245"/>
      <c r="C271" s="246"/>
      <c r="D271" s="228" t="s">
        <v>203</v>
      </c>
      <c r="E271" s="247" t="s">
        <v>19</v>
      </c>
      <c r="F271" s="248" t="s">
        <v>1653</v>
      </c>
      <c r="G271" s="246"/>
      <c r="H271" s="249">
        <v>0.652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203</v>
      </c>
      <c r="AU271" s="255" t="s">
        <v>82</v>
      </c>
      <c r="AV271" s="14" t="s">
        <v>82</v>
      </c>
      <c r="AW271" s="14" t="s">
        <v>34</v>
      </c>
      <c r="AX271" s="14" t="s">
        <v>72</v>
      </c>
      <c r="AY271" s="255" t="s">
        <v>190</v>
      </c>
    </row>
    <row r="272" spans="1:51" s="15" customFormat="1" ht="12">
      <c r="A272" s="15"/>
      <c r="B272" s="256"/>
      <c r="C272" s="257"/>
      <c r="D272" s="228" t="s">
        <v>203</v>
      </c>
      <c r="E272" s="258" t="s">
        <v>19</v>
      </c>
      <c r="F272" s="259" t="s">
        <v>207</v>
      </c>
      <c r="G272" s="257"/>
      <c r="H272" s="260">
        <v>0.652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203</v>
      </c>
      <c r="AU272" s="266" t="s">
        <v>82</v>
      </c>
      <c r="AV272" s="15" t="s">
        <v>208</v>
      </c>
      <c r="AW272" s="15" t="s">
        <v>34</v>
      </c>
      <c r="AX272" s="15" t="s">
        <v>80</v>
      </c>
      <c r="AY272" s="266" t="s">
        <v>190</v>
      </c>
    </row>
    <row r="273" spans="1:65" s="2" customFormat="1" ht="24.15" customHeight="1">
      <c r="A273" s="40"/>
      <c r="B273" s="41"/>
      <c r="C273" s="215" t="s">
        <v>426</v>
      </c>
      <c r="D273" s="215" t="s">
        <v>192</v>
      </c>
      <c r="E273" s="216" t="s">
        <v>1654</v>
      </c>
      <c r="F273" s="217" t="s">
        <v>1655</v>
      </c>
      <c r="G273" s="218" t="s">
        <v>710</v>
      </c>
      <c r="H273" s="219">
        <v>9.6</v>
      </c>
      <c r="I273" s="220"/>
      <c r="J273" s="221">
        <f>ROUND(I273*H273,2)</f>
        <v>0</v>
      </c>
      <c r="K273" s="217" t="s">
        <v>196</v>
      </c>
      <c r="L273" s="46"/>
      <c r="M273" s="222" t="s">
        <v>19</v>
      </c>
      <c r="N273" s="223" t="s">
        <v>43</v>
      </c>
      <c r="O273" s="86"/>
      <c r="P273" s="224">
        <f>O273*H273</f>
        <v>0</v>
      </c>
      <c r="Q273" s="224">
        <v>0.11505</v>
      </c>
      <c r="R273" s="224">
        <f>Q273*H273</f>
        <v>1.10448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208</v>
      </c>
      <c r="AT273" s="226" t="s">
        <v>192</v>
      </c>
      <c r="AU273" s="226" t="s">
        <v>82</v>
      </c>
      <c r="AY273" s="19" t="s">
        <v>190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80</v>
      </c>
      <c r="BK273" s="227">
        <f>ROUND(I273*H273,2)</f>
        <v>0</v>
      </c>
      <c r="BL273" s="19" t="s">
        <v>208</v>
      </c>
      <c r="BM273" s="226" t="s">
        <v>1656</v>
      </c>
    </row>
    <row r="274" spans="1:47" s="2" customFormat="1" ht="12">
      <c r="A274" s="40"/>
      <c r="B274" s="41"/>
      <c r="C274" s="42"/>
      <c r="D274" s="228" t="s">
        <v>199</v>
      </c>
      <c r="E274" s="42"/>
      <c r="F274" s="229" t="s">
        <v>1657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199</v>
      </c>
      <c r="AU274" s="19" t="s">
        <v>82</v>
      </c>
    </row>
    <row r="275" spans="1:47" s="2" customFormat="1" ht="12">
      <c r="A275" s="40"/>
      <c r="B275" s="41"/>
      <c r="C275" s="42"/>
      <c r="D275" s="233" t="s">
        <v>201</v>
      </c>
      <c r="E275" s="42"/>
      <c r="F275" s="234" t="s">
        <v>1658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201</v>
      </c>
      <c r="AU275" s="19" t="s">
        <v>82</v>
      </c>
    </row>
    <row r="276" spans="1:51" s="13" customFormat="1" ht="12">
      <c r="A276" s="13"/>
      <c r="B276" s="235"/>
      <c r="C276" s="236"/>
      <c r="D276" s="228" t="s">
        <v>203</v>
      </c>
      <c r="E276" s="237" t="s">
        <v>19</v>
      </c>
      <c r="F276" s="238" t="s">
        <v>1560</v>
      </c>
      <c r="G276" s="236"/>
      <c r="H276" s="237" t="s">
        <v>19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203</v>
      </c>
      <c r="AU276" s="244" t="s">
        <v>82</v>
      </c>
      <c r="AV276" s="13" t="s">
        <v>80</v>
      </c>
      <c r="AW276" s="13" t="s">
        <v>34</v>
      </c>
      <c r="AX276" s="13" t="s">
        <v>72</v>
      </c>
      <c r="AY276" s="244" t="s">
        <v>190</v>
      </c>
    </row>
    <row r="277" spans="1:51" s="13" customFormat="1" ht="12">
      <c r="A277" s="13"/>
      <c r="B277" s="235"/>
      <c r="C277" s="236"/>
      <c r="D277" s="228" t="s">
        <v>203</v>
      </c>
      <c r="E277" s="237" t="s">
        <v>19</v>
      </c>
      <c r="F277" s="238" t="s">
        <v>1659</v>
      </c>
      <c r="G277" s="236"/>
      <c r="H277" s="237" t="s">
        <v>19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203</v>
      </c>
      <c r="AU277" s="244" t="s">
        <v>82</v>
      </c>
      <c r="AV277" s="13" t="s">
        <v>80</v>
      </c>
      <c r="AW277" s="13" t="s">
        <v>34</v>
      </c>
      <c r="AX277" s="13" t="s">
        <v>72</v>
      </c>
      <c r="AY277" s="244" t="s">
        <v>190</v>
      </c>
    </row>
    <row r="278" spans="1:51" s="14" customFormat="1" ht="12">
      <c r="A278" s="14"/>
      <c r="B278" s="245"/>
      <c r="C278" s="246"/>
      <c r="D278" s="228" t="s">
        <v>203</v>
      </c>
      <c r="E278" s="247" t="s">
        <v>19</v>
      </c>
      <c r="F278" s="248" t="s">
        <v>1660</v>
      </c>
      <c r="G278" s="246"/>
      <c r="H278" s="249">
        <v>9.6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203</v>
      </c>
      <c r="AU278" s="255" t="s">
        <v>82</v>
      </c>
      <c r="AV278" s="14" t="s">
        <v>82</v>
      </c>
      <c r="AW278" s="14" t="s">
        <v>34</v>
      </c>
      <c r="AX278" s="14" t="s">
        <v>72</v>
      </c>
      <c r="AY278" s="255" t="s">
        <v>190</v>
      </c>
    </row>
    <row r="279" spans="1:51" s="15" customFormat="1" ht="12">
      <c r="A279" s="15"/>
      <c r="B279" s="256"/>
      <c r="C279" s="257"/>
      <c r="D279" s="228" t="s">
        <v>203</v>
      </c>
      <c r="E279" s="258" t="s">
        <v>19</v>
      </c>
      <c r="F279" s="259" t="s">
        <v>207</v>
      </c>
      <c r="G279" s="257"/>
      <c r="H279" s="260">
        <v>9.6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6" t="s">
        <v>203</v>
      </c>
      <c r="AU279" s="266" t="s">
        <v>82</v>
      </c>
      <c r="AV279" s="15" t="s">
        <v>208</v>
      </c>
      <c r="AW279" s="15" t="s">
        <v>34</v>
      </c>
      <c r="AX279" s="15" t="s">
        <v>80</v>
      </c>
      <c r="AY279" s="266" t="s">
        <v>190</v>
      </c>
    </row>
    <row r="280" spans="1:65" s="2" customFormat="1" ht="24.15" customHeight="1">
      <c r="A280" s="40"/>
      <c r="B280" s="41"/>
      <c r="C280" s="215" t="s">
        <v>251</v>
      </c>
      <c r="D280" s="215" t="s">
        <v>192</v>
      </c>
      <c r="E280" s="216" t="s">
        <v>578</v>
      </c>
      <c r="F280" s="217" t="s">
        <v>579</v>
      </c>
      <c r="G280" s="218" t="s">
        <v>222</v>
      </c>
      <c r="H280" s="219">
        <v>0.449</v>
      </c>
      <c r="I280" s="220"/>
      <c r="J280" s="221">
        <f>ROUND(I280*H280,2)</f>
        <v>0</v>
      </c>
      <c r="K280" s="217" t="s">
        <v>196</v>
      </c>
      <c r="L280" s="46"/>
      <c r="M280" s="222" t="s">
        <v>19</v>
      </c>
      <c r="N280" s="223" t="s">
        <v>43</v>
      </c>
      <c r="O280" s="86"/>
      <c r="P280" s="224">
        <f>O280*H280</f>
        <v>0</v>
      </c>
      <c r="Q280" s="224">
        <v>2.0875</v>
      </c>
      <c r="R280" s="224">
        <f>Q280*H280</f>
        <v>0.9372874999999999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208</v>
      </c>
      <c r="AT280" s="226" t="s">
        <v>192</v>
      </c>
      <c r="AU280" s="226" t="s">
        <v>82</v>
      </c>
      <c r="AY280" s="19" t="s">
        <v>190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80</v>
      </c>
      <c r="BK280" s="227">
        <f>ROUND(I280*H280,2)</f>
        <v>0</v>
      </c>
      <c r="BL280" s="19" t="s">
        <v>208</v>
      </c>
      <c r="BM280" s="226" t="s">
        <v>1661</v>
      </c>
    </row>
    <row r="281" spans="1:47" s="2" customFormat="1" ht="12">
      <c r="A281" s="40"/>
      <c r="B281" s="41"/>
      <c r="C281" s="42"/>
      <c r="D281" s="228" t="s">
        <v>199</v>
      </c>
      <c r="E281" s="42"/>
      <c r="F281" s="229" t="s">
        <v>581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199</v>
      </c>
      <c r="AU281" s="19" t="s">
        <v>82</v>
      </c>
    </row>
    <row r="282" spans="1:47" s="2" customFormat="1" ht="12">
      <c r="A282" s="40"/>
      <c r="B282" s="41"/>
      <c r="C282" s="42"/>
      <c r="D282" s="233" t="s">
        <v>201</v>
      </c>
      <c r="E282" s="42"/>
      <c r="F282" s="234" t="s">
        <v>582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201</v>
      </c>
      <c r="AU282" s="19" t="s">
        <v>82</v>
      </c>
    </row>
    <row r="283" spans="1:51" s="13" customFormat="1" ht="12">
      <c r="A283" s="13"/>
      <c r="B283" s="235"/>
      <c r="C283" s="236"/>
      <c r="D283" s="228" t="s">
        <v>203</v>
      </c>
      <c r="E283" s="237" t="s">
        <v>19</v>
      </c>
      <c r="F283" s="238" t="s">
        <v>1560</v>
      </c>
      <c r="G283" s="236"/>
      <c r="H283" s="237" t="s">
        <v>19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203</v>
      </c>
      <c r="AU283" s="244" t="s">
        <v>82</v>
      </c>
      <c r="AV283" s="13" t="s">
        <v>80</v>
      </c>
      <c r="AW283" s="13" t="s">
        <v>34</v>
      </c>
      <c r="AX283" s="13" t="s">
        <v>72</v>
      </c>
      <c r="AY283" s="244" t="s">
        <v>190</v>
      </c>
    </row>
    <row r="284" spans="1:51" s="13" customFormat="1" ht="12">
      <c r="A284" s="13"/>
      <c r="B284" s="235"/>
      <c r="C284" s="236"/>
      <c r="D284" s="228" t="s">
        <v>203</v>
      </c>
      <c r="E284" s="237" t="s">
        <v>19</v>
      </c>
      <c r="F284" s="238" t="s">
        <v>1270</v>
      </c>
      <c r="G284" s="236"/>
      <c r="H284" s="237" t="s">
        <v>19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203</v>
      </c>
      <c r="AU284" s="244" t="s">
        <v>82</v>
      </c>
      <c r="AV284" s="13" t="s">
        <v>80</v>
      </c>
      <c r="AW284" s="13" t="s">
        <v>34</v>
      </c>
      <c r="AX284" s="13" t="s">
        <v>72</v>
      </c>
      <c r="AY284" s="244" t="s">
        <v>190</v>
      </c>
    </row>
    <row r="285" spans="1:51" s="14" customFormat="1" ht="12">
      <c r="A285" s="14"/>
      <c r="B285" s="245"/>
      <c r="C285" s="246"/>
      <c r="D285" s="228" t="s">
        <v>203</v>
      </c>
      <c r="E285" s="247" t="s">
        <v>19</v>
      </c>
      <c r="F285" s="248" t="s">
        <v>1662</v>
      </c>
      <c r="G285" s="246"/>
      <c r="H285" s="249">
        <v>0.205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203</v>
      </c>
      <c r="AU285" s="255" t="s">
        <v>82</v>
      </c>
      <c r="AV285" s="14" t="s">
        <v>82</v>
      </c>
      <c r="AW285" s="14" t="s">
        <v>34</v>
      </c>
      <c r="AX285" s="14" t="s">
        <v>72</v>
      </c>
      <c r="AY285" s="255" t="s">
        <v>190</v>
      </c>
    </row>
    <row r="286" spans="1:51" s="14" customFormat="1" ht="12">
      <c r="A286" s="14"/>
      <c r="B286" s="245"/>
      <c r="C286" s="246"/>
      <c r="D286" s="228" t="s">
        <v>203</v>
      </c>
      <c r="E286" s="247" t="s">
        <v>19</v>
      </c>
      <c r="F286" s="248" t="s">
        <v>1663</v>
      </c>
      <c r="G286" s="246"/>
      <c r="H286" s="249">
        <v>0.244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203</v>
      </c>
      <c r="AU286" s="255" t="s">
        <v>82</v>
      </c>
      <c r="AV286" s="14" t="s">
        <v>82</v>
      </c>
      <c r="AW286" s="14" t="s">
        <v>34</v>
      </c>
      <c r="AX286" s="14" t="s">
        <v>72</v>
      </c>
      <c r="AY286" s="255" t="s">
        <v>190</v>
      </c>
    </row>
    <row r="287" spans="1:51" s="15" customFormat="1" ht="12">
      <c r="A287" s="15"/>
      <c r="B287" s="256"/>
      <c r="C287" s="257"/>
      <c r="D287" s="228" t="s">
        <v>203</v>
      </c>
      <c r="E287" s="258" t="s">
        <v>19</v>
      </c>
      <c r="F287" s="259" t="s">
        <v>207</v>
      </c>
      <c r="G287" s="257"/>
      <c r="H287" s="260">
        <v>0.449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203</v>
      </c>
      <c r="AU287" s="266" t="s">
        <v>82</v>
      </c>
      <c r="AV287" s="15" t="s">
        <v>208</v>
      </c>
      <c r="AW287" s="15" t="s">
        <v>34</v>
      </c>
      <c r="AX287" s="15" t="s">
        <v>80</v>
      </c>
      <c r="AY287" s="266" t="s">
        <v>190</v>
      </c>
    </row>
    <row r="288" spans="1:65" s="2" customFormat="1" ht="24.15" customHeight="1">
      <c r="A288" s="40"/>
      <c r="B288" s="41"/>
      <c r="C288" s="215" t="s">
        <v>439</v>
      </c>
      <c r="D288" s="215" t="s">
        <v>192</v>
      </c>
      <c r="E288" s="216" t="s">
        <v>1664</v>
      </c>
      <c r="F288" s="217" t="s">
        <v>1665</v>
      </c>
      <c r="G288" s="218" t="s">
        <v>222</v>
      </c>
      <c r="H288" s="219">
        <v>4.802</v>
      </c>
      <c r="I288" s="220"/>
      <c r="J288" s="221">
        <f>ROUND(I288*H288,2)</f>
        <v>0</v>
      </c>
      <c r="K288" s="217" t="s">
        <v>196</v>
      </c>
      <c r="L288" s="46"/>
      <c r="M288" s="222" t="s">
        <v>19</v>
      </c>
      <c r="N288" s="223" t="s">
        <v>43</v>
      </c>
      <c r="O288" s="86"/>
      <c r="P288" s="224">
        <f>O288*H288</f>
        <v>0</v>
      </c>
      <c r="Q288" s="224">
        <v>1.87</v>
      </c>
      <c r="R288" s="224">
        <f>Q288*H288</f>
        <v>8.97974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208</v>
      </c>
      <c r="AT288" s="226" t="s">
        <v>192</v>
      </c>
      <c r="AU288" s="226" t="s">
        <v>82</v>
      </c>
      <c r="AY288" s="19" t="s">
        <v>190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80</v>
      </c>
      <c r="BK288" s="227">
        <f>ROUND(I288*H288,2)</f>
        <v>0</v>
      </c>
      <c r="BL288" s="19" t="s">
        <v>208</v>
      </c>
      <c r="BM288" s="226" t="s">
        <v>1666</v>
      </c>
    </row>
    <row r="289" spans="1:47" s="2" customFormat="1" ht="12">
      <c r="A289" s="40"/>
      <c r="B289" s="41"/>
      <c r="C289" s="42"/>
      <c r="D289" s="228" t="s">
        <v>199</v>
      </c>
      <c r="E289" s="42"/>
      <c r="F289" s="229" t="s">
        <v>1667</v>
      </c>
      <c r="G289" s="42"/>
      <c r="H289" s="42"/>
      <c r="I289" s="230"/>
      <c r="J289" s="42"/>
      <c r="K289" s="42"/>
      <c r="L289" s="46"/>
      <c r="M289" s="231"/>
      <c r="N289" s="232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199</v>
      </c>
      <c r="AU289" s="19" t="s">
        <v>82</v>
      </c>
    </row>
    <row r="290" spans="1:47" s="2" customFormat="1" ht="12">
      <c r="A290" s="40"/>
      <c r="B290" s="41"/>
      <c r="C290" s="42"/>
      <c r="D290" s="233" t="s">
        <v>201</v>
      </c>
      <c r="E290" s="42"/>
      <c r="F290" s="234" t="s">
        <v>1668</v>
      </c>
      <c r="G290" s="42"/>
      <c r="H290" s="42"/>
      <c r="I290" s="230"/>
      <c r="J290" s="42"/>
      <c r="K290" s="42"/>
      <c r="L290" s="46"/>
      <c r="M290" s="231"/>
      <c r="N290" s="232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201</v>
      </c>
      <c r="AU290" s="19" t="s">
        <v>82</v>
      </c>
    </row>
    <row r="291" spans="1:51" s="13" customFormat="1" ht="12">
      <c r="A291" s="13"/>
      <c r="B291" s="235"/>
      <c r="C291" s="236"/>
      <c r="D291" s="228" t="s">
        <v>203</v>
      </c>
      <c r="E291" s="237" t="s">
        <v>19</v>
      </c>
      <c r="F291" s="238" t="s">
        <v>1560</v>
      </c>
      <c r="G291" s="236"/>
      <c r="H291" s="237" t="s">
        <v>19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203</v>
      </c>
      <c r="AU291" s="244" t="s">
        <v>82</v>
      </c>
      <c r="AV291" s="13" t="s">
        <v>80</v>
      </c>
      <c r="AW291" s="13" t="s">
        <v>34</v>
      </c>
      <c r="AX291" s="13" t="s">
        <v>72</v>
      </c>
      <c r="AY291" s="244" t="s">
        <v>190</v>
      </c>
    </row>
    <row r="292" spans="1:51" s="13" customFormat="1" ht="12">
      <c r="A292" s="13"/>
      <c r="B292" s="235"/>
      <c r="C292" s="236"/>
      <c r="D292" s="228" t="s">
        <v>203</v>
      </c>
      <c r="E292" s="237" t="s">
        <v>19</v>
      </c>
      <c r="F292" s="238" t="s">
        <v>1669</v>
      </c>
      <c r="G292" s="236"/>
      <c r="H292" s="237" t="s">
        <v>19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203</v>
      </c>
      <c r="AU292" s="244" t="s">
        <v>82</v>
      </c>
      <c r="AV292" s="13" t="s">
        <v>80</v>
      </c>
      <c r="AW292" s="13" t="s">
        <v>34</v>
      </c>
      <c r="AX292" s="13" t="s">
        <v>72</v>
      </c>
      <c r="AY292" s="244" t="s">
        <v>190</v>
      </c>
    </row>
    <row r="293" spans="1:51" s="14" customFormat="1" ht="12">
      <c r="A293" s="14"/>
      <c r="B293" s="245"/>
      <c r="C293" s="246"/>
      <c r="D293" s="228" t="s">
        <v>203</v>
      </c>
      <c r="E293" s="247" t="s">
        <v>19</v>
      </c>
      <c r="F293" s="248" t="s">
        <v>1670</v>
      </c>
      <c r="G293" s="246"/>
      <c r="H293" s="249">
        <v>4.802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203</v>
      </c>
      <c r="AU293" s="255" t="s">
        <v>82</v>
      </c>
      <c r="AV293" s="14" t="s">
        <v>82</v>
      </c>
      <c r="AW293" s="14" t="s">
        <v>34</v>
      </c>
      <c r="AX293" s="14" t="s">
        <v>72</v>
      </c>
      <c r="AY293" s="255" t="s">
        <v>190</v>
      </c>
    </row>
    <row r="294" spans="1:51" s="15" customFormat="1" ht="12">
      <c r="A294" s="15"/>
      <c r="B294" s="256"/>
      <c r="C294" s="257"/>
      <c r="D294" s="228" t="s">
        <v>203</v>
      </c>
      <c r="E294" s="258" t="s">
        <v>19</v>
      </c>
      <c r="F294" s="259" t="s">
        <v>207</v>
      </c>
      <c r="G294" s="257"/>
      <c r="H294" s="260">
        <v>4.802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6" t="s">
        <v>203</v>
      </c>
      <c r="AU294" s="266" t="s">
        <v>82</v>
      </c>
      <c r="AV294" s="15" t="s">
        <v>208</v>
      </c>
      <c r="AW294" s="15" t="s">
        <v>34</v>
      </c>
      <c r="AX294" s="15" t="s">
        <v>80</v>
      </c>
      <c r="AY294" s="266" t="s">
        <v>190</v>
      </c>
    </row>
    <row r="295" spans="1:65" s="2" customFormat="1" ht="24.15" customHeight="1">
      <c r="A295" s="40"/>
      <c r="B295" s="41"/>
      <c r="C295" s="215" t="s">
        <v>450</v>
      </c>
      <c r="D295" s="215" t="s">
        <v>192</v>
      </c>
      <c r="E295" s="216" t="s">
        <v>1671</v>
      </c>
      <c r="F295" s="217" t="s">
        <v>1672</v>
      </c>
      <c r="G295" s="218" t="s">
        <v>195</v>
      </c>
      <c r="H295" s="219">
        <v>10.67</v>
      </c>
      <c r="I295" s="220"/>
      <c r="J295" s="221">
        <f>ROUND(I295*H295,2)</f>
        <v>0</v>
      </c>
      <c r="K295" s="217" t="s">
        <v>196</v>
      </c>
      <c r="L295" s="46"/>
      <c r="M295" s="222" t="s">
        <v>19</v>
      </c>
      <c r="N295" s="223" t="s">
        <v>43</v>
      </c>
      <c r="O295" s="86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208</v>
      </c>
      <c r="AT295" s="226" t="s">
        <v>192</v>
      </c>
      <c r="AU295" s="226" t="s">
        <v>82</v>
      </c>
      <c r="AY295" s="19" t="s">
        <v>190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80</v>
      </c>
      <c r="BK295" s="227">
        <f>ROUND(I295*H295,2)</f>
        <v>0</v>
      </c>
      <c r="BL295" s="19" t="s">
        <v>208</v>
      </c>
      <c r="BM295" s="226" t="s">
        <v>1673</v>
      </c>
    </row>
    <row r="296" spans="1:47" s="2" customFormat="1" ht="12">
      <c r="A296" s="40"/>
      <c r="B296" s="41"/>
      <c r="C296" s="42"/>
      <c r="D296" s="228" t="s">
        <v>199</v>
      </c>
      <c r="E296" s="42"/>
      <c r="F296" s="229" t="s">
        <v>1674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199</v>
      </c>
      <c r="AU296" s="19" t="s">
        <v>82</v>
      </c>
    </row>
    <row r="297" spans="1:47" s="2" customFormat="1" ht="12">
      <c r="A297" s="40"/>
      <c r="B297" s="41"/>
      <c r="C297" s="42"/>
      <c r="D297" s="233" t="s">
        <v>201</v>
      </c>
      <c r="E297" s="42"/>
      <c r="F297" s="234" t="s">
        <v>1675</v>
      </c>
      <c r="G297" s="42"/>
      <c r="H297" s="42"/>
      <c r="I297" s="230"/>
      <c r="J297" s="42"/>
      <c r="K297" s="42"/>
      <c r="L297" s="46"/>
      <c r="M297" s="231"/>
      <c r="N297" s="232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201</v>
      </c>
      <c r="AU297" s="19" t="s">
        <v>82</v>
      </c>
    </row>
    <row r="298" spans="1:51" s="13" customFormat="1" ht="12">
      <c r="A298" s="13"/>
      <c r="B298" s="235"/>
      <c r="C298" s="236"/>
      <c r="D298" s="228" t="s">
        <v>203</v>
      </c>
      <c r="E298" s="237" t="s">
        <v>19</v>
      </c>
      <c r="F298" s="238" t="s">
        <v>1560</v>
      </c>
      <c r="G298" s="236"/>
      <c r="H298" s="237" t="s">
        <v>19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203</v>
      </c>
      <c r="AU298" s="244" t="s">
        <v>82</v>
      </c>
      <c r="AV298" s="13" t="s">
        <v>80</v>
      </c>
      <c r="AW298" s="13" t="s">
        <v>34</v>
      </c>
      <c r="AX298" s="13" t="s">
        <v>72</v>
      </c>
      <c r="AY298" s="244" t="s">
        <v>190</v>
      </c>
    </row>
    <row r="299" spans="1:51" s="13" customFormat="1" ht="12">
      <c r="A299" s="13"/>
      <c r="B299" s="235"/>
      <c r="C299" s="236"/>
      <c r="D299" s="228" t="s">
        <v>203</v>
      </c>
      <c r="E299" s="237" t="s">
        <v>19</v>
      </c>
      <c r="F299" s="238" t="s">
        <v>1669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203</v>
      </c>
      <c r="AU299" s="244" t="s">
        <v>82</v>
      </c>
      <c r="AV299" s="13" t="s">
        <v>80</v>
      </c>
      <c r="AW299" s="13" t="s">
        <v>34</v>
      </c>
      <c r="AX299" s="13" t="s">
        <v>72</v>
      </c>
      <c r="AY299" s="244" t="s">
        <v>190</v>
      </c>
    </row>
    <row r="300" spans="1:51" s="14" customFormat="1" ht="12">
      <c r="A300" s="14"/>
      <c r="B300" s="245"/>
      <c r="C300" s="246"/>
      <c r="D300" s="228" t="s">
        <v>203</v>
      </c>
      <c r="E300" s="247" t="s">
        <v>19</v>
      </c>
      <c r="F300" s="248" t="s">
        <v>1676</v>
      </c>
      <c r="G300" s="246"/>
      <c r="H300" s="249">
        <v>10.67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203</v>
      </c>
      <c r="AU300" s="255" t="s">
        <v>82</v>
      </c>
      <c r="AV300" s="14" t="s">
        <v>82</v>
      </c>
      <c r="AW300" s="14" t="s">
        <v>34</v>
      </c>
      <c r="AX300" s="14" t="s">
        <v>72</v>
      </c>
      <c r="AY300" s="255" t="s">
        <v>190</v>
      </c>
    </row>
    <row r="301" spans="1:51" s="15" customFormat="1" ht="12">
      <c r="A301" s="15"/>
      <c r="B301" s="256"/>
      <c r="C301" s="257"/>
      <c r="D301" s="228" t="s">
        <v>203</v>
      </c>
      <c r="E301" s="258" t="s">
        <v>19</v>
      </c>
      <c r="F301" s="259" t="s">
        <v>207</v>
      </c>
      <c r="G301" s="257"/>
      <c r="H301" s="260">
        <v>10.67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203</v>
      </c>
      <c r="AU301" s="266" t="s">
        <v>82</v>
      </c>
      <c r="AV301" s="15" t="s">
        <v>208</v>
      </c>
      <c r="AW301" s="15" t="s">
        <v>34</v>
      </c>
      <c r="AX301" s="15" t="s">
        <v>80</v>
      </c>
      <c r="AY301" s="266" t="s">
        <v>190</v>
      </c>
    </row>
    <row r="302" spans="1:65" s="2" customFormat="1" ht="24.15" customHeight="1">
      <c r="A302" s="40"/>
      <c r="B302" s="41"/>
      <c r="C302" s="215" t="s">
        <v>461</v>
      </c>
      <c r="D302" s="215" t="s">
        <v>192</v>
      </c>
      <c r="E302" s="216" t="s">
        <v>595</v>
      </c>
      <c r="F302" s="217" t="s">
        <v>596</v>
      </c>
      <c r="G302" s="218" t="s">
        <v>195</v>
      </c>
      <c r="H302" s="219">
        <v>22</v>
      </c>
      <c r="I302" s="220"/>
      <c r="J302" s="221">
        <f>ROUND(I302*H302,2)</f>
        <v>0</v>
      </c>
      <c r="K302" s="217" t="s">
        <v>196</v>
      </c>
      <c r="L302" s="46"/>
      <c r="M302" s="222" t="s">
        <v>19</v>
      </c>
      <c r="N302" s="223" t="s">
        <v>43</v>
      </c>
      <c r="O302" s="86"/>
      <c r="P302" s="224">
        <f>O302*H302</f>
        <v>0</v>
      </c>
      <c r="Q302" s="224">
        <v>0.43744</v>
      </c>
      <c r="R302" s="224">
        <f>Q302*H302</f>
        <v>9.62368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208</v>
      </c>
      <c r="AT302" s="226" t="s">
        <v>192</v>
      </c>
      <c r="AU302" s="226" t="s">
        <v>82</v>
      </c>
      <c r="AY302" s="19" t="s">
        <v>190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80</v>
      </c>
      <c r="BK302" s="227">
        <f>ROUND(I302*H302,2)</f>
        <v>0</v>
      </c>
      <c r="BL302" s="19" t="s">
        <v>208</v>
      </c>
      <c r="BM302" s="226" t="s">
        <v>1677</v>
      </c>
    </row>
    <row r="303" spans="1:47" s="2" customFormat="1" ht="12">
      <c r="A303" s="40"/>
      <c r="B303" s="41"/>
      <c r="C303" s="42"/>
      <c r="D303" s="228" t="s">
        <v>199</v>
      </c>
      <c r="E303" s="42"/>
      <c r="F303" s="229" t="s">
        <v>598</v>
      </c>
      <c r="G303" s="42"/>
      <c r="H303" s="42"/>
      <c r="I303" s="230"/>
      <c r="J303" s="42"/>
      <c r="K303" s="42"/>
      <c r="L303" s="46"/>
      <c r="M303" s="231"/>
      <c r="N303" s="23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199</v>
      </c>
      <c r="AU303" s="19" t="s">
        <v>82</v>
      </c>
    </row>
    <row r="304" spans="1:47" s="2" customFormat="1" ht="12">
      <c r="A304" s="40"/>
      <c r="B304" s="41"/>
      <c r="C304" s="42"/>
      <c r="D304" s="233" t="s">
        <v>201</v>
      </c>
      <c r="E304" s="42"/>
      <c r="F304" s="234" t="s">
        <v>599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201</v>
      </c>
      <c r="AU304" s="19" t="s">
        <v>82</v>
      </c>
    </row>
    <row r="305" spans="1:51" s="13" customFormat="1" ht="12">
      <c r="A305" s="13"/>
      <c r="B305" s="235"/>
      <c r="C305" s="236"/>
      <c r="D305" s="228" t="s">
        <v>203</v>
      </c>
      <c r="E305" s="237" t="s">
        <v>19</v>
      </c>
      <c r="F305" s="238" t="s">
        <v>1560</v>
      </c>
      <c r="G305" s="236"/>
      <c r="H305" s="237" t="s">
        <v>19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203</v>
      </c>
      <c r="AU305" s="244" t="s">
        <v>82</v>
      </c>
      <c r="AV305" s="13" t="s">
        <v>80</v>
      </c>
      <c r="AW305" s="13" t="s">
        <v>34</v>
      </c>
      <c r="AX305" s="13" t="s">
        <v>72</v>
      </c>
      <c r="AY305" s="244" t="s">
        <v>190</v>
      </c>
    </row>
    <row r="306" spans="1:51" s="13" customFormat="1" ht="12">
      <c r="A306" s="13"/>
      <c r="B306" s="235"/>
      <c r="C306" s="236"/>
      <c r="D306" s="228" t="s">
        <v>203</v>
      </c>
      <c r="E306" s="237" t="s">
        <v>19</v>
      </c>
      <c r="F306" s="238" t="s">
        <v>1678</v>
      </c>
      <c r="G306" s="236"/>
      <c r="H306" s="237" t="s">
        <v>19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203</v>
      </c>
      <c r="AU306" s="244" t="s">
        <v>82</v>
      </c>
      <c r="AV306" s="13" t="s">
        <v>80</v>
      </c>
      <c r="AW306" s="13" t="s">
        <v>34</v>
      </c>
      <c r="AX306" s="13" t="s">
        <v>72</v>
      </c>
      <c r="AY306" s="244" t="s">
        <v>190</v>
      </c>
    </row>
    <row r="307" spans="1:51" s="14" customFormat="1" ht="12">
      <c r="A307" s="14"/>
      <c r="B307" s="245"/>
      <c r="C307" s="246"/>
      <c r="D307" s="228" t="s">
        <v>203</v>
      </c>
      <c r="E307" s="247" t="s">
        <v>19</v>
      </c>
      <c r="F307" s="248" t="s">
        <v>1679</v>
      </c>
      <c r="G307" s="246"/>
      <c r="H307" s="249">
        <v>14.08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203</v>
      </c>
      <c r="AU307" s="255" t="s">
        <v>82</v>
      </c>
      <c r="AV307" s="14" t="s">
        <v>82</v>
      </c>
      <c r="AW307" s="14" t="s">
        <v>34</v>
      </c>
      <c r="AX307" s="14" t="s">
        <v>72</v>
      </c>
      <c r="AY307" s="255" t="s">
        <v>190</v>
      </c>
    </row>
    <row r="308" spans="1:51" s="14" customFormat="1" ht="12">
      <c r="A308" s="14"/>
      <c r="B308" s="245"/>
      <c r="C308" s="246"/>
      <c r="D308" s="228" t="s">
        <v>203</v>
      </c>
      <c r="E308" s="247" t="s">
        <v>19</v>
      </c>
      <c r="F308" s="248" t="s">
        <v>1680</v>
      </c>
      <c r="G308" s="246"/>
      <c r="H308" s="249">
        <v>7.92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203</v>
      </c>
      <c r="AU308" s="255" t="s">
        <v>82</v>
      </c>
      <c r="AV308" s="14" t="s">
        <v>82</v>
      </c>
      <c r="AW308" s="14" t="s">
        <v>34</v>
      </c>
      <c r="AX308" s="14" t="s">
        <v>72</v>
      </c>
      <c r="AY308" s="255" t="s">
        <v>190</v>
      </c>
    </row>
    <row r="309" spans="1:51" s="15" customFormat="1" ht="12">
      <c r="A309" s="15"/>
      <c r="B309" s="256"/>
      <c r="C309" s="257"/>
      <c r="D309" s="228" t="s">
        <v>203</v>
      </c>
      <c r="E309" s="258" t="s">
        <v>19</v>
      </c>
      <c r="F309" s="259" t="s">
        <v>207</v>
      </c>
      <c r="G309" s="257"/>
      <c r="H309" s="260">
        <v>22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203</v>
      </c>
      <c r="AU309" s="266" t="s">
        <v>82</v>
      </c>
      <c r="AV309" s="15" t="s">
        <v>208</v>
      </c>
      <c r="AW309" s="15" t="s">
        <v>34</v>
      </c>
      <c r="AX309" s="15" t="s">
        <v>80</v>
      </c>
      <c r="AY309" s="266" t="s">
        <v>190</v>
      </c>
    </row>
    <row r="310" spans="1:63" s="12" customFormat="1" ht="22.8" customHeight="1">
      <c r="A310" s="12"/>
      <c r="B310" s="199"/>
      <c r="C310" s="200"/>
      <c r="D310" s="201" t="s">
        <v>71</v>
      </c>
      <c r="E310" s="213" t="s">
        <v>274</v>
      </c>
      <c r="F310" s="213" t="s">
        <v>717</v>
      </c>
      <c r="G310" s="200"/>
      <c r="H310" s="200"/>
      <c r="I310" s="203"/>
      <c r="J310" s="214">
        <f>BK310</f>
        <v>0</v>
      </c>
      <c r="K310" s="200"/>
      <c r="L310" s="205"/>
      <c r="M310" s="206"/>
      <c r="N310" s="207"/>
      <c r="O310" s="207"/>
      <c r="P310" s="208">
        <f>SUM(P311:P328)</f>
        <v>0</v>
      </c>
      <c r="Q310" s="207"/>
      <c r="R310" s="208">
        <f>SUM(R311:R328)</f>
        <v>17.6472</v>
      </c>
      <c r="S310" s="207"/>
      <c r="T310" s="209">
        <f>SUM(T311:T328)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0" t="s">
        <v>80</v>
      </c>
      <c r="AT310" s="211" t="s">
        <v>71</v>
      </c>
      <c r="AU310" s="211" t="s">
        <v>80</v>
      </c>
      <c r="AY310" s="210" t="s">
        <v>190</v>
      </c>
      <c r="BK310" s="212">
        <f>SUM(BK311:BK328)</f>
        <v>0</v>
      </c>
    </row>
    <row r="311" spans="1:65" s="2" customFormat="1" ht="24.15" customHeight="1">
      <c r="A311" s="40"/>
      <c r="B311" s="41"/>
      <c r="C311" s="215" t="s">
        <v>468</v>
      </c>
      <c r="D311" s="215" t="s">
        <v>192</v>
      </c>
      <c r="E311" s="216" t="s">
        <v>1681</v>
      </c>
      <c r="F311" s="217" t="s">
        <v>1682</v>
      </c>
      <c r="G311" s="218" t="s">
        <v>211</v>
      </c>
      <c r="H311" s="219">
        <v>4</v>
      </c>
      <c r="I311" s="220"/>
      <c r="J311" s="221">
        <f>ROUND(I311*H311,2)</f>
        <v>0</v>
      </c>
      <c r="K311" s="217" t="s">
        <v>196</v>
      </c>
      <c r="L311" s="46"/>
      <c r="M311" s="222" t="s">
        <v>19</v>
      </c>
      <c r="N311" s="223" t="s">
        <v>43</v>
      </c>
      <c r="O311" s="86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208</v>
      </c>
      <c r="AT311" s="226" t="s">
        <v>192</v>
      </c>
      <c r="AU311" s="226" t="s">
        <v>82</v>
      </c>
      <c r="AY311" s="19" t="s">
        <v>190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80</v>
      </c>
      <c r="BK311" s="227">
        <f>ROUND(I311*H311,2)</f>
        <v>0</v>
      </c>
      <c r="BL311" s="19" t="s">
        <v>208</v>
      </c>
      <c r="BM311" s="226" t="s">
        <v>1683</v>
      </c>
    </row>
    <row r="312" spans="1:47" s="2" customFormat="1" ht="12">
      <c r="A312" s="40"/>
      <c r="B312" s="41"/>
      <c r="C312" s="42"/>
      <c r="D312" s="228" t="s">
        <v>199</v>
      </c>
      <c r="E312" s="42"/>
      <c r="F312" s="229" t="s">
        <v>1684</v>
      </c>
      <c r="G312" s="42"/>
      <c r="H312" s="42"/>
      <c r="I312" s="230"/>
      <c r="J312" s="42"/>
      <c r="K312" s="42"/>
      <c r="L312" s="46"/>
      <c r="M312" s="231"/>
      <c r="N312" s="23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199</v>
      </c>
      <c r="AU312" s="19" t="s">
        <v>82</v>
      </c>
    </row>
    <row r="313" spans="1:47" s="2" customFormat="1" ht="12">
      <c r="A313" s="40"/>
      <c r="B313" s="41"/>
      <c r="C313" s="42"/>
      <c r="D313" s="233" t="s">
        <v>201</v>
      </c>
      <c r="E313" s="42"/>
      <c r="F313" s="234" t="s">
        <v>1685</v>
      </c>
      <c r="G313" s="42"/>
      <c r="H313" s="42"/>
      <c r="I313" s="230"/>
      <c r="J313" s="42"/>
      <c r="K313" s="42"/>
      <c r="L313" s="46"/>
      <c r="M313" s="231"/>
      <c r="N313" s="232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201</v>
      </c>
      <c r="AU313" s="19" t="s">
        <v>82</v>
      </c>
    </row>
    <row r="314" spans="1:51" s="13" customFormat="1" ht="12">
      <c r="A314" s="13"/>
      <c r="B314" s="235"/>
      <c r="C314" s="236"/>
      <c r="D314" s="228" t="s">
        <v>203</v>
      </c>
      <c r="E314" s="237" t="s">
        <v>19</v>
      </c>
      <c r="F314" s="238" t="s">
        <v>1560</v>
      </c>
      <c r="G314" s="236"/>
      <c r="H314" s="237" t="s">
        <v>19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203</v>
      </c>
      <c r="AU314" s="244" t="s">
        <v>82</v>
      </c>
      <c r="AV314" s="13" t="s">
        <v>80</v>
      </c>
      <c r="AW314" s="13" t="s">
        <v>34</v>
      </c>
      <c r="AX314" s="13" t="s">
        <v>72</v>
      </c>
      <c r="AY314" s="244" t="s">
        <v>190</v>
      </c>
    </row>
    <row r="315" spans="1:51" s="13" customFormat="1" ht="12">
      <c r="A315" s="13"/>
      <c r="B315" s="235"/>
      <c r="C315" s="236"/>
      <c r="D315" s="228" t="s">
        <v>203</v>
      </c>
      <c r="E315" s="237" t="s">
        <v>19</v>
      </c>
      <c r="F315" s="238" t="s">
        <v>1686</v>
      </c>
      <c r="G315" s="236"/>
      <c r="H315" s="237" t="s">
        <v>19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203</v>
      </c>
      <c r="AU315" s="244" t="s">
        <v>82</v>
      </c>
      <c r="AV315" s="13" t="s">
        <v>80</v>
      </c>
      <c r="AW315" s="13" t="s">
        <v>34</v>
      </c>
      <c r="AX315" s="13" t="s">
        <v>72</v>
      </c>
      <c r="AY315" s="244" t="s">
        <v>190</v>
      </c>
    </row>
    <row r="316" spans="1:51" s="14" customFormat="1" ht="12">
      <c r="A316" s="14"/>
      <c r="B316" s="245"/>
      <c r="C316" s="246"/>
      <c r="D316" s="228" t="s">
        <v>203</v>
      </c>
      <c r="E316" s="247" t="s">
        <v>19</v>
      </c>
      <c r="F316" s="248" t="s">
        <v>1687</v>
      </c>
      <c r="G316" s="246"/>
      <c r="H316" s="249">
        <v>4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203</v>
      </c>
      <c r="AU316" s="255" t="s">
        <v>82</v>
      </c>
      <c r="AV316" s="14" t="s">
        <v>82</v>
      </c>
      <c r="AW316" s="14" t="s">
        <v>34</v>
      </c>
      <c r="AX316" s="14" t="s">
        <v>72</v>
      </c>
      <c r="AY316" s="255" t="s">
        <v>190</v>
      </c>
    </row>
    <row r="317" spans="1:51" s="15" customFormat="1" ht="12">
      <c r="A317" s="15"/>
      <c r="B317" s="256"/>
      <c r="C317" s="257"/>
      <c r="D317" s="228" t="s">
        <v>203</v>
      </c>
      <c r="E317" s="258" t="s">
        <v>19</v>
      </c>
      <c r="F317" s="259" t="s">
        <v>207</v>
      </c>
      <c r="G317" s="257"/>
      <c r="H317" s="260">
        <v>4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6" t="s">
        <v>203</v>
      </c>
      <c r="AU317" s="266" t="s">
        <v>82</v>
      </c>
      <c r="AV317" s="15" t="s">
        <v>208</v>
      </c>
      <c r="AW317" s="15" t="s">
        <v>34</v>
      </c>
      <c r="AX317" s="15" t="s">
        <v>80</v>
      </c>
      <c r="AY317" s="266" t="s">
        <v>190</v>
      </c>
    </row>
    <row r="318" spans="1:65" s="2" customFormat="1" ht="33" customHeight="1">
      <c r="A318" s="40"/>
      <c r="B318" s="41"/>
      <c r="C318" s="215" t="s">
        <v>644</v>
      </c>
      <c r="D318" s="215" t="s">
        <v>192</v>
      </c>
      <c r="E318" s="216" t="s">
        <v>1688</v>
      </c>
      <c r="F318" s="217" t="s">
        <v>1689</v>
      </c>
      <c r="G318" s="218" t="s">
        <v>710</v>
      </c>
      <c r="H318" s="219">
        <v>18</v>
      </c>
      <c r="I318" s="220"/>
      <c r="J318" s="221">
        <f>ROUND(I318*H318,2)</f>
        <v>0</v>
      </c>
      <c r="K318" s="217" t="s">
        <v>196</v>
      </c>
      <c r="L318" s="46"/>
      <c r="M318" s="222" t="s">
        <v>19</v>
      </c>
      <c r="N318" s="223" t="s">
        <v>43</v>
      </c>
      <c r="O318" s="86"/>
      <c r="P318" s="224">
        <f>O318*H318</f>
        <v>0</v>
      </c>
      <c r="Q318" s="224">
        <v>0.0004</v>
      </c>
      <c r="R318" s="224">
        <f>Q318*H318</f>
        <v>0.007200000000000001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208</v>
      </c>
      <c r="AT318" s="226" t="s">
        <v>192</v>
      </c>
      <c r="AU318" s="226" t="s">
        <v>82</v>
      </c>
      <c r="AY318" s="19" t="s">
        <v>190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80</v>
      </c>
      <c r="BK318" s="227">
        <f>ROUND(I318*H318,2)</f>
        <v>0</v>
      </c>
      <c r="BL318" s="19" t="s">
        <v>208</v>
      </c>
      <c r="BM318" s="226" t="s">
        <v>1690</v>
      </c>
    </row>
    <row r="319" spans="1:47" s="2" customFormat="1" ht="12">
      <c r="A319" s="40"/>
      <c r="B319" s="41"/>
      <c r="C319" s="42"/>
      <c r="D319" s="228" t="s">
        <v>199</v>
      </c>
      <c r="E319" s="42"/>
      <c r="F319" s="229" t="s">
        <v>1691</v>
      </c>
      <c r="G319" s="42"/>
      <c r="H319" s="42"/>
      <c r="I319" s="230"/>
      <c r="J319" s="42"/>
      <c r="K319" s="42"/>
      <c r="L319" s="46"/>
      <c r="M319" s="231"/>
      <c r="N319" s="232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199</v>
      </c>
      <c r="AU319" s="19" t="s">
        <v>82</v>
      </c>
    </row>
    <row r="320" spans="1:47" s="2" customFormat="1" ht="12">
      <c r="A320" s="40"/>
      <c r="B320" s="41"/>
      <c r="C320" s="42"/>
      <c r="D320" s="233" t="s">
        <v>201</v>
      </c>
      <c r="E320" s="42"/>
      <c r="F320" s="234" t="s">
        <v>1692</v>
      </c>
      <c r="G320" s="42"/>
      <c r="H320" s="42"/>
      <c r="I320" s="230"/>
      <c r="J320" s="42"/>
      <c r="K320" s="42"/>
      <c r="L320" s="46"/>
      <c r="M320" s="231"/>
      <c r="N320" s="232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201</v>
      </c>
      <c r="AU320" s="19" t="s">
        <v>82</v>
      </c>
    </row>
    <row r="321" spans="1:51" s="13" customFormat="1" ht="12">
      <c r="A321" s="13"/>
      <c r="B321" s="235"/>
      <c r="C321" s="236"/>
      <c r="D321" s="228" t="s">
        <v>203</v>
      </c>
      <c r="E321" s="237" t="s">
        <v>19</v>
      </c>
      <c r="F321" s="238" t="s">
        <v>1560</v>
      </c>
      <c r="G321" s="236"/>
      <c r="H321" s="237" t="s">
        <v>19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203</v>
      </c>
      <c r="AU321" s="244" t="s">
        <v>82</v>
      </c>
      <c r="AV321" s="13" t="s">
        <v>80</v>
      </c>
      <c r="AW321" s="13" t="s">
        <v>34</v>
      </c>
      <c r="AX321" s="13" t="s">
        <v>72</v>
      </c>
      <c r="AY321" s="244" t="s">
        <v>190</v>
      </c>
    </row>
    <row r="322" spans="1:51" s="14" customFormat="1" ht="12">
      <c r="A322" s="14"/>
      <c r="B322" s="245"/>
      <c r="C322" s="246"/>
      <c r="D322" s="228" t="s">
        <v>203</v>
      </c>
      <c r="E322" s="247" t="s">
        <v>19</v>
      </c>
      <c r="F322" s="248" t="s">
        <v>1693</v>
      </c>
      <c r="G322" s="246"/>
      <c r="H322" s="249">
        <v>18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203</v>
      </c>
      <c r="AU322" s="255" t="s">
        <v>82</v>
      </c>
      <c r="AV322" s="14" t="s">
        <v>82</v>
      </c>
      <c r="AW322" s="14" t="s">
        <v>34</v>
      </c>
      <c r="AX322" s="14" t="s">
        <v>72</v>
      </c>
      <c r="AY322" s="255" t="s">
        <v>190</v>
      </c>
    </row>
    <row r="323" spans="1:51" s="15" customFormat="1" ht="12">
      <c r="A323" s="15"/>
      <c r="B323" s="256"/>
      <c r="C323" s="257"/>
      <c r="D323" s="228" t="s">
        <v>203</v>
      </c>
      <c r="E323" s="258" t="s">
        <v>19</v>
      </c>
      <c r="F323" s="259" t="s">
        <v>207</v>
      </c>
      <c r="G323" s="257"/>
      <c r="H323" s="260">
        <v>18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203</v>
      </c>
      <c r="AU323" s="266" t="s">
        <v>82</v>
      </c>
      <c r="AV323" s="15" t="s">
        <v>208</v>
      </c>
      <c r="AW323" s="15" t="s">
        <v>34</v>
      </c>
      <c r="AX323" s="15" t="s">
        <v>80</v>
      </c>
      <c r="AY323" s="266" t="s">
        <v>190</v>
      </c>
    </row>
    <row r="324" spans="1:65" s="2" customFormat="1" ht="16.5" customHeight="1">
      <c r="A324" s="40"/>
      <c r="B324" s="41"/>
      <c r="C324" s="268" t="s">
        <v>483</v>
      </c>
      <c r="D324" s="268" t="s">
        <v>411</v>
      </c>
      <c r="E324" s="269" t="s">
        <v>1694</v>
      </c>
      <c r="F324" s="270" t="s">
        <v>1695</v>
      </c>
      <c r="G324" s="271" t="s">
        <v>710</v>
      </c>
      <c r="H324" s="272">
        <v>18</v>
      </c>
      <c r="I324" s="273"/>
      <c r="J324" s="274">
        <f>ROUND(I324*H324,2)</f>
        <v>0</v>
      </c>
      <c r="K324" s="270" t="s">
        <v>196</v>
      </c>
      <c r="L324" s="275"/>
      <c r="M324" s="276" t="s">
        <v>19</v>
      </c>
      <c r="N324" s="277" t="s">
        <v>43</v>
      </c>
      <c r="O324" s="86"/>
      <c r="P324" s="224">
        <f>O324*H324</f>
        <v>0</v>
      </c>
      <c r="Q324" s="224">
        <v>0.98</v>
      </c>
      <c r="R324" s="224">
        <f>Q324*H324</f>
        <v>17.64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274</v>
      </c>
      <c r="AT324" s="226" t="s">
        <v>411</v>
      </c>
      <c r="AU324" s="226" t="s">
        <v>82</v>
      </c>
      <c r="AY324" s="19" t="s">
        <v>190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80</v>
      </c>
      <c r="BK324" s="227">
        <f>ROUND(I324*H324,2)</f>
        <v>0</v>
      </c>
      <c r="BL324" s="19" t="s">
        <v>208</v>
      </c>
      <c r="BM324" s="226" t="s">
        <v>1696</v>
      </c>
    </row>
    <row r="325" spans="1:47" s="2" customFormat="1" ht="12">
      <c r="A325" s="40"/>
      <c r="B325" s="41"/>
      <c r="C325" s="42"/>
      <c r="D325" s="228" t="s">
        <v>199</v>
      </c>
      <c r="E325" s="42"/>
      <c r="F325" s="229" t="s">
        <v>1695</v>
      </c>
      <c r="G325" s="42"/>
      <c r="H325" s="42"/>
      <c r="I325" s="230"/>
      <c r="J325" s="42"/>
      <c r="K325" s="42"/>
      <c r="L325" s="46"/>
      <c r="M325" s="231"/>
      <c r="N325" s="232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199</v>
      </c>
      <c r="AU325" s="19" t="s">
        <v>82</v>
      </c>
    </row>
    <row r="326" spans="1:51" s="13" customFormat="1" ht="12">
      <c r="A326" s="13"/>
      <c r="B326" s="235"/>
      <c r="C326" s="236"/>
      <c r="D326" s="228" t="s">
        <v>203</v>
      </c>
      <c r="E326" s="237" t="s">
        <v>19</v>
      </c>
      <c r="F326" s="238" t="s">
        <v>1697</v>
      </c>
      <c r="G326" s="236"/>
      <c r="H326" s="237" t="s">
        <v>19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203</v>
      </c>
      <c r="AU326" s="244" t="s">
        <v>82</v>
      </c>
      <c r="AV326" s="13" t="s">
        <v>80</v>
      </c>
      <c r="AW326" s="13" t="s">
        <v>34</v>
      </c>
      <c r="AX326" s="13" t="s">
        <v>72</v>
      </c>
      <c r="AY326" s="244" t="s">
        <v>190</v>
      </c>
    </row>
    <row r="327" spans="1:51" s="14" customFormat="1" ht="12">
      <c r="A327" s="14"/>
      <c r="B327" s="245"/>
      <c r="C327" s="246"/>
      <c r="D327" s="228" t="s">
        <v>203</v>
      </c>
      <c r="E327" s="247" t="s">
        <v>19</v>
      </c>
      <c r="F327" s="248" t="s">
        <v>1693</v>
      </c>
      <c r="G327" s="246"/>
      <c r="H327" s="249">
        <v>18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203</v>
      </c>
      <c r="AU327" s="255" t="s">
        <v>82</v>
      </c>
      <c r="AV327" s="14" t="s">
        <v>82</v>
      </c>
      <c r="AW327" s="14" t="s">
        <v>34</v>
      </c>
      <c r="AX327" s="14" t="s">
        <v>72</v>
      </c>
      <c r="AY327" s="255" t="s">
        <v>190</v>
      </c>
    </row>
    <row r="328" spans="1:51" s="15" customFormat="1" ht="12">
      <c r="A328" s="15"/>
      <c r="B328" s="256"/>
      <c r="C328" s="257"/>
      <c r="D328" s="228" t="s">
        <v>203</v>
      </c>
      <c r="E328" s="258" t="s">
        <v>19</v>
      </c>
      <c r="F328" s="259" t="s">
        <v>207</v>
      </c>
      <c r="G328" s="257"/>
      <c r="H328" s="260">
        <v>18</v>
      </c>
      <c r="I328" s="261"/>
      <c r="J328" s="257"/>
      <c r="K328" s="257"/>
      <c r="L328" s="262"/>
      <c r="M328" s="263"/>
      <c r="N328" s="264"/>
      <c r="O328" s="264"/>
      <c r="P328" s="264"/>
      <c r="Q328" s="264"/>
      <c r="R328" s="264"/>
      <c r="S328" s="264"/>
      <c r="T328" s="26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6" t="s">
        <v>203</v>
      </c>
      <c r="AU328" s="266" t="s">
        <v>82</v>
      </c>
      <c r="AV328" s="15" t="s">
        <v>208</v>
      </c>
      <c r="AW328" s="15" t="s">
        <v>34</v>
      </c>
      <c r="AX328" s="15" t="s">
        <v>80</v>
      </c>
      <c r="AY328" s="266" t="s">
        <v>190</v>
      </c>
    </row>
    <row r="329" spans="1:63" s="12" customFormat="1" ht="22.8" customHeight="1">
      <c r="A329" s="12"/>
      <c r="B329" s="199"/>
      <c r="C329" s="200"/>
      <c r="D329" s="201" t="s">
        <v>71</v>
      </c>
      <c r="E329" s="213" t="s">
        <v>281</v>
      </c>
      <c r="F329" s="213" t="s">
        <v>1039</v>
      </c>
      <c r="G329" s="200"/>
      <c r="H329" s="200"/>
      <c r="I329" s="203"/>
      <c r="J329" s="214">
        <f>BK329</f>
        <v>0</v>
      </c>
      <c r="K329" s="200"/>
      <c r="L329" s="205"/>
      <c r="M329" s="206"/>
      <c r="N329" s="207"/>
      <c r="O329" s="207"/>
      <c r="P329" s="208">
        <f>SUM(P330:P336)</f>
        <v>0</v>
      </c>
      <c r="Q329" s="207"/>
      <c r="R329" s="208">
        <f>SUM(R330:R336)</f>
        <v>39.698295</v>
      </c>
      <c r="S329" s="207"/>
      <c r="T329" s="209">
        <f>SUM(T330:T336)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0" t="s">
        <v>80</v>
      </c>
      <c r="AT329" s="211" t="s">
        <v>71</v>
      </c>
      <c r="AU329" s="211" t="s">
        <v>80</v>
      </c>
      <c r="AY329" s="210" t="s">
        <v>190</v>
      </c>
      <c r="BK329" s="212">
        <f>SUM(BK330:BK336)</f>
        <v>0</v>
      </c>
    </row>
    <row r="330" spans="1:65" s="2" customFormat="1" ht="24.15" customHeight="1">
      <c r="A330" s="40"/>
      <c r="B330" s="41"/>
      <c r="C330" s="215" t="s">
        <v>493</v>
      </c>
      <c r="D330" s="215" t="s">
        <v>192</v>
      </c>
      <c r="E330" s="216" t="s">
        <v>1698</v>
      </c>
      <c r="F330" s="217" t="s">
        <v>1699</v>
      </c>
      <c r="G330" s="218" t="s">
        <v>222</v>
      </c>
      <c r="H330" s="219">
        <v>17.175</v>
      </c>
      <c r="I330" s="220"/>
      <c r="J330" s="221">
        <f>ROUND(I330*H330,2)</f>
        <v>0</v>
      </c>
      <c r="K330" s="217" t="s">
        <v>196</v>
      </c>
      <c r="L330" s="46"/>
      <c r="M330" s="222" t="s">
        <v>19</v>
      </c>
      <c r="N330" s="223" t="s">
        <v>43</v>
      </c>
      <c r="O330" s="86"/>
      <c r="P330" s="224">
        <f>O330*H330</f>
        <v>0</v>
      </c>
      <c r="Q330" s="224">
        <v>2.3114</v>
      </c>
      <c r="R330" s="224">
        <f>Q330*H330</f>
        <v>39.698295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208</v>
      </c>
      <c r="AT330" s="226" t="s">
        <v>192</v>
      </c>
      <c r="AU330" s="226" t="s">
        <v>82</v>
      </c>
      <c r="AY330" s="19" t="s">
        <v>190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80</v>
      </c>
      <c r="BK330" s="227">
        <f>ROUND(I330*H330,2)</f>
        <v>0</v>
      </c>
      <c r="BL330" s="19" t="s">
        <v>208</v>
      </c>
      <c r="BM330" s="226" t="s">
        <v>1700</v>
      </c>
    </row>
    <row r="331" spans="1:47" s="2" customFormat="1" ht="12">
      <c r="A331" s="40"/>
      <c r="B331" s="41"/>
      <c r="C331" s="42"/>
      <c r="D331" s="228" t="s">
        <v>199</v>
      </c>
      <c r="E331" s="42"/>
      <c r="F331" s="229" t="s">
        <v>1701</v>
      </c>
      <c r="G331" s="42"/>
      <c r="H331" s="42"/>
      <c r="I331" s="230"/>
      <c r="J331" s="42"/>
      <c r="K331" s="42"/>
      <c r="L331" s="46"/>
      <c r="M331" s="231"/>
      <c r="N331" s="23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199</v>
      </c>
      <c r="AU331" s="19" t="s">
        <v>82</v>
      </c>
    </row>
    <row r="332" spans="1:47" s="2" customFormat="1" ht="12">
      <c r="A332" s="40"/>
      <c r="B332" s="41"/>
      <c r="C332" s="42"/>
      <c r="D332" s="233" t="s">
        <v>201</v>
      </c>
      <c r="E332" s="42"/>
      <c r="F332" s="234" t="s">
        <v>1702</v>
      </c>
      <c r="G332" s="42"/>
      <c r="H332" s="42"/>
      <c r="I332" s="230"/>
      <c r="J332" s="42"/>
      <c r="K332" s="42"/>
      <c r="L332" s="46"/>
      <c r="M332" s="231"/>
      <c r="N332" s="232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201</v>
      </c>
      <c r="AU332" s="19" t="s">
        <v>82</v>
      </c>
    </row>
    <row r="333" spans="1:51" s="13" customFormat="1" ht="12">
      <c r="A333" s="13"/>
      <c r="B333" s="235"/>
      <c r="C333" s="236"/>
      <c r="D333" s="228" t="s">
        <v>203</v>
      </c>
      <c r="E333" s="237" t="s">
        <v>19</v>
      </c>
      <c r="F333" s="238" t="s">
        <v>1560</v>
      </c>
      <c r="G333" s="236"/>
      <c r="H333" s="237" t="s">
        <v>19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203</v>
      </c>
      <c r="AU333" s="244" t="s">
        <v>82</v>
      </c>
      <c r="AV333" s="13" t="s">
        <v>80</v>
      </c>
      <c r="AW333" s="13" t="s">
        <v>34</v>
      </c>
      <c r="AX333" s="13" t="s">
        <v>72</v>
      </c>
      <c r="AY333" s="244" t="s">
        <v>190</v>
      </c>
    </row>
    <row r="334" spans="1:51" s="13" customFormat="1" ht="12">
      <c r="A334" s="13"/>
      <c r="B334" s="235"/>
      <c r="C334" s="236"/>
      <c r="D334" s="228" t="s">
        <v>203</v>
      </c>
      <c r="E334" s="237" t="s">
        <v>19</v>
      </c>
      <c r="F334" s="238" t="s">
        <v>1703</v>
      </c>
      <c r="G334" s="236"/>
      <c r="H334" s="237" t="s">
        <v>19</v>
      </c>
      <c r="I334" s="239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203</v>
      </c>
      <c r="AU334" s="244" t="s">
        <v>82</v>
      </c>
      <c r="AV334" s="13" t="s">
        <v>80</v>
      </c>
      <c r="AW334" s="13" t="s">
        <v>34</v>
      </c>
      <c r="AX334" s="13" t="s">
        <v>72</v>
      </c>
      <c r="AY334" s="244" t="s">
        <v>190</v>
      </c>
    </row>
    <row r="335" spans="1:51" s="14" customFormat="1" ht="12">
      <c r="A335" s="14"/>
      <c r="B335" s="245"/>
      <c r="C335" s="246"/>
      <c r="D335" s="228" t="s">
        <v>203</v>
      </c>
      <c r="E335" s="247" t="s">
        <v>19</v>
      </c>
      <c r="F335" s="248" t="s">
        <v>1704</v>
      </c>
      <c r="G335" s="246"/>
      <c r="H335" s="249">
        <v>17.175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203</v>
      </c>
      <c r="AU335" s="255" t="s">
        <v>82</v>
      </c>
      <c r="AV335" s="14" t="s">
        <v>82</v>
      </c>
      <c r="AW335" s="14" t="s">
        <v>34</v>
      </c>
      <c r="AX335" s="14" t="s">
        <v>72</v>
      </c>
      <c r="AY335" s="255" t="s">
        <v>190</v>
      </c>
    </row>
    <row r="336" spans="1:51" s="15" customFormat="1" ht="12">
      <c r="A336" s="15"/>
      <c r="B336" s="256"/>
      <c r="C336" s="257"/>
      <c r="D336" s="228" t="s">
        <v>203</v>
      </c>
      <c r="E336" s="258" t="s">
        <v>19</v>
      </c>
      <c r="F336" s="259" t="s">
        <v>207</v>
      </c>
      <c r="G336" s="257"/>
      <c r="H336" s="260">
        <v>17.175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6" t="s">
        <v>203</v>
      </c>
      <c r="AU336" s="266" t="s">
        <v>82</v>
      </c>
      <c r="AV336" s="15" t="s">
        <v>208</v>
      </c>
      <c r="AW336" s="15" t="s">
        <v>34</v>
      </c>
      <c r="AX336" s="15" t="s">
        <v>80</v>
      </c>
      <c r="AY336" s="266" t="s">
        <v>190</v>
      </c>
    </row>
    <row r="337" spans="1:63" s="12" customFormat="1" ht="22.8" customHeight="1">
      <c r="A337" s="12"/>
      <c r="B337" s="199"/>
      <c r="C337" s="200"/>
      <c r="D337" s="201" t="s">
        <v>71</v>
      </c>
      <c r="E337" s="213" t="s">
        <v>890</v>
      </c>
      <c r="F337" s="213" t="s">
        <v>891</v>
      </c>
      <c r="G337" s="200"/>
      <c r="H337" s="200"/>
      <c r="I337" s="203"/>
      <c r="J337" s="214">
        <f>BK337</f>
        <v>0</v>
      </c>
      <c r="K337" s="200"/>
      <c r="L337" s="205"/>
      <c r="M337" s="206"/>
      <c r="N337" s="207"/>
      <c r="O337" s="207"/>
      <c r="P337" s="208">
        <f>SUM(P338:P340)</f>
        <v>0</v>
      </c>
      <c r="Q337" s="207"/>
      <c r="R337" s="208">
        <f>SUM(R338:R340)</f>
        <v>0</v>
      </c>
      <c r="S337" s="207"/>
      <c r="T337" s="209">
        <f>SUM(T338:T340)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0" t="s">
        <v>80</v>
      </c>
      <c r="AT337" s="211" t="s">
        <v>71</v>
      </c>
      <c r="AU337" s="211" t="s">
        <v>80</v>
      </c>
      <c r="AY337" s="210" t="s">
        <v>190</v>
      </c>
      <c r="BK337" s="212">
        <f>SUM(BK338:BK340)</f>
        <v>0</v>
      </c>
    </row>
    <row r="338" spans="1:65" s="2" customFormat="1" ht="33" customHeight="1">
      <c r="A338" s="40"/>
      <c r="B338" s="41"/>
      <c r="C338" s="215" t="s">
        <v>504</v>
      </c>
      <c r="D338" s="215" t="s">
        <v>192</v>
      </c>
      <c r="E338" s="216" t="s">
        <v>893</v>
      </c>
      <c r="F338" s="217" t="s">
        <v>894</v>
      </c>
      <c r="G338" s="218" t="s">
        <v>380</v>
      </c>
      <c r="H338" s="219">
        <v>78.693</v>
      </c>
      <c r="I338" s="220"/>
      <c r="J338" s="221">
        <f>ROUND(I338*H338,2)</f>
        <v>0</v>
      </c>
      <c r="K338" s="217" t="s">
        <v>196</v>
      </c>
      <c r="L338" s="46"/>
      <c r="M338" s="222" t="s">
        <v>19</v>
      </c>
      <c r="N338" s="223" t="s">
        <v>43</v>
      </c>
      <c r="O338" s="86"/>
      <c r="P338" s="224">
        <f>O338*H338</f>
        <v>0</v>
      </c>
      <c r="Q338" s="224">
        <v>0</v>
      </c>
      <c r="R338" s="224">
        <f>Q338*H338</f>
        <v>0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208</v>
      </c>
      <c r="AT338" s="226" t="s">
        <v>192</v>
      </c>
      <c r="AU338" s="226" t="s">
        <v>82</v>
      </c>
      <c r="AY338" s="19" t="s">
        <v>190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80</v>
      </c>
      <c r="BK338" s="227">
        <f>ROUND(I338*H338,2)</f>
        <v>0</v>
      </c>
      <c r="BL338" s="19" t="s">
        <v>208</v>
      </c>
      <c r="BM338" s="226" t="s">
        <v>1705</v>
      </c>
    </row>
    <row r="339" spans="1:47" s="2" customFormat="1" ht="12">
      <c r="A339" s="40"/>
      <c r="B339" s="41"/>
      <c r="C339" s="42"/>
      <c r="D339" s="228" t="s">
        <v>199</v>
      </c>
      <c r="E339" s="42"/>
      <c r="F339" s="229" t="s">
        <v>896</v>
      </c>
      <c r="G339" s="42"/>
      <c r="H339" s="42"/>
      <c r="I339" s="230"/>
      <c r="J339" s="42"/>
      <c r="K339" s="42"/>
      <c r="L339" s="46"/>
      <c r="M339" s="231"/>
      <c r="N339" s="232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199</v>
      </c>
      <c r="AU339" s="19" t="s">
        <v>82</v>
      </c>
    </row>
    <row r="340" spans="1:47" s="2" customFormat="1" ht="12">
      <c r="A340" s="40"/>
      <c r="B340" s="41"/>
      <c r="C340" s="42"/>
      <c r="D340" s="233" t="s">
        <v>201</v>
      </c>
      <c r="E340" s="42"/>
      <c r="F340" s="234" t="s">
        <v>897</v>
      </c>
      <c r="G340" s="42"/>
      <c r="H340" s="42"/>
      <c r="I340" s="230"/>
      <c r="J340" s="42"/>
      <c r="K340" s="42"/>
      <c r="L340" s="46"/>
      <c r="M340" s="281"/>
      <c r="N340" s="282"/>
      <c r="O340" s="283"/>
      <c r="P340" s="283"/>
      <c r="Q340" s="283"/>
      <c r="R340" s="283"/>
      <c r="S340" s="283"/>
      <c r="T340" s="284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201</v>
      </c>
      <c r="AU340" s="19" t="s">
        <v>82</v>
      </c>
    </row>
    <row r="341" spans="1:31" s="2" customFormat="1" ht="6.95" customHeight="1">
      <c r="A341" s="40"/>
      <c r="B341" s="61"/>
      <c r="C341" s="62"/>
      <c r="D341" s="62"/>
      <c r="E341" s="62"/>
      <c r="F341" s="62"/>
      <c r="G341" s="62"/>
      <c r="H341" s="62"/>
      <c r="I341" s="62"/>
      <c r="J341" s="62"/>
      <c r="K341" s="62"/>
      <c r="L341" s="46"/>
      <c r="M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</row>
  </sheetData>
  <sheetProtection password="CC35" sheet="1" objects="1" scenarios="1" formatColumns="0" formatRows="0" autoFilter="0"/>
  <autoFilter ref="C90:K3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4_01/121151114"/>
    <hyperlink ref="F105" r:id="rId2" display="https://podminky.urs.cz/item/CS_URS_2024_01/122251103"/>
    <hyperlink ref="F114" r:id="rId3" display="https://podminky.urs.cz/item/CS_URS_2024_01/131251104"/>
    <hyperlink ref="F127" r:id="rId4" display="https://podminky.urs.cz/item/CS_URS_2024_01/132251101"/>
    <hyperlink ref="F135" r:id="rId5" display="https://podminky.urs.cz/item/CS_URS_2024_01/162351103"/>
    <hyperlink ref="F146" r:id="rId6" display="https://podminky.urs.cz/item/CS_URS_2024_01/162451106"/>
    <hyperlink ref="F153" r:id="rId7" display="https://podminky.urs.cz/item/CS_URS_2024_01/162751117"/>
    <hyperlink ref="F162" r:id="rId8" display="https://podminky.urs.cz/item/CS_URS_2024_01/162751119"/>
    <hyperlink ref="F169" r:id="rId9" display="https://podminky.urs.cz/item/CS_URS_2024_01/167151111"/>
    <hyperlink ref="F180" r:id="rId10" display="https://podminky.urs.cz/item/CS_URS_2024_01/171201231"/>
    <hyperlink ref="F187" r:id="rId11" display="https://podminky.urs.cz/item/CS_URS_2024_01/171251201"/>
    <hyperlink ref="F196" r:id="rId12" display="https://podminky.urs.cz/item/CS_URS_2024_01/174151101"/>
    <hyperlink ref="F203" r:id="rId13" display="https://podminky.urs.cz/item/CS_URS_2024_01/181351105"/>
    <hyperlink ref="F210" r:id="rId14" display="https://podminky.urs.cz/item/CS_URS_2024_01/181411122"/>
    <hyperlink ref="F222" r:id="rId15" display="https://podminky.urs.cz/item/CS_URS_2024_01/181951112"/>
    <hyperlink ref="F229" r:id="rId16" display="https://podminky.urs.cz/item/CS_URS_2024_01/182151111"/>
    <hyperlink ref="F237" r:id="rId17" display="https://podminky.urs.cz/item/CS_URS_2024_01/182351123"/>
    <hyperlink ref="F245" r:id="rId18" display="https://podminky.urs.cz/item/CS_URS_2024_01/451317777"/>
    <hyperlink ref="F252" r:id="rId19" display="https://podminky.urs.cz/item/CS_URS_2024_01/451319779"/>
    <hyperlink ref="F259" r:id="rId20" display="https://podminky.urs.cz/item/CS_URS_2024_01/452318510"/>
    <hyperlink ref="F267" r:id="rId21" display="https://podminky.urs.cz/item/CS_URS_2024_01/452368211"/>
    <hyperlink ref="F275" r:id="rId22" display="https://podminky.urs.cz/item/CS_URS_2024_01/452385121"/>
    <hyperlink ref="F282" r:id="rId23" display="https://podminky.urs.cz/item/CS_URS_2024_01/457572111"/>
    <hyperlink ref="F290" r:id="rId24" display="https://podminky.urs.cz/item/CS_URS_2024_01/462511161"/>
    <hyperlink ref="F297" r:id="rId25" display="https://podminky.urs.cz/item/CS_URS_2024_01/462511169"/>
    <hyperlink ref="F304" r:id="rId26" display="https://podminky.urs.cz/item/CS_URS_2024_01/465512127"/>
    <hyperlink ref="F313" r:id="rId27" display="https://podminky.urs.cz/item/CS_URS_2024_01/820471113"/>
    <hyperlink ref="F320" r:id="rId28" display="https://podminky.urs.cz/item/CS_URS_2024_01/822472112"/>
    <hyperlink ref="F332" r:id="rId29" display="https://podminky.urs.cz/item/CS_URS_2024_01/919535555"/>
    <hyperlink ref="F340" r:id="rId30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2024-01-25T14:08:44Z</dcterms:created>
  <dcterms:modified xsi:type="dcterms:W3CDTF">2024-01-25T14:09:33Z</dcterms:modified>
  <cp:category/>
  <cp:version/>
  <cp:contentType/>
  <cp:contentStatus/>
</cp:coreProperties>
</file>