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- 108_408 - STEBLOVA ..." sheetId="2" r:id="rId2"/>
    <sheet name="SO 2- 108_366 - Odpad Hro..." sheetId="3" r:id="rId3"/>
    <sheet name="SO 3- 108_365 - Odpad Panský" sheetId="4" r:id="rId4"/>
    <sheet name="SO 4- 108_364 - Odpad Pod..." sheetId="5" r:id="rId5"/>
    <sheet name="SO 5- 108_007 - SPOJIL I" sheetId="6" r:id="rId6"/>
    <sheet name="SO 6- 108_008 - SPOJIL I" sheetId="7" r:id="rId7"/>
    <sheet name="SO 7- 108_009 - SPOJIL I" sheetId="8" r:id="rId8"/>
    <sheet name="SO 8- 108_192 - ODV. HOLI..." sheetId="9" r:id="rId9"/>
    <sheet name="SO 9- 108_193 - HOLICE I,..." sheetId="10" r:id="rId10"/>
    <sheet name="SO 10 108_411 - MATEROV T..." sheetId="11" r:id="rId11"/>
    <sheet name="Pokyny pro vyplnění" sheetId="12" r:id="rId12"/>
  </sheets>
  <definedNames>
    <definedName name="_xlnm.Print_Area" localSheetId="0">'Rekapitulace stavby'!$D$4:$AO$36,'Rekapitulace stavby'!$C$42:$AQ$65</definedName>
    <definedName name="_xlnm._FilterDatabase" localSheetId="1" hidden="1">'SO 1- 108_408 - STEBLOVA ...'!$C$82:$L$107</definedName>
    <definedName name="_xlnm.Print_Area" localSheetId="1">'SO 1- 108_408 - STEBLOVA ...'!$C$4:$K$41,'SO 1- 108_408 - STEBLOVA ...'!$C$47:$K$64,'SO 1- 108_408 - STEBLOVA ...'!$C$70:$L$107</definedName>
    <definedName name="_xlnm._FilterDatabase" localSheetId="2" hidden="1">'SO 2- 108_366 - Odpad Hro...'!$C$82:$L$107</definedName>
    <definedName name="_xlnm.Print_Area" localSheetId="2">'SO 2- 108_366 - Odpad Hro...'!$C$4:$K$41,'SO 2- 108_366 - Odpad Hro...'!$C$47:$K$64,'SO 2- 108_366 - Odpad Hro...'!$C$70:$L$107</definedName>
    <definedName name="_xlnm._FilterDatabase" localSheetId="3" hidden="1">'SO 3- 108_365 - Odpad Panský'!$C$82:$L$107</definedName>
    <definedName name="_xlnm.Print_Area" localSheetId="3">'SO 3- 108_365 - Odpad Panský'!$C$4:$K$41,'SO 3- 108_365 - Odpad Panský'!$C$47:$K$64,'SO 3- 108_365 - Odpad Panský'!$C$70:$L$107</definedName>
    <definedName name="_xlnm._FilterDatabase" localSheetId="4" hidden="1">'SO 4- 108_364 - Odpad Pod...'!$C$82:$L$107</definedName>
    <definedName name="_xlnm.Print_Area" localSheetId="4">'SO 4- 108_364 - Odpad Pod...'!$C$4:$K$41,'SO 4- 108_364 - Odpad Pod...'!$C$47:$K$64,'SO 4- 108_364 - Odpad Pod...'!$C$70:$L$107</definedName>
    <definedName name="_xlnm._FilterDatabase" localSheetId="5" hidden="1">'SO 5- 108_007 - SPOJIL I'!$C$82:$L$107</definedName>
    <definedName name="_xlnm.Print_Area" localSheetId="5">'SO 5- 108_007 - SPOJIL I'!$C$4:$K$41,'SO 5- 108_007 - SPOJIL I'!$C$47:$K$64,'SO 5- 108_007 - SPOJIL I'!$C$70:$L$107</definedName>
    <definedName name="_xlnm._FilterDatabase" localSheetId="6" hidden="1">'SO 6- 108_008 - SPOJIL I'!$C$82:$L$107</definedName>
    <definedName name="_xlnm.Print_Area" localSheetId="6">'SO 6- 108_008 - SPOJIL I'!$C$4:$K$41,'SO 6- 108_008 - SPOJIL I'!$C$47:$K$64,'SO 6- 108_008 - SPOJIL I'!$C$70:$L$107</definedName>
    <definedName name="_xlnm._FilterDatabase" localSheetId="7" hidden="1">'SO 7- 108_009 - SPOJIL I'!$C$82:$L$107</definedName>
    <definedName name="_xlnm.Print_Area" localSheetId="7">'SO 7- 108_009 - SPOJIL I'!$C$4:$K$41,'SO 7- 108_009 - SPOJIL I'!$C$47:$K$64,'SO 7- 108_009 - SPOJIL I'!$C$70:$L$107</definedName>
    <definedName name="_xlnm._FilterDatabase" localSheetId="8" hidden="1">'SO 8- 108_192 - ODV. HOLI...'!$C$82:$L$107</definedName>
    <definedName name="_xlnm.Print_Area" localSheetId="8">'SO 8- 108_192 - ODV. HOLI...'!$C$4:$K$41,'SO 8- 108_192 - ODV. HOLI...'!$C$47:$K$64,'SO 8- 108_192 - ODV. HOLI...'!$C$70:$L$107</definedName>
    <definedName name="_xlnm._FilterDatabase" localSheetId="9" hidden="1">'SO 9- 108_193 - HOLICE I,...'!$C$82:$L$107</definedName>
    <definedName name="_xlnm.Print_Area" localSheetId="9">'SO 9- 108_193 - HOLICE I,...'!$C$4:$K$41,'SO 9- 108_193 - HOLICE I,...'!$C$47:$K$64,'SO 9- 108_193 - HOLICE I,...'!$C$70:$L$107</definedName>
    <definedName name="_xlnm._FilterDatabase" localSheetId="10" hidden="1">'SO 10 108_411 - MATEROV T...'!$C$82:$L$107</definedName>
    <definedName name="_xlnm.Print_Area" localSheetId="10">'SO 10 108_411 - MATEROV T...'!$C$4:$K$41,'SO 10 108_411 - MATEROV T...'!$C$47:$K$64,'SO 10 108_411 - MATEROV T...'!$C$70:$L$107</definedName>
    <definedName name="_xlnm.Print_Area" localSheetId="11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1- 108_408 - STEBLOVA ...'!$82:$82</definedName>
    <definedName name="_xlnm.Print_Titles" localSheetId="2">'SO 2- 108_366 - Odpad Hro...'!$82:$82</definedName>
    <definedName name="_xlnm.Print_Titles" localSheetId="3">'SO 3- 108_365 - Odpad Panský'!$82:$82</definedName>
    <definedName name="_xlnm.Print_Titles" localSheetId="4">'SO 4- 108_364 - Odpad Pod...'!$82:$82</definedName>
    <definedName name="_xlnm.Print_Titles" localSheetId="5">'SO 5- 108_007 - SPOJIL I'!$82:$82</definedName>
    <definedName name="_xlnm.Print_Titles" localSheetId="6">'SO 6- 108_008 - SPOJIL I'!$82:$82</definedName>
    <definedName name="_xlnm.Print_Titles" localSheetId="7">'SO 7- 108_009 - SPOJIL I'!$82:$82</definedName>
    <definedName name="_xlnm.Print_Titles" localSheetId="8">'SO 8- 108_192 - ODV. HOLI...'!$82:$82</definedName>
    <definedName name="_xlnm.Print_Titles" localSheetId="10">'SO 10 108_411 - MATEROV T...'!$82:$82</definedName>
  </definedNames>
  <calcPr fullCalcOnLoad="1"/>
</workbook>
</file>

<file path=xl/sharedStrings.xml><?xml version="1.0" encoding="utf-8"?>
<sst xmlns="http://schemas.openxmlformats.org/spreadsheetml/2006/main" count="3734" uniqueCount="430">
  <si>
    <t>Export Komplet</t>
  </si>
  <si>
    <t>VZ</t>
  </si>
  <si>
    <t>2.0</t>
  </si>
  <si>
    <t>ZAMOK</t>
  </si>
  <si>
    <t>False</t>
  </si>
  <si>
    <t>True</t>
  </si>
  <si>
    <t>{df3e9103-e523-4534-8270-a435ee9ea05d}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</si>
  <si>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</si>
  <si>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</si>
  <si>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</si>
  <si>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</si>
  <si>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</si>
  <si>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</si>
  <si>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</si>
  <si>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</si>
  <si>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</si>
  <si>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</si>
  <si>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</si>
  <si>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Pardubicko - část 1</t>
  </si>
  <si>
    <t>KSO:</t>
  </si>
  <si>
    <t/>
  </si>
  <si>
    <t>CC-CZ:</t>
  </si>
  <si>
    <t>Místo:</t>
  </si>
  <si>
    <t>Němčice n.L., Holice, Spojil</t>
  </si>
  <si>
    <t>Datum:</t>
  </si>
  <si>
    <t>26. 3. 2024</t>
  </si>
  <si>
    <t>Zadavatel:</t>
  </si>
  <si>
    <t>IČ:</t>
  </si>
  <si>
    <t>SPU OVHS</t>
  </si>
  <si>
    <t>DIČ:</t>
  </si>
  <si>
    <t>Uchazeč:</t>
  </si>
  <si>
    <t>Vyplň údaj</t>
  </si>
  <si>
    <t>Projektant:</t>
  </si>
  <si>
    <t xml:space="preserve"> 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</si>
  <si>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</si>
  <si>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</si>
  <si>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</si>
  <si>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</si>
  <si>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</si>
  <si>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</si>
  <si>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</si>
  <si>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</si>
  <si>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</si>
  <si>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</si>
  <si>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</si>
  <si>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</si>
  <si>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</si>
  <si>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</si>
  <si>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</si>
  <si>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</si>
  <si>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</si>
  <si>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</si>
  <si>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</si>
  <si>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</si>
  <si>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</si>
  <si>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</si>
  <si>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</si>
  <si>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</si>
  <si>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</si>
  <si>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</si>
  <si>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</si>
  <si>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</si>
  <si>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</si>
  <si>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</si>
  <si>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</si>
  <si>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</si>
  <si>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</si>
  <si>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</si>
  <si>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</si>
  <si>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</si>
  <si>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</si>
  <si>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</si>
  <si>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</si>
  <si>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</si>
  <si>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</si>
  <si>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</si>
  <si>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</si>
  <si>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</si>
  <si>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1: 108_408</t>
  </si>
  <si>
    <t>STEBLOVA SRCH c. 8</t>
  </si>
  <si>
    <t>STA</t>
  </si>
  <si>
    <t>1</t>
  </si>
  <si>
    <t>{2e8a03fa-2f28-4598-871a-674476b1f0c3}</t>
  </si>
  <si>
    <t>2</t>
  </si>
  <si>
    <t>SO 2: 108_366</t>
  </si>
  <si>
    <t>Odpad Hrobický</t>
  </si>
  <si>
    <t>{ea68e66d-e9cc-47b1-8a25-8ed3170064b3}</t>
  </si>
  <si>
    <t>SO 3: 108_365</t>
  </si>
  <si>
    <t>Odpad Panský</t>
  </si>
  <si>
    <t>{21e7b1b9-a633-4112-8a7c-278a44549b9a}</t>
  </si>
  <si>
    <t>SO 4: 108_364</t>
  </si>
  <si>
    <t>Odpad Podhůrský</t>
  </si>
  <si>
    <t>{e6b0d4d8-27e4-4eec-b71f-f64f701107f7}</t>
  </si>
  <si>
    <t>SO 5: 108_007</t>
  </si>
  <si>
    <t>SPOJIL I</t>
  </si>
  <si>
    <t>{4b9d7c63-4a73-4339-a58c-368f42218a08}</t>
  </si>
  <si>
    <t>SO 6: 108_008</t>
  </si>
  <si>
    <t>{e1ece19b-1dab-44f7-9202-851838e45dcb}</t>
  </si>
  <si>
    <t>SO 7: 108_009</t>
  </si>
  <si>
    <t>{ac388b02-8ddc-45cc-9355-68fc4a0e4d5e}</t>
  </si>
  <si>
    <t>SO 8: 108_192</t>
  </si>
  <si>
    <t>ODV. HOLICE III - odpad O3</t>
  </si>
  <si>
    <t>{555ab45e-9f57-484c-9571-5d6ae8c122f8}</t>
  </si>
  <si>
    <t>SO 9: 108_193</t>
  </si>
  <si>
    <t>HOLICE I,II-c.15</t>
  </si>
  <si>
    <t>{be396731-acca-49a2-937e-dbde96b9641e}</t>
  </si>
  <si>
    <t>SO 10 108_411</t>
  </si>
  <si>
    <t>MATEROV TREBOSICE c.6</t>
  </si>
  <si>
    <t>{9cb0074a-ab61-4c06-9c86-bf33c8c41b4e}</t>
  </si>
  <si>
    <t>KRYCÍ LIST SOUPISU PRACÍ</t>
  </si>
  <si>
    <t>Objekt:</t>
  </si>
  <si>
    <t>SO 1: 108_408 - STEBLOVA SRCH c. 8</t>
  </si>
  <si>
    <t>Srch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</si>
  <si>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</si>
  <si>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</si>
  <si>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</si>
  <si>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</si>
  <si>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</si>
  <si>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</si>
  <si>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</si>
  <si>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</si>
  <si>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</si>
  <si>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</si>
  <si>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</si>
  <si>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</si>
  <si>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</si>
  <si>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</si>
  <si>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</si>
  <si>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</si>
  <si>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</si>
  <si>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</si>
  <si>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</si>
  <si>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</si>
  <si>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</si>
  <si>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</si>
  <si>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</si>
  <si>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</si>
  <si>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</si>
  <si>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</si>
  <si>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</si>
  <si>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</si>
  <si>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</si>
  <si>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</si>
  <si>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</si>
  <si>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</si>
  <si>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5</t>
  </si>
  <si>
    <t>K</t>
  </si>
  <si>
    <t>R-032</t>
  </si>
  <si>
    <t xml:space="preserve">Ekologická likvidace divokého porostu - v souladu se zákonem o odpadech č. 541/2020 Sb. v platném znění  </t>
  </si>
  <si>
    <t>ha</t>
  </si>
  <si>
    <t>4</t>
  </si>
  <si>
    <t>-982483466</t>
  </si>
  <si>
    <t>PP</t>
  </si>
  <si>
    <t xml:space="preserve">Ekologická likvidace divokého porostu - v souladu se zákonem o odpadech č. 541/2020 Sb. v platném znění 
</t>
  </si>
  <si>
    <t>VV</t>
  </si>
  <si>
    <t>0,225</t>
  </si>
  <si>
    <t>111103212</t>
  </si>
  <si>
    <t>Kosení ve vegetačním období divokého porostu středně hustého</t>
  </si>
  <si>
    <t>CS ÚRS 2024 01</t>
  </si>
  <si>
    <t>2062371667</t>
  </si>
  <si>
    <t>Kosení travin a vodních rostlin ve vegetačním období divokého porostu středně hustého</t>
  </si>
  <si>
    <t>Online PSC</t>
  </si>
  <si>
    <t>https://podminky.urs.cz/item/CS_URS_2024_01/111103212</t>
  </si>
  <si>
    <t>0,749*0,3</t>
  </si>
  <si>
    <t>111103222</t>
  </si>
  <si>
    <t>Kosení ve vegetačním období vodního rostlinstva na břehu středně hustého</t>
  </si>
  <si>
    <t>-1352855221</t>
  </si>
  <si>
    <t>Kosení travin a vodních rostlin ve vegetačním období vodního rostlinstva na břehu středně hustého</t>
  </si>
  <si>
    <t>https://podminky.urs.cz/item/CS_URS_2024_01/111103222</t>
  </si>
  <si>
    <t>0,749*0,7</t>
  </si>
  <si>
    <t>3</t>
  </si>
  <si>
    <t>185803106</t>
  </si>
  <si>
    <t>Shrabání pokoseného divokého porostu s odvozem do 20 km</t>
  </si>
  <si>
    <t>1144171551</t>
  </si>
  <si>
    <t>Shrabání pokoseného porostu a organických naplavenin s odvozem do 20 km divokého porostu</t>
  </si>
  <si>
    <t>https://podminky.urs.cz/item/CS_URS_2024_01/185803106</t>
  </si>
  <si>
    <t>185803107</t>
  </si>
  <si>
    <t>Shrabání pokoseného vodního rostlinstva z břehu i z vody s odvozem do 20 km</t>
  </si>
  <si>
    <t>1082811995</t>
  </si>
  <si>
    <t>Shrabání pokoseného porostu a organických naplavenin s odvozem do 20 km vodního rostlinstva z břehu i z vody</t>
  </si>
  <si>
    <t>https://podminky.urs.cz/item/CS_URS_2024_01/185803107</t>
  </si>
  <si>
    <t>0,524</t>
  </si>
  <si>
    <t>6</t>
  </si>
  <si>
    <t>R-033</t>
  </si>
  <si>
    <t>Ekologická likvidace vodního porostu - v souladu se zákonem o odpadech č. 541/2020 Sb. v platném znění</t>
  </si>
  <si>
    <t>1941744442</t>
  </si>
  <si>
    <t xml:space="preserve">Ekologická likvidace vodního porostu - v souladu se zákonem o odpadech č. 541/2020 Sb. v platném znění
</t>
  </si>
  <si>
    <t>SO 2: 108_366 - Odpad Hrobický</t>
  </si>
  <si>
    <t>Němčice n.L.,</t>
  </si>
  <si>
    <t>0,175*0,1</t>
  </si>
  <si>
    <t>0,175*0,9</t>
  </si>
  <si>
    <t>0,018</t>
  </si>
  <si>
    <t>0,158</t>
  </si>
  <si>
    <t>SO 3: 108_365 - Odpad Panský</t>
  </si>
  <si>
    <t>0,288*0,4</t>
  </si>
  <si>
    <t>0,288*0,6</t>
  </si>
  <si>
    <t>0,115</t>
  </si>
  <si>
    <t>0,173</t>
  </si>
  <si>
    <t>SO 4: 108_364 - Odpad Podhůrský</t>
  </si>
  <si>
    <t>1,386*0,4</t>
  </si>
  <si>
    <t>1,386*0,6</t>
  </si>
  <si>
    <t>0,554</t>
  </si>
  <si>
    <t>0,832</t>
  </si>
  <si>
    <t>SO 5: 108_007 - SPOJIL I</t>
  </si>
  <si>
    <t>Spojil</t>
  </si>
  <si>
    <t>0,969*0,4</t>
  </si>
  <si>
    <t>0,969*0,6</t>
  </si>
  <si>
    <t>0,388</t>
  </si>
  <si>
    <t>0,581</t>
  </si>
  <si>
    <t>SO 6: 108_008 - SPOJIL I</t>
  </si>
  <si>
    <t>0,828*0,7</t>
  </si>
  <si>
    <t>0,828*0,3</t>
  </si>
  <si>
    <t>0,580</t>
  </si>
  <si>
    <t>0,248</t>
  </si>
  <si>
    <t>SO 7: 108_009 - SPOJIL I</t>
  </si>
  <si>
    <t>0,783*0,3</t>
  </si>
  <si>
    <t>0,783*0,7</t>
  </si>
  <si>
    <t>0,235</t>
  </si>
  <si>
    <t>0,548</t>
  </si>
  <si>
    <t>SO 8: 108_192 - ODV. HOLICE III - odpad O3</t>
  </si>
  <si>
    <t>Holice</t>
  </si>
  <si>
    <t>1,435*0,4</t>
  </si>
  <si>
    <t>1,435*0,6</t>
  </si>
  <si>
    <t>0,574</t>
  </si>
  <si>
    <t>0,861</t>
  </si>
  <si>
    <t>SO 9: 108_193 - HOLICE I,II-c.15</t>
  </si>
  <si>
    <t>0,325*0,1</t>
  </si>
  <si>
    <t>0,325*0,9</t>
  </si>
  <si>
    <t>0,033</t>
  </si>
  <si>
    <t>0,293</t>
  </si>
  <si>
    <t>SO 10 108_411 - MATEROV TREBOSICE c.6</t>
  </si>
  <si>
    <t>Pardubice</t>
  </si>
  <si>
    <t>-500858413</t>
  </si>
  <si>
    <t>0,150*0,4</t>
  </si>
  <si>
    <t>-562325537</t>
  </si>
  <si>
    <t>0,150*0,6</t>
  </si>
  <si>
    <t>1096135492</t>
  </si>
  <si>
    <t>0,060</t>
  </si>
  <si>
    <t>370547954</t>
  </si>
  <si>
    <t>0,090</t>
  </si>
  <si>
    <t>-2016205840</t>
  </si>
  <si>
    <t>-854370772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</si>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</sst>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9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9" width="27.7109375" style="1" hidden="1" customWidth="1"/>
    <col min="50" max="51" width="23.140625" style="1" hidden="1" customWidth="1"/>
    <col min="52" max="53" width="26.7109375" style="1" hidden="1" customWidth="1"/>
    <col min="54" max="54" width="23.140625" style="1" hidden="1" customWidth="1"/>
    <col min="55" max="55" width="20.57421875" style="1" hidden="1" customWidth="1"/>
    <col min="56" max="56" width="26.7109375" style="1" hidden="1" customWidth="1"/>
    <col min="57" max="57" width="23.140625" style="1" hidden="1" customWidth="1"/>
    <col min="58" max="58" width="20.57421875" style="1" hidden="1" customWidth="1"/>
    <col min="59" max="59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20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20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20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20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20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20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ROUND(AX54,2)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ROUND(AY54,2)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3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8"/>
    </row>
    <row r="35" spans="1:59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G37" s="38"/>
    </row>
    <row r="41" spans="1:59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G41" s="38"/>
    </row>
    <row r="42" spans="1:59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G42" s="38"/>
    </row>
    <row r="43" spans="1:59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G43" s="38"/>
    </row>
    <row r="44" spans="1:59" s="4" customFormat="1" ht="12" customHeight="1">
      <c r="A44" s="4"/>
      <c r="B44" s="63"/>
      <c r="C44" s="32" t="s">
        <v>14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1/2024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G44" s="4"/>
    </row>
    <row r="45" spans="1:59" s="5" customFormat="1" ht="36.95" customHeight="1">
      <c r="A45" s="5"/>
      <c r="B45" s="66"/>
      <c r="C45" s="67" t="s">
        <v>17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Pardubicko - část 1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G45" s="5"/>
    </row>
    <row r="46" spans="1:59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G46" s="38"/>
    </row>
    <row r="47" spans="1:59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Němčice n.L., Holice, Spojil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26. 3. 2024</v>
      </c>
      <c r="AN47" s="72"/>
      <c r="AO47" s="40"/>
      <c r="AP47" s="40"/>
      <c r="AQ47" s="40"/>
      <c r="AR47" s="44"/>
      <c r="BG47" s="38"/>
    </row>
    <row r="48" spans="1:59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G48" s="38"/>
    </row>
    <row r="49" spans="1:59" s="2" customFormat="1" ht="15.6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SPU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7"/>
      <c r="BG49" s="38"/>
    </row>
    <row r="50" spans="1:59" s="2" customFormat="1" ht="15.6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38"/>
    </row>
    <row r="51" spans="1:59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38"/>
    </row>
    <row r="52" spans="1:59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3" t="s">
        <v>68</v>
      </c>
      <c r="BE52" s="93" t="s">
        <v>69</v>
      </c>
      <c r="BF52" s="94" t="s">
        <v>70</v>
      </c>
      <c r="BG52" s="38"/>
    </row>
    <row r="53" spans="1:59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ROUND(SUM(AG55:AG64),2)</f>
        <v>0</v>
      </c>
      <c r="AH54" s="101"/>
      <c r="AI54" s="101"/>
      <c r="AJ54" s="101"/>
      <c r="AK54" s="101"/>
      <c r="AL54" s="101"/>
      <c r="AM54" s="101"/>
      <c r="AN54" s="102">
        <f>SUM(AG54,AV54)</f>
        <v>0</v>
      </c>
      <c r="AO54" s="102"/>
      <c r="AP54" s="102"/>
      <c r="AQ54" s="103" t="s">
        <v>20</v>
      </c>
      <c r="AR54" s="104"/>
      <c r="AS54" s="105">
        <f>ROUND(SUM(AS55:AS64),2)</f>
        <v>0</v>
      </c>
      <c r="AT54" s="106">
        <f>ROUND(SUM(AT55:AT64),2)</f>
        <v>0</v>
      </c>
      <c r="AU54" s="107">
        <f>ROUND(SUM(AU55:AU64),2)</f>
        <v>0</v>
      </c>
      <c r="AV54" s="107">
        <f>ROUND(SUM(AX54:AY54),2)</f>
        <v>0</v>
      </c>
      <c r="AW54" s="108">
        <f>ROUND(SUM(AW55:AW64),5)</f>
        <v>0</v>
      </c>
      <c r="AX54" s="107">
        <f>ROUND(BB54*L29,2)</f>
        <v>0</v>
      </c>
      <c r="AY54" s="107">
        <f>ROUND(BC54*L30,2)</f>
        <v>0</v>
      </c>
      <c r="AZ54" s="107">
        <f>ROUND(BD54*L29,2)</f>
        <v>0</v>
      </c>
      <c r="BA54" s="107">
        <f>ROUND(BE54*L30,2)</f>
        <v>0</v>
      </c>
      <c r="BB54" s="107">
        <f>ROUND(SUM(BB55:BB64),2)</f>
        <v>0</v>
      </c>
      <c r="BC54" s="107">
        <f>ROUND(SUM(BC55:BC64),2)</f>
        <v>0</v>
      </c>
      <c r="BD54" s="107">
        <f>ROUND(SUM(BD55:BD64),2)</f>
        <v>0</v>
      </c>
      <c r="BE54" s="107">
        <f>ROUND(SUM(BE55:BE64),2)</f>
        <v>0</v>
      </c>
      <c r="BF54" s="109">
        <f>ROUND(SUM(BF55:BF64),2)</f>
        <v>0</v>
      </c>
      <c r="BG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6</v>
      </c>
      <c r="BX54" s="110" t="s">
        <v>76</v>
      </c>
      <c r="CL54" s="110" t="s">
        <v>20</v>
      </c>
    </row>
    <row r="55" spans="1:91" s="7" customFormat="1" ht="24.6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1- 108_408 - STEBLOVA ...'!K32</f>
        <v>0</v>
      </c>
      <c r="AH55" s="116"/>
      <c r="AI55" s="116"/>
      <c r="AJ55" s="116"/>
      <c r="AK55" s="116"/>
      <c r="AL55" s="116"/>
      <c r="AM55" s="116"/>
      <c r="AN55" s="117">
        <f>SUM(AG55,AV55)</f>
        <v>0</v>
      </c>
      <c r="AO55" s="116"/>
      <c r="AP55" s="116"/>
      <c r="AQ55" s="118" t="s">
        <v>80</v>
      </c>
      <c r="AR55" s="119"/>
      <c r="AS55" s="120">
        <f>'SO 1- 108_408 - STEBLOVA ...'!K30</f>
        <v>0</v>
      </c>
      <c r="AT55" s="121">
        <f>'SO 1- 108_408 - STEBLOVA ...'!K31</f>
        <v>0</v>
      </c>
      <c r="AU55" s="121">
        <v>0</v>
      </c>
      <c r="AV55" s="121">
        <f>ROUND(SUM(AX55:AY55),2)</f>
        <v>0</v>
      </c>
      <c r="AW55" s="122">
        <f>'SO 1- 108_408 - STEBLOVA ...'!T83</f>
        <v>0</v>
      </c>
      <c r="AX55" s="121">
        <f>'SO 1- 108_408 - STEBLOVA ...'!K35</f>
        <v>0</v>
      </c>
      <c r="AY55" s="121">
        <f>'SO 1- 108_408 - STEBLOVA ...'!K36</f>
        <v>0</v>
      </c>
      <c r="AZ55" s="121">
        <f>'SO 1- 108_408 - STEBLOVA ...'!K37</f>
        <v>0</v>
      </c>
      <c r="BA55" s="121">
        <f>'SO 1- 108_408 - STEBLOVA ...'!K38</f>
        <v>0</v>
      </c>
      <c r="BB55" s="121">
        <f>'SO 1- 108_408 - STEBLOVA ...'!F35</f>
        <v>0</v>
      </c>
      <c r="BC55" s="121">
        <f>'SO 1- 108_408 - STEBLOVA ...'!F36</f>
        <v>0</v>
      </c>
      <c r="BD55" s="121">
        <f>'SO 1- 108_408 - STEBLOVA ...'!F37</f>
        <v>0</v>
      </c>
      <c r="BE55" s="121">
        <f>'SO 1- 108_408 - STEBLOVA ...'!F38</f>
        <v>0</v>
      </c>
      <c r="BF55" s="123">
        <f>'SO 1- 108_408 - STEBLOVA ...'!F39</f>
        <v>0</v>
      </c>
      <c r="BG55" s="7"/>
      <c r="BT55" s="124" t="s">
        <v>81</v>
      </c>
      <c r="BV55" s="124" t="s">
        <v>75</v>
      </c>
      <c r="BW55" s="124" t="s">
        <v>82</v>
      </c>
      <c r="BX55" s="124" t="s">
        <v>6</v>
      </c>
      <c r="CL55" s="124" t="s">
        <v>20</v>
      </c>
      <c r="CM55" s="124" t="s">
        <v>83</v>
      </c>
    </row>
    <row r="56" spans="1:91" s="7" customFormat="1" ht="24.6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2- 108_366 - Odpad Hro...'!K32</f>
        <v>0</v>
      </c>
      <c r="AH56" s="116"/>
      <c r="AI56" s="116"/>
      <c r="AJ56" s="116"/>
      <c r="AK56" s="116"/>
      <c r="AL56" s="116"/>
      <c r="AM56" s="116"/>
      <c r="AN56" s="117">
        <f>SUM(AG56,AV56)</f>
        <v>0</v>
      </c>
      <c r="AO56" s="116"/>
      <c r="AP56" s="116"/>
      <c r="AQ56" s="118" t="s">
        <v>80</v>
      </c>
      <c r="AR56" s="119"/>
      <c r="AS56" s="120">
        <f>'SO 2- 108_366 - Odpad Hro...'!K30</f>
        <v>0</v>
      </c>
      <c r="AT56" s="121">
        <f>'SO 2- 108_366 - Odpad Hro...'!K31</f>
        <v>0</v>
      </c>
      <c r="AU56" s="121">
        <v>0</v>
      </c>
      <c r="AV56" s="121">
        <f>ROUND(SUM(AX56:AY56),2)</f>
        <v>0</v>
      </c>
      <c r="AW56" s="122">
        <f>'SO 2- 108_366 - Odpad Hro...'!T83</f>
        <v>0</v>
      </c>
      <c r="AX56" s="121">
        <f>'SO 2- 108_366 - Odpad Hro...'!K35</f>
        <v>0</v>
      </c>
      <c r="AY56" s="121">
        <f>'SO 2- 108_366 - Odpad Hro...'!K36</f>
        <v>0</v>
      </c>
      <c r="AZ56" s="121">
        <f>'SO 2- 108_366 - Odpad Hro...'!K37</f>
        <v>0</v>
      </c>
      <c r="BA56" s="121">
        <f>'SO 2- 108_366 - Odpad Hro...'!K38</f>
        <v>0</v>
      </c>
      <c r="BB56" s="121">
        <f>'SO 2- 108_366 - Odpad Hro...'!F35</f>
        <v>0</v>
      </c>
      <c r="BC56" s="121">
        <f>'SO 2- 108_366 - Odpad Hro...'!F36</f>
        <v>0</v>
      </c>
      <c r="BD56" s="121">
        <f>'SO 2- 108_366 - Odpad Hro...'!F37</f>
        <v>0</v>
      </c>
      <c r="BE56" s="121">
        <f>'SO 2- 108_366 - Odpad Hro...'!F38</f>
        <v>0</v>
      </c>
      <c r="BF56" s="123">
        <f>'SO 2- 108_366 - Odpad Hro...'!F39</f>
        <v>0</v>
      </c>
      <c r="BG56" s="7"/>
      <c r="BT56" s="124" t="s">
        <v>81</v>
      </c>
      <c r="BV56" s="124" t="s">
        <v>75</v>
      </c>
      <c r="BW56" s="124" t="s">
        <v>86</v>
      </c>
      <c r="BX56" s="124" t="s">
        <v>6</v>
      </c>
      <c r="CL56" s="124" t="s">
        <v>20</v>
      </c>
      <c r="CM56" s="124" t="s">
        <v>83</v>
      </c>
    </row>
    <row r="57" spans="1:91" s="7" customFormat="1" ht="24.6" customHeight="1">
      <c r="A57" s="112" t="s">
        <v>77</v>
      </c>
      <c r="B57" s="113"/>
      <c r="C57" s="114"/>
      <c r="D57" s="115" t="s">
        <v>87</v>
      </c>
      <c r="E57" s="115"/>
      <c r="F57" s="115"/>
      <c r="G57" s="115"/>
      <c r="H57" s="115"/>
      <c r="I57" s="116"/>
      <c r="J57" s="115" t="s">
        <v>88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3- 108_365 - Odpad Panský'!K32</f>
        <v>0</v>
      </c>
      <c r="AH57" s="116"/>
      <c r="AI57" s="116"/>
      <c r="AJ57" s="116"/>
      <c r="AK57" s="116"/>
      <c r="AL57" s="116"/>
      <c r="AM57" s="116"/>
      <c r="AN57" s="117">
        <f>SUM(AG57,AV57)</f>
        <v>0</v>
      </c>
      <c r="AO57" s="116"/>
      <c r="AP57" s="116"/>
      <c r="AQ57" s="118" t="s">
        <v>80</v>
      </c>
      <c r="AR57" s="119"/>
      <c r="AS57" s="120">
        <f>'SO 3- 108_365 - Odpad Panský'!K30</f>
        <v>0</v>
      </c>
      <c r="AT57" s="121">
        <f>'SO 3- 108_365 - Odpad Panský'!K31</f>
        <v>0</v>
      </c>
      <c r="AU57" s="121">
        <v>0</v>
      </c>
      <c r="AV57" s="121">
        <f>ROUND(SUM(AX57:AY57),2)</f>
        <v>0</v>
      </c>
      <c r="AW57" s="122">
        <f>'SO 3- 108_365 - Odpad Panský'!T83</f>
        <v>0</v>
      </c>
      <c r="AX57" s="121">
        <f>'SO 3- 108_365 - Odpad Panský'!K35</f>
        <v>0</v>
      </c>
      <c r="AY57" s="121">
        <f>'SO 3- 108_365 - Odpad Panský'!K36</f>
        <v>0</v>
      </c>
      <c r="AZ57" s="121">
        <f>'SO 3- 108_365 - Odpad Panský'!K37</f>
        <v>0</v>
      </c>
      <c r="BA57" s="121">
        <f>'SO 3- 108_365 - Odpad Panský'!K38</f>
        <v>0</v>
      </c>
      <c r="BB57" s="121">
        <f>'SO 3- 108_365 - Odpad Panský'!F35</f>
        <v>0</v>
      </c>
      <c r="BC57" s="121">
        <f>'SO 3- 108_365 - Odpad Panský'!F36</f>
        <v>0</v>
      </c>
      <c r="BD57" s="121">
        <f>'SO 3- 108_365 - Odpad Panský'!F37</f>
        <v>0</v>
      </c>
      <c r="BE57" s="121">
        <f>'SO 3- 108_365 - Odpad Panský'!F38</f>
        <v>0</v>
      </c>
      <c r="BF57" s="123">
        <f>'SO 3- 108_365 - Odpad Panský'!F39</f>
        <v>0</v>
      </c>
      <c r="BG57" s="7"/>
      <c r="BT57" s="124" t="s">
        <v>81</v>
      </c>
      <c r="BV57" s="124" t="s">
        <v>75</v>
      </c>
      <c r="BW57" s="124" t="s">
        <v>89</v>
      </c>
      <c r="BX57" s="124" t="s">
        <v>6</v>
      </c>
      <c r="CL57" s="124" t="s">
        <v>20</v>
      </c>
      <c r="CM57" s="124" t="s">
        <v>83</v>
      </c>
    </row>
    <row r="58" spans="1:91" s="7" customFormat="1" ht="24.6" customHeight="1">
      <c r="A58" s="112" t="s">
        <v>77</v>
      </c>
      <c r="B58" s="113"/>
      <c r="C58" s="114"/>
      <c r="D58" s="115" t="s">
        <v>90</v>
      </c>
      <c r="E58" s="115"/>
      <c r="F58" s="115"/>
      <c r="G58" s="115"/>
      <c r="H58" s="115"/>
      <c r="I58" s="116"/>
      <c r="J58" s="115" t="s">
        <v>91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4- 108_364 - Odpad Pod...'!K32</f>
        <v>0</v>
      </c>
      <c r="AH58" s="116"/>
      <c r="AI58" s="116"/>
      <c r="AJ58" s="116"/>
      <c r="AK58" s="116"/>
      <c r="AL58" s="116"/>
      <c r="AM58" s="116"/>
      <c r="AN58" s="117">
        <f>SUM(AG58,AV58)</f>
        <v>0</v>
      </c>
      <c r="AO58" s="116"/>
      <c r="AP58" s="116"/>
      <c r="AQ58" s="118" t="s">
        <v>80</v>
      </c>
      <c r="AR58" s="119"/>
      <c r="AS58" s="120">
        <f>'SO 4- 108_364 - Odpad Pod...'!K30</f>
        <v>0</v>
      </c>
      <c r="AT58" s="121">
        <f>'SO 4- 108_364 - Odpad Pod...'!K31</f>
        <v>0</v>
      </c>
      <c r="AU58" s="121">
        <v>0</v>
      </c>
      <c r="AV58" s="121">
        <f>ROUND(SUM(AX58:AY58),2)</f>
        <v>0</v>
      </c>
      <c r="AW58" s="122">
        <f>'SO 4- 108_364 - Odpad Pod...'!T83</f>
        <v>0</v>
      </c>
      <c r="AX58" s="121">
        <f>'SO 4- 108_364 - Odpad Pod...'!K35</f>
        <v>0</v>
      </c>
      <c r="AY58" s="121">
        <f>'SO 4- 108_364 - Odpad Pod...'!K36</f>
        <v>0</v>
      </c>
      <c r="AZ58" s="121">
        <f>'SO 4- 108_364 - Odpad Pod...'!K37</f>
        <v>0</v>
      </c>
      <c r="BA58" s="121">
        <f>'SO 4- 108_364 - Odpad Pod...'!K38</f>
        <v>0</v>
      </c>
      <c r="BB58" s="121">
        <f>'SO 4- 108_364 - Odpad Pod...'!F35</f>
        <v>0</v>
      </c>
      <c r="BC58" s="121">
        <f>'SO 4- 108_364 - Odpad Pod...'!F36</f>
        <v>0</v>
      </c>
      <c r="BD58" s="121">
        <f>'SO 4- 108_364 - Odpad Pod...'!F37</f>
        <v>0</v>
      </c>
      <c r="BE58" s="121">
        <f>'SO 4- 108_364 - Odpad Pod...'!F38</f>
        <v>0</v>
      </c>
      <c r="BF58" s="123">
        <f>'SO 4- 108_364 - Odpad Pod...'!F39</f>
        <v>0</v>
      </c>
      <c r="BG58" s="7"/>
      <c r="BT58" s="124" t="s">
        <v>81</v>
      </c>
      <c r="BV58" s="124" t="s">
        <v>75</v>
      </c>
      <c r="BW58" s="124" t="s">
        <v>92</v>
      </c>
      <c r="BX58" s="124" t="s">
        <v>6</v>
      </c>
      <c r="CL58" s="124" t="s">
        <v>20</v>
      </c>
      <c r="CM58" s="124" t="s">
        <v>83</v>
      </c>
    </row>
    <row r="59" spans="1:91" s="7" customFormat="1" ht="24.6" customHeight="1">
      <c r="A59" s="112" t="s">
        <v>77</v>
      </c>
      <c r="B59" s="113"/>
      <c r="C59" s="114"/>
      <c r="D59" s="115" t="s">
        <v>93</v>
      </c>
      <c r="E59" s="115"/>
      <c r="F59" s="115"/>
      <c r="G59" s="115"/>
      <c r="H59" s="115"/>
      <c r="I59" s="116"/>
      <c r="J59" s="115" t="s">
        <v>94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5- 108_007 - SPOJIL I'!K32</f>
        <v>0</v>
      </c>
      <c r="AH59" s="116"/>
      <c r="AI59" s="116"/>
      <c r="AJ59" s="116"/>
      <c r="AK59" s="116"/>
      <c r="AL59" s="116"/>
      <c r="AM59" s="116"/>
      <c r="AN59" s="117">
        <f>SUM(AG59,AV59)</f>
        <v>0</v>
      </c>
      <c r="AO59" s="116"/>
      <c r="AP59" s="116"/>
      <c r="AQ59" s="118" t="s">
        <v>80</v>
      </c>
      <c r="AR59" s="119"/>
      <c r="AS59" s="120">
        <f>'SO 5- 108_007 - SPOJIL I'!K30</f>
        <v>0</v>
      </c>
      <c r="AT59" s="121">
        <f>'SO 5- 108_007 - SPOJIL I'!K31</f>
        <v>0</v>
      </c>
      <c r="AU59" s="121">
        <v>0</v>
      </c>
      <c r="AV59" s="121">
        <f>ROUND(SUM(AX59:AY59),2)</f>
        <v>0</v>
      </c>
      <c r="AW59" s="122">
        <f>'SO 5- 108_007 - SPOJIL I'!T83</f>
        <v>0</v>
      </c>
      <c r="AX59" s="121">
        <f>'SO 5- 108_007 - SPOJIL I'!K35</f>
        <v>0</v>
      </c>
      <c r="AY59" s="121">
        <f>'SO 5- 108_007 - SPOJIL I'!K36</f>
        <v>0</v>
      </c>
      <c r="AZ59" s="121">
        <f>'SO 5- 108_007 - SPOJIL I'!K37</f>
        <v>0</v>
      </c>
      <c r="BA59" s="121">
        <f>'SO 5- 108_007 - SPOJIL I'!K38</f>
        <v>0</v>
      </c>
      <c r="BB59" s="121">
        <f>'SO 5- 108_007 - SPOJIL I'!F35</f>
        <v>0</v>
      </c>
      <c r="BC59" s="121">
        <f>'SO 5- 108_007 - SPOJIL I'!F36</f>
        <v>0</v>
      </c>
      <c r="BD59" s="121">
        <f>'SO 5- 108_007 - SPOJIL I'!F37</f>
        <v>0</v>
      </c>
      <c r="BE59" s="121">
        <f>'SO 5- 108_007 - SPOJIL I'!F38</f>
        <v>0</v>
      </c>
      <c r="BF59" s="123">
        <f>'SO 5- 108_007 - SPOJIL I'!F39</f>
        <v>0</v>
      </c>
      <c r="BG59" s="7"/>
      <c r="BT59" s="124" t="s">
        <v>81</v>
      </c>
      <c r="BV59" s="124" t="s">
        <v>75</v>
      </c>
      <c r="BW59" s="124" t="s">
        <v>95</v>
      </c>
      <c r="BX59" s="124" t="s">
        <v>6</v>
      </c>
      <c r="CL59" s="124" t="s">
        <v>20</v>
      </c>
      <c r="CM59" s="124" t="s">
        <v>83</v>
      </c>
    </row>
    <row r="60" spans="1:91" s="7" customFormat="1" ht="24.6" customHeight="1">
      <c r="A60" s="112" t="s">
        <v>77</v>
      </c>
      <c r="B60" s="113"/>
      <c r="C60" s="114"/>
      <c r="D60" s="115" t="s">
        <v>96</v>
      </c>
      <c r="E60" s="115"/>
      <c r="F60" s="115"/>
      <c r="G60" s="115"/>
      <c r="H60" s="115"/>
      <c r="I60" s="116"/>
      <c r="J60" s="115" t="s">
        <v>94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6- 108_008 - SPOJIL I'!K32</f>
        <v>0</v>
      </c>
      <c r="AH60" s="116"/>
      <c r="AI60" s="116"/>
      <c r="AJ60" s="116"/>
      <c r="AK60" s="116"/>
      <c r="AL60" s="116"/>
      <c r="AM60" s="116"/>
      <c r="AN60" s="117">
        <f>SUM(AG60,AV60)</f>
        <v>0</v>
      </c>
      <c r="AO60" s="116"/>
      <c r="AP60" s="116"/>
      <c r="AQ60" s="118" t="s">
        <v>80</v>
      </c>
      <c r="AR60" s="119"/>
      <c r="AS60" s="120">
        <f>'SO 6- 108_008 - SPOJIL I'!K30</f>
        <v>0</v>
      </c>
      <c r="AT60" s="121">
        <f>'SO 6- 108_008 - SPOJIL I'!K31</f>
        <v>0</v>
      </c>
      <c r="AU60" s="121">
        <v>0</v>
      </c>
      <c r="AV60" s="121">
        <f>ROUND(SUM(AX60:AY60),2)</f>
        <v>0</v>
      </c>
      <c r="AW60" s="122">
        <f>'SO 6- 108_008 - SPOJIL I'!T83</f>
        <v>0</v>
      </c>
      <c r="AX60" s="121">
        <f>'SO 6- 108_008 - SPOJIL I'!K35</f>
        <v>0</v>
      </c>
      <c r="AY60" s="121">
        <f>'SO 6- 108_008 - SPOJIL I'!K36</f>
        <v>0</v>
      </c>
      <c r="AZ60" s="121">
        <f>'SO 6- 108_008 - SPOJIL I'!K37</f>
        <v>0</v>
      </c>
      <c r="BA60" s="121">
        <f>'SO 6- 108_008 - SPOJIL I'!K38</f>
        <v>0</v>
      </c>
      <c r="BB60" s="121">
        <f>'SO 6- 108_008 - SPOJIL I'!F35</f>
        <v>0</v>
      </c>
      <c r="BC60" s="121">
        <f>'SO 6- 108_008 - SPOJIL I'!F36</f>
        <v>0</v>
      </c>
      <c r="BD60" s="121">
        <f>'SO 6- 108_008 - SPOJIL I'!F37</f>
        <v>0</v>
      </c>
      <c r="BE60" s="121">
        <f>'SO 6- 108_008 - SPOJIL I'!F38</f>
        <v>0</v>
      </c>
      <c r="BF60" s="123">
        <f>'SO 6- 108_008 - SPOJIL I'!F39</f>
        <v>0</v>
      </c>
      <c r="BG60" s="7"/>
      <c r="BT60" s="124" t="s">
        <v>81</v>
      </c>
      <c r="BV60" s="124" t="s">
        <v>75</v>
      </c>
      <c r="BW60" s="124" t="s">
        <v>97</v>
      </c>
      <c r="BX60" s="124" t="s">
        <v>6</v>
      </c>
      <c r="CL60" s="124" t="s">
        <v>20</v>
      </c>
      <c r="CM60" s="124" t="s">
        <v>83</v>
      </c>
    </row>
    <row r="61" spans="1:91" s="7" customFormat="1" ht="24.6" customHeight="1">
      <c r="A61" s="112" t="s">
        <v>77</v>
      </c>
      <c r="B61" s="113"/>
      <c r="C61" s="114"/>
      <c r="D61" s="115" t="s">
        <v>98</v>
      </c>
      <c r="E61" s="115"/>
      <c r="F61" s="115"/>
      <c r="G61" s="115"/>
      <c r="H61" s="115"/>
      <c r="I61" s="116"/>
      <c r="J61" s="115" t="s">
        <v>94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7- 108_009 - SPOJIL I'!K32</f>
        <v>0</v>
      </c>
      <c r="AH61" s="116"/>
      <c r="AI61" s="116"/>
      <c r="AJ61" s="116"/>
      <c r="AK61" s="116"/>
      <c r="AL61" s="116"/>
      <c r="AM61" s="116"/>
      <c r="AN61" s="117">
        <f>SUM(AG61,AV61)</f>
        <v>0</v>
      </c>
      <c r="AO61" s="116"/>
      <c r="AP61" s="116"/>
      <c r="AQ61" s="118" t="s">
        <v>80</v>
      </c>
      <c r="AR61" s="119"/>
      <c r="AS61" s="120">
        <f>'SO 7- 108_009 - SPOJIL I'!K30</f>
        <v>0</v>
      </c>
      <c r="AT61" s="121">
        <f>'SO 7- 108_009 - SPOJIL I'!K31</f>
        <v>0</v>
      </c>
      <c r="AU61" s="121">
        <v>0</v>
      </c>
      <c r="AV61" s="121">
        <f>ROUND(SUM(AX61:AY61),2)</f>
        <v>0</v>
      </c>
      <c r="AW61" s="122">
        <f>'SO 7- 108_009 - SPOJIL I'!T83</f>
        <v>0</v>
      </c>
      <c r="AX61" s="121">
        <f>'SO 7- 108_009 - SPOJIL I'!K35</f>
        <v>0</v>
      </c>
      <c r="AY61" s="121">
        <f>'SO 7- 108_009 - SPOJIL I'!K36</f>
        <v>0</v>
      </c>
      <c r="AZ61" s="121">
        <f>'SO 7- 108_009 - SPOJIL I'!K37</f>
        <v>0</v>
      </c>
      <c r="BA61" s="121">
        <f>'SO 7- 108_009 - SPOJIL I'!K38</f>
        <v>0</v>
      </c>
      <c r="BB61" s="121">
        <f>'SO 7- 108_009 - SPOJIL I'!F35</f>
        <v>0</v>
      </c>
      <c r="BC61" s="121">
        <f>'SO 7- 108_009 - SPOJIL I'!F36</f>
        <v>0</v>
      </c>
      <c r="BD61" s="121">
        <f>'SO 7- 108_009 - SPOJIL I'!F37</f>
        <v>0</v>
      </c>
      <c r="BE61" s="121">
        <f>'SO 7- 108_009 - SPOJIL I'!F38</f>
        <v>0</v>
      </c>
      <c r="BF61" s="123">
        <f>'SO 7- 108_009 - SPOJIL I'!F39</f>
        <v>0</v>
      </c>
      <c r="BG61" s="7"/>
      <c r="BT61" s="124" t="s">
        <v>81</v>
      </c>
      <c r="BV61" s="124" t="s">
        <v>75</v>
      </c>
      <c r="BW61" s="124" t="s">
        <v>99</v>
      </c>
      <c r="BX61" s="124" t="s">
        <v>6</v>
      </c>
      <c r="CL61" s="124" t="s">
        <v>20</v>
      </c>
      <c r="CM61" s="124" t="s">
        <v>83</v>
      </c>
    </row>
    <row r="62" spans="1:91" s="7" customFormat="1" ht="24.6" customHeight="1">
      <c r="A62" s="112" t="s">
        <v>77</v>
      </c>
      <c r="B62" s="113"/>
      <c r="C62" s="114"/>
      <c r="D62" s="115" t="s">
        <v>100</v>
      </c>
      <c r="E62" s="115"/>
      <c r="F62" s="115"/>
      <c r="G62" s="115"/>
      <c r="H62" s="115"/>
      <c r="I62" s="116"/>
      <c r="J62" s="115" t="s">
        <v>101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 8- 108_192 - ODV. HOLI...'!K32</f>
        <v>0</v>
      </c>
      <c r="AH62" s="116"/>
      <c r="AI62" s="116"/>
      <c r="AJ62" s="116"/>
      <c r="AK62" s="116"/>
      <c r="AL62" s="116"/>
      <c r="AM62" s="116"/>
      <c r="AN62" s="117">
        <f>SUM(AG62,AV62)</f>
        <v>0</v>
      </c>
      <c r="AO62" s="116"/>
      <c r="AP62" s="116"/>
      <c r="AQ62" s="118" t="s">
        <v>80</v>
      </c>
      <c r="AR62" s="119"/>
      <c r="AS62" s="120">
        <f>'SO 8- 108_192 - ODV. HOLI...'!K30</f>
        <v>0</v>
      </c>
      <c r="AT62" s="121">
        <f>'SO 8- 108_192 - ODV. HOLI...'!K31</f>
        <v>0</v>
      </c>
      <c r="AU62" s="121">
        <v>0</v>
      </c>
      <c r="AV62" s="121">
        <f>ROUND(SUM(AX62:AY62),2)</f>
        <v>0</v>
      </c>
      <c r="AW62" s="122">
        <f>'SO 8- 108_192 - ODV. HOLI...'!T83</f>
        <v>0</v>
      </c>
      <c r="AX62" s="121">
        <f>'SO 8- 108_192 - ODV. HOLI...'!K35</f>
        <v>0</v>
      </c>
      <c r="AY62" s="121">
        <f>'SO 8- 108_192 - ODV. HOLI...'!K36</f>
        <v>0</v>
      </c>
      <c r="AZ62" s="121">
        <f>'SO 8- 108_192 - ODV. HOLI...'!K37</f>
        <v>0</v>
      </c>
      <c r="BA62" s="121">
        <f>'SO 8- 108_192 - ODV. HOLI...'!K38</f>
        <v>0</v>
      </c>
      <c r="BB62" s="121">
        <f>'SO 8- 108_192 - ODV. HOLI...'!F35</f>
        <v>0</v>
      </c>
      <c r="BC62" s="121">
        <f>'SO 8- 108_192 - ODV. HOLI...'!F36</f>
        <v>0</v>
      </c>
      <c r="BD62" s="121">
        <f>'SO 8- 108_192 - ODV. HOLI...'!F37</f>
        <v>0</v>
      </c>
      <c r="BE62" s="121">
        <f>'SO 8- 108_192 - ODV. HOLI...'!F38</f>
        <v>0</v>
      </c>
      <c r="BF62" s="123">
        <f>'SO 8- 108_192 - ODV. HOLI...'!F39</f>
        <v>0</v>
      </c>
      <c r="BG62" s="7"/>
      <c r="BT62" s="124" t="s">
        <v>81</v>
      </c>
      <c r="BV62" s="124" t="s">
        <v>75</v>
      </c>
      <c r="BW62" s="124" t="s">
        <v>102</v>
      </c>
      <c r="BX62" s="124" t="s">
        <v>6</v>
      </c>
      <c r="CL62" s="124" t="s">
        <v>20</v>
      </c>
      <c r="CM62" s="124" t="s">
        <v>83</v>
      </c>
    </row>
    <row r="63" spans="1:91" s="7" customFormat="1" ht="24.6" customHeight="1">
      <c r="A63" s="112" t="s">
        <v>77</v>
      </c>
      <c r="B63" s="113"/>
      <c r="C63" s="114"/>
      <c r="D63" s="115" t="s">
        <v>103</v>
      </c>
      <c r="E63" s="115"/>
      <c r="F63" s="115"/>
      <c r="G63" s="115"/>
      <c r="H63" s="115"/>
      <c r="I63" s="116"/>
      <c r="J63" s="115" t="s">
        <v>104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'SO 9- 108_193 - HOLICE I,...'!K32</f>
        <v>0</v>
      </c>
      <c r="AH63" s="116"/>
      <c r="AI63" s="116"/>
      <c r="AJ63" s="116"/>
      <c r="AK63" s="116"/>
      <c r="AL63" s="116"/>
      <c r="AM63" s="116"/>
      <c r="AN63" s="117">
        <f>SUM(AG63,AV63)</f>
        <v>0</v>
      </c>
      <c r="AO63" s="116"/>
      <c r="AP63" s="116"/>
      <c r="AQ63" s="118" t="s">
        <v>80</v>
      </c>
      <c r="AR63" s="119"/>
      <c r="AS63" s="120">
        <f>'SO 9- 108_193 - HOLICE I,...'!K30</f>
        <v>0</v>
      </c>
      <c r="AT63" s="121">
        <f>'SO 9- 108_193 - HOLICE I,...'!K31</f>
        <v>0</v>
      </c>
      <c r="AU63" s="121">
        <v>0</v>
      </c>
      <c r="AV63" s="121">
        <f>ROUND(SUM(AX63:AY63),2)</f>
        <v>0</v>
      </c>
      <c r="AW63" s="122">
        <f>'SO 9- 108_193 - HOLICE I,...'!T83</f>
        <v>0</v>
      </c>
      <c r="AX63" s="121">
        <f>'SO 9- 108_193 - HOLICE I,...'!K35</f>
        <v>0</v>
      </c>
      <c r="AY63" s="121">
        <f>'SO 9- 108_193 - HOLICE I,...'!K36</f>
        <v>0</v>
      </c>
      <c r="AZ63" s="121">
        <f>'SO 9- 108_193 - HOLICE I,...'!K37</f>
        <v>0</v>
      </c>
      <c r="BA63" s="121">
        <f>'SO 9- 108_193 - HOLICE I,...'!K38</f>
        <v>0</v>
      </c>
      <c r="BB63" s="121">
        <f>'SO 9- 108_193 - HOLICE I,...'!F35</f>
        <v>0</v>
      </c>
      <c r="BC63" s="121">
        <f>'SO 9- 108_193 - HOLICE I,...'!F36</f>
        <v>0</v>
      </c>
      <c r="BD63" s="121">
        <f>'SO 9- 108_193 - HOLICE I,...'!F37</f>
        <v>0</v>
      </c>
      <c r="BE63" s="121">
        <f>'SO 9- 108_193 - HOLICE I,...'!F38</f>
        <v>0</v>
      </c>
      <c r="BF63" s="123">
        <f>'SO 9- 108_193 - HOLICE I,...'!F39</f>
        <v>0</v>
      </c>
      <c r="BG63" s="7"/>
      <c r="BT63" s="124" t="s">
        <v>81</v>
      </c>
      <c r="BV63" s="124" t="s">
        <v>75</v>
      </c>
      <c r="BW63" s="124" t="s">
        <v>105</v>
      </c>
      <c r="BX63" s="124" t="s">
        <v>6</v>
      </c>
      <c r="CL63" s="124" t="s">
        <v>20</v>
      </c>
      <c r="CM63" s="124" t="s">
        <v>83</v>
      </c>
    </row>
    <row r="64" spans="1:91" s="7" customFormat="1" ht="24.6" customHeight="1">
      <c r="A64" s="112" t="s">
        <v>77</v>
      </c>
      <c r="B64" s="113"/>
      <c r="C64" s="114"/>
      <c r="D64" s="115" t="s">
        <v>106</v>
      </c>
      <c r="E64" s="115"/>
      <c r="F64" s="115"/>
      <c r="G64" s="115"/>
      <c r="H64" s="115"/>
      <c r="I64" s="116"/>
      <c r="J64" s="115" t="s">
        <v>107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'SO 10 108_411 - MATEROV T...'!K32</f>
        <v>0</v>
      </c>
      <c r="AH64" s="116"/>
      <c r="AI64" s="116"/>
      <c r="AJ64" s="116"/>
      <c r="AK64" s="116"/>
      <c r="AL64" s="116"/>
      <c r="AM64" s="116"/>
      <c r="AN64" s="117">
        <f>SUM(AG64,AV64)</f>
        <v>0</v>
      </c>
      <c r="AO64" s="116"/>
      <c r="AP64" s="116"/>
      <c r="AQ64" s="118" t="s">
        <v>80</v>
      </c>
      <c r="AR64" s="119"/>
      <c r="AS64" s="125">
        <f>'SO 10 108_411 - MATEROV T...'!K30</f>
        <v>0</v>
      </c>
      <c r="AT64" s="126">
        <f>'SO 10 108_411 - MATEROV T...'!K31</f>
        <v>0</v>
      </c>
      <c r="AU64" s="126">
        <v>0</v>
      </c>
      <c r="AV64" s="126">
        <f>ROUND(SUM(AX64:AY64),2)</f>
        <v>0</v>
      </c>
      <c r="AW64" s="127">
        <f>'SO 10 108_411 - MATEROV T...'!T83</f>
        <v>0</v>
      </c>
      <c r="AX64" s="126">
        <f>'SO 10 108_411 - MATEROV T...'!K35</f>
        <v>0</v>
      </c>
      <c r="AY64" s="126">
        <f>'SO 10 108_411 - MATEROV T...'!K36</f>
        <v>0</v>
      </c>
      <c r="AZ64" s="126">
        <f>'SO 10 108_411 - MATEROV T...'!K37</f>
        <v>0</v>
      </c>
      <c r="BA64" s="126">
        <f>'SO 10 108_411 - MATEROV T...'!K38</f>
        <v>0</v>
      </c>
      <c r="BB64" s="126">
        <f>'SO 10 108_411 - MATEROV T...'!F35</f>
        <v>0</v>
      </c>
      <c r="BC64" s="126">
        <f>'SO 10 108_411 - MATEROV T...'!F36</f>
        <v>0</v>
      </c>
      <c r="BD64" s="126">
        <f>'SO 10 108_411 - MATEROV T...'!F37</f>
        <v>0</v>
      </c>
      <c r="BE64" s="126">
        <f>'SO 10 108_411 - MATEROV T...'!F38</f>
        <v>0</v>
      </c>
      <c r="BF64" s="128">
        <f>'SO 10 108_411 - MATEROV T...'!F39</f>
        <v>0</v>
      </c>
      <c r="BG64" s="7"/>
      <c r="BT64" s="124" t="s">
        <v>81</v>
      </c>
      <c r="BV64" s="124" t="s">
        <v>75</v>
      </c>
      <c r="BW64" s="124" t="s">
        <v>108</v>
      </c>
      <c r="BX64" s="124" t="s">
        <v>6</v>
      </c>
      <c r="CL64" s="124" t="s">
        <v>20</v>
      </c>
      <c r="CM64" s="124" t="s">
        <v>83</v>
      </c>
    </row>
    <row r="65" spans="1:59" s="2" customFormat="1" ht="30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4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</row>
    <row r="66" spans="1:59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44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</row>
  </sheetData>
  <sheetProtection password="CC35" sheet="1" objects="1" scenarios="1" formatColumns="0" formatRows="0"/>
  <mergeCells count="7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AG54:AM54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54:AP54"/>
  </mergeCells>
  <hyperlinks>
    <hyperlink ref="A55" location="'SO 1- 108_408 - STEBLOVA ...'!C2" display="/"/>
    <hyperlink ref="A56" location="'SO 2- 108_366 - Odpad Hro...'!C2" display="/"/>
    <hyperlink ref="A57" location="'SO 3- 108_365 - Odpad Panský'!C2" display="/"/>
    <hyperlink ref="A58" location="'SO 4- 108_364 - Odpad Pod...'!C2" display="/"/>
    <hyperlink ref="A59" location="'SO 5- 108_007 - SPOJIL I'!C2" display="/"/>
    <hyperlink ref="A60" location="'SO 6- 108_008 - SPOJIL I'!C2" display="/"/>
    <hyperlink ref="A61" location="'SO 7- 108_009 - SPOJIL I'!C2" display="/"/>
    <hyperlink ref="A62" location="'SO 8- 108_192 - ODV. HOLI...'!C2" display="/"/>
    <hyperlink ref="A63" location="'SO 9- 108_193 - HOLICE I,...'!C2" display="/"/>
    <hyperlink ref="A64" location="'SO 10 108_411 - MATEROV 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105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109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Pardubicko - část 1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110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225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220</v>
      </c>
      <c r="G12" s="38"/>
      <c r="H12" s="38"/>
      <c r="I12" s="133" t="s">
        <v>24</v>
      </c>
      <c r="J12" s="138" t="str">
        <f>'Rekapitulace stavby'!AN8</f>
        <v>26. 3. 2024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113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114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ROUND((SUM(BE83:BE107)),2)</f>
        <v>0</v>
      </c>
      <c r="G35" s="38"/>
      <c r="H35" s="38"/>
      <c r="I35" s="149">
        <v>0.21</v>
      </c>
      <c r="J35" s="38"/>
      <c r="K35" s="144">
        <f>ROUND(((SUM(BE83:BE107))*I35),2)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ROUND((SUM(BF83:BF107)),2)</f>
        <v>0</v>
      </c>
      <c r="G36" s="38"/>
      <c r="H36" s="38"/>
      <c r="I36" s="149">
        <v>0.12</v>
      </c>
      <c r="J36" s="38"/>
      <c r="K36" s="144">
        <f>ROUND(((SUM(BF83:BF107))*I36),2)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ROUND((SUM(BG83:BG107)),2)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ROUND((SUM(BH83:BH107)),2)</f>
        <v>0</v>
      </c>
      <c r="G38" s="38"/>
      <c r="H38" s="38"/>
      <c r="I38" s="149">
        <v>0.12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ROUND((SUM(BI83:BI107)),2)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115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Pardubicko - část 1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110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SO 9: 108_193 - HOLICE I,II-c.15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Holice</v>
      </c>
      <c r="G54" s="40"/>
      <c r="H54" s="40"/>
      <c r="I54" s="32" t="s">
        <v>24</v>
      </c>
      <c r="J54" s="72" t="str">
        <f>IF(J12="","",J12)</f>
        <v>26. 3. 2024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SPU 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116</v>
      </c>
      <c r="D59" s="163"/>
      <c r="E59" s="163"/>
      <c r="F59" s="163"/>
      <c r="G59" s="163"/>
      <c r="H59" s="163"/>
      <c r="I59" s="164" t="s">
        <v>117</v>
      </c>
      <c r="J59" s="164" t="s">
        <v>118</v>
      </c>
      <c r="K59" s="164" t="s">
        <v>119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120</v>
      </c>
    </row>
    <row r="62" spans="1:31" s="9" customFormat="1" ht="24.95" customHeight="1">
      <c r="A62" s="9"/>
      <c r="B62" s="166"/>
      <c r="C62" s="167"/>
      <c r="D62" s="168" t="s">
        <v>121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123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Pardubicko - část 1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110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 9: 108_193 - HOLICE I,II-c.15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Holice</v>
      </c>
      <c r="G77" s="40"/>
      <c r="H77" s="40"/>
      <c r="I77" s="32" t="s">
        <v>24</v>
      </c>
      <c r="J77" s="72" t="str">
        <f>IF(J12="","",J12)</f>
        <v>26. 3. 2024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>SPU OVHS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124</v>
      </c>
      <c r="D82" s="181" t="s">
        <v>56</v>
      </c>
      <c r="E82" s="181" t="s">
        <v>52</v>
      </c>
      <c r="F82" s="181" t="s">
        <v>53</v>
      </c>
      <c r="G82" s="181" t="s">
        <v>125</v>
      </c>
      <c r="H82" s="181" t="s">
        <v>126</v>
      </c>
      <c r="I82" s="181" t="s">
        <v>127</v>
      </c>
      <c r="J82" s="181" t="s">
        <v>128</v>
      </c>
      <c r="K82" s="181" t="s">
        <v>119</v>
      </c>
      <c r="L82" s="182" t="s">
        <v>129</v>
      </c>
      <c r="M82" s="183"/>
      <c r="N82" s="92" t="s">
        <v>20</v>
      </c>
      <c r="O82" s="93" t="s">
        <v>41</v>
      </c>
      <c r="P82" s="93" t="s">
        <v>130</v>
      </c>
      <c r="Q82" s="93" t="s">
        <v>131</v>
      </c>
      <c r="R82" s="93" t="s">
        <v>132</v>
      </c>
      <c r="S82" s="93" t="s">
        <v>133</v>
      </c>
      <c r="T82" s="93" t="s">
        <v>134</v>
      </c>
      <c r="U82" s="93" t="s">
        <v>135</v>
      </c>
      <c r="V82" s="93" t="s">
        <v>136</v>
      </c>
      <c r="W82" s="93" t="s">
        <v>137</v>
      </c>
      <c r="X82" s="93" t="s">
        <v>138</v>
      </c>
      <c r="Y82" s="94" t="s">
        <v>139</v>
      </c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140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7">
        <f>X84</f>
        <v>0.066804</v>
      </c>
      <c r="Y83" s="97"/>
      <c r="Z83" s="38"/>
      <c r="AA83" s="38"/>
      <c r="AB83" s="38"/>
      <c r="AC83" s="38"/>
      <c r="AD83" s="38"/>
      <c r="AE83" s="38"/>
      <c r="AT83" s="17" t="s">
        <v>72</v>
      </c>
      <c r="AU83" s="17" t="s">
        <v>120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141</v>
      </c>
      <c r="F84" s="192" t="s">
        <v>142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199">
        <f>X85</f>
        <v>0.066804</v>
      </c>
      <c r="Y84" s="200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73</v>
      </c>
      <c r="AY84" s="201" t="s">
        <v>143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4" t="s">
        <v>81</v>
      </c>
      <c r="F85" s="204" t="s">
        <v>144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SUM(Q86:Q107)</f>
        <v>0</v>
      </c>
      <c r="R85" s="198">
        <f>SUM(R86:R107)</f>
        <v>0</v>
      </c>
      <c r="S85" s="197"/>
      <c r="T85" s="199">
        <f>SUM(T86:T107)</f>
        <v>0</v>
      </c>
      <c r="U85" s="197"/>
      <c r="V85" s="199">
        <f>SUM(V86:V107)</f>
        <v>0</v>
      </c>
      <c r="W85" s="197"/>
      <c r="X85" s="199">
        <f>SUM(X86:X107)</f>
        <v>0.066804</v>
      </c>
      <c r="Y85" s="200"/>
      <c r="Z85" s="12"/>
      <c r="AA85" s="12"/>
      <c r="AB85" s="12"/>
      <c r="AC85" s="12"/>
      <c r="AD85" s="12"/>
      <c r="AE85" s="12"/>
      <c r="AR85" s="201" t="s">
        <v>81</v>
      </c>
      <c r="AT85" s="202" t="s">
        <v>72</v>
      </c>
      <c r="AU85" s="202" t="s">
        <v>81</v>
      </c>
      <c r="AY85" s="201" t="s">
        <v>143</v>
      </c>
      <c r="BK85" s="203">
        <f>SUM(BK86:BK107)</f>
        <v>0</v>
      </c>
    </row>
    <row r="86" spans="1:65" s="2" customFormat="1" ht="22.2" customHeight="1">
      <c r="A86" s="38"/>
      <c r="B86" s="39"/>
      <c r="C86" s="206" t="s">
        <v>81</v>
      </c>
      <c r="D86" s="206" t="s">
        <v>146</v>
      </c>
      <c r="E86" s="207" t="s">
        <v>156</v>
      </c>
      <c r="F86" s="208" t="s">
        <v>157</v>
      </c>
      <c r="G86" s="209" t="s">
        <v>149</v>
      </c>
      <c r="H86" s="210">
        <v>0.033</v>
      </c>
      <c r="I86" s="211"/>
      <c r="J86" s="211"/>
      <c r="K86" s="212">
        <f>ROUND(P86*H86,2)</f>
        <v>0</v>
      </c>
      <c r="L86" s="208" t="s">
        <v>158</v>
      </c>
      <c r="M86" s="44"/>
      <c r="N86" s="213" t="s">
        <v>20</v>
      </c>
      <c r="O86" s="214" t="s">
        <v>42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4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6">
        <f>W86*H86</f>
        <v>0</v>
      </c>
      <c r="Y86" s="217" t="s">
        <v>20</v>
      </c>
      <c r="Z86" s="38"/>
      <c r="AA86" s="38"/>
      <c r="AB86" s="38"/>
      <c r="AC86" s="38"/>
      <c r="AD86" s="38"/>
      <c r="AE86" s="38"/>
      <c r="AR86" s="218" t="s">
        <v>150</v>
      </c>
      <c r="AT86" s="218" t="s">
        <v>146</v>
      </c>
      <c r="AU86" s="218" t="s">
        <v>83</v>
      </c>
      <c r="AY86" s="17" t="s">
        <v>143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7" t="s">
        <v>81</v>
      </c>
      <c r="BK86" s="219">
        <f>ROUND(P86*H86,2)</f>
        <v>0</v>
      </c>
      <c r="BL86" s="17" t="s">
        <v>150</v>
      </c>
      <c r="BM86" s="218" t="s">
        <v>159</v>
      </c>
    </row>
    <row r="87" spans="1:47" s="2" customFormat="1" ht="12">
      <c r="A87" s="38"/>
      <c r="B87" s="39"/>
      <c r="C87" s="40"/>
      <c r="D87" s="220" t="s">
        <v>152</v>
      </c>
      <c r="E87" s="40"/>
      <c r="F87" s="221" t="s">
        <v>160</v>
      </c>
      <c r="G87" s="40"/>
      <c r="H87" s="40"/>
      <c r="I87" s="222"/>
      <c r="J87" s="222"/>
      <c r="K87" s="40"/>
      <c r="L87" s="40"/>
      <c r="M87" s="44"/>
      <c r="N87" s="223"/>
      <c r="O87" s="22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152</v>
      </c>
      <c r="AU87" s="17" t="s">
        <v>83</v>
      </c>
    </row>
    <row r="88" spans="1:47" s="2" customFormat="1" ht="12">
      <c r="A88" s="38"/>
      <c r="B88" s="39"/>
      <c r="C88" s="40"/>
      <c r="D88" s="236" t="s">
        <v>161</v>
      </c>
      <c r="E88" s="40"/>
      <c r="F88" s="237" t="s">
        <v>162</v>
      </c>
      <c r="G88" s="40"/>
      <c r="H88" s="40"/>
      <c r="I88" s="222"/>
      <c r="J88" s="222"/>
      <c r="K88" s="40"/>
      <c r="L88" s="40"/>
      <c r="M88" s="44"/>
      <c r="N88" s="223"/>
      <c r="O88" s="22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38"/>
      <c r="AA88" s="38"/>
      <c r="AB88" s="38"/>
      <c r="AC88" s="38"/>
      <c r="AD88" s="38"/>
      <c r="AE88" s="38"/>
      <c r="AT88" s="17" t="s">
        <v>161</v>
      </c>
      <c r="AU88" s="17" t="s">
        <v>83</v>
      </c>
    </row>
    <row r="89" spans="1:51" s="13" customFormat="1" ht="12">
      <c r="A89" s="13"/>
      <c r="B89" s="225"/>
      <c r="C89" s="226"/>
      <c r="D89" s="220" t="s">
        <v>154</v>
      </c>
      <c r="E89" s="227" t="s">
        <v>20</v>
      </c>
      <c r="F89" s="228" t="s">
        <v>226</v>
      </c>
      <c r="G89" s="226"/>
      <c r="H89" s="229">
        <v>0.033</v>
      </c>
      <c r="I89" s="230"/>
      <c r="J89" s="230"/>
      <c r="K89" s="226"/>
      <c r="L89" s="226"/>
      <c r="M89" s="231"/>
      <c r="N89" s="232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4"/>
      <c r="Z89" s="13"/>
      <c r="AA89" s="13"/>
      <c r="AB89" s="13"/>
      <c r="AC89" s="13"/>
      <c r="AD89" s="13"/>
      <c r="AE89" s="13"/>
      <c r="AT89" s="235" t="s">
        <v>154</v>
      </c>
      <c r="AU89" s="235" t="s">
        <v>83</v>
      </c>
      <c r="AV89" s="13" t="s">
        <v>83</v>
      </c>
      <c r="AW89" s="13" t="s">
        <v>5</v>
      </c>
      <c r="AX89" s="13" t="s">
        <v>81</v>
      </c>
      <c r="AY89" s="235" t="s">
        <v>143</v>
      </c>
    </row>
    <row r="90" spans="1:65" s="2" customFormat="1" ht="22.2" customHeight="1">
      <c r="A90" s="38"/>
      <c r="B90" s="39"/>
      <c r="C90" s="206" t="s">
        <v>83</v>
      </c>
      <c r="D90" s="206" t="s">
        <v>146</v>
      </c>
      <c r="E90" s="207" t="s">
        <v>164</v>
      </c>
      <c r="F90" s="208" t="s">
        <v>165</v>
      </c>
      <c r="G90" s="209" t="s">
        <v>149</v>
      </c>
      <c r="H90" s="210">
        <v>0.293</v>
      </c>
      <c r="I90" s="211"/>
      <c r="J90" s="211"/>
      <c r="K90" s="212">
        <f>ROUND(P90*H90,2)</f>
        <v>0</v>
      </c>
      <c r="L90" s="208" t="s">
        <v>158</v>
      </c>
      <c r="M90" s="44"/>
      <c r="N90" s="213" t="s">
        <v>20</v>
      </c>
      <c r="O90" s="214" t="s">
        <v>42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4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20</v>
      </c>
      <c r="Z90" s="38"/>
      <c r="AA90" s="38"/>
      <c r="AB90" s="38"/>
      <c r="AC90" s="38"/>
      <c r="AD90" s="38"/>
      <c r="AE90" s="38"/>
      <c r="AR90" s="218" t="s">
        <v>150</v>
      </c>
      <c r="AT90" s="218" t="s">
        <v>146</v>
      </c>
      <c r="AU90" s="218" t="s">
        <v>83</v>
      </c>
      <c r="AY90" s="17" t="s">
        <v>143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7" t="s">
        <v>81</v>
      </c>
      <c r="BK90" s="219">
        <f>ROUND(P90*H90,2)</f>
        <v>0</v>
      </c>
      <c r="BL90" s="17" t="s">
        <v>150</v>
      </c>
      <c r="BM90" s="218" t="s">
        <v>166</v>
      </c>
    </row>
    <row r="91" spans="1:47" s="2" customFormat="1" ht="12">
      <c r="A91" s="38"/>
      <c r="B91" s="39"/>
      <c r="C91" s="40"/>
      <c r="D91" s="220" t="s">
        <v>152</v>
      </c>
      <c r="E91" s="40"/>
      <c r="F91" s="221" t="s">
        <v>167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152</v>
      </c>
      <c r="AU91" s="17" t="s">
        <v>83</v>
      </c>
    </row>
    <row r="92" spans="1:47" s="2" customFormat="1" ht="12">
      <c r="A92" s="38"/>
      <c r="B92" s="39"/>
      <c r="C92" s="40"/>
      <c r="D92" s="236" t="s">
        <v>161</v>
      </c>
      <c r="E92" s="40"/>
      <c r="F92" s="237" t="s">
        <v>168</v>
      </c>
      <c r="G92" s="40"/>
      <c r="H92" s="40"/>
      <c r="I92" s="222"/>
      <c r="J92" s="222"/>
      <c r="K92" s="40"/>
      <c r="L92" s="40"/>
      <c r="M92" s="44"/>
      <c r="N92" s="223"/>
      <c r="O92" s="22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38"/>
      <c r="AA92" s="38"/>
      <c r="AB92" s="38"/>
      <c r="AC92" s="38"/>
      <c r="AD92" s="38"/>
      <c r="AE92" s="38"/>
      <c r="AT92" s="17" t="s">
        <v>161</v>
      </c>
      <c r="AU92" s="17" t="s">
        <v>83</v>
      </c>
    </row>
    <row r="93" spans="1:51" s="13" customFormat="1" ht="12">
      <c r="A93" s="13"/>
      <c r="B93" s="225"/>
      <c r="C93" s="226"/>
      <c r="D93" s="220" t="s">
        <v>154</v>
      </c>
      <c r="E93" s="227" t="s">
        <v>20</v>
      </c>
      <c r="F93" s="228" t="s">
        <v>227</v>
      </c>
      <c r="G93" s="226"/>
      <c r="H93" s="229">
        <v>0.293</v>
      </c>
      <c r="I93" s="230"/>
      <c r="J93" s="230"/>
      <c r="K93" s="226"/>
      <c r="L93" s="226"/>
      <c r="M93" s="231"/>
      <c r="N93" s="232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4"/>
      <c r="Z93" s="13"/>
      <c r="AA93" s="13"/>
      <c r="AB93" s="13"/>
      <c r="AC93" s="13"/>
      <c r="AD93" s="13"/>
      <c r="AE93" s="13"/>
      <c r="AT93" s="235" t="s">
        <v>154</v>
      </c>
      <c r="AU93" s="235" t="s">
        <v>83</v>
      </c>
      <c r="AV93" s="13" t="s">
        <v>83</v>
      </c>
      <c r="AW93" s="13" t="s">
        <v>5</v>
      </c>
      <c r="AX93" s="13" t="s">
        <v>81</v>
      </c>
      <c r="AY93" s="235" t="s">
        <v>143</v>
      </c>
    </row>
    <row r="94" spans="1:65" s="2" customFormat="1" ht="22.2" customHeight="1">
      <c r="A94" s="38"/>
      <c r="B94" s="39"/>
      <c r="C94" s="206" t="s">
        <v>170</v>
      </c>
      <c r="D94" s="206" t="s">
        <v>146</v>
      </c>
      <c r="E94" s="207" t="s">
        <v>171</v>
      </c>
      <c r="F94" s="208" t="s">
        <v>172</v>
      </c>
      <c r="G94" s="209" t="s">
        <v>149</v>
      </c>
      <c r="H94" s="210">
        <v>0.033</v>
      </c>
      <c r="I94" s="211"/>
      <c r="J94" s="211"/>
      <c r="K94" s="212">
        <f>ROUND(P94*H94,2)</f>
        <v>0</v>
      </c>
      <c r="L94" s="208" t="s">
        <v>158</v>
      </c>
      <c r="M94" s="44"/>
      <c r="N94" s="213" t="s">
        <v>20</v>
      </c>
      <c r="O94" s="214" t="s">
        <v>42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4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6">
        <f>W94*H94</f>
        <v>0</v>
      </c>
      <c r="Y94" s="217" t="s">
        <v>20</v>
      </c>
      <c r="Z94" s="38"/>
      <c r="AA94" s="38"/>
      <c r="AB94" s="38"/>
      <c r="AC94" s="38"/>
      <c r="AD94" s="38"/>
      <c r="AE94" s="38"/>
      <c r="AR94" s="218" t="s">
        <v>150</v>
      </c>
      <c r="AT94" s="218" t="s">
        <v>146</v>
      </c>
      <c r="AU94" s="218" t="s">
        <v>83</v>
      </c>
      <c r="AY94" s="17" t="s">
        <v>143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7" t="s">
        <v>81</v>
      </c>
      <c r="BK94" s="219">
        <f>ROUND(P94*H94,2)</f>
        <v>0</v>
      </c>
      <c r="BL94" s="17" t="s">
        <v>150</v>
      </c>
      <c r="BM94" s="218" t="s">
        <v>173</v>
      </c>
    </row>
    <row r="95" spans="1:47" s="2" customFormat="1" ht="12">
      <c r="A95" s="38"/>
      <c r="B95" s="39"/>
      <c r="C95" s="40"/>
      <c r="D95" s="220" t="s">
        <v>152</v>
      </c>
      <c r="E95" s="40"/>
      <c r="F95" s="221" t="s">
        <v>174</v>
      </c>
      <c r="G95" s="40"/>
      <c r="H95" s="40"/>
      <c r="I95" s="222"/>
      <c r="J95" s="222"/>
      <c r="K95" s="40"/>
      <c r="L95" s="40"/>
      <c r="M95" s="44"/>
      <c r="N95" s="223"/>
      <c r="O95" s="22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152</v>
      </c>
      <c r="AU95" s="17" t="s">
        <v>83</v>
      </c>
    </row>
    <row r="96" spans="1:47" s="2" customFormat="1" ht="12">
      <c r="A96" s="38"/>
      <c r="B96" s="39"/>
      <c r="C96" s="40"/>
      <c r="D96" s="236" t="s">
        <v>161</v>
      </c>
      <c r="E96" s="40"/>
      <c r="F96" s="237" t="s">
        <v>175</v>
      </c>
      <c r="G96" s="40"/>
      <c r="H96" s="40"/>
      <c r="I96" s="222"/>
      <c r="J96" s="222"/>
      <c r="K96" s="40"/>
      <c r="L96" s="40"/>
      <c r="M96" s="44"/>
      <c r="N96" s="223"/>
      <c r="O96" s="22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38"/>
      <c r="AA96" s="38"/>
      <c r="AB96" s="38"/>
      <c r="AC96" s="38"/>
      <c r="AD96" s="38"/>
      <c r="AE96" s="38"/>
      <c r="AT96" s="17" t="s">
        <v>161</v>
      </c>
      <c r="AU96" s="17" t="s">
        <v>83</v>
      </c>
    </row>
    <row r="97" spans="1:51" s="13" customFormat="1" ht="12">
      <c r="A97" s="13"/>
      <c r="B97" s="225"/>
      <c r="C97" s="226"/>
      <c r="D97" s="220" t="s">
        <v>154</v>
      </c>
      <c r="E97" s="227" t="s">
        <v>20</v>
      </c>
      <c r="F97" s="228" t="s">
        <v>228</v>
      </c>
      <c r="G97" s="226"/>
      <c r="H97" s="229">
        <v>0.033</v>
      </c>
      <c r="I97" s="230"/>
      <c r="J97" s="230"/>
      <c r="K97" s="226"/>
      <c r="L97" s="226"/>
      <c r="M97" s="231"/>
      <c r="N97" s="232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4"/>
      <c r="Z97" s="13"/>
      <c r="AA97" s="13"/>
      <c r="AB97" s="13"/>
      <c r="AC97" s="13"/>
      <c r="AD97" s="13"/>
      <c r="AE97" s="13"/>
      <c r="AT97" s="235" t="s">
        <v>154</v>
      </c>
      <c r="AU97" s="235" t="s">
        <v>83</v>
      </c>
      <c r="AV97" s="13" t="s">
        <v>83</v>
      </c>
      <c r="AW97" s="13" t="s">
        <v>5</v>
      </c>
      <c r="AX97" s="13" t="s">
        <v>81</v>
      </c>
      <c r="AY97" s="235" t="s">
        <v>143</v>
      </c>
    </row>
    <row r="98" spans="1:65" s="2" customFormat="1" ht="22.2" customHeight="1">
      <c r="A98" s="38"/>
      <c r="B98" s="39"/>
      <c r="C98" s="206" t="s">
        <v>150</v>
      </c>
      <c r="D98" s="206" t="s">
        <v>146</v>
      </c>
      <c r="E98" s="207" t="s">
        <v>176</v>
      </c>
      <c r="F98" s="208" t="s">
        <v>177</v>
      </c>
      <c r="G98" s="209" t="s">
        <v>149</v>
      </c>
      <c r="H98" s="210">
        <v>0.293</v>
      </c>
      <c r="I98" s="211"/>
      <c r="J98" s="211"/>
      <c r="K98" s="212">
        <f>ROUND(P98*H98,2)</f>
        <v>0</v>
      </c>
      <c r="L98" s="208" t="s">
        <v>158</v>
      </c>
      <c r="M98" s="44"/>
      <c r="N98" s="213" t="s">
        <v>20</v>
      </c>
      <c r="O98" s="214" t="s">
        <v>42</v>
      </c>
      <c r="P98" s="215">
        <f>I98+J98</f>
        <v>0</v>
      </c>
      <c r="Q98" s="215">
        <f>ROUND(I98*H98,2)</f>
        <v>0</v>
      </c>
      <c r="R98" s="215">
        <f>ROUND(J98*H98,2)</f>
        <v>0</v>
      </c>
      <c r="S98" s="84"/>
      <c r="T98" s="216">
        <f>S98*H98</f>
        <v>0</v>
      </c>
      <c r="U98" s="216">
        <v>0</v>
      </c>
      <c r="V98" s="216">
        <f>U98*H98</f>
        <v>0</v>
      </c>
      <c r="W98" s="216">
        <v>0</v>
      </c>
      <c r="X98" s="216">
        <f>W98*H98</f>
        <v>0</v>
      </c>
      <c r="Y98" s="217" t="s">
        <v>20</v>
      </c>
      <c r="Z98" s="38"/>
      <c r="AA98" s="38"/>
      <c r="AB98" s="38"/>
      <c r="AC98" s="38"/>
      <c r="AD98" s="38"/>
      <c r="AE98" s="38"/>
      <c r="AR98" s="218" t="s">
        <v>150</v>
      </c>
      <c r="AT98" s="218" t="s">
        <v>146</v>
      </c>
      <c r="AU98" s="218" t="s">
        <v>83</v>
      </c>
      <c r="AY98" s="17" t="s">
        <v>143</v>
      </c>
      <c r="BE98" s="219">
        <f>IF(O98="základní",K98,0)</f>
        <v>0</v>
      </c>
      <c r="BF98" s="219">
        <f>IF(O98="snížená",K98,0)</f>
        <v>0</v>
      </c>
      <c r="BG98" s="219">
        <f>IF(O98="zákl. přenesená",K98,0)</f>
        <v>0</v>
      </c>
      <c r="BH98" s="219">
        <f>IF(O98="sníž. přenesená",K98,0)</f>
        <v>0</v>
      </c>
      <c r="BI98" s="219">
        <f>IF(O98="nulová",K98,0)</f>
        <v>0</v>
      </c>
      <c r="BJ98" s="17" t="s">
        <v>81</v>
      </c>
      <c r="BK98" s="219">
        <f>ROUND(P98*H98,2)</f>
        <v>0</v>
      </c>
      <c r="BL98" s="17" t="s">
        <v>150</v>
      </c>
      <c r="BM98" s="218" t="s">
        <v>178</v>
      </c>
    </row>
    <row r="99" spans="1:47" s="2" customFormat="1" ht="12">
      <c r="A99" s="38"/>
      <c r="B99" s="39"/>
      <c r="C99" s="40"/>
      <c r="D99" s="220" t="s">
        <v>152</v>
      </c>
      <c r="E99" s="40"/>
      <c r="F99" s="221" t="s">
        <v>179</v>
      </c>
      <c r="G99" s="40"/>
      <c r="H99" s="40"/>
      <c r="I99" s="222"/>
      <c r="J99" s="222"/>
      <c r="K99" s="40"/>
      <c r="L99" s="40"/>
      <c r="M99" s="44"/>
      <c r="N99" s="223"/>
      <c r="O99" s="22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152</v>
      </c>
      <c r="AU99" s="17" t="s">
        <v>83</v>
      </c>
    </row>
    <row r="100" spans="1:47" s="2" customFormat="1" ht="12">
      <c r="A100" s="38"/>
      <c r="B100" s="39"/>
      <c r="C100" s="40"/>
      <c r="D100" s="236" t="s">
        <v>161</v>
      </c>
      <c r="E100" s="40"/>
      <c r="F100" s="237" t="s">
        <v>180</v>
      </c>
      <c r="G100" s="40"/>
      <c r="H100" s="40"/>
      <c r="I100" s="222"/>
      <c r="J100" s="222"/>
      <c r="K100" s="40"/>
      <c r="L100" s="40"/>
      <c r="M100" s="44"/>
      <c r="N100" s="223"/>
      <c r="O100" s="224"/>
      <c r="P100" s="84"/>
      <c r="Q100" s="84"/>
      <c r="R100" s="84"/>
      <c r="S100" s="84"/>
      <c r="T100" s="84"/>
      <c r="U100" s="84"/>
      <c r="V100" s="84"/>
      <c r="W100" s="84"/>
      <c r="X100" s="84"/>
      <c r="Y100" s="85"/>
      <c r="Z100" s="38"/>
      <c r="AA100" s="38"/>
      <c r="AB100" s="38"/>
      <c r="AC100" s="38"/>
      <c r="AD100" s="38"/>
      <c r="AE100" s="38"/>
      <c r="AT100" s="17" t="s">
        <v>161</v>
      </c>
      <c r="AU100" s="17" t="s">
        <v>83</v>
      </c>
    </row>
    <row r="101" spans="1:51" s="13" customFormat="1" ht="12">
      <c r="A101" s="13"/>
      <c r="B101" s="225"/>
      <c r="C101" s="226"/>
      <c r="D101" s="220" t="s">
        <v>154</v>
      </c>
      <c r="E101" s="227" t="s">
        <v>20</v>
      </c>
      <c r="F101" s="228" t="s">
        <v>229</v>
      </c>
      <c r="G101" s="226"/>
      <c r="H101" s="229">
        <v>0.293</v>
      </c>
      <c r="I101" s="230"/>
      <c r="J101" s="230"/>
      <c r="K101" s="226"/>
      <c r="L101" s="226"/>
      <c r="M101" s="231"/>
      <c r="N101" s="232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4"/>
      <c r="Z101" s="13"/>
      <c r="AA101" s="13"/>
      <c r="AB101" s="13"/>
      <c r="AC101" s="13"/>
      <c r="AD101" s="13"/>
      <c r="AE101" s="13"/>
      <c r="AT101" s="235" t="s">
        <v>154</v>
      </c>
      <c r="AU101" s="235" t="s">
        <v>83</v>
      </c>
      <c r="AV101" s="13" t="s">
        <v>83</v>
      </c>
      <c r="AW101" s="13" t="s">
        <v>5</v>
      </c>
      <c r="AX101" s="13" t="s">
        <v>81</v>
      </c>
      <c r="AY101" s="235" t="s">
        <v>143</v>
      </c>
    </row>
    <row r="102" spans="1:65" s="2" customFormat="1" ht="19.8" customHeight="1">
      <c r="A102" s="38"/>
      <c r="B102" s="39"/>
      <c r="C102" s="206" t="s">
        <v>145</v>
      </c>
      <c r="D102" s="206" t="s">
        <v>146</v>
      </c>
      <c r="E102" s="207" t="s">
        <v>147</v>
      </c>
      <c r="F102" s="208" t="s">
        <v>148</v>
      </c>
      <c r="G102" s="209" t="s">
        <v>149</v>
      </c>
      <c r="H102" s="210">
        <v>0.033</v>
      </c>
      <c r="I102" s="211"/>
      <c r="J102" s="211"/>
      <c r="K102" s="212">
        <f>ROUND(P102*H102,2)</f>
        <v>0</v>
      </c>
      <c r="L102" s="208" t="s">
        <v>20</v>
      </c>
      <c r="M102" s="44"/>
      <c r="N102" s="213" t="s">
        <v>20</v>
      </c>
      <c r="O102" s="214" t="s">
        <v>42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84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6">
        <f>W102*H102</f>
        <v>0</v>
      </c>
      <c r="Y102" s="217" t="s">
        <v>20</v>
      </c>
      <c r="Z102" s="38"/>
      <c r="AA102" s="38"/>
      <c r="AB102" s="38"/>
      <c r="AC102" s="38"/>
      <c r="AD102" s="38"/>
      <c r="AE102" s="38"/>
      <c r="AR102" s="218" t="s">
        <v>150</v>
      </c>
      <c r="AT102" s="218" t="s">
        <v>146</v>
      </c>
      <c r="AU102" s="218" t="s">
        <v>83</v>
      </c>
      <c r="AY102" s="17" t="s">
        <v>143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7" t="s">
        <v>81</v>
      </c>
      <c r="BK102" s="219">
        <f>ROUND(P102*H102,2)</f>
        <v>0</v>
      </c>
      <c r="BL102" s="17" t="s">
        <v>150</v>
      </c>
      <c r="BM102" s="218" t="s">
        <v>151</v>
      </c>
    </row>
    <row r="103" spans="1:47" s="2" customFormat="1" ht="12">
      <c r="A103" s="38"/>
      <c r="B103" s="39"/>
      <c r="C103" s="40"/>
      <c r="D103" s="220" t="s">
        <v>152</v>
      </c>
      <c r="E103" s="40"/>
      <c r="F103" s="221" t="s">
        <v>153</v>
      </c>
      <c r="G103" s="40"/>
      <c r="H103" s="40"/>
      <c r="I103" s="222"/>
      <c r="J103" s="222"/>
      <c r="K103" s="40"/>
      <c r="L103" s="40"/>
      <c r="M103" s="44"/>
      <c r="N103" s="223"/>
      <c r="O103" s="22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38"/>
      <c r="AA103" s="38"/>
      <c r="AB103" s="38"/>
      <c r="AC103" s="38"/>
      <c r="AD103" s="38"/>
      <c r="AE103" s="38"/>
      <c r="AT103" s="17" t="s">
        <v>152</v>
      </c>
      <c r="AU103" s="17" t="s">
        <v>83</v>
      </c>
    </row>
    <row r="104" spans="1:51" s="13" customFormat="1" ht="12">
      <c r="A104" s="13"/>
      <c r="B104" s="225"/>
      <c r="C104" s="226"/>
      <c r="D104" s="220" t="s">
        <v>154</v>
      </c>
      <c r="E104" s="227" t="s">
        <v>20</v>
      </c>
      <c r="F104" s="228" t="s">
        <v>228</v>
      </c>
      <c r="G104" s="226"/>
      <c r="H104" s="229">
        <v>0.033</v>
      </c>
      <c r="I104" s="230"/>
      <c r="J104" s="230"/>
      <c r="K104" s="226"/>
      <c r="L104" s="226"/>
      <c r="M104" s="231"/>
      <c r="N104" s="232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4"/>
      <c r="Z104" s="13"/>
      <c r="AA104" s="13"/>
      <c r="AB104" s="13"/>
      <c r="AC104" s="13"/>
      <c r="AD104" s="13"/>
      <c r="AE104" s="13"/>
      <c r="AT104" s="235" t="s">
        <v>154</v>
      </c>
      <c r="AU104" s="235" t="s">
        <v>83</v>
      </c>
      <c r="AV104" s="13" t="s">
        <v>83</v>
      </c>
      <c r="AW104" s="13" t="s">
        <v>5</v>
      </c>
      <c r="AX104" s="13" t="s">
        <v>81</v>
      </c>
      <c r="AY104" s="235" t="s">
        <v>143</v>
      </c>
    </row>
    <row r="105" spans="1:65" s="2" customFormat="1" ht="19.8" customHeight="1">
      <c r="A105" s="38"/>
      <c r="B105" s="39"/>
      <c r="C105" s="206" t="s">
        <v>182</v>
      </c>
      <c r="D105" s="206" t="s">
        <v>146</v>
      </c>
      <c r="E105" s="207" t="s">
        <v>183</v>
      </c>
      <c r="F105" s="208" t="s">
        <v>184</v>
      </c>
      <c r="G105" s="209" t="s">
        <v>149</v>
      </c>
      <c r="H105" s="210">
        <v>0.293</v>
      </c>
      <c r="I105" s="211"/>
      <c r="J105" s="211"/>
      <c r="K105" s="212">
        <f>ROUND(P105*H105,2)</f>
        <v>0</v>
      </c>
      <c r="L105" s="208" t="s">
        <v>20</v>
      </c>
      <c r="M105" s="44"/>
      <c r="N105" s="213" t="s">
        <v>20</v>
      </c>
      <c r="O105" s="214" t="s">
        <v>42</v>
      </c>
      <c r="P105" s="215">
        <f>I105+J105</f>
        <v>0</v>
      </c>
      <c r="Q105" s="215">
        <f>ROUND(I105*H105,2)</f>
        <v>0</v>
      </c>
      <c r="R105" s="215">
        <f>ROUND(J105*H105,2)</f>
        <v>0</v>
      </c>
      <c r="S105" s="84"/>
      <c r="T105" s="216">
        <f>S105*H105</f>
        <v>0</v>
      </c>
      <c r="U105" s="216">
        <v>0</v>
      </c>
      <c r="V105" s="216">
        <f>U105*H105</f>
        <v>0</v>
      </c>
      <c r="W105" s="216">
        <v>0.228</v>
      </c>
      <c r="X105" s="216">
        <f>W105*H105</f>
        <v>0.066804</v>
      </c>
      <c r="Y105" s="217" t="s">
        <v>20</v>
      </c>
      <c r="Z105" s="38"/>
      <c r="AA105" s="38"/>
      <c r="AB105" s="38"/>
      <c r="AC105" s="38"/>
      <c r="AD105" s="38"/>
      <c r="AE105" s="38"/>
      <c r="AR105" s="218" t="s">
        <v>150</v>
      </c>
      <c r="AT105" s="218" t="s">
        <v>146</v>
      </c>
      <c r="AU105" s="218" t="s">
        <v>83</v>
      </c>
      <c r="AY105" s="17" t="s">
        <v>143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7" t="s">
        <v>81</v>
      </c>
      <c r="BK105" s="219">
        <f>ROUND(P105*H105,2)</f>
        <v>0</v>
      </c>
      <c r="BL105" s="17" t="s">
        <v>150</v>
      </c>
      <c r="BM105" s="218" t="s">
        <v>185</v>
      </c>
    </row>
    <row r="106" spans="1:47" s="2" customFormat="1" ht="12">
      <c r="A106" s="38"/>
      <c r="B106" s="39"/>
      <c r="C106" s="40"/>
      <c r="D106" s="220" t="s">
        <v>152</v>
      </c>
      <c r="E106" s="40"/>
      <c r="F106" s="221" t="s">
        <v>186</v>
      </c>
      <c r="G106" s="40"/>
      <c r="H106" s="40"/>
      <c r="I106" s="222"/>
      <c r="J106" s="222"/>
      <c r="K106" s="40"/>
      <c r="L106" s="40"/>
      <c r="M106" s="44"/>
      <c r="N106" s="223"/>
      <c r="O106" s="22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152</v>
      </c>
      <c r="AU106" s="17" t="s">
        <v>83</v>
      </c>
    </row>
    <row r="107" spans="1:51" s="13" customFormat="1" ht="12">
      <c r="A107" s="13"/>
      <c r="B107" s="225"/>
      <c r="C107" s="226"/>
      <c r="D107" s="220" t="s">
        <v>154</v>
      </c>
      <c r="E107" s="227" t="s">
        <v>20</v>
      </c>
      <c r="F107" s="228" t="s">
        <v>229</v>
      </c>
      <c r="G107" s="226"/>
      <c r="H107" s="229">
        <v>0.293</v>
      </c>
      <c r="I107" s="230"/>
      <c r="J107" s="230"/>
      <c r="K107" s="226"/>
      <c r="L107" s="226"/>
      <c r="M107" s="231"/>
      <c r="N107" s="238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40"/>
      <c r="Z107" s="13"/>
      <c r="AA107" s="13"/>
      <c r="AB107" s="13"/>
      <c r="AC107" s="13"/>
      <c r="AD107" s="13"/>
      <c r="AE107" s="13"/>
      <c r="AT107" s="235" t="s">
        <v>154</v>
      </c>
      <c r="AU107" s="235" t="s">
        <v>83</v>
      </c>
      <c r="AV107" s="13" t="s">
        <v>83</v>
      </c>
      <c r="AW107" s="13" t="s">
        <v>5</v>
      </c>
      <c r="AX107" s="13" t="s">
        <v>81</v>
      </c>
      <c r="AY107" s="235" t="s">
        <v>143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4"/>
      <c r="N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100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108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109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Pardubicko - část 1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110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230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231</v>
      </c>
      <c r="G12" s="38"/>
      <c r="H12" s="38"/>
      <c r="I12" s="133" t="s">
        <v>24</v>
      </c>
      <c r="J12" s="138" t="str">
        <f>'Rekapitulace stavby'!AN8</f>
        <v>26. 3. 2024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113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114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ROUND((SUM(BE83:BE107)),2)</f>
        <v>0</v>
      </c>
      <c r="G35" s="38"/>
      <c r="H35" s="38"/>
      <c r="I35" s="149">
        <v>0.21</v>
      </c>
      <c r="J35" s="38"/>
      <c r="K35" s="144">
        <f>ROUND(((SUM(BE83:BE107))*I35),2)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ROUND((SUM(BF83:BF107)),2)</f>
        <v>0</v>
      </c>
      <c r="G36" s="38"/>
      <c r="H36" s="38"/>
      <c r="I36" s="149">
        <v>0.12</v>
      </c>
      <c r="J36" s="38"/>
      <c r="K36" s="144">
        <f>ROUND(((SUM(BF83:BF107))*I36),2)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ROUND((SUM(BG83:BG107)),2)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ROUND((SUM(BH83:BH107)),2)</f>
        <v>0</v>
      </c>
      <c r="G38" s="38"/>
      <c r="H38" s="38"/>
      <c r="I38" s="149">
        <v>0.12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ROUND((SUM(BI83:BI107)),2)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115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Pardubicko - část 1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110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SO 10 108_411 - MATEROV TREBOSICE c.6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Pardubice</v>
      </c>
      <c r="G54" s="40"/>
      <c r="H54" s="40"/>
      <c r="I54" s="32" t="s">
        <v>24</v>
      </c>
      <c r="J54" s="72" t="str">
        <f>IF(J12="","",J12)</f>
        <v>26. 3. 2024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SPU 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116</v>
      </c>
      <c r="D59" s="163"/>
      <c r="E59" s="163"/>
      <c r="F59" s="163"/>
      <c r="G59" s="163"/>
      <c r="H59" s="163"/>
      <c r="I59" s="164" t="s">
        <v>117</v>
      </c>
      <c r="J59" s="164" t="s">
        <v>118</v>
      </c>
      <c r="K59" s="164" t="s">
        <v>119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120</v>
      </c>
    </row>
    <row r="62" spans="1:31" s="9" customFormat="1" ht="24.95" customHeight="1">
      <c r="A62" s="9"/>
      <c r="B62" s="166"/>
      <c r="C62" s="167"/>
      <c r="D62" s="168" t="s">
        <v>121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123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Pardubicko - část 1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110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 10 108_411 - MATEROV TREBOSICE c.6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Pardubice</v>
      </c>
      <c r="G77" s="40"/>
      <c r="H77" s="40"/>
      <c r="I77" s="32" t="s">
        <v>24</v>
      </c>
      <c r="J77" s="72" t="str">
        <f>IF(J12="","",J12)</f>
        <v>26. 3. 2024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>SPU OVHS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124</v>
      </c>
      <c r="D82" s="181" t="s">
        <v>56</v>
      </c>
      <c r="E82" s="181" t="s">
        <v>52</v>
      </c>
      <c r="F82" s="181" t="s">
        <v>53</v>
      </c>
      <c r="G82" s="181" t="s">
        <v>125</v>
      </c>
      <c r="H82" s="181" t="s">
        <v>126</v>
      </c>
      <c r="I82" s="181" t="s">
        <v>127</v>
      </c>
      <c r="J82" s="181" t="s">
        <v>128</v>
      </c>
      <c r="K82" s="181" t="s">
        <v>119</v>
      </c>
      <c r="L82" s="182" t="s">
        <v>129</v>
      </c>
      <c r="M82" s="183"/>
      <c r="N82" s="92" t="s">
        <v>20</v>
      </c>
      <c r="O82" s="93" t="s">
        <v>41</v>
      </c>
      <c r="P82" s="93" t="s">
        <v>130</v>
      </c>
      <c r="Q82" s="93" t="s">
        <v>131</v>
      </c>
      <c r="R82" s="93" t="s">
        <v>132</v>
      </c>
      <c r="S82" s="93" t="s">
        <v>133</v>
      </c>
      <c r="T82" s="93" t="s">
        <v>134</v>
      </c>
      <c r="U82" s="93" t="s">
        <v>135</v>
      </c>
      <c r="V82" s="93" t="s">
        <v>136</v>
      </c>
      <c r="W82" s="93" t="s">
        <v>137</v>
      </c>
      <c r="X82" s="93" t="s">
        <v>138</v>
      </c>
      <c r="Y82" s="94" t="s">
        <v>139</v>
      </c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140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7">
        <f>X84</f>
        <v>0.02052</v>
      </c>
      <c r="Y83" s="97"/>
      <c r="Z83" s="38"/>
      <c r="AA83" s="38"/>
      <c r="AB83" s="38"/>
      <c r="AC83" s="38"/>
      <c r="AD83" s="38"/>
      <c r="AE83" s="38"/>
      <c r="AT83" s="17" t="s">
        <v>72</v>
      </c>
      <c r="AU83" s="17" t="s">
        <v>120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141</v>
      </c>
      <c r="F84" s="192" t="s">
        <v>142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199">
        <f>X85</f>
        <v>0.02052</v>
      </c>
      <c r="Y84" s="200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73</v>
      </c>
      <c r="AY84" s="201" t="s">
        <v>143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4" t="s">
        <v>81</v>
      </c>
      <c r="F85" s="204" t="s">
        <v>144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SUM(Q86:Q107)</f>
        <v>0</v>
      </c>
      <c r="R85" s="198">
        <f>SUM(R86:R107)</f>
        <v>0</v>
      </c>
      <c r="S85" s="197"/>
      <c r="T85" s="199">
        <f>SUM(T86:T107)</f>
        <v>0</v>
      </c>
      <c r="U85" s="197"/>
      <c r="V85" s="199">
        <f>SUM(V86:V107)</f>
        <v>0</v>
      </c>
      <c r="W85" s="197"/>
      <c r="X85" s="199">
        <f>SUM(X86:X107)</f>
        <v>0.02052</v>
      </c>
      <c r="Y85" s="200"/>
      <c r="Z85" s="12"/>
      <c r="AA85" s="12"/>
      <c r="AB85" s="12"/>
      <c r="AC85" s="12"/>
      <c r="AD85" s="12"/>
      <c r="AE85" s="12"/>
      <c r="AR85" s="201" t="s">
        <v>81</v>
      </c>
      <c r="AT85" s="202" t="s">
        <v>72</v>
      </c>
      <c r="AU85" s="202" t="s">
        <v>81</v>
      </c>
      <c r="AY85" s="201" t="s">
        <v>143</v>
      </c>
      <c r="BK85" s="203">
        <f>SUM(BK86:BK107)</f>
        <v>0</v>
      </c>
    </row>
    <row r="86" spans="1:65" s="2" customFormat="1" ht="22.2" customHeight="1">
      <c r="A86" s="38"/>
      <c r="B86" s="39"/>
      <c r="C86" s="206" t="s">
        <v>81</v>
      </c>
      <c r="D86" s="206" t="s">
        <v>146</v>
      </c>
      <c r="E86" s="207" t="s">
        <v>156</v>
      </c>
      <c r="F86" s="208" t="s">
        <v>157</v>
      </c>
      <c r="G86" s="209" t="s">
        <v>149</v>
      </c>
      <c r="H86" s="210">
        <v>0.06</v>
      </c>
      <c r="I86" s="211"/>
      <c r="J86" s="211"/>
      <c r="K86" s="212">
        <f>ROUND(P86*H86,2)</f>
        <v>0</v>
      </c>
      <c r="L86" s="208" t="s">
        <v>158</v>
      </c>
      <c r="M86" s="44"/>
      <c r="N86" s="213" t="s">
        <v>20</v>
      </c>
      <c r="O86" s="214" t="s">
        <v>42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4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6">
        <f>W86*H86</f>
        <v>0</v>
      </c>
      <c r="Y86" s="217" t="s">
        <v>20</v>
      </c>
      <c r="Z86" s="38"/>
      <c r="AA86" s="38"/>
      <c r="AB86" s="38"/>
      <c r="AC86" s="38"/>
      <c r="AD86" s="38"/>
      <c r="AE86" s="38"/>
      <c r="AR86" s="218" t="s">
        <v>150</v>
      </c>
      <c r="AT86" s="218" t="s">
        <v>146</v>
      </c>
      <c r="AU86" s="218" t="s">
        <v>83</v>
      </c>
      <c r="AY86" s="17" t="s">
        <v>143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7" t="s">
        <v>81</v>
      </c>
      <c r="BK86" s="219">
        <f>ROUND(P86*H86,2)</f>
        <v>0</v>
      </c>
      <c r="BL86" s="17" t="s">
        <v>150</v>
      </c>
      <c r="BM86" s="218" t="s">
        <v>232</v>
      </c>
    </row>
    <row r="87" spans="1:47" s="2" customFormat="1" ht="12">
      <c r="A87" s="38"/>
      <c r="B87" s="39"/>
      <c r="C87" s="40"/>
      <c r="D87" s="220" t="s">
        <v>152</v>
      </c>
      <c r="E87" s="40"/>
      <c r="F87" s="221" t="s">
        <v>160</v>
      </c>
      <c r="G87" s="40"/>
      <c r="H87" s="40"/>
      <c r="I87" s="222"/>
      <c r="J87" s="222"/>
      <c r="K87" s="40"/>
      <c r="L87" s="40"/>
      <c r="M87" s="44"/>
      <c r="N87" s="223"/>
      <c r="O87" s="22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152</v>
      </c>
      <c r="AU87" s="17" t="s">
        <v>83</v>
      </c>
    </row>
    <row r="88" spans="1:47" s="2" customFormat="1" ht="12">
      <c r="A88" s="38"/>
      <c r="B88" s="39"/>
      <c r="C88" s="40"/>
      <c r="D88" s="236" t="s">
        <v>161</v>
      </c>
      <c r="E88" s="40"/>
      <c r="F88" s="237" t="s">
        <v>162</v>
      </c>
      <c r="G88" s="40"/>
      <c r="H88" s="40"/>
      <c r="I88" s="222"/>
      <c r="J88" s="222"/>
      <c r="K88" s="40"/>
      <c r="L88" s="40"/>
      <c r="M88" s="44"/>
      <c r="N88" s="223"/>
      <c r="O88" s="22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38"/>
      <c r="AA88" s="38"/>
      <c r="AB88" s="38"/>
      <c r="AC88" s="38"/>
      <c r="AD88" s="38"/>
      <c r="AE88" s="38"/>
      <c r="AT88" s="17" t="s">
        <v>161</v>
      </c>
      <c r="AU88" s="17" t="s">
        <v>83</v>
      </c>
    </row>
    <row r="89" spans="1:51" s="13" customFormat="1" ht="12">
      <c r="A89" s="13"/>
      <c r="B89" s="225"/>
      <c r="C89" s="226"/>
      <c r="D89" s="220" t="s">
        <v>154</v>
      </c>
      <c r="E89" s="227" t="s">
        <v>20</v>
      </c>
      <c r="F89" s="228" t="s">
        <v>233</v>
      </c>
      <c r="G89" s="226"/>
      <c r="H89" s="229">
        <v>0.06</v>
      </c>
      <c r="I89" s="230"/>
      <c r="J89" s="230"/>
      <c r="K89" s="226"/>
      <c r="L89" s="226"/>
      <c r="M89" s="231"/>
      <c r="N89" s="232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4"/>
      <c r="Z89" s="13"/>
      <c r="AA89" s="13"/>
      <c r="AB89" s="13"/>
      <c r="AC89" s="13"/>
      <c r="AD89" s="13"/>
      <c r="AE89" s="13"/>
      <c r="AT89" s="235" t="s">
        <v>154</v>
      </c>
      <c r="AU89" s="235" t="s">
        <v>83</v>
      </c>
      <c r="AV89" s="13" t="s">
        <v>83</v>
      </c>
      <c r="AW89" s="13" t="s">
        <v>5</v>
      </c>
      <c r="AX89" s="13" t="s">
        <v>81</v>
      </c>
      <c r="AY89" s="235" t="s">
        <v>143</v>
      </c>
    </row>
    <row r="90" spans="1:65" s="2" customFormat="1" ht="22.2" customHeight="1">
      <c r="A90" s="38"/>
      <c r="B90" s="39"/>
      <c r="C90" s="206" t="s">
        <v>83</v>
      </c>
      <c r="D90" s="206" t="s">
        <v>146</v>
      </c>
      <c r="E90" s="207" t="s">
        <v>164</v>
      </c>
      <c r="F90" s="208" t="s">
        <v>165</v>
      </c>
      <c r="G90" s="209" t="s">
        <v>149</v>
      </c>
      <c r="H90" s="210">
        <v>0.09</v>
      </c>
      <c r="I90" s="211"/>
      <c r="J90" s="211"/>
      <c r="K90" s="212">
        <f>ROUND(P90*H90,2)</f>
        <v>0</v>
      </c>
      <c r="L90" s="208" t="s">
        <v>158</v>
      </c>
      <c r="M90" s="44"/>
      <c r="N90" s="213" t="s">
        <v>20</v>
      </c>
      <c r="O90" s="214" t="s">
        <v>42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4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20</v>
      </c>
      <c r="Z90" s="38"/>
      <c r="AA90" s="38"/>
      <c r="AB90" s="38"/>
      <c r="AC90" s="38"/>
      <c r="AD90" s="38"/>
      <c r="AE90" s="38"/>
      <c r="AR90" s="218" t="s">
        <v>150</v>
      </c>
      <c r="AT90" s="218" t="s">
        <v>146</v>
      </c>
      <c r="AU90" s="218" t="s">
        <v>83</v>
      </c>
      <c r="AY90" s="17" t="s">
        <v>143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7" t="s">
        <v>81</v>
      </c>
      <c r="BK90" s="219">
        <f>ROUND(P90*H90,2)</f>
        <v>0</v>
      </c>
      <c r="BL90" s="17" t="s">
        <v>150</v>
      </c>
      <c r="BM90" s="218" t="s">
        <v>234</v>
      </c>
    </row>
    <row r="91" spans="1:47" s="2" customFormat="1" ht="12">
      <c r="A91" s="38"/>
      <c r="B91" s="39"/>
      <c r="C91" s="40"/>
      <c r="D91" s="220" t="s">
        <v>152</v>
      </c>
      <c r="E91" s="40"/>
      <c r="F91" s="221" t="s">
        <v>167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152</v>
      </c>
      <c r="AU91" s="17" t="s">
        <v>83</v>
      </c>
    </row>
    <row r="92" spans="1:47" s="2" customFormat="1" ht="12">
      <c r="A92" s="38"/>
      <c r="B92" s="39"/>
      <c r="C92" s="40"/>
      <c r="D92" s="236" t="s">
        <v>161</v>
      </c>
      <c r="E92" s="40"/>
      <c r="F92" s="237" t="s">
        <v>168</v>
      </c>
      <c r="G92" s="40"/>
      <c r="H92" s="40"/>
      <c r="I92" s="222"/>
      <c r="J92" s="222"/>
      <c r="K92" s="40"/>
      <c r="L92" s="40"/>
      <c r="M92" s="44"/>
      <c r="N92" s="223"/>
      <c r="O92" s="22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38"/>
      <c r="AA92" s="38"/>
      <c r="AB92" s="38"/>
      <c r="AC92" s="38"/>
      <c r="AD92" s="38"/>
      <c r="AE92" s="38"/>
      <c r="AT92" s="17" t="s">
        <v>161</v>
      </c>
      <c r="AU92" s="17" t="s">
        <v>83</v>
      </c>
    </row>
    <row r="93" spans="1:51" s="13" customFormat="1" ht="12">
      <c r="A93" s="13"/>
      <c r="B93" s="225"/>
      <c r="C93" s="226"/>
      <c r="D93" s="220" t="s">
        <v>154</v>
      </c>
      <c r="E93" s="227" t="s">
        <v>20</v>
      </c>
      <c r="F93" s="228" t="s">
        <v>235</v>
      </c>
      <c r="G93" s="226"/>
      <c r="H93" s="229">
        <v>0.09</v>
      </c>
      <c r="I93" s="230"/>
      <c r="J93" s="230"/>
      <c r="K93" s="226"/>
      <c r="L93" s="226"/>
      <c r="M93" s="231"/>
      <c r="N93" s="232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4"/>
      <c r="Z93" s="13"/>
      <c r="AA93" s="13"/>
      <c r="AB93" s="13"/>
      <c r="AC93" s="13"/>
      <c r="AD93" s="13"/>
      <c r="AE93" s="13"/>
      <c r="AT93" s="235" t="s">
        <v>154</v>
      </c>
      <c r="AU93" s="235" t="s">
        <v>83</v>
      </c>
      <c r="AV93" s="13" t="s">
        <v>83</v>
      </c>
      <c r="AW93" s="13" t="s">
        <v>5</v>
      </c>
      <c r="AX93" s="13" t="s">
        <v>81</v>
      </c>
      <c r="AY93" s="235" t="s">
        <v>143</v>
      </c>
    </row>
    <row r="94" spans="1:65" s="2" customFormat="1" ht="22.2" customHeight="1">
      <c r="A94" s="38"/>
      <c r="B94" s="39"/>
      <c r="C94" s="206" t="s">
        <v>170</v>
      </c>
      <c r="D94" s="206" t="s">
        <v>146</v>
      </c>
      <c r="E94" s="207" t="s">
        <v>171</v>
      </c>
      <c r="F94" s="208" t="s">
        <v>172</v>
      </c>
      <c r="G94" s="209" t="s">
        <v>149</v>
      </c>
      <c r="H94" s="210">
        <v>0.06</v>
      </c>
      <c r="I94" s="211"/>
      <c r="J94" s="211"/>
      <c r="K94" s="212">
        <f>ROUND(P94*H94,2)</f>
        <v>0</v>
      </c>
      <c r="L94" s="208" t="s">
        <v>158</v>
      </c>
      <c r="M94" s="44"/>
      <c r="N94" s="213" t="s">
        <v>20</v>
      </c>
      <c r="O94" s="214" t="s">
        <v>42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4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6">
        <f>W94*H94</f>
        <v>0</v>
      </c>
      <c r="Y94" s="217" t="s">
        <v>20</v>
      </c>
      <c r="Z94" s="38"/>
      <c r="AA94" s="38"/>
      <c r="AB94" s="38"/>
      <c r="AC94" s="38"/>
      <c r="AD94" s="38"/>
      <c r="AE94" s="38"/>
      <c r="AR94" s="218" t="s">
        <v>150</v>
      </c>
      <c r="AT94" s="218" t="s">
        <v>146</v>
      </c>
      <c r="AU94" s="218" t="s">
        <v>83</v>
      </c>
      <c r="AY94" s="17" t="s">
        <v>143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7" t="s">
        <v>81</v>
      </c>
      <c r="BK94" s="219">
        <f>ROUND(P94*H94,2)</f>
        <v>0</v>
      </c>
      <c r="BL94" s="17" t="s">
        <v>150</v>
      </c>
      <c r="BM94" s="218" t="s">
        <v>236</v>
      </c>
    </row>
    <row r="95" spans="1:47" s="2" customFormat="1" ht="12">
      <c r="A95" s="38"/>
      <c r="B95" s="39"/>
      <c r="C95" s="40"/>
      <c r="D95" s="220" t="s">
        <v>152</v>
      </c>
      <c r="E95" s="40"/>
      <c r="F95" s="221" t="s">
        <v>174</v>
      </c>
      <c r="G95" s="40"/>
      <c r="H95" s="40"/>
      <c r="I95" s="222"/>
      <c r="J95" s="222"/>
      <c r="K95" s="40"/>
      <c r="L95" s="40"/>
      <c r="M95" s="44"/>
      <c r="N95" s="223"/>
      <c r="O95" s="22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152</v>
      </c>
      <c r="AU95" s="17" t="s">
        <v>83</v>
      </c>
    </row>
    <row r="96" spans="1:47" s="2" customFormat="1" ht="12">
      <c r="A96" s="38"/>
      <c r="B96" s="39"/>
      <c r="C96" s="40"/>
      <c r="D96" s="236" t="s">
        <v>161</v>
      </c>
      <c r="E96" s="40"/>
      <c r="F96" s="237" t="s">
        <v>175</v>
      </c>
      <c r="G96" s="40"/>
      <c r="H96" s="40"/>
      <c r="I96" s="222"/>
      <c r="J96" s="222"/>
      <c r="K96" s="40"/>
      <c r="L96" s="40"/>
      <c r="M96" s="44"/>
      <c r="N96" s="223"/>
      <c r="O96" s="22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38"/>
      <c r="AA96" s="38"/>
      <c r="AB96" s="38"/>
      <c r="AC96" s="38"/>
      <c r="AD96" s="38"/>
      <c r="AE96" s="38"/>
      <c r="AT96" s="17" t="s">
        <v>161</v>
      </c>
      <c r="AU96" s="17" t="s">
        <v>83</v>
      </c>
    </row>
    <row r="97" spans="1:51" s="13" customFormat="1" ht="12">
      <c r="A97" s="13"/>
      <c r="B97" s="225"/>
      <c r="C97" s="226"/>
      <c r="D97" s="220" t="s">
        <v>154</v>
      </c>
      <c r="E97" s="227" t="s">
        <v>20</v>
      </c>
      <c r="F97" s="228" t="s">
        <v>237</v>
      </c>
      <c r="G97" s="226"/>
      <c r="H97" s="229">
        <v>0.06</v>
      </c>
      <c r="I97" s="230"/>
      <c r="J97" s="230"/>
      <c r="K97" s="226"/>
      <c r="L97" s="226"/>
      <c r="M97" s="231"/>
      <c r="N97" s="232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4"/>
      <c r="Z97" s="13"/>
      <c r="AA97" s="13"/>
      <c r="AB97" s="13"/>
      <c r="AC97" s="13"/>
      <c r="AD97" s="13"/>
      <c r="AE97" s="13"/>
      <c r="AT97" s="235" t="s">
        <v>154</v>
      </c>
      <c r="AU97" s="235" t="s">
        <v>83</v>
      </c>
      <c r="AV97" s="13" t="s">
        <v>83</v>
      </c>
      <c r="AW97" s="13" t="s">
        <v>5</v>
      </c>
      <c r="AX97" s="13" t="s">
        <v>81</v>
      </c>
      <c r="AY97" s="235" t="s">
        <v>143</v>
      </c>
    </row>
    <row r="98" spans="1:65" s="2" customFormat="1" ht="22.2" customHeight="1">
      <c r="A98" s="38"/>
      <c r="B98" s="39"/>
      <c r="C98" s="206" t="s">
        <v>150</v>
      </c>
      <c r="D98" s="206" t="s">
        <v>146</v>
      </c>
      <c r="E98" s="207" t="s">
        <v>176</v>
      </c>
      <c r="F98" s="208" t="s">
        <v>177</v>
      </c>
      <c r="G98" s="209" t="s">
        <v>149</v>
      </c>
      <c r="H98" s="210">
        <v>0.09</v>
      </c>
      <c r="I98" s="211"/>
      <c r="J98" s="211"/>
      <c r="K98" s="212">
        <f>ROUND(P98*H98,2)</f>
        <v>0</v>
      </c>
      <c r="L98" s="208" t="s">
        <v>158</v>
      </c>
      <c r="M98" s="44"/>
      <c r="N98" s="213" t="s">
        <v>20</v>
      </c>
      <c r="O98" s="214" t="s">
        <v>42</v>
      </c>
      <c r="P98" s="215">
        <f>I98+J98</f>
        <v>0</v>
      </c>
      <c r="Q98" s="215">
        <f>ROUND(I98*H98,2)</f>
        <v>0</v>
      </c>
      <c r="R98" s="215">
        <f>ROUND(J98*H98,2)</f>
        <v>0</v>
      </c>
      <c r="S98" s="84"/>
      <c r="T98" s="216">
        <f>S98*H98</f>
        <v>0</v>
      </c>
      <c r="U98" s="216">
        <v>0</v>
      </c>
      <c r="V98" s="216">
        <f>U98*H98</f>
        <v>0</v>
      </c>
      <c r="W98" s="216">
        <v>0</v>
      </c>
      <c r="X98" s="216">
        <f>W98*H98</f>
        <v>0</v>
      </c>
      <c r="Y98" s="217" t="s">
        <v>20</v>
      </c>
      <c r="Z98" s="38"/>
      <c r="AA98" s="38"/>
      <c r="AB98" s="38"/>
      <c r="AC98" s="38"/>
      <c r="AD98" s="38"/>
      <c r="AE98" s="38"/>
      <c r="AR98" s="218" t="s">
        <v>150</v>
      </c>
      <c r="AT98" s="218" t="s">
        <v>146</v>
      </c>
      <c r="AU98" s="218" t="s">
        <v>83</v>
      </c>
      <c r="AY98" s="17" t="s">
        <v>143</v>
      </c>
      <c r="BE98" s="219">
        <f>IF(O98="základní",K98,0)</f>
        <v>0</v>
      </c>
      <c r="BF98" s="219">
        <f>IF(O98="snížená",K98,0)</f>
        <v>0</v>
      </c>
      <c r="BG98" s="219">
        <f>IF(O98="zákl. přenesená",K98,0)</f>
        <v>0</v>
      </c>
      <c r="BH98" s="219">
        <f>IF(O98="sníž. přenesená",K98,0)</f>
        <v>0</v>
      </c>
      <c r="BI98" s="219">
        <f>IF(O98="nulová",K98,0)</f>
        <v>0</v>
      </c>
      <c r="BJ98" s="17" t="s">
        <v>81</v>
      </c>
      <c r="BK98" s="219">
        <f>ROUND(P98*H98,2)</f>
        <v>0</v>
      </c>
      <c r="BL98" s="17" t="s">
        <v>150</v>
      </c>
      <c r="BM98" s="218" t="s">
        <v>238</v>
      </c>
    </row>
    <row r="99" spans="1:47" s="2" customFormat="1" ht="12">
      <c r="A99" s="38"/>
      <c r="B99" s="39"/>
      <c r="C99" s="40"/>
      <c r="D99" s="220" t="s">
        <v>152</v>
      </c>
      <c r="E99" s="40"/>
      <c r="F99" s="221" t="s">
        <v>179</v>
      </c>
      <c r="G99" s="40"/>
      <c r="H99" s="40"/>
      <c r="I99" s="222"/>
      <c r="J99" s="222"/>
      <c r="K99" s="40"/>
      <c r="L99" s="40"/>
      <c r="M99" s="44"/>
      <c r="N99" s="223"/>
      <c r="O99" s="22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152</v>
      </c>
      <c r="AU99" s="17" t="s">
        <v>83</v>
      </c>
    </row>
    <row r="100" spans="1:47" s="2" customFormat="1" ht="12">
      <c r="A100" s="38"/>
      <c r="B100" s="39"/>
      <c r="C100" s="40"/>
      <c r="D100" s="236" t="s">
        <v>161</v>
      </c>
      <c r="E100" s="40"/>
      <c r="F100" s="237" t="s">
        <v>180</v>
      </c>
      <c r="G100" s="40"/>
      <c r="H100" s="40"/>
      <c r="I100" s="222"/>
      <c r="J100" s="222"/>
      <c r="K100" s="40"/>
      <c r="L100" s="40"/>
      <c r="M100" s="44"/>
      <c r="N100" s="223"/>
      <c r="O100" s="224"/>
      <c r="P100" s="84"/>
      <c r="Q100" s="84"/>
      <c r="R100" s="84"/>
      <c r="S100" s="84"/>
      <c r="T100" s="84"/>
      <c r="U100" s="84"/>
      <c r="V100" s="84"/>
      <c r="W100" s="84"/>
      <c r="X100" s="84"/>
      <c r="Y100" s="85"/>
      <c r="Z100" s="38"/>
      <c r="AA100" s="38"/>
      <c r="AB100" s="38"/>
      <c r="AC100" s="38"/>
      <c r="AD100" s="38"/>
      <c r="AE100" s="38"/>
      <c r="AT100" s="17" t="s">
        <v>161</v>
      </c>
      <c r="AU100" s="17" t="s">
        <v>83</v>
      </c>
    </row>
    <row r="101" spans="1:51" s="13" customFormat="1" ht="12">
      <c r="A101" s="13"/>
      <c r="B101" s="225"/>
      <c r="C101" s="226"/>
      <c r="D101" s="220" t="s">
        <v>154</v>
      </c>
      <c r="E101" s="227" t="s">
        <v>20</v>
      </c>
      <c r="F101" s="228" t="s">
        <v>239</v>
      </c>
      <c r="G101" s="226"/>
      <c r="H101" s="229">
        <v>0.09</v>
      </c>
      <c r="I101" s="230"/>
      <c r="J101" s="230"/>
      <c r="K101" s="226"/>
      <c r="L101" s="226"/>
      <c r="M101" s="231"/>
      <c r="N101" s="232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4"/>
      <c r="Z101" s="13"/>
      <c r="AA101" s="13"/>
      <c r="AB101" s="13"/>
      <c r="AC101" s="13"/>
      <c r="AD101" s="13"/>
      <c r="AE101" s="13"/>
      <c r="AT101" s="235" t="s">
        <v>154</v>
      </c>
      <c r="AU101" s="235" t="s">
        <v>83</v>
      </c>
      <c r="AV101" s="13" t="s">
        <v>83</v>
      </c>
      <c r="AW101" s="13" t="s">
        <v>5</v>
      </c>
      <c r="AX101" s="13" t="s">
        <v>81</v>
      </c>
      <c r="AY101" s="235" t="s">
        <v>143</v>
      </c>
    </row>
    <row r="102" spans="1:65" s="2" customFormat="1" ht="19.8" customHeight="1">
      <c r="A102" s="38"/>
      <c r="B102" s="39"/>
      <c r="C102" s="206" t="s">
        <v>145</v>
      </c>
      <c r="D102" s="206" t="s">
        <v>146</v>
      </c>
      <c r="E102" s="207" t="s">
        <v>147</v>
      </c>
      <c r="F102" s="208" t="s">
        <v>148</v>
      </c>
      <c r="G102" s="209" t="s">
        <v>149</v>
      </c>
      <c r="H102" s="210">
        <v>0.06</v>
      </c>
      <c r="I102" s="211"/>
      <c r="J102" s="211"/>
      <c r="K102" s="212">
        <f>ROUND(P102*H102,2)</f>
        <v>0</v>
      </c>
      <c r="L102" s="208" t="s">
        <v>20</v>
      </c>
      <c r="M102" s="44"/>
      <c r="N102" s="213" t="s">
        <v>20</v>
      </c>
      <c r="O102" s="214" t="s">
        <v>42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84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6">
        <f>W102*H102</f>
        <v>0</v>
      </c>
      <c r="Y102" s="217" t="s">
        <v>20</v>
      </c>
      <c r="Z102" s="38"/>
      <c r="AA102" s="38"/>
      <c r="AB102" s="38"/>
      <c r="AC102" s="38"/>
      <c r="AD102" s="38"/>
      <c r="AE102" s="38"/>
      <c r="AR102" s="218" t="s">
        <v>150</v>
      </c>
      <c r="AT102" s="218" t="s">
        <v>146</v>
      </c>
      <c r="AU102" s="218" t="s">
        <v>83</v>
      </c>
      <c r="AY102" s="17" t="s">
        <v>143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7" t="s">
        <v>81</v>
      </c>
      <c r="BK102" s="219">
        <f>ROUND(P102*H102,2)</f>
        <v>0</v>
      </c>
      <c r="BL102" s="17" t="s">
        <v>150</v>
      </c>
      <c r="BM102" s="218" t="s">
        <v>240</v>
      </c>
    </row>
    <row r="103" spans="1:47" s="2" customFormat="1" ht="12">
      <c r="A103" s="38"/>
      <c r="B103" s="39"/>
      <c r="C103" s="40"/>
      <c r="D103" s="220" t="s">
        <v>152</v>
      </c>
      <c r="E103" s="40"/>
      <c r="F103" s="221" t="s">
        <v>153</v>
      </c>
      <c r="G103" s="40"/>
      <c r="H103" s="40"/>
      <c r="I103" s="222"/>
      <c r="J103" s="222"/>
      <c r="K103" s="40"/>
      <c r="L103" s="40"/>
      <c r="M103" s="44"/>
      <c r="N103" s="223"/>
      <c r="O103" s="22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38"/>
      <c r="AA103" s="38"/>
      <c r="AB103" s="38"/>
      <c r="AC103" s="38"/>
      <c r="AD103" s="38"/>
      <c r="AE103" s="38"/>
      <c r="AT103" s="17" t="s">
        <v>152</v>
      </c>
      <c r="AU103" s="17" t="s">
        <v>83</v>
      </c>
    </row>
    <row r="104" spans="1:51" s="13" customFormat="1" ht="12">
      <c r="A104" s="13"/>
      <c r="B104" s="225"/>
      <c r="C104" s="226"/>
      <c r="D104" s="220" t="s">
        <v>154</v>
      </c>
      <c r="E104" s="227" t="s">
        <v>20</v>
      </c>
      <c r="F104" s="228" t="s">
        <v>237</v>
      </c>
      <c r="G104" s="226"/>
      <c r="H104" s="229">
        <v>0.06</v>
      </c>
      <c r="I104" s="230"/>
      <c r="J104" s="230"/>
      <c r="K104" s="226"/>
      <c r="L104" s="226"/>
      <c r="M104" s="231"/>
      <c r="N104" s="232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4"/>
      <c r="Z104" s="13"/>
      <c r="AA104" s="13"/>
      <c r="AB104" s="13"/>
      <c r="AC104" s="13"/>
      <c r="AD104" s="13"/>
      <c r="AE104" s="13"/>
      <c r="AT104" s="235" t="s">
        <v>154</v>
      </c>
      <c r="AU104" s="235" t="s">
        <v>83</v>
      </c>
      <c r="AV104" s="13" t="s">
        <v>83</v>
      </c>
      <c r="AW104" s="13" t="s">
        <v>5</v>
      </c>
      <c r="AX104" s="13" t="s">
        <v>81</v>
      </c>
      <c r="AY104" s="235" t="s">
        <v>143</v>
      </c>
    </row>
    <row r="105" spans="1:65" s="2" customFormat="1" ht="19.8" customHeight="1">
      <c r="A105" s="38"/>
      <c r="B105" s="39"/>
      <c r="C105" s="206" t="s">
        <v>182</v>
      </c>
      <c r="D105" s="206" t="s">
        <v>146</v>
      </c>
      <c r="E105" s="207" t="s">
        <v>183</v>
      </c>
      <c r="F105" s="208" t="s">
        <v>184</v>
      </c>
      <c r="G105" s="209" t="s">
        <v>149</v>
      </c>
      <c r="H105" s="210">
        <v>0.09</v>
      </c>
      <c r="I105" s="211"/>
      <c r="J105" s="211"/>
      <c r="K105" s="212">
        <f>ROUND(P105*H105,2)</f>
        <v>0</v>
      </c>
      <c r="L105" s="208" t="s">
        <v>20</v>
      </c>
      <c r="M105" s="44"/>
      <c r="N105" s="213" t="s">
        <v>20</v>
      </c>
      <c r="O105" s="214" t="s">
        <v>42</v>
      </c>
      <c r="P105" s="215">
        <f>I105+J105</f>
        <v>0</v>
      </c>
      <c r="Q105" s="215">
        <f>ROUND(I105*H105,2)</f>
        <v>0</v>
      </c>
      <c r="R105" s="215">
        <f>ROUND(J105*H105,2)</f>
        <v>0</v>
      </c>
      <c r="S105" s="84"/>
      <c r="T105" s="216">
        <f>S105*H105</f>
        <v>0</v>
      </c>
      <c r="U105" s="216">
        <v>0</v>
      </c>
      <c r="V105" s="216">
        <f>U105*H105</f>
        <v>0</v>
      </c>
      <c r="W105" s="216">
        <v>0.228</v>
      </c>
      <c r="X105" s="216">
        <f>W105*H105</f>
        <v>0.02052</v>
      </c>
      <c r="Y105" s="217" t="s">
        <v>20</v>
      </c>
      <c r="Z105" s="38"/>
      <c r="AA105" s="38"/>
      <c r="AB105" s="38"/>
      <c r="AC105" s="38"/>
      <c r="AD105" s="38"/>
      <c r="AE105" s="38"/>
      <c r="AR105" s="218" t="s">
        <v>150</v>
      </c>
      <c r="AT105" s="218" t="s">
        <v>146</v>
      </c>
      <c r="AU105" s="218" t="s">
        <v>83</v>
      </c>
      <c r="AY105" s="17" t="s">
        <v>143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7" t="s">
        <v>81</v>
      </c>
      <c r="BK105" s="219">
        <f>ROUND(P105*H105,2)</f>
        <v>0</v>
      </c>
      <c r="BL105" s="17" t="s">
        <v>150</v>
      </c>
      <c r="BM105" s="218" t="s">
        <v>241</v>
      </c>
    </row>
    <row r="106" spans="1:47" s="2" customFormat="1" ht="12">
      <c r="A106" s="38"/>
      <c r="B106" s="39"/>
      <c r="C106" s="40"/>
      <c r="D106" s="220" t="s">
        <v>152</v>
      </c>
      <c r="E106" s="40"/>
      <c r="F106" s="221" t="s">
        <v>186</v>
      </c>
      <c r="G106" s="40"/>
      <c r="H106" s="40"/>
      <c r="I106" s="222"/>
      <c r="J106" s="222"/>
      <c r="K106" s="40"/>
      <c r="L106" s="40"/>
      <c r="M106" s="44"/>
      <c r="N106" s="223"/>
      <c r="O106" s="22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152</v>
      </c>
      <c r="AU106" s="17" t="s">
        <v>83</v>
      </c>
    </row>
    <row r="107" spans="1:51" s="13" customFormat="1" ht="12">
      <c r="A107" s="13"/>
      <c r="B107" s="225"/>
      <c r="C107" s="226"/>
      <c r="D107" s="220" t="s">
        <v>154</v>
      </c>
      <c r="E107" s="227" t="s">
        <v>20</v>
      </c>
      <c r="F107" s="228" t="s">
        <v>239</v>
      </c>
      <c r="G107" s="226"/>
      <c r="H107" s="229">
        <v>0.09</v>
      </c>
      <c r="I107" s="230"/>
      <c r="J107" s="230"/>
      <c r="K107" s="226"/>
      <c r="L107" s="226"/>
      <c r="M107" s="231"/>
      <c r="N107" s="238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40"/>
      <c r="Z107" s="13"/>
      <c r="AA107" s="13"/>
      <c r="AB107" s="13"/>
      <c r="AC107" s="13"/>
      <c r="AD107" s="13"/>
      <c r="AE107" s="13"/>
      <c r="AT107" s="235" t="s">
        <v>154</v>
      </c>
      <c r="AU107" s="235" t="s">
        <v>83</v>
      </c>
      <c r="AV107" s="13" t="s">
        <v>83</v>
      </c>
      <c r="AW107" s="13" t="s">
        <v>5</v>
      </c>
      <c r="AX107" s="13" t="s">
        <v>81</v>
      </c>
      <c r="AY107" s="235" t="s">
        <v>143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4"/>
      <c r="N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100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41" customWidth="1"/>
    <col min="2" max="2" width="1.7109375" style="241" customWidth="1"/>
    <col min="3" max="4" width="5.00390625" style="241" customWidth="1"/>
    <col min="5" max="5" width="11.7109375" style="241" customWidth="1"/>
    <col min="6" max="6" width="9.140625" style="241" customWidth="1"/>
    <col min="7" max="7" width="5.00390625" style="241" customWidth="1"/>
    <col min="8" max="8" width="77.8515625" style="241" customWidth="1"/>
    <col min="9" max="10" width="20.00390625" style="241" customWidth="1"/>
    <col min="11" max="11" width="1.7109375" style="241" customWidth="1"/>
  </cols>
  <sheetData>
    <row r="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4" customFormat="1" ht="45" customHeight="1">
      <c r="B3" s="245"/>
      <c r="C3" s="246" t="s">
        <v>242</v>
      </c>
      <c r="D3" s="246"/>
      <c r="E3" s="246"/>
      <c r="F3" s="246"/>
      <c r="G3" s="246"/>
      <c r="H3" s="246"/>
      <c r="I3" s="246"/>
      <c r="J3" s="246"/>
      <c r="K3" s="247"/>
    </row>
    <row r="4" spans="2:11" s="1" customFormat="1" ht="25.5" customHeight="1">
      <c r="B4" s="248"/>
      <c r="C4" s="249" t="s">
        <v>243</v>
      </c>
      <c r="D4" s="249"/>
      <c r="E4" s="249"/>
      <c r="F4" s="249"/>
      <c r="G4" s="249"/>
      <c r="H4" s="249"/>
      <c r="I4" s="249"/>
      <c r="J4" s="249"/>
      <c r="K4" s="250"/>
    </row>
    <row r="5" spans="2:11" s="1" customFormat="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s="1" customFormat="1" ht="15" customHeight="1">
      <c r="B6" s="248"/>
      <c r="C6" s="252" t="s">
        <v>244</v>
      </c>
      <c r="D6" s="252"/>
      <c r="E6" s="252"/>
      <c r="F6" s="252"/>
      <c r="G6" s="252"/>
      <c r="H6" s="252"/>
      <c r="I6" s="252"/>
      <c r="J6" s="252"/>
      <c r="K6" s="250"/>
    </row>
    <row r="7" spans="2:11" s="1" customFormat="1" ht="15" customHeight="1">
      <c r="B7" s="253"/>
      <c r="C7" s="252" t="s">
        <v>245</v>
      </c>
      <c r="D7" s="252"/>
      <c r="E7" s="252"/>
      <c r="F7" s="252"/>
      <c r="G7" s="252"/>
      <c r="H7" s="252"/>
      <c r="I7" s="252"/>
      <c r="J7" s="252"/>
      <c r="K7" s="250"/>
    </row>
    <row r="8" spans="2:11" s="1" customFormat="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s="1" customFormat="1" ht="15" customHeight="1">
      <c r="B9" s="253"/>
      <c r="C9" s="252" t="s">
        <v>246</v>
      </c>
      <c r="D9" s="252"/>
      <c r="E9" s="252"/>
      <c r="F9" s="252"/>
      <c r="G9" s="252"/>
      <c r="H9" s="252"/>
      <c r="I9" s="252"/>
      <c r="J9" s="252"/>
      <c r="K9" s="250"/>
    </row>
    <row r="10" spans="2:11" s="1" customFormat="1" ht="15" customHeight="1">
      <c r="B10" s="253"/>
      <c r="C10" s="252"/>
      <c r="D10" s="252" t="s">
        <v>247</v>
      </c>
      <c r="E10" s="252"/>
      <c r="F10" s="252"/>
      <c r="G10" s="252"/>
      <c r="H10" s="252"/>
      <c r="I10" s="252"/>
      <c r="J10" s="252"/>
      <c r="K10" s="250"/>
    </row>
    <row r="11" spans="2:11" s="1" customFormat="1" ht="15" customHeight="1">
      <c r="B11" s="253"/>
      <c r="C11" s="254"/>
      <c r="D11" s="252" t="s">
        <v>248</v>
      </c>
      <c r="E11" s="252"/>
      <c r="F11" s="252"/>
      <c r="G11" s="252"/>
      <c r="H11" s="252"/>
      <c r="I11" s="252"/>
      <c r="J11" s="252"/>
      <c r="K11" s="250"/>
    </row>
    <row r="12" spans="2:11" s="1" customFormat="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s="1" customFormat="1" ht="15" customHeight="1">
      <c r="B13" s="253"/>
      <c r="C13" s="254"/>
      <c r="D13" s="255" t="s">
        <v>249</v>
      </c>
      <c r="E13" s="252"/>
      <c r="F13" s="252"/>
      <c r="G13" s="252"/>
      <c r="H13" s="252"/>
      <c r="I13" s="252"/>
      <c r="J13" s="252"/>
      <c r="K13" s="250"/>
    </row>
    <row r="14" spans="2:11" s="1" customFormat="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s="1" customFormat="1" ht="15" customHeight="1">
      <c r="B15" s="253"/>
      <c r="C15" s="254"/>
      <c r="D15" s="252" t="s">
        <v>250</v>
      </c>
      <c r="E15" s="252"/>
      <c r="F15" s="252"/>
      <c r="G15" s="252"/>
      <c r="H15" s="252"/>
      <c r="I15" s="252"/>
      <c r="J15" s="252"/>
      <c r="K15" s="250"/>
    </row>
    <row r="16" spans="2:11" s="1" customFormat="1" ht="15" customHeight="1">
      <c r="B16" s="253"/>
      <c r="C16" s="254"/>
      <c r="D16" s="252" t="s">
        <v>251</v>
      </c>
      <c r="E16" s="252"/>
      <c r="F16" s="252"/>
      <c r="G16" s="252"/>
      <c r="H16" s="252"/>
      <c r="I16" s="252"/>
      <c r="J16" s="252"/>
      <c r="K16" s="250"/>
    </row>
    <row r="17" spans="2:11" s="1" customFormat="1" ht="15" customHeight="1">
      <c r="B17" s="253"/>
      <c r="C17" s="254"/>
      <c r="D17" s="252" t="s">
        <v>252</v>
      </c>
      <c r="E17" s="252"/>
      <c r="F17" s="252"/>
      <c r="G17" s="252"/>
      <c r="H17" s="252"/>
      <c r="I17" s="252"/>
      <c r="J17" s="252"/>
      <c r="K17" s="250"/>
    </row>
    <row r="18" spans="2:11" s="1" customFormat="1" ht="15" customHeight="1">
      <c r="B18" s="253"/>
      <c r="C18" s="254"/>
      <c r="D18" s="254"/>
      <c r="E18" s="256" t="s">
        <v>80</v>
      </c>
      <c r="F18" s="252" t="s">
        <v>253</v>
      </c>
      <c r="G18" s="252"/>
      <c r="H18" s="252"/>
      <c r="I18" s="252"/>
      <c r="J18" s="252"/>
      <c r="K18" s="250"/>
    </row>
    <row r="19" spans="2:11" s="1" customFormat="1" ht="15" customHeight="1">
      <c r="B19" s="253"/>
      <c r="C19" s="254"/>
      <c r="D19" s="254"/>
      <c r="E19" s="256" t="s">
        <v>254</v>
      </c>
      <c r="F19" s="252" t="s">
        <v>255</v>
      </c>
      <c r="G19" s="252"/>
      <c r="H19" s="252"/>
      <c r="I19" s="252"/>
      <c r="J19" s="252"/>
      <c r="K19" s="250"/>
    </row>
    <row r="20" spans="2:11" s="1" customFormat="1" ht="15" customHeight="1">
      <c r="B20" s="253"/>
      <c r="C20" s="254"/>
      <c r="D20" s="254"/>
      <c r="E20" s="256" t="s">
        <v>256</v>
      </c>
      <c r="F20" s="252" t="s">
        <v>257</v>
      </c>
      <c r="G20" s="252"/>
      <c r="H20" s="252"/>
      <c r="I20" s="252"/>
      <c r="J20" s="252"/>
      <c r="K20" s="250"/>
    </row>
    <row r="21" spans="2:11" s="1" customFormat="1" ht="15" customHeight="1">
      <c r="B21" s="253"/>
      <c r="C21" s="254"/>
      <c r="D21" s="254"/>
      <c r="E21" s="256" t="s">
        <v>258</v>
      </c>
      <c r="F21" s="252" t="s">
        <v>259</v>
      </c>
      <c r="G21" s="252"/>
      <c r="H21" s="252"/>
      <c r="I21" s="252"/>
      <c r="J21" s="252"/>
      <c r="K21" s="250"/>
    </row>
    <row r="22" spans="2:11" s="1" customFormat="1" ht="15" customHeight="1">
      <c r="B22" s="253"/>
      <c r="C22" s="254"/>
      <c r="D22" s="254"/>
      <c r="E22" s="256" t="s">
        <v>260</v>
      </c>
      <c r="F22" s="252" t="s">
        <v>261</v>
      </c>
      <c r="G22" s="252"/>
      <c r="H22" s="252"/>
      <c r="I22" s="252"/>
      <c r="J22" s="252"/>
      <c r="K22" s="250"/>
    </row>
    <row r="23" spans="2:11" s="1" customFormat="1" ht="15" customHeight="1">
      <c r="B23" s="253"/>
      <c r="C23" s="254"/>
      <c r="D23" s="254"/>
      <c r="E23" s="256" t="s">
        <v>262</v>
      </c>
      <c r="F23" s="252" t="s">
        <v>263</v>
      </c>
      <c r="G23" s="252"/>
      <c r="H23" s="252"/>
      <c r="I23" s="252"/>
      <c r="J23" s="252"/>
      <c r="K23" s="250"/>
    </row>
    <row r="24" spans="2:11" s="1" customFormat="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s="1" customFormat="1" ht="15" customHeight="1">
      <c r="B25" s="253"/>
      <c r="C25" s="252" t="s">
        <v>264</v>
      </c>
      <c r="D25" s="252"/>
      <c r="E25" s="252"/>
      <c r="F25" s="252"/>
      <c r="G25" s="252"/>
      <c r="H25" s="252"/>
      <c r="I25" s="252"/>
      <c r="J25" s="252"/>
      <c r="K25" s="250"/>
    </row>
    <row r="26" spans="2:11" s="1" customFormat="1" ht="15" customHeight="1">
      <c r="B26" s="253"/>
      <c r="C26" s="252" t="s">
        <v>265</v>
      </c>
      <c r="D26" s="252"/>
      <c r="E26" s="252"/>
      <c r="F26" s="252"/>
      <c r="G26" s="252"/>
      <c r="H26" s="252"/>
      <c r="I26" s="252"/>
      <c r="J26" s="252"/>
      <c r="K26" s="250"/>
    </row>
    <row r="27" spans="2:11" s="1" customFormat="1" ht="15" customHeight="1">
      <c r="B27" s="253"/>
      <c r="C27" s="252"/>
      <c r="D27" s="252" t="s">
        <v>266</v>
      </c>
      <c r="E27" s="252"/>
      <c r="F27" s="252"/>
      <c r="G27" s="252"/>
      <c r="H27" s="252"/>
      <c r="I27" s="252"/>
      <c r="J27" s="252"/>
      <c r="K27" s="250"/>
    </row>
    <row r="28" spans="2:11" s="1" customFormat="1" ht="15" customHeight="1">
      <c r="B28" s="253"/>
      <c r="C28" s="254"/>
      <c r="D28" s="252" t="s">
        <v>267</v>
      </c>
      <c r="E28" s="252"/>
      <c r="F28" s="252"/>
      <c r="G28" s="252"/>
      <c r="H28" s="252"/>
      <c r="I28" s="252"/>
      <c r="J28" s="252"/>
      <c r="K28" s="250"/>
    </row>
    <row r="29" spans="2:11" s="1" customFormat="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s="1" customFormat="1" ht="15" customHeight="1">
      <c r="B30" s="253"/>
      <c r="C30" s="254"/>
      <c r="D30" s="252" t="s">
        <v>268</v>
      </c>
      <c r="E30" s="252"/>
      <c r="F30" s="252"/>
      <c r="G30" s="252"/>
      <c r="H30" s="252"/>
      <c r="I30" s="252"/>
      <c r="J30" s="252"/>
      <c r="K30" s="250"/>
    </row>
    <row r="31" spans="2:11" s="1" customFormat="1" ht="15" customHeight="1">
      <c r="B31" s="253"/>
      <c r="C31" s="254"/>
      <c r="D31" s="252" t="s">
        <v>269</v>
      </c>
      <c r="E31" s="252"/>
      <c r="F31" s="252"/>
      <c r="G31" s="252"/>
      <c r="H31" s="252"/>
      <c r="I31" s="252"/>
      <c r="J31" s="252"/>
      <c r="K31" s="250"/>
    </row>
    <row r="32" spans="2:11" s="1" customFormat="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s="1" customFormat="1" ht="15" customHeight="1">
      <c r="B33" s="253"/>
      <c r="C33" s="254"/>
      <c r="D33" s="252" t="s">
        <v>270</v>
      </c>
      <c r="E33" s="252"/>
      <c r="F33" s="252"/>
      <c r="G33" s="252"/>
      <c r="H33" s="252"/>
      <c r="I33" s="252"/>
      <c r="J33" s="252"/>
      <c r="K33" s="250"/>
    </row>
    <row r="34" spans="2:11" s="1" customFormat="1" ht="15" customHeight="1">
      <c r="B34" s="253"/>
      <c r="C34" s="254"/>
      <c r="D34" s="252" t="s">
        <v>271</v>
      </c>
      <c r="E34" s="252"/>
      <c r="F34" s="252"/>
      <c r="G34" s="252"/>
      <c r="H34" s="252"/>
      <c r="I34" s="252"/>
      <c r="J34" s="252"/>
      <c r="K34" s="250"/>
    </row>
    <row r="35" spans="2:11" s="1" customFormat="1" ht="15" customHeight="1">
      <c r="B35" s="253"/>
      <c r="C35" s="254"/>
      <c r="D35" s="252" t="s">
        <v>272</v>
      </c>
      <c r="E35" s="252"/>
      <c r="F35" s="252"/>
      <c r="G35" s="252"/>
      <c r="H35" s="252"/>
      <c r="I35" s="252"/>
      <c r="J35" s="252"/>
      <c r="K35" s="250"/>
    </row>
    <row r="36" spans="2:11" s="1" customFormat="1" ht="15" customHeight="1">
      <c r="B36" s="253"/>
      <c r="C36" s="254"/>
      <c r="D36" s="252"/>
      <c r="E36" s="255" t="s">
        <v>124</v>
      </c>
      <c r="F36" s="252"/>
      <c r="G36" s="252" t="s">
        <v>273</v>
      </c>
      <c r="H36" s="252"/>
      <c r="I36" s="252"/>
      <c r="J36" s="252"/>
      <c r="K36" s="250"/>
    </row>
    <row r="37" spans="2:11" s="1" customFormat="1" ht="30.75" customHeight="1">
      <c r="B37" s="253"/>
      <c r="C37" s="254"/>
      <c r="D37" s="252"/>
      <c r="E37" s="255" t="s">
        <v>274</v>
      </c>
      <c r="F37" s="252"/>
      <c r="G37" s="252" t="s">
        <v>275</v>
      </c>
      <c r="H37" s="252"/>
      <c r="I37" s="252"/>
      <c r="J37" s="252"/>
      <c r="K37" s="250"/>
    </row>
    <row r="38" spans="2:11" s="1" customFormat="1" ht="15" customHeight="1">
      <c r="B38" s="253"/>
      <c r="C38" s="254"/>
      <c r="D38" s="252"/>
      <c r="E38" s="255" t="s">
        <v>52</v>
      </c>
      <c r="F38" s="252"/>
      <c r="G38" s="252" t="s">
        <v>276</v>
      </c>
      <c r="H38" s="252"/>
      <c r="I38" s="252"/>
      <c r="J38" s="252"/>
      <c r="K38" s="250"/>
    </row>
    <row r="39" spans="2:11" s="1" customFormat="1" ht="15" customHeight="1">
      <c r="B39" s="253"/>
      <c r="C39" s="254"/>
      <c r="D39" s="252"/>
      <c r="E39" s="255" t="s">
        <v>53</v>
      </c>
      <c r="F39" s="252"/>
      <c r="G39" s="252" t="s">
        <v>277</v>
      </c>
      <c r="H39" s="252"/>
      <c r="I39" s="252"/>
      <c r="J39" s="252"/>
      <c r="K39" s="250"/>
    </row>
    <row r="40" spans="2:11" s="1" customFormat="1" ht="15" customHeight="1">
      <c r="B40" s="253"/>
      <c r="C40" s="254"/>
      <c r="D40" s="252"/>
      <c r="E40" s="255" t="s">
        <v>125</v>
      </c>
      <c r="F40" s="252"/>
      <c r="G40" s="252" t="s">
        <v>278</v>
      </c>
      <c r="H40" s="252"/>
      <c r="I40" s="252"/>
      <c r="J40" s="252"/>
      <c r="K40" s="250"/>
    </row>
    <row r="41" spans="2:11" s="1" customFormat="1" ht="15" customHeight="1">
      <c r="B41" s="253"/>
      <c r="C41" s="254"/>
      <c r="D41" s="252"/>
      <c r="E41" s="255" t="s">
        <v>126</v>
      </c>
      <c r="F41" s="252"/>
      <c r="G41" s="252" t="s">
        <v>279</v>
      </c>
      <c r="H41" s="252"/>
      <c r="I41" s="252"/>
      <c r="J41" s="252"/>
      <c r="K41" s="250"/>
    </row>
    <row r="42" spans="2:11" s="1" customFormat="1" ht="15" customHeight="1">
      <c r="B42" s="253"/>
      <c r="C42" s="254"/>
      <c r="D42" s="252"/>
      <c r="E42" s="255" t="s">
        <v>280</v>
      </c>
      <c r="F42" s="252"/>
      <c r="G42" s="252" t="s">
        <v>281</v>
      </c>
      <c r="H42" s="252"/>
      <c r="I42" s="252"/>
      <c r="J42" s="252"/>
      <c r="K42" s="250"/>
    </row>
    <row r="43" spans="2:11" s="1" customFormat="1" ht="15" customHeight="1">
      <c r="B43" s="253"/>
      <c r="C43" s="254"/>
      <c r="D43" s="252"/>
      <c r="E43" s="255"/>
      <c r="F43" s="252"/>
      <c r="G43" s="252" t="s">
        <v>282</v>
      </c>
      <c r="H43" s="252"/>
      <c r="I43" s="252"/>
      <c r="J43" s="252"/>
      <c r="K43" s="250"/>
    </row>
    <row r="44" spans="2:11" s="1" customFormat="1" ht="15" customHeight="1">
      <c r="B44" s="253"/>
      <c r="C44" s="254"/>
      <c r="D44" s="252"/>
      <c r="E44" s="255" t="s">
        <v>283</v>
      </c>
      <c r="F44" s="252"/>
      <c r="G44" s="252" t="s">
        <v>284</v>
      </c>
      <c r="H44" s="252"/>
      <c r="I44" s="252"/>
      <c r="J44" s="252"/>
      <c r="K44" s="250"/>
    </row>
    <row r="45" spans="2:11" s="1" customFormat="1" ht="15" customHeight="1">
      <c r="B45" s="253"/>
      <c r="C45" s="254"/>
      <c r="D45" s="252"/>
      <c r="E45" s="255" t="s">
        <v>129</v>
      </c>
      <c r="F45" s="252"/>
      <c r="G45" s="252" t="s">
        <v>285</v>
      </c>
      <c r="H45" s="252"/>
      <c r="I45" s="252"/>
      <c r="J45" s="252"/>
      <c r="K45" s="250"/>
    </row>
    <row r="46" spans="2:11" s="1" customFormat="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s="1" customFormat="1" ht="15" customHeight="1">
      <c r="B47" s="253"/>
      <c r="C47" s="254"/>
      <c r="D47" s="252" t="s">
        <v>286</v>
      </c>
      <c r="E47" s="252"/>
      <c r="F47" s="252"/>
      <c r="G47" s="252"/>
      <c r="H47" s="252"/>
      <c r="I47" s="252"/>
      <c r="J47" s="252"/>
      <c r="K47" s="250"/>
    </row>
    <row r="48" spans="2:11" s="1" customFormat="1" ht="15" customHeight="1">
      <c r="B48" s="253"/>
      <c r="C48" s="254"/>
      <c r="D48" s="254"/>
      <c r="E48" s="252" t="s">
        <v>287</v>
      </c>
      <c r="F48" s="252"/>
      <c r="G48" s="252"/>
      <c r="H48" s="252"/>
      <c r="I48" s="252"/>
      <c r="J48" s="252"/>
      <c r="K48" s="250"/>
    </row>
    <row r="49" spans="2:11" s="1" customFormat="1" ht="15" customHeight="1">
      <c r="B49" s="253"/>
      <c r="C49" s="254"/>
      <c r="D49" s="254"/>
      <c r="E49" s="252" t="s">
        <v>288</v>
      </c>
      <c r="F49" s="252"/>
      <c r="G49" s="252"/>
      <c r="H49" s="252"/>
      <c r="I49" s="252"/>
      <c r="J49" s="252"/>
      <c r="K49" s="250"/>
    </row>
    <row r="50" spans="2:11" s="1" customFormat="1" ht="15" customHeight="1">
      <c r="B50" s="253"/>
      <c r="C50" s="254"/>
      <c r="D50" s="254"/>
      <c r="E50" s="252" t="s">
        <v>289</v>
      </c>
      <c r="F50" s="252"/>
      <c r="G50" s="252"/>
      <c r="H50" s="252"/>
      <c r="I50" s="252"/>
      <c r="J50" s="252"/>
      <c r="K50" s="250"/>
    </row>
    <row r="51" spans="2:11" s="1" customFormat="1" ht="15" customHeight="1">
      <c r="B51" s="253"/>
      <c r="C51" s="254"/>
      <c r="D51" s="252" t="s">
        <v>290</v>
      </c>
      <c r="E51" s="252"/>
      <c r="F51" s="252"/>
      <c r="G51" s="252"/>
      <c r="H51" s="252"/>
      <c r="I51" s="252"/>
      <c r="J51" s="252"/>
      <c r="K51" s="250"/>
    </row>
    <row r="52" spans="2:11" s="1" customFormat="1" ht="25.5" customHeight="1">
      <c r="B52" s="248"/>
      <c r="C52" s="249" t="s">
        <v>291</v>
      </c>
      <c r="D52" s="249"/>
      <c r="E52" s="249"/>
      <c r="F52" s="249"/>
      <c r="G52" s="249"/>
      <c r="H52" s="249"/>
      <c r="I52" s="249"/>
      <c r="J52" s="249"/>
      <c r="K52" s="250"/>
    </row>
    <row r="53" spans="2:11" s="1" customFormat="1" ht="5.25" customHeight="1">
      <c r="B53" s="248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s="1" customFormat="1" ht="15" customHeight="1">
      <c r="B54" s="248"/>
      <c r="C54" s="252" t="s">
        <v>292</v>
      </c>
      <c r="D54" s="252"/>
      <c r="E54" s="252"/>
      <c r="F54" s="252"/>
      <c r="G54" s="252"/>
      <c r="H54" s="252"/>
      <c r="I54" s="252"/>
      <c r="J54" s="252"/>
      <c r="K54" s="250"/>
    </row>
    <row r="55" spans="2:11" s="1" customFormat="1" ht="15" customHeight="1">
      <c r="B55" s="248"/>
      <c r="C55" s="252" t="s">
        <v>293</v>
      </c>
      <c r="D55" s="252"/>
      <c r="E55" s="252"/>
      <c r="F55" s="252"/>
      <c r="G55" s="252"/>
      <c r="H55" s="252"/>
      <c r="I55" s="252"/>
      <c r="J55" s="252"/>
      <c r="K55" s="250"/>
    </row>
    <row r="56" spans="2:11" s="1" customFormat="1" ht="12.75" customHeight="1">
      <c r="B56" s="248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s="1" customFormat="1" ht="15" customHeight="1">
      <c r="B57" s="248"/>
      <c r="C57" s="252" t="s">
        <v>294</v>
      </c>
      <c r="D57" s="252"/>
      <c r="E57" s="252"/>
      <c r="F57" s="252"/>
      <c r="G57" s="252"/>
      <c r="H57" s="252"/>
      <c r="I57" s="252"/>
      <c r="J57" s="252"/>
      <c r="K57" s="250"/>
    </row>
    <row r="58" spans="2:11" s="1" customFormat="1" ht="15" customHeight="1">
      <c r="B58" s="248"/>
      <c r="C58" s="254"/>
      <c r="D58" s="252" t="s">
        <v>295</v>
      </c>
      <c r="E58" s="252"/>
      <c r="F58" s="252"/>
      <c r="G58" s="252"/>
      <c r="H58" s="252"/>
      <c r="I58" s="252"/>
      <c r="J58" s="252"/>
      <c r="K58" s="250"/>
    </row>
    <row r="59" spans="2:11" s="1" customFormat="1" ht="15" customHeight="1">
      <c r="B59" s="248"/>
      <c r="C59" s="254"/>
      <c r="D59" s="252" t="s">
        <v>296</v>
      </c>
      <c r="E59" s="252"/>
      <c r="F59" s="252"/>
      <c r="G59" s="252"/>
      <c r="H59" s="252"/>
      <c r="I59" s="252"/>
      <c r="J59" s="252"/>
      <c r="K59" s="250"/>
    </row>
    <row r="60" spans="2:11" s="1" customFormat="1" ht="15" customHeight="1">
      <c r="B60" s="248"/>
      <c r="C60" s="254"/>
      <c r="D60" s="252" t="s">
        <v>297</v>
      </c>
      <c r="E60" s="252"/>
      <c r="F60" s="252"/>
      <c r="G60" s="252"/>
      <c r="H60" s="252"/>
      <c r="I60" s="252"/>
      <c r="J60" s="252"/>
      <c r="K60" s="250"/>
    </row>
    <row r="61" spans="2:11" s="1" customFormat="1" ht="15" customHeight="1">
      <c r="B61" s="248"/>
      <c r="C61" s="254"/>
      <c r="D61" s="252" t="s">
        <v>298</v>
      </c>
      <c r="E61" s="252"/>
      <c r="F61" s="252"/>
      <c r="G61" s="252"/>
      <c r="H61" s="252"/>
      <c r="I61" s="252"/>
      <c r="J61" s="252"/>
      <c r="K61" s="250"/>
    </row>
    <row r="62" spans="2:11" s="1" customFormat="1" ht="15" customHeight="1">
      <c r="B62" s="248"/>
      <c r="C62" s="254"/>
      <c r="D62" s="257" t="s">
        <v>299</v>
      </c>
      <c r="E62" s="257"/>
      <c r="F62" s="257"/>
      <c r="G62" s="257"/>
      <c r="H62" s="257"/>
      <c r="I62" s="257"/>
      <c r="J62" s="257"/>
      <c r="K62" s="250"/>
    </row>
    <row r="63" spans="2:11" s="1" customFormat="1" ht="15" customHeight="1">
      <c r="B63" s="248"/>
      <c r="C63" s="254"/>
      <c r="D63" s="252" t="s">
        <v>300</v>
      </c>
      <c r="E63" s="252"/>
      <c r="F63" s="252"/>
      <c r="G63" s="252"/>
      <c r="H63" s="252"/>
      <c r="I63" s="252"/>
      <c r="J63" s="252"/>
      <c r="K63" s="250"/>
    </row>
    <row r="64" spans="2:11" s="1" customFormat="1" ht="12.75" customHeight="1">
      <c r="B64" s="248"/>
      <c r="C64" s="254"/>
      <c r="D64" s="254"/>
      <c r="E64" s="258"/>
      <c r="F64" s="254"/>
      <c r="G64" s="254"/>
      <c r="H64" s="254"/>
      <c r="I64" s="254"/>
      <c r="J64" s="254"/>
      <c r="K64" s="250"/>
    </row>
    <row r="65" spans="2:11" s="1" customFormat="1" ht="15" customHeight="1">
      <c r="B65" s="248"/>
      <c r="C65" s="254"/>
      <c r="D65" s="252" t="s">
        <v>301</v>
      </c>
      <c r="E65" s="252"/>
      <c r="F65" s="252"/>
      <c r="G65" s="252"/>
      <c r="H65" s="252"/>
      <c r="I65" s="252"/>
      <c r="J65" s="252"/>
      <c r="K65" s="250"/>
    </row>
    <row r="66" spans="2:11" s="1" customFormat="1" ht="15" customHeight="1">
      <c r="B66" s="248"/>
      <c r="C66" s="254"/>
      <c r="D66" s="257" t="s">
        <v>302</v>
      </c>
      <c r="E66" s="257"/>
      <c r="F66" s="257"/>
      <c r="G66" s="257"/>
      <c r="H66" s="257"/>
      <c r="I66" s="257"/>
      <c r="J66" s="257"/>
      <c r="K66" s="250"/>
    </row>
    <row r="67" spans="2:11" s="1" customFormat="1" ht="15" customHeight="1">
      <c r="B67" s="248"/>
      <c r="C67" s="254"/>
      <c r="D67" s="252" t="s">
        <v>303</v>
      </c>
      <c r="E67" s="252"/>
      <c r="F67" s="252"/>
      <c r="G67" s="252"/>
      <c r="H67" s="252"/>
      <c r="I67" s="252"/>
      <c r="J67" s="252"/>
      <c r="K67" s="250"/>
    </row>
    <row r="68" spans="2:11" s="1" customFormat="1" ht="15" customHeight="1">
      <c r="B68" s="248"/>
      <c r="C68" s="254"/>
      <c r="D68" s="252" t="s">
        <v>304</v>
      </c>
      <c r="E68" s="252"/>
      <c r="F68" s="252"/>
      <c r="G68" s="252"/>
      <c r="H68" s="252"/>
      <c r="I68" s="252"/>
      <c r="J68" s="252"/>
      <c r="K68" s="250"/>
    </row>
    <row r="69" spans="2:11" s="1" customFormat="1" ht="15" customHeight="1">
      <c r="B69" s="248"/>
      <c r="C69" s="254"/>
      <c r="D69" s="252" t="s">
        <v>305</v>
      </c>
      <c r="E69" s="252"/>
      <c r="F69" s="252"/>
      <c r="G69" s="252"/>
      <c r="H69" s="252"/>
      <c r="I69" s="252"/>
      <c r="J69" s="252"/>
      <c r="K69" s="250"/>
    </row>
    <row r="70" spans="2:11" s="1" customFormat="1" ht="15" customHeight="1">
      <c r="B70" s="248"/>
      <c r="C70" s="254"/>
      <c r="D70" s="252" t="s">
        <v>306</v>
      </c>
      <c r="E70" s="252"/>
      <c r="F70" s="252"/>
      <c r="G70" s="252"/>
      <c r="H70" s="252"/>
      <c r="I70" s="252"/>
      <c r="J70" s="252"/>
      <c r="K70" s="250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268" t="s">
        <v>307</v>
      </c>
      <c r="D75" s="268"/>
      <c r="E75" s="268"/>
      <c r="F75" s="268"/>
      <c r="G75" s="268"/>
      <c r="H75" s="268"/>
      <c r="I75" s="268"/>
      <c r="J75" s="268"/>
      <c r="K75" s="269"/>
    </row>
    <row r="76" spans="2:11" s="1" customFormat="1" ht="17.25" customHeight="1">
      <c r="B76" s="267"/>
      <c r="C76" s="270" t="s">
        <v>308</v>
      </c>
      <c r="D76" s="270"/>
      <c r="E76" s="270"/>
      <c r="F76" s="270" t="s">
        <v>309</v>
      </c>
      <c r="G76" s="271"/>
      <c r="H76" s="270" t="s">
        <v>53</v>
      </c>
      <c r="I76" s="270" t="s">
        <v>56</v>
      </c>
      <c r="J76" s="270" t="s">
        <v>310</v>
      </c>
      <c r="K76" s="269"/>
    </row>
    <row r="77" spans="2:11" s="1" customFormat="1" ht="17.25" customHeight="1">
      <c r="B77" s="267"/>
      <c r="C77" s="272" t="s">
        <v>311</v>
      </c>
      <c r="D77" s="272"/>
      <c r="E77" s="272"/>
      <c r="F77" s="273" t="s">
        <v>312</v>
      </c>
      <c r="G77" s="274"/>
      <c r="H77" s="272"/>
      <c r="I77" s="272"/>
      <c r="J77" s="272" t="s">
        <v>313</v>
      </c>
      <c r="K77" s="269"/>
    </row>
    <row r="78" spans="2:11" s="1" customFormat="1" ht="5.25" customHeight="1">
      <c r="B78" s="267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7"/>
      <c r="C79" s="255" t="s">
        <v>52</v>
      </c>
      <c r="D79" s="277"/>
      <c r="E79" s="277"/>
      <c r="F79" s="278" t="s">
        <v>314</v>
      </c>
      <c r="G79" s="279"/>
      <c r="H79" s="255" t="s">
        <v>315</v>
      </c>
      <c r="I79" s="255" t="s">
        <v>316</v>
      </c>
      <c r="J79" s="255">
        <v>20</v>
      </c>
      <c r="K79" s="269"/>
    </row>
    <row r="80" spans="2:11" s="1" customFormat="1" ht="15" customHeight="1">
      <c r="B80" s="267"/>
      <c r="C80" s="255" t="s">
        <v>317</v>
      </c>
      <c r="D80" s="255"/>
      <c r="E80" s="255"/>
      <c r="F80" s="278" t="s">
        <v>314</v>
      </c>
      <c r="G80" s="279"/>
      <c r="H80" s="255" t="s">
        <v>318</v>
      </c>
      <c r="I80" s="255" t="s">
        <v>316</v>
      </c>
      <c r="J80" s="255">
        <v>120</v>
      </c>
      <c r="K80" s="269"/>
    </row>
    <row r="81" spans="2:11" s="1" customFormat="1" ht="15" customHeight="1">
      <c r="B81" s="280"/>
      <c r="C81" s="255" t="s">
        <v>319</v>
      </c>
      <c r="D81" s="255"/>
      <c r="E81" s="255"/>
      <c r="F81" s="278" t="s">
        <v>320</v>
      </c>
      <c r="G81" s="279"/>
      <c r="H81" s="255" t="s">
        <v>321</v>
      </c>
      <c r="I81" s="255" t="s">
        <v>316</v>
      </c>
      <c r="J81" s="255">
        <v>50</v>
      </c>
      <c r="K81" s="269"/>
    </row>
    <row r="82" spans="2:11" s="1" customFormat="1" ht="15" customHeight="1">
      <c r="B82" s="280"/>
      <c r="C82" s="255" t="s">
        <v>322</v>
      </c>
      <c r="D82" s="255"/>
      <c r="E82" s="255"/>
      <c r="F82" s="278" t="s">
        <v>314</v>
      </c>
      <c r="G82" s="279"/>
      <c r="H82" s="255" t="s">
        <v>323</v>
      </c>
      <c r="I82" s="255" t="s">
        <v>324</v>
      </c>
      <c r="J82" s="255"/>
      <c r="K82" s="269"/>
    </row>
    <row r="83" spans="2:11" s="1" customFormat="1" ht="15" customHeight="1">
      <c r="B83" s="280"/>
      <c r="C83" s="281" t="s">
        <v>325</v>
      </c>
      <c r="D83" s="281"/>
      <c r="E83" s="281"/>
      <c r="F83" s="282" t="s">
        <v>320</v>
      </c>
      <c r="G83" s="281"/>
      <c r="H83" s="281" t="s">
        <v>326</v>
      </c>
      <c r="I83" s="281" t="s">
        <v>316</v>
      </c>
      <c r="J83" s="281">
        <v>15</v>
      </c>
      <c r="K83" s="269"/>
    </row>
    <row r="84" spans="2:11" s="1" customFormat="1" ht="15" customHeight="1">
      <c r="B84" s="280"/>
      <c r="C84" s="281" t="s">
        <v>327</v>
      </c>
      <c r="D84" s="281"/>
      <c r="E84" s="281"/>
      <c r="F84" s="282" t="s">
        <v>320</v>
      </c>
      <c r="G84" s="281"/>
      <c r="H84" s="281" t="s">
        <v>328</v>
      </c>
      <c r="I84" s="281" t="s">
        <v>316</v>
      </c>
      <c r="J84" s="281">
        <v>15</v>
      </c>
      <c r="K84" s="269"/>
    </row>
    <row r="85" spans="2:11" s="1" customFormat="1" ht="15" customHeight="1">
      <c r="B85" s="280"/>
      <c r="C85" s="281" t="s">
        <v>329</v>
      </c>
      <c r="D85" s="281"/>
      <c r="E85" s="281"/>
      <c r="F85" s="282" t="s">
        <v>320</v>
      </c>
      <c r="G85" s="281"/>
      <c r="H85" s="281" t="s">
        <v>330</v>
      </c>
      <c r="I85" s="281" t="s">
        <v>316</v>
      </c>
      <c r="J85" s="281">
        <v>20</v>
      </c>
      <c r="K85" s="269"/>
    </row>
    <row r="86" spans="2:11" s="1" customFormat="1" ht="15" customHeight="1">
      <c r="B86" s="280"/>
      <c r="C86" s="281" t="s">
        <v>331</v>
      </c>
      <c r="D86" s="281"/>
      <c r="E86" s="281"/>
      <c r="F86" s="282" t="s">
        <v>320</v>
      </c>
      <c r="G86" s="281"/>
      <c r="H86" s="281" t="s">
        <v>332</v>
      </c>
      <c r="I86" s="281" t="s">
        <v>316</v>
      </c>
      <c r="J86" s="281">
        <v>20</v>
      </c>
      <c r="K86" s="269"/>
    </row>
    <row r="87" spans="2:11" s="1" customFormat="1" ht="15" customHeight="1">
      <c r="B87" s="280"/>
      <c r="C87" s="255" t="s">
        <v>333</v>
      </c>
      <c r="D87" s="255"/>
      <c r="E87" s="255"/>
      <c r="F87" s="278" t="s">
        <v>320</v>
      </c>
      <c r="G87" s="279"/>
      <c r="H87" s="255" t="s">
        <v>334</v>
      </c>
      <c r="I87" s="255" t="s">
        <v>316</v>
      </c>
      <c r="J87" s="255">
        <v>50</v>
      </c>
      <c r="K87" s="269"/>
    </row>
    <row r="88" spans="2:11" s="1" customFormat="1" ht="15" customHeight="1">
      <c r="B88" s="280"/>
      <c r="C88" s="255" t="s">
        <v>335</v>
      </c>
      <c r="D88" s="255"/>
      <c r="E88" s="255"/>
      <c r="F88" s="278" t="s">
        <v>320</v>
      </c>
      <c r="G88" s="279"/>
      <c r="H88" s="255" t="s">
        <v>336</v>
      </c>
      <c r="I88" s="255" t="s">
        <v>316</v>
      </c>
      <c r="J88" s="255">
        <v>20</v>
      </c>
      <c r="K88" s="269"/>
    </row>
    <row r="89" spans="2:11" s="1" customFormat="1" ht="15" customHeight="1">
      <c r="B89" s="280"/>
      <c r="C89" s="255" t="s">
        <v>337</v>
      </c>
      <c r="D89" s="255"/>
      <c r="E89" s="255"/>
      <c r="F89" s="278" t="s">
        <v>320</v>
      </c>
      <c r="G89" s="279"/>
      <c r="H89" s="255" t="s">
        <v>338</v>
      </c>
      <c r="I89" s="255" t="s">
        <v>316</v>
      </c>
      <c r="J89" s="255">
        <v>20</v>
      </c>
      <c r="K89" s="269"/>
    </row>
    <row r="90" spans="2:11" s="1" customFormat="1" ht="15" customHeight="1">
      <c r="B90" s="280"/>
      <c r="C90" s="255" t="s">
        <v>339</v>
      </c>
      <c r="D90" s="255"/>
      <c r="E90" s="255"/>
      <c r="F90" s="278" t="s">
        <v>320</v>
      </c>
      <c r="G90" s="279"/>
      <c r="H90" s="255" t="s">
        <v>340</v>
      </c>
      <c r="I90" s="255" t="s">
        <v>316</v>
      </c>
      <c r="J90" s="255">
        <v>50</v>
      </c>
      <c r="K90" s="269"/>
    </row>
    <row r="91" spans="2:11" s="1" customFormat="1" ht="15" customHeight="1">
      <c r="B91" s="280"/>
      <c r="C91" s="255" t="s">
        <v>341</v>
      </c>
      <c r="D91" s="255"/>
      <c r="E91" s="255"/>
      <c r="F91" s="278" t="s">
        <v>320</v>
      </c>
      <c r="G91" s="279"/>
      <c r="H91" s="255" t="s">
        <v>341</v>
      </c>
      <c r="I91" s="255" t="s">
        <v>316</v>
      </c>
      <c r="J91" s="255">
        <v>50</v>
      </c>
      <c r="K91" s="269"/>
    </row>
    <row r="92" spans="2:11" s="1" customFormat="1" ht="15" customHeight="1">
      <c r="B92" s="280"/>
      <c r="C92" s="255" t="s">
        <v>342</v>
      </c>
      <c r="D92" s="255"/>
      <c r="E92" s="255"/>
      <c r="F92" s="278" t="s">
        <v>320</v>
      </c>
      <c r="G92" s="279"/>
      <c r="H92" s="255" t="s">
        <v>343</v>
      </c>
      <c r="I92" s="255" t="s">
        <v>316</v>
      </c>
      <c r="J92" s="255">
        <v>255</v>
      </c>
      <c r="K92" s="269"/>
    </row>
    <row r="93" spans="2:11" s="1" customFormat="1" ht="15" customHeight="1">
      <c r="B93" s="280"/>
      <c r="C93" s="255" t="s">
        <v>344</v>
      </c>
      <c r="D93" s="255"/>
      <c r="E93" s="255"/>
      <c r="F93" s="278" t="s">
        <v>314</v>
      </c>
      <c r="G93" s="279"/>
      <c r="H93" s="255" t="s">
        <v>345</v>
      </c>
      <c r="I93" s="255" t="s">
        <v>346</v>
      </c>
      <c r="J93" s="255"/>
      <c r="K93" s="269"/>
    </row>
    <row r="94" spans="2:11" s="1" customFormat="1" ht="15" customHeight="1">
      <c r="B94" s="280"/>
      <c r="C94" s="255" t="s">
        <v>347</v>
      </c>
      <c r="D94" s="255"/>
      <c r="E94" s="255"/>
      <c r="F94" s="278" t="s">
        <v>314</v>
      </c>
      <c r="G94" s="279"/>
      <c r="H94" s="255" t="s">
        <v>348</v>
      </c>
      <c r="I94" s="255" t="s">
        <v>349</v>
      </c>
      <c r="J94" s="255"/>
      <c r="K94" s="269"/>
    </row>
    <row r="95" spans="2:11" s="1" customFormat="1" ht="15" customHeight="1">
      <c r="B95" s="280"/>
      <c r="C95" s="255" t="s">
        <v>350</v>
      </c>
      <c r="D95" s="255"/>
      <c r="E95" s="255"/>
      <c r="F95" s="278" t="s">
        <v>314</v>
      </c>
      <c r="G95" s="279"/>
      <c r="H95" s="255" t="s">
        <v>350</v>
      </c>
      <c r="I95" s="255" t="s">
        <v>349</v>
      </c>
      <c r="J95" s="255"/>
      <c r="K95" s="269"/>
    </row>
    <row r="96" spans="2:11" s="1" customFormat="1" ht="15" customHeight="1">
      <c r="B96" s="280"/>
      <c r="C96" s="255" t="s">
        <v>37</v>
      </c>
      <c r="D96" s="255"/>
      <c r="E96" s="255"/>
      <c r="F96" s="278" t="s">
        <v>314</v>
      </c>
      <c r="G96" s="279"/>
      <c r="H96" s="255" t="s">
        <v>351</v>
      </c>
      <c r="I96" s="255" t="s">
        <v>349</v>
      </c>
      <c r="J96" s="255"/>
      <c r="K96" s="269"/>
    </row>
    <row r="97" spans="2:11" s="1" customFormat="1" ht="15" customHeight="1">
      <c r="B97" s="280"/>
      <c r="C97" s="255" t="s">
        <v>47</v>
      </c>
      <c r="D97" s="255"/>
      <c r="E97" s="255"/>
      <c r="F97" s="278" t="s">
        <v>314</v>
      </c>
      <c r="G97" s="279"/>
      <c r="H97" s="255" t="s">
        <v>352</v>
      </c>
      <c r="I97" s="255" t="s">
        <v>349</v>
      </c>
      <c r="J97" s="255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268" t="s">
        <v>353</v>
      </c>
      <c r="D102" s="268"/>
      <c r="E102" s="268"/>
      <c r="F102" s="268"/>
      <c r="G102" s="268"/>
      <c r="H102" s="268"/>
      <c r="I102" s="268"/>
      <c r="J102" s="268"/>
      <c r="K102" s="269"/>
    </row>
    <row r="103" spans="2:11" s="1" customFormat="1" ht="17.25" customHeight="1">
      <c r="B103" s="267"/>
      <c r="C103" s="270" t="s">
        <v>308</v>
      </c>
      <c r="D103" s="270"/>
      <c r="E103" s="270"/>
      <c r="F103" s="270" t="s">
        <v>309</v>
      </c>
      <c r="G103" s="271"/>
      <c r="H103" s="270" t="s">
        <v>53</v>
      </c>
      <c r="I103" s="270" t="s">
        <v>56</v>
      </c>
      <c r="J103" s="270" t="s">
        <v>310</v>
      </c>
      <c r="K103" s="269"/>
    </row>
    <row r="104" spans="2:11" s="1" customFormat="1" ht="17.25" customHeight="1">
      <c r="B104" s="267"/>
      <c r="C104" s="272" t="s">
        <v>311</v>
      </c>
      <c r="D104" s="272"/>
      <c r="E104" s="272"/>
      <c r="F104" s="273" t="s">
        <v>312</v>
      </c>
      <c r="G104" s="274"/>
      <c r="H104" s="272"/>
      <c r="I104" s="272"/>
      <c r="J104" s="272" t="s">
        <v>313</v>
      </c>
      <c r="K104" s="269"/>
    </row>
    <row r="105" spans="2:11" s="1" customFormat="1" ht="5.25" customHeight="1">
      <c r="B105" s="267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7"/>
      <c r="C106" s="255" t="s">
        <v>52</v>
      </c>
      <c r="D106" s="277"/>
      <c r="E106" s="277"/>
      <c r="F106" s="278" t="s">
        <v>314</v>
      </c>
      <c r="G106" s="255"/>
      <c r="H106" s="255" t="s">
        <v>354</v>
      </c>
      <c r="I106" s="255" t="s">
        <v>316</v>
      </c>
      <c r="J106" s="255">
        <v>20</v>
      </c>
      <c r="K106" s="269"/>
    </row>
    <row r="107" spans="2:11" s="1" customFormat="1" ht="15" customHeight="1">
      <c r="B107" s="267"/>
      <c r="C107" s="255" t="s">
        <v>317</v>
      </c>
      <c r="D107" s="255"/>
      <c r="E107" s="255"/>
      <c r="F107" s="278" t="s">
        <v>314</v>
      </c>
      <c r="G107" s="255"/>
      <c r="H107" s="255" t="s">
        <v>354</v>
      </c>
      <c r="I107" s="255" t="s">
        <v>316</v>
      </c>
      <c r="J107" s="255">
        <v>120</v>
      </c>
      <c r="K107" s="269"/>
    </row>
    <row r="108" spans="2:11" s="1" customFormat="1" ht="15" customHeight="1">
      <c r="B108" s="280"/>
      <c r="C108" s="255" t="s">
        <v>319</v>
      </c>
      <c r="D108" s="255"/>
      <c r="E108" s="255"/>
      <c r="F108" s="278" t="s">
        <v>320</v>
      </c>
      <c r="G108" s="255"/>
      <c r="H108" s="255" t="s">
        <v>354</v>
      </c>
      <c r="I108" s="255" t="s">
        <v>316</v>
      </c>
      <c r="J108" s="255">
        <v>50</v>
      </c>
      <c r="K108" s="269"/>
    </row>
    <row r="109" spans="2:11" s="1" customFormat="1" ht="15" customHeight="1">
      <c r="B109" s="280"/>
      <c r="C109" s="255" t="s">
        <v>322</v>
      </c>
      <c r="D109" s="255"/>
      <c r="E109" s="255"/>
      <c r="F109" s="278" t="s">
        <v>314</v>
      </c>
      <c r="G109" s="255"/>
      <c r="H109" s="255" t="s">
        <v>354</v>
      </c>
      <c r="I109" s="255" t="s">
        <v>324</v>
      </c>
      <c r="J109" s="255"/>
      <c r="K109" s="269"/>
    </row>
    <row r="110" spans="2:11" s="1" customFormat="1" ht="15" customHeight="1">
      <c r="B110" s="280"/>
      <c r="C110" s="255" t="s">
        <v>333</v>
      </c>
      <c r="D110" s="255"/>
      <c r="E110" s="255"/>
      <c r="F110" s="278" t="s">
        <v>320</v>
      </c>
      <c r="G110" s="255"/>
      <c r="H110" s="255" t="s">
        <v>354</v>
      </c>
      <c r="I110" s="255" t="s">
        <v>316</v>
      </c>
      <c r="J110" s="255">
        <v>50</v>
      </c>
      <c r="K110" s="269"/>
    </row>
    <row r="111" spans="2:11" s="1" customFormat="1" ht="15" customHeight="1">
      <c r="B111" s="280"/>
      <c r="C111" s="255" t="s">
        <v>341</v>
      </c>
      <c r="D111" s="255"/>
      <c r="E111" s="255"/>
      <c r="F111" s="278" t="s">
        <v>320</v>
      </c>
      <c r="G111" s="255"/>
      <c r="H111" s="255" t="s">
        <v>354</v>
      </c>
      <c r="I111" s="255" t="s">
        <v>316</v>
      </c>
      <c r="J111" s="255">
        <v>50</v>
      </c>
      <c r="K111" s="269"/>
    </row>
    <row r="112" spans="2:11" s="1" customFormat="1" ht="15" customHeight="1">
      <c r="B112" s="280"/>
      <c r="C112" s="255" t="s">
        <v>339</v>
      </c>
      <c r="D112" s="255"/>
      <c r="E112" s="255"/>
      <c r="F112" s="278" t="s">
        <v>320</v>
      </c>
      <c r="G112" s="255"/>
      <c r="H112" s="255" t="s">
        <v>354</v>
      </c>
      <c r="I112" s="255" t="s">
        <v>316</v>
      </c>
      <c r="J112" s="255">
        <v>50</v>
      </c>
      <c r="K112" s="269"/>
    </row>
    <row r="113" spans="2:11" s="1" customFormat="1" ht="15" customHeight="1">
      <c r="B113" s="280"/>
      <c r="C113" s="255" t="s">
        <v>52</v>
      </c>
      <c r="D113" s="255"/>
      <c r="E113" s="255"/>
      <c r="F113" s="278" t="s">
        <v>314</v>
      </c>
      <c r="G113" s="255"/>
      <c r="H113" s="255" t="s">
        <v>355</v>
      </c>
      <c r="I113" s="255" t="s">
        <v>316</v>
      </c>
      <c r="J113" s="255">
        <v>20</v>
      </c>
      <c r="K113" s="269"/>
    </row>
    <row r="114" spans="2:11" s="1" customFormat="1" ht="15" customHeight="1">
      <c r="B114" s="280"/>
      <c r="C114" s="255" t="s">
        <v>356</v>
      </c>
      <c r="D114" s="255"/>
      <c r="E114" s="255"/>
      <c r="F114" s="278" t="s">
        <v>314</v>
      </c>
      <c r="G114" s="255"/>
      <c r="H114" s="255" t="s">
        <v>357</v>
      </c>
      <c r="I114" s="255" t="s">
        <v>316</v>
      </c>
      <c r="J114" s="255">
        <v>120</v>
      </c>
      <c r="K114" s="269"/>
    </row>
    <row r="115" spans="2:11" s="1" customFormat="1" ht="15" customHeight="1">
      <c r="B115" s="280"/>
      <c r="C115" s="255" t="s">
        <v>37</v>
      </c>
      <c r="D115" s="255"/>
      <c r="E115" s="255"/>
      <c r="F115" s="278" t="s">
        <v>314</v>
      </c>
      <c r="G115" s="255"/>
      <c r="H115" s="255" t="s">
        <v>358</v>
      </c>
      <c r="I115" s="255" t="s">
        <v>349</v>
      </c>
      <c r="J115" s="255"/>
      <c r="K115" s="269"/>
    </row>
    <row r="116" spans="2:11" s="1" customFormat="1" ht="15" customHeight="1">
      <c r="B116" s="280"/>
      <c r="C116" s="255" t="s">
        <v>47</v>
      </c>
      <c r="D116" s="255"/>
      <c r="E116" s="255"/>
      <c r="F116" s="278" t="s">
        <v>314</v>
      </c>
      <c r="G116" s="255"/>
      <c r="H116" s="255" t="s">
        <v>359</v>
      </c>
      <c r="I116" s="255" t="s">
        <v>349</v>
      </c>
      <c r="J116" s="255"/>
      <c r="K116" s="269"/>
    </row>
    <row r="117" spans="2:11" s="1" customFormat="1" ht="15" customHeight="1">
      <c r="B117" s="280"/>
      <c r="C117" s="255" t="s">
        <v>56</v>
      </c>
      <c r="D117" s="255"/>
      <c r="E117" s="255"/>
      <c r="F117" s="278" t="s">
        <v>314</v>
      </c>
      <c r="G117" s="255"/>
      <c r="H117" s="255" t="s">
        <v>360</v>
      </c>
      <c r="I117" s="255" t="s">
        <v>361</v>
      </c>
      <c r="J117" s="255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246" t="s">
        <v>362</v>
      </c>
      <c r="D122" s="246"/>
      <c r="E122" s="246"/>
      <c r="F122" s="246"/>
      <c r="G122" s="246"/>
      <c r="H122" s="246"/>
      <c r="I122" s="246"/>
      <c r="J122" s="246"/>
      <c r="K122" s="297"/>
    </row>
    <row r="123" spans="2:11" s="1" customFormat="1" ht="17.25" customHeight="1">
      <c r="B123" s="298"/>
      <c r="C123" s="270" t="s">
        <v>308</v>
      </c>
      <c r="D123" s="270"/>
      <c r="E123" s="270"/>
      <c r="F123" s="270" t="s">
        <v>309</v>
      </c>
      <c r="G123" s="271"/>
      <c r="H123" s="270" t="s">
        <v>53</v>
      </c>
      <c r="I123" s="270" t="s">
        <v>56</v>
      </c>
      <c r="J123" s="270" t="s">
        <v>310</v>
      </c>
      <c r="K123" s="299"/>
    </row>
    <row r="124" spans="2:11" s="1" customFormat="1" ht="17.25" customHeight="1">
      <c r="B124" s="298"/>
      <c r="C124" s="272" t="s">
        <v>311</v>
      </c>
      <c r="D124" s="272"/>
      <c r="E124" s="272"/>
      <c r="F124" s="273" t="s">
        <v>312</v>
      </c>
      <c r="G124" s="274"/>
      <c r="H124" s="272"/>
      <c r="I124" s="272"/>
      <c r="J124" s="272" t="s">
        <v>313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5" t="s">
        <v>317</v>
      </c>
      <c r="D126" s="277"/>
      <c r="E126" s="277"/>
      <c r="F126" s="278" t="s">
        <v>314</v>
      </c>
      <c r="G126" s="255"/>
      <c r="H126" s="255" t="s">
        <v>354</v>
      </c>
      <c r="I126" s="255" t="s">
        <v>316</v>
      </c>
      <c r="J126" s="255">
        <v>120</v>
      </c>
      <c r="K126" s="303"/>
    </row>
    <row r="127" spans="2:11" s="1" customFormat="1" ht="15" customHeight="1">
      <c r="B127" s="300"/>
      <c r="C127" s="255" t="s">
        <v>363</v>
      </c>
      <c r="D127" s="255"/>
      <c r="E127" s="255"/>
      <c r="F127" s="278" t="s">
        <v>314</v>
      </c>
      <c r="G127" s="255"/>
      <c r="H127" s="255" t="s">
        <v>364</v>
      </c>
      <c r="I127" s="255" t="s">
        <v>316</v>
      </c>
      <c r="J127" s="255" t="s">
        <v>365</v>
      </c>
      <c r="K127" s="303"/>
    </row>
    <row r="128" spans="2:11" s="1" customFormat="1" ht="15" customHeight="1">
      <c r="B128" s="300"/>
      <c r="C128" s="255" t="s">
        <v>262</v>
      </c>
      <c r="D128" s="255"/>
      <c r="E128" s="255"/>
      <c r="F128" s="278" t="s">
        <v>314</v>
      </c>
      <c r="G128" s="255"/>
      <c r="H128" s="255" t="s">
        <v>366</v>
      </c>
      <c r="I128" s="255" t="s">
        <v>316</v>
      </c>
      <c r="J128" s="255" t="s">
        <v>365</v>
      </c>
      <c r="K128" s="303"/>
    </row>
    <row r="129" spans="2:11" s="1" customFormat="1" ht="15" customHeight="1">
      <c r="B129" s="300"/>
      <c r="C129" s="255" t="s">
        <v>325</v>
      </c>
      <c r="D129" s="255"/>
      <c r="E129" s="255"/>
      <c r="F129" s="278" t="s">
        <v>320</v>
      </c>
      <c r="G129" s="255"/>
      <c r="H129" s="255" t="s">
        <v>326</v>
      </c>
      <c r="I129" s="255" t="s">
        <v>316</v>
      </c>
      <c r="J129" s="255">
        <v>15</v>
      </c>
      <c r="K129" s="303"/>
    </row>
    <row r="130" spans="2:11" s="1" customFormat="1" ht="15" customHeight="1">
      <c r="B130" s="300"/>
      <c r="C130" s="281" t="s">
        <v>327</v>
      </c>
      <c r="D130" s="281"/>
      <c r="E130" s="281"/>
      <c r="F130" s="282" t="s">
        <v>320</v>
      </c>
      <c r="G130" s="281"/>
      <c r="H130" s="281" t="s">
        <v>328</v>
      </c>
      <c r="I130" s="281" t="s">
        <v>316</v>
      </c>
      <c r="J130" s="281">
        <v>15</v>
      </c>
      <c r="K130" s="303"/>
    </row>
    <row r="131" spans="2:11" s="1" customFormat="1" ht="15" customHeight="1">
      <c r="B131" s="300"/>
      <c r="C131" s="281" t="s">
        <v>329</v>
      </c>
      <c r="D131" s="281"/>
      <c r="E131" s="281"/>
      <c r="F131" s="282" t="s">
        <v>320</v>
      </c>
      <c r="G131" s="281"/>
      <c r="H131" s="281" t="s">
        <v>330</v>
      </c>
      <c r="I131" s="281" t="s">
        <v>316</v>
      </c>
      <c r="J131" s="281">
        <v>20</v>
      </c>
      <c r="K131" s="303"/>
    </row>
    <row r="132" spans="2:11" s="1" customFormat="1" ht="15" customHeight="1">
      <c r="B132" s="300"/>
      <c r="C132" s="281" t="s">
        <v>331</v>
      </c>
      <c r="D132" s="281"/>
      <c r="E132" s="281"/>
      <c r="F132" s="282" t="s">
        <v>320</v>
      </c>
      <c r="G132" s="281"/>
      <c r="H132" s="281" t="s">
        <v>332</v>
      </c>
      <c r="I132" s="281" t="s">
        <v>316</v>
      </c>
      <c r="J132" s="281">
        <v>20</v>
      </c>
      <c r="K132" s="303"/>
    </row>
    <row r="133" spans="2:11" s="1" customFormat="1" ht="15" customHeight="1">
      <c r="B133" s="300"/>
      <c r="C133" s="255" t="s">
        <v>319</v>
      </c>
      <c r="D133" s="255"/>
      <c r="E133" s="255"/>
      <c r="F133" s="278" t="s">
        <v>320</v>
      </c>
      <c r="G133" s="255"/>
      <c r="H133" s="255" t="s">
        <v>354</v>
      </c>
      <c r="I133" s="255" t="s">
        <v>316</v>
      </c>
      <c r="J133" s="255">
        <v>50</v>
      </c>
      <c r="K133" s="303"/>
    </row>
    <row r="134" spans="2:11" s="1" customFormat="1" ht="15" customHeight="1">
      <c r="B134" s="300"/>
      <c r="C134" s="255" t="s">
        <v>333</v>
      </c>
      <c r="D134" s="255"/>
      <c r="E134" s="255"/>
      <c r="F134" s="278" t="s">
        <v>320</v>
      </c>
      <c r="G134" s="255"/>
      <c r="H134" s="255" t="s">
        <v>354</v>
      </c>
      <c r="I134" s="255" t="s">
        <v>316</v>
      </c>
      <c r="J134" s="255">
        <v>50</v>
      </c>
      <c r="K134" s="303"/>
    </row>
    <row r="135" spans="2:11" s="1" customFormat="1" ht="15" customHeight="1">
      <c r="B135" s="300"/>
      <c r="C135" s="255" t="s">
        <v>339</v>
      </c>
      <c r="D135" s="255"/>
      <c r="E135" s="255"/>
      <c r="F135" s="278" t="s">
        <v>320</v>
      </c>
      <c r="G135" s="255"/>
      <c r="H135" s="255" t="s">
        <v>354</v>
      </c>
      <c r="I135" s="255" t="s">
        <v>316</v>
      </c>
      <c r="J135" s="255">
        <v>50</v>
      </c>
      <c r="K135" s="303"/>
    </row>
    <row r="136" spans="2:11" s="1" customFormat="1" ht="15" customHeight="1">
      <c r="B136" s="300"/>
      <c r="C136" s="255" t="s">
        <v>341</v>
      </c>
      <c r="D136" s="255"/>
      <c r="E136" s="255"/>
      <c r="F136" s="278" t="s">
        <v>320</v>
      </c>
      <c r="G136" s="255"/>
      <c r="H136" s="255" t="s">
        <v>354</v>
      </c>
      <c r="I136" s="255" t="s">
        <v>316</v>
      </c>
      <c r="J136" s="255">
        <v>50</v>
      </c>
      <c r="K136" s="303"/>
    </row>
    <row r="137" spans="2:11" s="1" customFormat="1" ht="15" customHeight="1">
      <c r="B137" s="300"/>
      <c r="C137" s="255" t="s">
        <v>342</v>
      </c>
      <c r="D137" s="255"/>
      <c r="E137" s="255"/>
      <c r="F137" s="278" t="s">
        <v>320</v>
      </c>
      <c r="G137" s="255"/>
      <c r="H137" s="255" t="s">
        <v>367</v>
      </c>
      <c r="I137" s="255" t="s">
        <v>316</v>
      </c>
      <c r="J137" s="255">
        <v>255</v>
      </c>
      <c r="K137" s="303"/>
    </row>
    <row r="138" spans="2:11" s="1" customFormat="1" ht="15" customHeight="1">
      <c r="B138" s="300"/>
      <c r="C138" s="255" t="s">
        <v>344</v>
      </c>
      <c r="D138" s="255"/>
      <c r="E138" s="255"/>
      <c r="F138" s="278" t="s">
        <v>314</v>
      </c>
      <c r="G138" s="255"/>
      <c r="H138" s="255" t="s">
        <v>368</v>
      </c>
      <c r="I138" s="255" t="s">
        <v>346</v>
      </c>
      <c r="J138" s="255"/>
      <c r="K138" s="303"/>
    </row>
    <row r="139" spans="2:11" s="1" customFormat="1" ht="15" customHeight="1">
      <c r="B139" s="300"/>
      <c r="C139" s="255" t="s">
        <v>347</v>
      </c>
      <c r="D139" s="255"/>
      <c r="E139" s="255"/>
      <c r="F139" s="278" t="s">
        <v>314</v>
      </c>
      <c r="G139" s="255"/>
      <c r="H139" s="255" t="s">
        <v>369</v>
      </c>
      <c r="I139" s="255" t="s">
        <v>349</v>
      </c>
      <c r="J139" s="255"/>
      <c r="K139" s="303"/>
    </row>
    <row r="140" spans="2:11" s="1" customFormat="1" ht="15" customHeight="1">
      <c r="B140" s="300"/>
      <c r="C140" s="255" t="s">
        <v>350</v>
      </c>
      <c r="D140" s="255"/>
      <c r="E140" s="255"/>
      <c r="F140" s="278" t="s">
        <v>314</v>
      </c>
      <c r="G140" s="255"/>
      <c r="H140" s="255" t="s">
        <v>350</v>
      </c>
      <c r="I140" s="255" t="s">
        <v>349</v>
      </c>
      <c r="J140" s="255"/>
      <c r="K140" s="303"/>
    </row>
    <row r="141" spans="2:11" s="1" customFormat="1" ht="15" customHeight="1">
      <c r="B141" s="300"/>
      <c r="C141" s="255" t="s">
        <v>37</v>
      </c>
      <c r="D141" s="255"/>
      <c r="E141" s="255"/>
      <c r="F141" s="278" t="s">
        <v>314</v>
      </c>
      <c r="G141" s="255"/>
      <c r="H141" s="255" t="s">
        <v>370</v>
      </c>
      <c r="I141" s="255" t="s">
        <v>349</v>
      </c>
      <c r="J141" s="255"/>
      <c r="K141" s="303"/>
    </row>
    <row r="142" spans="2:11" s="1" customFormat="1" ht="15" customHeight="1">
      <c r="B142" s="300"/>
      <c r="C142" s="255" t="s">
        <v>371</v>
      </c>
      <c r="D142" s="255"/>
      <c r="E142" s="255"/>
      <c r="F142" s="278" t="s">
        <v>314</v>
      </c>
      <c r="G142" s="255"/>
      <c r="H142" s="255" t="s">
        <v>372</v>
      </c>
      <c r="I142" s="255" t="s">
        <v>349</v>
      </c>
      <c r="J142" s="255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268" t="s">
        <v>373</v>
      </c>
      <c r="D147" s="268"/>
      <c r="E147" s="268"/>
      <c r="F147" s="268"/>
      <c r="G147" s="268"/>
      <c r="H147" s="268"/>
      <c r="I147" s="268"/>
      <c r="J147" s="268"/>
      <c r="K147" s="269"/>
    </row>
    <row r="148" spans="2:11" s="1" customFormat="1" ht="17.25" customHeight="1">
      <c r="B148" s="267"/>
      <c r="C148" s="270" t="s">
        <v>308</v>
      </c>
      <c r="D148" s="270"/>
      <c r="E148" s="270"/>
      <c r="F148" s="270" t="s">
        <v>309</v>
      </c>
      <c r="G148" s="271"/>
      <c r="H148" s="270" t="s">
        <v>53</v>
      </c>
      <c r="I148" s="270" t="s">
        <v>56</v>
      </c>
      <c r="J148" s="270" t="s">
        <v>310</v>
      </c>
      <c r="K148" s="269"/>
    </row>
    <row r="149" spans="2:11" s="1" customFormat="1" ht="17.25" customHeight="1">
      <c r="B149" s="267"/>
      <c r="C149" s="272" t="s">
        <v>311</v>
      </c>
      <c r="D149" s="272"/>
      <c r="E149" s="272"/>
      <c r="F149" s="273" t="s">
        <v>312</v>
      </c>
      <c r="G149" s="274"/>
      <c r="H149" s="272"/>
      <c r="I149" s="272"/>
      <c r="J149" s="272" t="s">
        <v>313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317</v>
      </c>
      <c r="D151" s="255"/>
      <c r="E151" s="255"/>
      <c r="F151" s="308" t="s">
        <v>314</v>
      </c>
      <c r="G151" s="255"/>
      <c r="H151" s="307" t="s">
        <v>354</v>
      </c>
      <c r="I151" s="307" t="s">
        <v>316</v>
      </c>
      <c r="J151" s="307">
        <v>120</v>
      </c>
      <c r="K151" s="303"/>
    </row>
    <row r="152" spans="2:11" s="1" customFormat="1" ht="15" customHeight="1">
      <c r="B152" s="280"/>
      <c r="C152" s="307" t="s">
        <v>363</v>
      </c>
      <c r="D152" s="255"/>
      <c r="E152" s="255"/>
      <c r="F152" s="308" t="s">
        <v>314</v>
      </c>
      <c r="G152" s="255"/>
      <c r="H152" s="307" t="s">
        <v>374</v>
      </c>
      <c r="I152" s="307" t="s">
        <v>316</v>
      </c>
      <c r="J152" s="307" t="s">
        <v>365</v>
      </c>
      <c r="K152" s="303"/>
    </row>
    <row r="153" spans="2:11" s="1" customFormat="1" ht="15" customHeight="1">
      <c r="B153" s="280"/>
      <c r="C153" s="307" t="s">
        <v>262</v>
      </c>
      <c r="D153" s="255"/>
      <c r="E153" s="255"/>
      <c r="F153" s="308" t="s">
        <v>314</v>
      </c>
      <c r="G153" s="255"/>
      <c r="H153" s="307" t="s">
        <v>375</v>
      </c>
      <c r="I153" s="307" t="s">
        <v>316</v>
      </c>
      <c r="J153" s="307" t="s">
        <v>365</v>
      </c>
      <c r="K153" s="303"/>
    </row>
    <row r="154" spans="2:11" s="1" customFormat="1" ht="15" customHeight="1">
      <c r="B154" s="280"/>
      <c r="C154" s="307" t="s">
        <v>319</v>
      </c>
      <c r="D154" s="255"/>
      <c r="E154" s="255"/>
      <c r="F154" s="308" t="s">
        <v>320</v>
      </c>
      <c r="G154" s="255"/>
      <c r="H154" s="307" t="s">
        <v>354</v>
      </c>
      <c r="I154" s="307" t="s">
        <v>316</v>
      </c>
      <c r="J154" s="307">
        <v>50</v>
      </c>
      <c r="K154" s="303"/>
    </row>
    <row r="155" spans="2:11" s="1" customFormat="1" ht="15" customHeight="1">
      <c r="B155" s="280"/>
      <c r="C155" s="307" t="s">
        <v>322</v>
      </c>
      <c r="D155" s="255"/>
      <c r="E155" s="255"/>
      <c r="F155" s="308" t="s">
        <v>314</v>
      </c>
      <c r="G155" s="255"/>
      <c r="H155" s="307" t="s">
        <v>354</v>
      </c>
      <c r="I155" s="307" t="s">
        <v>324</v>
      </c>
      <c r="J155" s="307"/>
      <c r="K155" s="303"/>
    </row>
    <row r="156" spans="2:11" s="1" customFormat="1" ht="15" customHeight="1">
      <c r="B156" s="280"/>
      <c r="C156" s="307" t="s">
        <v>333</v>
      </c>
      <c r="D156" s="255"/>
      <c r="E156" s="255"/>
      <c r="F156" s="308" t="s">
        <v>320</v>
      </c>
      <c r="G156" s="255"/>
      <c r="H156" s="307" t="s">
        <v>354</v>
      </c>
      <c r="I156" s="307" t="s">
        <v>316</v>
      </c>
      <c r="J156" s="307">
        <v>50</v>
      </c>
      <c r="K156" s="303"/>
    </row>
    <row r="157" spans="2:11" s="1" customFormat="1" ht="15" customHeight="1">
      <c r="B157" s="280"/>
      <c r="C157" s="307" t="s">
        <v>341</v>
      </c>
      <c r="D157" s="255"/>
      <c r="E157" s="255"/>
      <c r="F157" s="308" t="s">
        <v>320</v>
      </c>
      <c r="G157" s="255"/>
      <c r="H157" s="307" t="s">
        <v>354</v>
      </c>
      <c r="I157" s="307" t="s">
        <v>316</v>
      </c>
      <c r="J157" s="307">
        <v>50</v>
      </c>
      <c r="K157" s="303"/>
    </row>
    <row r="158" spans="2:11" s="1" customFormat="1" ht="15" customHeight="1">
      <c r="B158" s="280"/>
      <c r="C158" s="307" t="s">
        <v>339</v>
      </c>
      <c r="D158" s="255"/>
      <c r="E158" s="255"/>
      <c r="F158" s="308" t="s">
        <v>320</v>
      </c>
      <c r="G158" s="255"/>
      <c r="H158" s="307" t="s">
        <v>354</v>
      </c>
      <c r="I158" s="307" t="s">
        <v>316</v>
      </c>
      <c r="J158" s="307">
        <v>50</v>
      </c>
      <c r="K158" s="303"/>
    </row>
    <row r="159" spans="2:11" s="1" customFormat="1" ht="15" customHeight="1">
      <c r="B159" s="280"/>
      <c r="C159" s="307" t="s">
        <v>116</v>
      </c>
      <c r="D159" s="255"/>
      <c r="E159" s="255"/>
      <c r="F159" s="308" t="s">
        <v>314</v>
      </c>
      <c r="G159" s="255"/>
      <c r="H159" s="307" t="s">
        <v>376</v>
      </c>
      <c r="I159" s="307" t="s">
        <v>316</v>
      </c>
      <c r="J159" s="307" t="s">
        <v>377</v>
      </c>
      <c r="K159" s="303"/>
    </row>
    <row r="160" spans="2:11" s="1" customFormat="1" ht="15" customHeight="1">
      <c r="B160" s="280"/>
      <c r="C160" s="307" t="s">
        <v>378</v>
      </c>
      <c r="D160" s="255"/>
      <c r="E160" s="255"/>
      <c r="F160" s="308" t="s">
        <v>314</v>
      </c>
      <c r="G160" s="255"/>
      <c r="H160" s="307" t="s">
        <v>379</v>
      </c>
      <c r="I160" s="307" t="s">
        <v>349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246" t="s">
        <v>380</v>
      </c>
      <c r="D165" s="246"/>
      <c r="E165" s="246"/>
      <c r="F165" s="246"/>
      <c r="G165" s="246"/>
      <c r="H165" s="246"/>
      <c r="I165" s="246"/>
      <c r="J165" s="246"/>
      <c r="K165" s="247"/>
    </row>
    <row r="166" spans="2:11" s="1" customFormat="1" ht="17.25" customHeight="1">
      <c r="B166" s="245"/>
      <c r="C166" s="270" t="s">
        <v>308</v>
      </c>
      <c r="D166" s="270"/>
      <c r="E166" s="270"/>
      <c r="F166" s="270" t="s">
        <v>309</v>
      </c>
      <c r="G166" s="312"/>
      <c r="H166" s="313" t="s">
        <v>53</v>
      </c>
      <c r="I166" s="313" t="s">
        <v>56</v>
      </c>
      <c r="J166" s="270" t="s">
        <v>310</v>
      </c>
      <c r="K166" s="247"/>
    </row>
    <row r="167" spans="2:11" s="1" customFormat="1" ht="17.25" customHeight="1">
      <c r="B167" s="248"/>
      <c r="C167" s="272" t="s">
        <v>311</v>
      </c>
      <c r="D167" s="272"/>
      <c r="E167" s="272"/>
      <c r="F167" s="273" t="s">
        <v>312</v>
      </c>
      <c r="G167" s="314"/>
      <c r="H167" s="315"/>
      <c r="I167" s="315"/>
      <c r="J167" s="272" t="s">
        <v>313</v>
      </c>
      <c r="K167" s="250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5" t="s">
        <v>317</v>
      </c>
      <c r="D169" s="255"/>
      <c r="E169" s="255"/>
      <c r="F169" s="278" t="s">
        <v>314</v>
      </c>
      <c r="G169" s="255"/>
      <c r="H169" s="255" t="s">
        <v>354</v>
      </c>
      <c r="I169" s="255" t="s">
        <v>316</v>
      </c>
      <c r="J169" s="255">
        <v>120</v>
      </c>
      <c r="K169" s="303"/>
    </row>
    <row r="170" spans="2:11" s="1" customFormat="1" ht="15" customHeight="1">
      <c r="B170" s="280"/>
      <c r="C170" s="255" t="s">
        <v>363</v>
      </c>
      <c r="D170" s="255"/>
      <c r="E170" s="255"/>
      <c r="F170" s="278" t="s">
        <v>314</v>
      </c>
      <c r="G170" s="255"/>
      <c r="H170" s="255" t="s">
        <v>364</v>
      </c>
      <c r="I170" s="255" t="s">
        <v>316</v>
      </c>
      <c r="J170" s="255" t="s">
        <v>365</v>
      </c>
      <c r="K170" s="303"/>
    </row>
    <row r="171" spans="2:11" s="1" customFormat="1" ht="15" customHeight="1">
      <c r="B171" s="280"/>
      <c r="C171" s="255" t="s">
        <v>262</v>
      </c>
      <c r="D171" s="255"/>
      <c r="E171" s="255"/>
      <c r="F171" s="278" t="s">
        <v>314</v>
      </c>
      <c r="G171" s="255"/>
      <c r="H171" s="255" t="s">
        <v>381</v>
      </c>
      <c r="I171" s="255" t="s">
        <v>316</v>
      </c>
      <c r="J171" s="255" t="s">
        <v>365</v>
      </c>
      <c r="K171" s="303"/>
    </row>
    <row r="172" spans="2:11" s="1" customFormat="1" ht="15" customHeight="1">
      <c r="B172" s="280"/>
      <c r="C172" s="255" t="s">
        <v>319</v>
      </c>
      <c r="D172" s="255"/>
      <c r="E172" s="255"/>
      <c r="F172" s="278" t="s">
        <v>320</v>
      </c>
      <c r="G172" s="255"/>
      <c r="H172" s="255" t="s">
        <v>381</v>
      </c>
      <c r="I172" s="255" t="s">
        <v>316</v>
      </c>
      <c r="J172" s="255">
        <v>50</v>
      </c>
      <c r="K172" s="303"/>
    </row>
    <row r="173" spans="2:11" s="1" customFormat="1" ht="15" customHeight="1">
      <c r="B173" s="280"/>
      <c r="C173" s="255" t="s">
        <v>322</v>
      </c>
      <c r="D173" s="255"/>
      <c r="E173" s="255"/>
      <c r="F173" s="278" t="s">
        <v>314</v>
      </c>
      <c r="G173" s="255"/>
      <c r="H173" s="255" t="s">
        <v>381</v>
      </c>
      <c r="I173" s="255" t="s">
        <v>324</v>
      </c>
      <c r="J173" s="255"/>
      <c r="K173" s="303"/>
    </row>
    <row r="174" spans="2:11" s="1" customFormat="1" ht="15" customHeight="1">
      <c r="B174" s="280"/>
      <c r="C174" s="255" t="s">
        <v>333</v>
      </c>
      <c r="D174" s="255"/>
      <c r="E174" s="255"/>
      <c r="F174" s="278" t="s">
        <v>320</v>
      </c>
      <c r="G174" s="255"/>
      <c r="H174" s="255" t="s">
        <v>381</v>
      </c>
      <c r="I174" s="255" t="s">
        <v>316</v>
      </c>
      <c r="J174" s="255">
        <v>50</v>
      </c>
      <c r="K174" s="303"/>
    </row>
    <row r="175" spans="2:11" s="1" customFormat="1" ht="15" customHeight="1">
      <c r="B175" s="280"/>
      <c r="C175" s="255" t="s">
        <v>341</v>
      </c>
      <c r="D175" s="255"/>
      <c r="E175" s="255"/>
      <c r="F175" s="278" t="s">
        <v>320</v>
      </c>
      <c r="G175" s="255"/>
      <c r="H175" s="255" t="s">
        <v>381</v>
      </c>
      <c r="I175" s="255" t="s">
        <v>316</v>
      </c>
      <c r="J175" s="255">
        <v>50</v>
      </c>
      <c r="K175" s="303"/>
    </row>
    <row r="176" spans="2:11" s="1" customFormat="1" ht="15" customHeight="1">
      <c r="B176" s="280"/>
      <c r="C176" s="255" t="s">
        <v>339</v>
      </c>
      <c r="D176" s="255"/>
      <c r="E176" s="255"/>
      <c r="F176" s="278" t="s">
        <v>320</v>
      </c>
      <c r="G176" s="255"/>
      <c r="H176" s="255" t="s">
        <v>381</v>
      </c>
      <c r="I176" s="255" t="s">
        <v>316</v>
      </c>
      <c r="J176" s="255">
        <v>50</v>
      </c>
      <c r="K176" s="303"/>
    </row>
    <row r="177" spans="2:11" s="1" customFormat="1" ht="15" customHeight="1">
      <c r="B177" s="280"/>
      <c r="C177" s="255" t="s">
        <v>124</v>
      </c>
      <c r="D177" s="255"/>
      <c r="E177" s="255"/>
      <c r="F177" s="278" t="s">
        <v>314</v>
      </c>
      <c r="G177" s="255"/>
      <c r="H177" s="255" t="s">
        <v>382</v>
      </c>
      <c r="I177" s="255" t="s">
        <v>383</v>
      </c>
      <c r="J177" s="255"/>
      <c r="K177" s="303"/>
    </row>
    <row r="178" spans="2:11" s="1" customFormat="1" ht="15" customHeight="1">
      <c r="B178" s="280"/>
      <c r="C178" s="255" t="s">
        <v>56</v>
      </c>
      <c r="D178" s="255"/>
      <c r="E178" s="255"/>
      <c r="F178" s="278" t="s">
        <v>314</v>
      </c>
      <c r="G178" s="255"/>
      <c r="H178" s="255" t="s">
        <v>384</v>
      </c>
      <c r="I178" s="255" t="s">
        <v>385</v>
      </c>
      <c r="J178" s="255">
        <v>1</v>
      </c>
      <c r="K178" s="303"/>
    </row>
    <row r="179" spans="2:11" s="1" customFormat="1" ht="15" customHeight="1">
      <c r="B179" s="280"/>
      <c r="C179" s="255" t="s">
        <v>52</v>
      </c>
      <c r="D179" s="255"/>
      <c r="E179" s="255"/>
      <c r="F179" s="278" t="s">
        <v>314</v>
      </c>
      <c r="G179" s="255"/>
      <c r="H179" s="255" t="s">
        <v>386</v>
      </c>
      <c r="I179" s="255" t="s">
        <v>316</v>
      </c>
      <c r="J179" s="255">
        <v>20</v>
      </c>
      <c r="K179" s="303"/>
    </row>
    <row r="180" spans="2:11" s="1" customFormat="1" ht="15" customHeight="1">
      <c r="B180" s="280"/>
      <c r="C180" s="255" t="s">
        <v>53</v>
      </c>
      <c r="D180" s="255"/>
      <c r="E180" s="255"/>
      <c r="F180" s="278" t="s">
        <v>314</v>
      </c>
      <c r="G180" s="255"/>
      <c r="H180" s="255" t="s">
        <v>387</v>
      </c>
      <c r="I180" s="255" t="s">
        <v>316</v>
      </c>
      <c r="J180" s="255">
        <v>255</v>
      </c>
      <c r="K180" s="303"/>
    </row>
    <row r="181" spans="2:11" s="1" customFormat="1" ht="15" customHeight="1">
      <c r="B181" s="280"/>
      <c r="C181" s="255" t="s">
        <v>125</v>
      </c>
      <c r="D181" s="255"/>
      <c r="E181" s="255"/>
      <c r="F181" s="278" t="s">
        <v>314</v>
      </c>
      <c r="G181" s="255"/>
      <c r="H181" s="255" t="s">
        <v>278</v>
      </c>
      <c r="I181" s="255" t="s">
        <v>316</v>
      </c>
      <c r="J181" s="255">
        <v>10</v>
      </c>
      <c r="K181" s="303"/>
    </row>
    <row r="182" spans="2:11" s="1" customFormat="1" ht="15" customHeight="1">
      <c r="B182" s="280"/>
      <c r="C182" s="255" t="s">
        <v>126</v>
      </c>
      <c r="D182" s="255"/>
      <c r="E182" s="255"/>
      <c r="F182" s="278" t="s">
        <v>314</v>
      </c>
      <c r="G182" s="255"/>
      <c r="H182" s="255" t="s">
        <v>388</v>
      </c>
      <c r="I182" s="255" t="s">
        <v>349</v>
      </c>
      <c r="J182" s="255"/>
      <c r="K182" s="303"/>
    </row>
    <row r="183" spans="2:11" s="1" customFormat="1" ht="15" customHeight="1">
      <c r="B183" s="280"/>
      <c r="C183" s="255" t="s">
        <v>389</v>
      </c>
      <c r="D183" s="255"/>
      <c r="E183" s="255"/>
      <c r="F183" s="278" t="s">
        <v>314</v>
      </c>
      <c r="G183" s="255"/>
      <c r="H183" s="255" t="s">
        <v>390</v>
      </c>
      <c r="I183" s="255" t="s">
        <v>349</v>
      </c>
      <c r="J183" s="255"/>
      <c r="K183" s="303"/>
    </row>
    <row r="184" spans="2:11" s="1" customFormat="1" ht="15" customHeight="1">
      <c r="B184" s="280"/>
      <c r="C184" s="255" t="s">
        <v>378</v>
      </c>
      <c r="D184" s="255"/>
      <c r="E184" s="255"/>
      <c r="F184" s="278" t="s">
        <v>314</v>
      </c>
      <c r="G184" s="255"/>
      <c r="H184" s="255" t="s">
        <v>391</v>
      </c>
      <c r="I184" s="255" t="s">
        <v>349</v>
      </c>
      <c r="J184" s="255"/>
      <c r="K184" s="303"/>
    </row>
    <row r="185" spans="2:11" s="1" customFormat="1" ht="15" customHeight="1">
      <c r="B185" s="280"/>
      <c r="C185" s="255" t="s">
        <v>129</v>
      </c>
      <c r="D185" s="255"/>
      <c r="E185" s="255"/>
      <c r="F185" s="278" t="s">
        <v>320</v>
      </c>
      <c r="G185" s="255"/>
      <c r="H185" s="255" t="s">
        <v>392</v>
      </c>
      <c r="I185" s="255" t="s">
        <v>316</v>
      </c>
      <c r="J185" s="255">
        <v>50</v>
      </c>
      <c r="K185" s="303"/>
    </row>
    <row r="186" spans="2:11" s="1" customFormat="1" ht="15" customHeight="1">
      <c r="B186" s="280"/>
      <c r="C186" s="255" t="s">
        <v>393</v>
      </c>
      <c r="D186" s="255"/>
      <c r="E186" s="255"/>
      <c r="F186" s="278" t="s">
        <v>320</v>
      </c>
      <c r="G186" s="255"/>
      <c r="H186" s="255" t="s">
        <v>394</v>
      </c>
      <c r="I186" s="255" t="s">
        <v>395</v>
      </c>
      <c r="J186" s="255"/>
      <c r="K186" s="303"/>
    </row>
    <row r="187" spans="2:11" s="1" customFormat="1" ht="15" customHeight="1">
      <c r="B187" s="280"/>
      <c r="C187" s="255" t="s">
        <v>396</v>
      </c>
      <c r="D187" s="255"/>
      <c r="E187" s="255"/>
      <c r="F187" s="278" t="s">
        <v>320</v>
      </c>
      <c r="G187" s="255"/>
      <c r="H187" s="255" t="s">
        <v>397</v>
      </c>
      <c r="I187" s="255" t="s">
        <v>395</v>
      </c>
      <c r="J187" s="255"/>
      <c r="K187" s="303"/>
    </row>
    <row r="188" spans="2:11" s="1" customFormat="1" ht="15" customHeight="1">
      <c r="B188" s="280"/>
      <c r="C188" s="255" t="s">
        <v>398</v>
      </c>
      <c r="D188" s="255"/>
      <c r="E188" s="255"/>
      <c r="F188" s="278" t="s">
        <v>320</v>
      </c>
      <c r="G188" s="255"/>
      <c r="H188" s="255" t="s">
        <v>399</v>
      </c>
      <c r="I188" s="255" t="s">
        <v>395</v>
      </c>
      <c r="J188" s="255"/>
      <c r="K188" s="303"/>
    </row>
    <row r="189" spans="2:11" s="1" customFormat="1" ht="15" customHeight="1">
      <c r="B189" s="280"/>
      <c r="C189" s="316" t="s">
        <v>400</v>
      </c>
      <c r="D189" s="255"/>
      <c r="E189" s="255"/>
      <c r="F189" s="278" t="s">
        <v>320</v>
      </c>
      <c r="G189" s="255"/>
      <c r="H189" s="255" t="s">
        <v>401</v>
      </c>
      <c r="I189" s="255" t="s">
        <v>402</v>
      </c>
      <c r="J189" s="317" t="s">
        <v>403</v>
      </c>
      <c r="K189" s="303"/>
    </row>
    <row r="190" spans="2:11" s="15" customFormat="1" ht="15" customHeight="1">
      <c r="B190" s="318"/>
      <c r="C190" s="319" t="s">
        <v>404</v>
      </c>
      <c r="D190" s="320"/>
      <c r="E190" s="320"/>
      <c r="F190" s="321" t="s">
        <v>320</v>
      </c>
      <c r="G190" s="320"/>
      <c r="H190" s="320" t="s">
        <v>405</v>
      </c>
      <c r="I190" s="320" t="s">
        <v>402</v>
      </c>
      <c r="J190" s="322" t="s">
        <v>403</v>
      </c>
      <c r="K190" s="323"/>
    </row>
    <row r="191" spans="2:11" s="1" customFormat="1" ht="15" customHeight="1">
      <c r="B191" s="280"/>
      <c r="C191" s="316" t="s">
        <v>41</v>
      </c>
      <c r="D191" s="255"/>
      <c r="E191" s="255"/>
      <c r="F191" s="278" t="s">
        <v>314</v>
      </c>
      <c r="G191" s="255"/>
      <c r="H191" s="252" t="s">
        <v>406</v>
      </c>
      <c r="I191" s="255" t="s">
        <v>407</v>
      </c>
      <c r="J191" s="255"/>
      <c r="K191" s="303"/>
    </row>
    <row r="192" spans="2:11" s="1" customFormat="1" ht="15" customHeight="1">
      <c r="B192" s="280"/>
      <c r="C192" s="316" t="s">
        <v>408</v>
      </c>
      <c r="D192" s="255"/>
      <c r="E192" s="255"/>
      <c r="F192" s="278" t="s">
        <v>314</v>
      </c>
      <c r="G192" s="255"/>
      <c r="H192" s="255" t="s">
        <v>409</v>
      </c>
      <c r="I192" s="255" t="s">
        <v>349</v>
      </c>
      <c r="J192" s="255"/>
      <c r="K192" s="303"/>
    </row>
    <row r="193" spans="2:11" s="1" customFormat="1" ht="15" customHeight="1">
      <c r="B193" s="280"/>
      <c r="C193" s="316" t="s">
        <v>410</v>
      </c>
      <c r="D193" s="255"/>
      <c r="E193" s="255"/>
      <c r="F193" s="278" t="s">
        <v>314</v>
      </c>
      <c r="G193" s="255"/>
      <c r="H193" s="255" t="s">
        <v>411</v>
      </c>
      <c r="I193" s="255" t="s">
        <v>349</v>
      </c>
      <c r="J193" s="255"/>
      <c r="K193" s="303"/>
    </row>
    <row r="194" spans="2:11" s="1" customFormat="1" ht="15" customHeight="1">
      <c r="B194" s="280"/>
      <c r="C194" s="316" t="s">
        <v>412</v>
      </c>
      <c r="D194" s="255"/>
      <c r="E194" s="255"/>
      <c r="F194" s="278" t="s">
        <v>320</v>
      </c>
      <c r="G194" s="255"/>
      <c r="H194" s="255" t="s">
        <v>413</v>
      </c>
      <c r="I194" s="255" t="s">
        <v>349</v>
      </c>
      <c r="J194" s="255"/>
      <c r="K194" s="303"/>
    </row>
    <row r="195" spans="2:11" s="1" customFormat="1" ht="15" customHeight="1">
      <c r="B195" s="309"/>
      <c r="C195" s="324"/>
      <c r="D195" s="289"/>
      <c r="E195" s="289"/>
      <c r="F195" s="289"/>
      <c r="G195" s="289"/>
      <c r="H195" s="289"/>
      <c r="I195" s="289"/>
      <c r="J195" s="289"/>
      <c r="K195" s="310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91"/>
      <c r="C197" s="301"/>
      <c r="D197" s="301"/>
      <c r="E197" s="301"/>
      <c r="F197" s="311"/>
      <c r="G197" s="301"/>
      <c r="H197" s="301"/>
      <c r="I197" s="301"/>
      <c r="J197" s="301"/>
      <c r="K197" s="291"/>
    </row>
    <row r="198" spans="2:11" s="1" customFormat="1" ht="18.75" customHeight="1"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</row>
    <row r="199" spans="2:11" s="1" customFormat="1" ht="12">
      <c r="B199" s="242"/>
      <c r="C199" s="243"/>
      <c r="D199" s="243"/>
      <c r="E199" s="243"/>
      <c r="F199" s="243"/>
      <c r="G199" s="243"/>
      <c r="H199" s="243"/>
      <c r="I199" s="243"/>
      <c r="J199" s="243"/>
      <c r="K199" s="244"/>
    </row>
    <row r="200" spans="2:11" s="1" customFormat="1" ht="21">
      <c r="B200" s="245"/>
      <c r="C200" s="246" t="s">
        <v>414</v>
      </c>
      <c r="D200" s="246"/>
      <c r="E200" s="246"/>
      <c r="F200" s="246"/>
      <c r="G200" s="246"/>
      <c r="H200" s="246"/>
      <c r="I200" s="246"/>
      <c r="J200" s="246"/>
      <c r="K200" s="247"/>
    </row>
    <row r="201" spans="2:11" s="1" customFormat="1" ht="25.5" customHeight="1">
      <c r="B201" s="245"/>
      <c r="C201" s="325" t="s">
        <v>415</v>
      </c>
      <c r="D201" s="325"/>
      <c r="E201" s="325"/>
      <c r="F201" s="325" t="s">
        <v>416</v>
      </c>
      <c r="G201" s="326"/>
      <c r="H201" s="325" t="s">
        <v>417</v>
      </c>
      <c r="I201" s="325"/>
      <c r="J201" s="325"/>
      <c r="K201" s="247"/>
    </row>
    <row r="202" spans="2:11" s="1" customFormat="1" ht="5.25" customHeight="1">
      <c r="B202" s="280"/>
      <c r="C202" s="275"/>
      <c r="D202" s="275"/>
      <c r="E202" s="275"/>
      <c r="F202" s="275"/>
      <c r="G202" s="301"/>
      <c r="H202" s="275"/>
      <c r="I202" s="275"/>
      <c r="J202" s="275"/>
      <c r="K202" s="303"/>
    </row>
    <row r="203" spans="2:11" s="1" customFormat="1" ht="15" customHeight="1">
      <c r="B203" s="280"/>
      <c r="C203" s="255" t="s">
        <v>407</v>
      </c>
      <c r="D203" s="255"/>
      <c r="E203" s="255"/>
      <c r="F203" s="278" t="s">
        <v>42</v>
      </c>
      <c r="G203" s="255"/>
      <c r="H203" s="255" t="s">
        <v>418</v>
      </c>
      <c r="I203" s="255"/>
      <c r="J203" s="255"/>
      <c r="K203" s="303"/>
    </row>
    <row r="204" spans="2:11" s="1" customFormat="1" ht="15" customHeight="1">
      <c r="B204" s="280"/>
      <c r="C204" s="255"/>
      <c r="D204" s="255"/>
      <c r="E204" s="255"/>
      <c r="F204" s="278" t="s">
        <v>43</v>
      </c>
      <c r="G204" s="255"/>
      <c r="H204" s="255" t="s">
        <v>419</v>
      </c>
      <c r="I204" s="255"/>
      <c r="J204" s="255"/>
      <c r="K204" s="303"/>
    </row>
    <row r="205" spans="2:11" s="1" customFormat="1" ht="15" customHeight="1">
      <c r="B205" s="280"/>
      <c r="C205" s="255"/>
      <c r="D205" s="255"/>
      <c r="E205" s="255"/>
      <c r="F205" s="278" t="s">
        <v>46</v>
      </c>
      <c r="G205" s="255"/>
      <c r="H205" s="255" t="s">
        <v>420</v>
      </c>
      <c r="I205" s="255"/>
      <c r="J205" s="255"/>
      <c r="K205" s="303"/>
    </row>
    <row r="206" spans="2:11" s="1" customFormat="1" ht="15" customHeight="1">
      <c r="B206" s="280"/>
      <c r="C206" s="255"/>
      <c r="D206" s="255"/>
      <c r="E206" s="255"/>
      <c r="F206" s="278" t="s">
        <v>44</v>
      </c>
      <c r="G206" s="255"/>
      <c r="H206" s="255" t="s">
        <v>421</v>
      </c>
      <c r="I206" s="255"/>
      <c r="J206" s="255"/>
      <c r="K206" s="303"/>
    </row>
    <row r="207" spans="2:11" s="1" customFormat="1" ht="15" customHeight="1">
      <c r="B207" s="280"/>
      <c r="C207" s="255"/>
      <c r="D207" s="255"/>
      <c r="E207" s="255"/>
      <c r="F207" s="278" t="s">
        <v>45</v>
      </c>
      <c r="G207" s="255"/>
      <c r="H207" s="255" t="s">
        <v>422</v>
      </c>
      <c r="I207" s="255"/>
      <c r="J207" s="255"/>
      <c r="K207" s="303"/>
    </row>
    <row r="208" spans="2:11" s="1" customFormat="1" ht="15" customHeight="1">
      <c r="B208" s="280"/>
      <c r="C208" s="255"/>
      <c r="D208" s="255"/>
      <c r="E208" s="255"/>
      <c r="F208" s="278"/>
      <c r="G208" s="255"/>
      <c r="H208" s="255"/>
      <c r="I208" s="255"/>
      <c r="J208" s="255"/>
      <c r="K208" s="303"/>
    </row>
    <row r="209" spans="2:11" s="1" customFormat="1" ht="15" customHeight="1">
      <c r="B209" s="280"/>
      <c r="C209" s="255" t="s">
        <v>361</v>
      </c>
      <c r="D209" s="255"/>
      <c r="E209" s="255"/>
      <c r="F209" s="278" t="s">
        <v>80</v>
      </c>
      <c r="G209" s="255"/>
      <c r="H209" s="255" t="s">
        <v>423</v>
      </c>
      <c r="I209" s="255"/>
      <c r="J209" s="255"/>
      <c r="K209" s="303"/>
    </row>
    <row r="210" spans="2:11" s="1" customFormat="1" ht="15" customHeight="1">
      <c r="B210" s="280"/>
      <c r="C210" s="255"/>
      <c r="D210" s="255"/>
      <c r="E210" s="255"/>
      <c r="F210" s="278" t="s">
        <v>256</v>
      </c>
      <c r="G210" s="255"/>
      <c r="H210" s="255" t="s">
        <v>257</v>
      </c>
      <c r="I210" s="255"/>
      <c r="J210" s="255"/>
      <c r="K210" s="303"/>
    </row>
    <row r="211" spans="2:11" s="1" customFormat="1" ht="15" customHeight="1">
      <c r="B211" s="280"/>
      <c r="C211" s="255"/>
      <c r="D211" s="255"/>
      <c r="E211" s="255"/>
      <c r="F211" s="278" t="s">
        <v>254</v>
      </c>
      <c r="G211" s="255"/>
      <c r="H211" s="255" t="s">
        <v>424</v>
      </c>
      <c r="I211" s="255"/>
      <c r="J211" s="255"/>
      <c r="K211" s="303"/>
    </row>
    <row r="212" spans="2:11" s="1" customFormat="1" ht="15" customHeight="1">
      <c r="B212" s="327"/>
      <c r="C212" s="255"/>
      <c r="D212" s="255"/>
      <c r="E212" s="255"/>
      <c r="F212" s="278" t="s">
        <v>258</v>
      </c>
      <c r="G212" s="316"/>
      <c r="H212" s="307" t="s">
        <v>259</v>
      </c>
      <c r="I212" s="307"/>
      <c r="J212" s="307"/>
      <c r="K212" s="328"/>
    </row>
    <row r="213" spans="2:11" s="1" customFormat="1" ht="15" customHeight="1">
      <c r="B213" s="327"/>
      <c r="C213" s="255"/>
      <c r="D213" s="255"/>
      <c r="E213" s="255"/>
      <c r="F213" s="278" t="s">
        <v>260</v>
      </c>
      <c r="G213" s="316"/>
      <c r="H213" s="307" t="s">
        <v>425</v>
      </c>
      <c r="I213" s="307"/>
      <c r="J213" s="307"/>
      <c r="K213" s="328"/>
    </row>
    <row r="214" spans="2:11" s="1" customFormat="1" ht="15" customHeight="1">
      <c r="B214" s="327"/>
      <c r="C214" s="255"/>
      <c r="D214" s="255"/>
      <c r="E214" s="255"/>
      <c r="F214" s="278"/>
      <c r="G214" s="316"/>
      <c r="H214" s="307"/>
      <c r="I214" s="307"/>
      <c r="J214" s="307"/>
      <c r="K214" s="328"/>
    </row>
    <row r="215" spans="2:11" s="1" customFormat="1" ht="15" customHeight="1">
      <c r="B215" s="327"/>
      <c r="C215" s="255" t="s">
        <v>385</v>
      </c>
      <c r="D215" s="255"/>
      <c r="E215" s="255"/>
      <c r="F215" s="278">
        <v>1</v>
      </c>
      <c r="G215" s="316"/>
      <c r="H215" s="307" t="s">
        <v>426</v>
      </c>
      <c r="I215" s="307"/>
      <c r="J215" s="307"/>
      <c r="K215" s="328"/>
    </row>
    <row r="216" spans="2:11" s="1" customFormat="1" ht="15" customHeight="1">
      <c r="B216" s="327"/>
      <c r="C216" s="255"/>
      <c r="D216" s="255"/>
      <c r="E216" s="255"/>
      <c r="F216" s="278">
        <v>2</v>
      </c>
      <c r="G216" s="316"/>
      <c r="H216" s="307" t="s">
        <v>427</v>
      </c>
      <c r="I216" s="307"/>
      <c r="J216" s="307"/>
      <c r="K216" s="328"/>
    </row>
    <row r="217" spans="2:11" s="1" customFormat="1" ht="15" customHeight="1">
      <c r="B217" s="327"/>
      <c r="C217" s="255"/>
      <c r="D217" s="255"/>
      <c r="E217" s="255"/>
      <c r="F217" s="278">
        <v>3</v>
      </c>
      <c r="G217" s="316"/>
      <c r="H217" s="307" t="s">
        <v>428</v>
      </c>
      <c r="I217" s="307"/>
      <c r="J217" s="307"/>
      <c r="K217" s="328"/>
    </row>
    <row r="218" spans="2:11" s="1" customFormat="1" ht="15" customHeight="1">
      <c r="B218" s="327"/>
      <c r="C218" s="255"/>
      <c r="D218" s="255"/>
      <c r="E218" s="255"/>
      <c r="F218" s="278">
        <v>4</v>
      </c>
      <c r="G218" s="316"/>
      <c r="H218" s="307" t="s">
        <v>429</v>
      </c>
      <c r="I218" s="307"/>
      <c r="J218" s="307"/>
      <c r="K218" s="328"/>
    </row>
    <row r="219" spans="2:11" s="1" customFormat="1" ht="12.75" customHeight="1">
      <c r="B219" s="329"/>
      <c r="C219" s="330"/>
      <c r="D219" s="330"/>
      <c r="E219" s="330"/>
      <c r="F219" s="330"/>
      <c r="G219" s="330"/>
      <c r="H219" s="330"/>
      <c r="I219" s="330"/>
      <c r="J219" s="330"/>
      <c r="K219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109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Pardubicko - část 1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110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111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112</v>
      </c>
      <c r="G12" s="38"/>
      <c r="H12" s="38"/>
      <c r="I12" s="133" t="s">
        <v>24</v>
      </c>
      <c r="J12" s="138" t="str">
        <f>'Rekapitulace stavby'!AN8</f>
        <v>26. 3. 2024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113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114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ROUND((SUM(BE83:BE107)),2)</f>
        <v>0</v>
      </c>
      <c r="G35" s="38"/>
      <c r="H35" s="38"/>
      <c r="I35" s="149">
        <v>0.21</v>
      </c>
      <c r="J35" s="38"/>
      <c r="K35" s="144">
        <f>ROUND(((SUM(BE83:BE107))*I35),2)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ROUND((SUM(BF83:BF107)),2)</f>
        <v>0</v>
      </c>
      <c r="G36" s="38"/>
      <c r="H36" s="38"/>
      <c r="I36" s="149">
        <v>0.12</v>
      </c>
      <c r="J36" s="38"/>
      <c r="K36" s="144">
        <f>ROUND(((SUM(BF83:BF107))*I36),2)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ROUND((SUM(BG83:BG107)),2)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ROUND((SUM(BH83:BH107)),2)</f>
        <v>0</v>
      </c>
      <c r="G38" s="38"/>
      <c r="H38" s="38"/>
      <c r="I38" s="149">
        <v>0.12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ROUND((SUM(BI83:BI107)),2)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115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Pardubicko - část 1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110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SO 1: 108_408 - STEBLOVA SRCH c. 8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Srch</v>
      </c>
      <c r="G54" s="40"/>
      <c r="H54" s="40"/>
      <c r="I54" s="32" t="s">
        <v>24</v>
      </c>
      <c r="J54" s="72" t="str">
        <f>IF(J12="","",J12)</f>
        <v>26. 3. 2024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SPU 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116</v>
      </c>
      <c r="D59" s="163"/>
      <c r="E59" s="163"/>
      <c r="F59" s="163"/>
      <c r="G59" s="163"/>
      <c r="H59" s="163"/>
      <c r="I59" s="164" t="s">
        <v>117</v>
      </c>
      <c r="J59" s="164" t="s">
        <v>118</v>
      </c>
      <c r="K59" s="164" t="s">
        <v>119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120</v>
      </c>
    </row>
    <row r="62" spans="1:31" s="9" customFormat="1" ht="24.95" customHeight="1">
      <c r="A62" s="9"/>
      <c r="B62" s="166"/>
      <c r="C62" s="167"/>
      <c r="D62" s="168" t="s">
        <v>121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123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Pardubicko - část 1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110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 1: 108_408 - STEBLOVA SRCH c. 8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Srch</v>
      </c>
      <c r="G77" s="40"/>
      <c r="H77" s="40"/>
      <c r="I77" s="32" t="s">
        <v>24</v>
      </c>
      <c r="J77" s="72" t="str">
        <f>IF(J12="","",J12)</f>
        <v>26. 3. 2024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>SPU OVHS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124</v>
      </c>
      <c r="D82" s="181" t="s">
        <v>56</v>
      </c>
      <c r="E82" s="181" t="s">
        <v>52</v>
      </c>
      <c r="F82" s="181" t="s">
        <v>53</v>
      </c>
      <c r="G82" s="181" t="s">
        <v>125</v>
      </c>
      <c r="H82" s="181" t="s">
        <v>126</v>
      </c>
      <c r="I82" s="181" t="s">
        <v>127</v>
      </c>
      <c r="J82" s="181" t="s">
        <v>128</v>
      </c>
      <c r="K82" s="181" t="s">
        <v>119</v>
      </c>
      <c r="L82" s="182" t="s">
        <v>129</v>
      </c>
      <c r="M82" s="183"/>
      <c r="N82" s="92" t="s">
        <v>20</v>
      </c>
      <c r="O82" s="93" t="s">
        <v>41</v>
      </c>
      <c r="P82" s="93" t="s">
        <v>130</v>
      </c>
      <c r="Q82" s="93" t="s">
        <v>131</v>
      </c>
      <c r="R82" s="93" t="s">
        <v>132</v>
      </c>
      <c r="S82" s="93" t="s">
        <v>133</v>
      </c>
      <c r="T82" s="93" t="s">
        <v>134</v>
      </c>
      <c r="U82" s="93" t="s">
        <v>135</v>
      </c>
      <c r="V82" s="93" t="s">
        <v>136</v>
      </c>
      <c r="W82" s="93" t="s">
        <v>137</v>
      </c>
      <c r="X82" s="93" t="s">
        <v>138</v>
      </c>
      <c r="Y82" s="94" t="s">
        <v>139</v>
      </c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140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7">
        <f>X84</f>
        <v>0.11947200000000001</v>
      </c>
      <c r="Y83" s="97"/>
      <c r="Z83" s="38"/>
      <c r="AA83" s="38"/>
      <c r="AB83" s="38"/>
      <c r="AC83" s="38"/>
      <c r="AD83" s="38"/>
      <c r="AE83" s="38"/>
      <c r="AT83" s="17" t="s">
        <v>72</v>
      </c>
      <c r="AU83" s="17" t="s">
        <v>120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141</v>
      </c>
      <c r="F84" s="192" t="s">
        <v>142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199">
        <f>X85</f>
        <v>0.11947200000000001</v>
      </c>
      <c r="Y84" s="200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73</v>
      </c>
      <c r="AY84" s="201" t="s">
        <v>143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4" t="s">
        <v>81</v>
      </c>
      <c r="F85" s="204" t="s">
        <v>144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SUM(Q86:Q107)</f>
        <v>0</v>
      </c>
      <c r="R85" s="198">
        <f>SUM(R86:R107)</f>
        <v>0</v>
      </c>
      <c r="S85" s="197"/>
      <c r="T85" s="199">
        <f>SUM(T86:T107)</f>
        <v>0</v>
      </c>
      <c r="U85" s="197"/>
      <c r="V85" s="199">
        <f>SUM(V86:V107)</f>
        <v>0</v>
      </c>
      <c r="W85" s="197"/>
      <c r="X85" s="199">
        <f>SUM(X86:X107)</f>
        <v>0.11947200000000001</v>
      </c>
      <c r="Y85" s="200"/>
      <c r="Z85" s="12"/>
      <c r="AA85" s="12"/>
      <c r="AB85" s="12"/>
      <c r="AC85" s="12"/>
      <c r="AD85" s="12"/>
      <c r="AE85" s="12"/>
      <c r="AR85" s="201" t="s">
        <v>81</v>
      </c>
      <c r="AT85" s="202" t="s">
        <v>72</v>
      </c>
      <c r="AU85" s="202" t="s">
        <v>81</v>
      </c>
      <c r="AY85" s="201" t="s">
        <v>143</v>
      </c>
      <c r="BK85" s="203">
        <f>SUM(BK86:BK107)</f>
        <v>0</v>
      </c>
    </row>
    <row r="86" spans="1:65" s="2" customFormat="1" ht="19.8" customHeight="1">
      <c r="A86" s="38"/>
      <c r="B86" s="39"/>
      <c r="C86" s="206" t="s">
        <v>145</v>
      </c>
      <c r="D86" s="206" t="s">
        <v>146</v>
      </c>
      <c r="E86" s="207" t="s">
        <v>147</v>
      </c>
      <c r="F86" s="208" t="s">
        <v>148</v>
      </c>
      <c r="G86" s="209" t="s">
        <v>149</v>
      </c>
      <c r="H86" s="210">
        <v>0.225</v>
      </c>
      <c r="I86" s="211"/>
      <c r="J86" s="211"/>
      <c r="K86" s="212">
        <f>ROUND(P86*H86,2)</f>
        <v>0</v>
      </c>
      <c r="L86" s="208" t="s">
        <v>20</v>
      </c>
      <c r="M86" s="44"/>
      <c r="N86" s="213" t="s">
        <v>20</v>
      </c>
      <c r="O86" s="214" t="s">
        <v>42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4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6">
        <f>W86*H86</f>
        <v>0</v>
      </c>
      <c r="Y86" s="217" t="s">
        <v>20</v>
      </c>
      <c r="Z86" s="38"/>
      <c r="AA86" s="38"/>
      <c r="AB86" s="38"/>
      <c r="AC86" s="38"/>
      <c r="AD86" s="38"/>
      <c r="AE86" s="38"/>
      <c r="AR86" s="218" t="s">
        <v>150</v>
      </c>
      <c r="AT86" s="218" t="s">
        <v>146</v>
      </c>
      <c r="AU86" s="218" t="s">
        <v>83</v>
      </c>
      <c r="AY86" s="17" t="s">
        <v>143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7" t="s">
        <v>81</v>
      </c>
      <c r="BK86" s="219">
        <f>ROUND(P86*H86,2)</f>
        <v>0</v>
      </c>
      <c r="BL86" s="17" t="s">
        <v>150</v>
      </c>
      <c r="BM86" s="218" t="s">
        <v>151</v>
      </c>
    </row>
    <row r="87" spans="1:47" s="2" customFormat="1" ht="12">
      <c r="A87" s="38"/>
      <c r="B87" s="39"/>
      <c r="C87" s="40"/>
      <c r="D87" s="220" t="s">
        <v>152</v>
      </c>
      <c r="E87" s="40"/>
      <c r="F87" s="221" t="s">
        <v>153</v>
      </c>
      <c r="G87" s="40"/>
      <c r="H87" s="40"/>
      <c r="I87" s="222"/>
      <c r="J87" s="222"/>
      <c r="K87" s="40"/>
      <c r="L87" s="40"/>
      <c r="M87" s="44"/>
      <c r="N87" s="223"/>
      <c r="O87" s="22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152</v>
      </c>
      <c r="AU87" s="17" t="s">
        <v>83</v>
      </c>
    </row>
    <row r="88" spans="1:51" s="13" customFormat="1" ht="12">
      <c r="A88" s="13"/>
      <c r="B88" s="225"/>
      <c r="C88" s="226"/>
      <c r="D88" s="220" t="s">
        <v>154</v>
      </c>
      <c r="E88" s="227" t="s">
        <v>20</v>
      </c>
      <c r="F88" s="228" t="s">
        <v>155</v>
      </c>
      <c r="G88" s="226"/>
      <c r="H88" s="229">
        <v>0.225</v>
      </c>
      <c r="I88" s="230"/>
      <c r="J88" s="230"/>
      <c r="K88" s="226"/>
      <c r="L88" s="226"/>
      <c r="M88" s="231"/>
      <c r="N88" s="232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4"/>
      <c r="Z88" s="13"/>
      <c r="AA88" s="13"/>
      <c r="AB88" s="13"/>
      <c r="AC88" s="13"/>
      <c r="AD88" s="13"/>
      <c r="AE88" s="13"/>
      <c r="AT88" s="235" t="s">
        <v>154</v>
      </c>
      <c r="AU88" s="235" t="s">
        <v>83</v>
      </c>
      <c r="AV88" s="13" t="s">
        <v>83</v>
      </c>
      <c r="AW88" s="13" t="s">
        <v>5</v>
      </c>
      <c r="AX88" s="13" t="s">
        <v>81</v>
      </c>
      <c r="AY88" s="235" t="s">
        <v>143</v>
      </c>
    </row>
    <row r="89" spans="1:65" s="2" customFormat="1" ht="22.2" customHeight="1">
      <c r="A89" s="38"/>
      <c r="B89" s="39"/>
      <c r="C89" s="206" t="s">
        <v>81</v>
      </c>
      <c r="D89" s="206" t="s">
        <v>146</v>
      </c>
      <c r="E89" s="207" t="s">
        <v>156</v>
      </c>
      <c r="F89" s="208" t="s">
        <v>157</v>
      </c>
      <c r="G89" s="209" t="s">
        <v>149</v>
      </c>
      <c r="H89" s="210">
        <v>0.225</v>
      </c>
      <c r="I89" s="211"/>
      <c r="J89" s="211"/>
      <c r="K89" s="212">
        <f>ROUND(P89*H89,2)</f>
        <v>0</v>
      </c>
      <c r="L89" s="208" t="s">
        <v>158</v>
      </c>
      <c r="M89" s="44"/>
      <c r="N89" s="213" t="s">
        <v>20</v>
      </c>
      <c r="O89" s="214" t="s">
        <v>42</v>
      </c>
      <c r="P89" s="215">
        <f>I89+J89</f>
        <v>0</v>
      </c>
      <c r="Q89" s="215">
        <f>ROUND(I89*H89,2)</f>
        <v>0</v>
      </c>
      <c r="R89" s="215">
        <f>ROUND(J89*H89,2)</f>
        <v>0</v>
      </c>
      <c r="S89" s="84"/>
      <c r="T89" s="216">
        <f>S89*H89</f>
        <v>0</v>
      </c>
      <c r="U89" s="216">
        <v>0</v>
      </c>
      <c r="V89" s="216">
        <f>U89*H89</f>
        <v>0</v>
      </c>
      <c r="W89" s="216">
        <v>0</v>
      </c>
      <c r="X89" s="216">
        <f>W89*H89</f>
        <v>0</v>
      </c>
      <c r="Y89" s="217" t="s">
        <v>20</v>
      </c>
      <c r="Z89" s="38"/>
      <c r="AA89" s="38"/>
      <c r="AB89" s="38"/>
      <c r="AC89" s="38"/>
      <c r="AD89" s="38"/>
      <c r="AE89" s="38"/>
      <c r="AR89" s="218" t="s">
        <v>150</v>
      </c>
      <c r="AT89" s="218" t="s">
        <v>146</v>
      </c>
      <c r="AU89" s="218" t="s">
        <v>83</v>
      </c>
      <c r="AY89" s="17" t="s">
        <v>143</v>
      </c>
      <c r="BE89" s="219">
        <f>IF(O89="základní",K89,0)</f>
        <v>0</v>
      </c>
      <c r="BF89" s="219">
        <f>IF(O89="snížená",K89,0)</f>
        <v>0</v>
      </c>
      <c r="BG89" s="219">
        <f>IF(O89="zákl. přenesená",K89,0)</f>
        <v>0</v>
      </c>
      <c r="BH89" s="219">
        <f>IF(O89="sníž. přenesená",K89,0)</f>
        <v>0</v>
      </c>
      <c r="BI89" s="219">
        <f>IF(O89="nulová",K89,0)</f>
        <v>0</v>
      </c>
      <c r="BJ89" s="17" t="s">
        <v>81</v>
      </c>
      <c r="BK89" s="219">
        <f>ROUND(P89*H89,2)</f>
        <v>0</v>
      </c>
      <c r="BL89" s="17" t="s">
        <v>150</v>
      </c>
      <c r="BM89" s="218" t="s">
        <v>159</v>
      </c>
    </row>
    <row r="90" spans="1:47" s="2" customFormat="1" ht="12">
      <c r="A90" s="38"/>
      <c r="B90" s="39"/>
      <c r="C90" s="40"/>
      <c r="D90" s="220" t="s">
        <v>152</v>
      </c>
      <c r="E90" s="40"/>
      <c r="F90" s="221" t="s">
        <v>160</v>
      </c>
      <c r="G90" s="40"/>
      <c r="H90" s="40"/>
      <c r="I90" s="222"/>
      <c r="J90" s="222"/>
      <c r="K90" s="40"/>
      <c r="L90" s="40"/>
      <c r="M90" s="44"/>
      <c r="N90" s="223"/>
      <c r="O90" s="224"/>
      <c r="P90" s="84"/>
      <c r="Q90" s="84"/>
      <c r="R90" s="84"/>
      <c r="S90" s="84"/>
      <c r="T90" s="84"/>
      <c r="U90" s="84"/>
      <c r="V90" s="84"/>
      <c r="W90" s="84"/>
      <c r="X90" s="84"/>
      <c r="Y90" s="85"/>
      <c r="Z90" s="38"/>
      <c r="AA90" s="38"/>
      <c r="AB90" s="38"/>
      <c r="AC90" s="38"/>
      <c r="AD90" s="38"/>
      <c r="AE90" s="38"/>
      <c r="AT90" s="17" t="s">
        <v>152</v>
      </c>
      <c r="AU90" s="17" t="s">
        <v>83</v>
      </c>
    </row>
    <row r="91" spans="1:47" s="2" customFormat="1" ht="12">
      <c r="A91" s="38"/>
      <c r="B91" s="39"/>
      <c r="C91" s="40"/>
      <c r="D91" s="236" t="s">
        <v>161</v>
      </c>
      <c r="E91" s="40"/>
      <c r="F91" s="237" t="s">
        <v>162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161</v>
      </c>
      <c r="AU91" s="17" t="s">
        <v>83</v>
      </c>
    </row>
    <row r="92" spans="1:51" s="13" customFormat="1" ht="12">
      <c r="A92" s="13"/>
      <c r="B92" s="225"/>
      <c r="C92" s="226"/>
      <c r="D92" s="220" t="s">
        <v>154</v>
      </c>
      <c r="E92" s="227" t="s">
        <v>20</v>
      </c>
      <c r="F92" s="228" t="s">
        <v>163</v>
      </c>
      <c r="G92" s="226"/>
      <c r="H92" s="229">
        <v>0.225</v>
      </c>
      <c r="I92" s="230"/>
      <c r="J92" s="230"/>
      <c r="K92" s="226"/>
      <c r="L92" s="226"/>
      <c r="M92" s="231"/>
      <c r="N92" s="232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4"/>
      <c r="Z92" s="13"/>
      <c r="AA92" s="13"/>
      <c r="AB92" s="13"/>
      <c r="AC92" s="13"/>
      <c r="AD92" s="13"/>
      <c r="AE92" s="13"/>
      <c r="AT92" s="235" t="s">
        <v>154</v>
      </c>
      <c r="AU92" s="235" t="s">
        <v>83</v>
      </c>
      <c r="AV92" s="13" t="s">
        <v>83</v>
      </c>
      <c r="AW92" s="13" t="s">
        <v>5</v>
      </c>
      <c r="AX92" s="13" t="s">
        <v>81</v>
      </c>
      <c r="AY92" s="235" t="s">
        <v>143</v>
      </c>
    </row>
    <row r="93" spans="1:65" s="2" customFormat="1" ht="22.2" customHeight="1">
      <c r="A93" s="38"/>
      <c r="B93" s="39"/>
      <c r="C93" s="206" t="s">
        <v>83</v>
      </c>
      <c r="D93" s="206" t="s">
        <v>146</v>
      </c>
      <c r="E93" s="207" t="s">
        <v>164</v>
      </c>
      <c r="F93" s="208" t="s">
        <v>165</v>
      </c>
      <c r="G93" s="209" t="s">
        <v>149</v>
      </c>
      <c r="H93" s="210">
        <v>0.524</v>
      </c>
      <c r="I93" s="211"/>
      <c r="J93" s="211"/>
      <c r="K93" s="212">
        <f>ROUND(P93*H93,2)</f>
        <v>0</v>
      </c>
      <c r="L93" s="208" t="s">
        <v>158</v>
      </c>
      <c r="M93" s="44"/>
      <c r="N93" s="213" t="s">
        <v>20</v>
      </c>
      <c r="O93" s="214" t="s">
        <v>42</v>
      </c>
      <c r="P93" s="215">
        <f>I93+J93</f>
        <v>0</v>
      </c>
      <c r="Q93" s="215">
        <f>ROUND(I93*H93,2)</f>
        <v>0</v>
      </c>
      <c r="R93" s="215">
        <f>ROUND(J93*H93,2)</f>
        <v>0</v>
      </c>
      <c r="S93" s="84"/>
      <c r="T93" s="216">
        <f>S93*H93</f>
        <v>0</v>
      </c>
      <c r="U93" s="216">
        <v>0</v>
      </c>
      <c r="V93" s="216">
        <f>U93*H93</f>
        <v>0</v>
      </c>
      <c r="W93" s="216">
        <v>0</v>
      </c>
      <c r="X93" s="216">
        <f>W93*H93</f>
        <v>0</v>
      </c>
      <c r="Y93" s="217" t="s">
        <v>20</v>
      </c>
      <c r="Z93" s="38"/>
      <c r="AA93" s="38"/>
      <c r="AB93" s="38"/>
      <c r="AC93" s="38"/>
      <c r="AD93" s="38"/>
      <c r="AE93" s="38"/>
      <c r="AR93" s="218" t="s">
        <v>150</v>
      </c>
      <c r="AT93" s="218" t="s">
        <v>146</v>
      </c>
      <c r="AU93" s="218" t="s">
        <v>83</v>
      </c>
      <c r="AY93" s="17" t="s">
        <v>143</v>
      </c>
      <c r="BE93" s="219">
        <f>IF(O93="základní",K93,0)</f>
        <v>0</v>
      </c>
      <c r="BF93" s="219">
        <f>IF(O93="snížená",K93,0)</f>
        <v>0</v>
      </c>
      <c r="BG93" s="219">
        <f>IF(O93="zákl. přenesená",K93,0)</f>
        <v>0</v>
      </c>
      <c r="BH93" s="219">
        <f>IF(O93="sníž. přenesená",K93,0)</f>
        <v>0</v>
      </c>
      <c r="BI93" s="219">
        <f>IF(O93="nulová",K93,0)</f>
        <v>0</v>
      </c>
      <c r="BJ93" s="17" t="s">
        <v>81</v>
      </c>
      <c r="BK93" s="219">
        <f>ROUND(P93*H93,2)</f>
        <v>0</v>
      </c>
      <c r="BL93" s="17" t="s">
        <v>150</v>
      </c>
      <c r="BM93" s="218" t="s">
        <v>166</v>
      </c>
    </row>
    <row r="94" spans="1:47" s="2" customFormat="1" ht="12">
      <c r="A94" s="38"/>
      <c r="B94" s="39"/>
      <c r="C94" s="40"/>
      <c r="D94" s="220" t="s">
        <v>152</v>
      </c>
      <c r="E94" s="40"/>
      <c r="F94" s="221" t="s">
        <v>167</v>
      </c>
      <c r="G94" s="40"/>
      <c r="H94" s="40"/>
      <c r="I94" s="222"/>
      <c r="J94" s="222"/>
      <c r="K94" s="40"/>
      <c r="L94" s="40"/>
      <c r="M94" s="44"/>
      <c r="N94" s="223"/>
      <c r="O94" s="224"/>
      <c r="P94" s="84"/>
      <c r="Q94" s="84"/>
      <c r="R94" s="84"/>
      <c r="S94" s="84"/>
      <c r="T94" s="84"/>
      <c r="U94" s="84"/>
      <c r="V94" s="84"/>
      <c r="W94" s="84"/>
      <c r="X94" s="84"/>
      <c r="Y94" s="85"/>
      <c r="Z94" s="38"/>
      <c r="AA94" s="38"/>
      <c r="AB94" s="38"/>
      <c r="AC94" s="38"/>
      <c r="AD94" s="38"/>
      <c r="AE94" s="38"/>
      <c r="AT94" s="17" t="s">
        <v>152</v>
      </c>
      <c r="AU94" s="17" t="s">
        <v>83</v>
      </c>
    </row>
    <row r="95" spans="1:47" s="2" customFormat="1" ht="12">
      <c r="A95" s="38"/>
      <c r="B95" s="39"/>
      <c r="C95" s="40"/>
      <c r="D95" s="236" t="s">
        <v>161</v>
      </c>
      <c r="E95" s="40"/>
      <c r="F95" s="237" t="s">
        <v>168</v>
      </c>
      <c r="G95" s="40"/>
      <c r="H95" s="40"/>
      <c r="I95" s="222"/>
      <c r="J95" s="222"/>
      <c r="K95" s="40"/>
      <c r="L95" s="40"/>
      <c r="M95" s="44"/>
      <c r="N95" s="223"/>
      <c r="O95" s="22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161</v>
      </c>
      <c r="AU95" s="17" t="s">
        <v>83</v>
      </c>
    </row>
    <row r="96" spans="1:51" s="13" customFormat="1" ht="12">
      <c r="A96" s="13"/>
      <c r="B96" s="225"/>
      <c r="C96" s="226"/>
      <c r="D96" s="220" t="s">
        <v>154</v>
      </c>
      <c r="E96" s="227" t="s">
        <v>20</v>
      </c>
      <c r="F96" s="228" t="s">
        <v>169</v>
      </c>
      <c r="G96" s="226"/>
      <c r="H96" s="229">
        <v>0.524</v>
      </c>
      <c r="I96" s="230"/>
      <c r="J96" s="230"/>
      <c r="K96" s="226"/>
      <c r="L96" s="226"/>
      <c r="M96" s="231"/>
      <c r="N96" s="232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4"/>
      <c r="Z96" s="13"/>
      <c r="AA96" s="13"/>
      <c r="AB96" s="13"/>
      <c r="AC96" s="13"/>
      <c r="AD96" s="13"/>
      <c r="AE96" s="13"/>
      <c r="AT96" s="235" t="s">
        <v>154</v>
      </c>
      <c r="AU96" s="235" t="s">
        <v>83</v>
      </c>
      <c r="AV96" s="13" t="s">
        <v>83</v>
      </c>
      <c r="AW96" s="13" t="s">
        <v>5</v>
      </c>
      <c r="AX96" s="13" t="s">
        <v>81</v>
      </c>
      <c r="AY96" s="235" t="s">
        <v>143</v>
      </c>
    </row>
    <row r="97" spans="1:65" s="2" customFormat="1" ht="22.2" customHeight="1">
      <c r="A97" s="38"/>
      <c r="B97" s="39"/>
      <c r="C97" s="206" t="s">
        <v>170</v>
      </c>
      <c r="D97" s="206" t="s">
        <v>146</v>
      </c>
      <c r="E97" s="207" t="s">
        <v>171</v>
      </c>
      <c r="F97" s="208" t="s">
        <v>172</v>
      </c>
      <c r="G97" s="209" t="s">
        <v>149</v>
      </c>
      <c r="H97" s="210">
        <v>0.225</v>
      </c>
      <c r="I97" s="211"/>
      <c r="J97" s="211"/>
      <c r="K97" s="212">
        <f>ROUND(P97*H97,2)</f>
        <v>0</v>
      </c>
      <c r="L97" s="208" t="s">
        <v>158</v>
      </c>
      <c r="M97" s="44"/>
      <c r="N97" s="213" t="s">
        <v>20</v>
      </c>
      <c r="O97" s="214" t="s">
        <v>42</v>
      </c>
      <c r="P97" s="215">
        <f>I97+J97</f>
        <v>0</v>
      </c>
      <c r="Q97" s="215">
        <f>ROUND(I97*H97,2)</f>
        <v>0</v>
      </c>
      <c r="R97" s="215">
        <f>ROUND(J97*H97,2)</f>
        <v>0</v>
      </c>
      <c r="S97" s="84"/>
      <c r="T97" s="216">
        <f>S97*H97</f>
        <v>0</v>
      </c>
      <c r="U97" s="216">
        <v>0</v>
      </c>
      <c r="V97" s="216">
        <f>U97*H97</f>
        <v>0</v>
      </c>
      <c r="W97" s="216">
        <v>0</v>
      </c>
      <c r="X97" s="216">
        <f>W97*H97</f>
        <v>0</v>
      </c>
      <c r="Y97" s="217" t="s">
        <v>20</v>
      </c>
      <c r="Z97" s="38"/>
      <c r="AA97" s="38"/>
      <c r="AB97" s="38"/>
      <c r="AC97" s="38"/>
      <c r="AD97" s="38"/>
      <c r="AE97" s="38"/>
      <c r="AR97" s="218" t="s">
        <v>150</v>
      </c>
      <c r="AT97" s="218" t="s">
        <v>146</v>
      </c>
      <c r="AU97" s="218" t="s">
        <v>83</v>
      </c>
      <c r="AY97" s="17" t="s">
        <v>143</v>
      </c>
      <c r="BE97" s="219">
        <f>IF(O97="základní",K97,0)</f>
        <v>0</v>
      </c>
      <c r="BF97" s="219">
        <f>IF(O97="snížená",K97,0)</f>
        <v>0</v>
      </c>
      <c r="BG97" s="219">
        <f>IF(O97="zákl. přenesená",K97,0)</f>
        <v>0</v>
      </c>
      <c r="BH97" s="219">
        <f>IF(O97="sníž. přenesená",K97,0)</f>
        <v>0</v>
      </c>
      <c r="BI97" s="219">
        <f>IF(O97="nulová",K97,0)</f>
        <v>0</v>
      </c>
      <c r="BJ97" s="17" t="s">
        <v>81</v>
      </c>
      <c r="BK97" s="219">
        <f>ROUND(P97*H97,2)</f>
        <v>0</v>
      </c>
      <c r="BL97" s="17" t="s">
        <v>150</v>
      </c>
      <c r="BM97" s="218" t="s">
        <v>173</v>
      </c>
    </row>
    <row r="98" spans="1:47" s="2" customFormat="1" ht="12">
      <c r="A98" s="38"/>
      <c r="B98" s="39"/>
      <c r="C98" s="40"/>
      <c r="D98" s="220" t="s">
        <v>152</v>
      </c>
      <c r="E98" s="40"/>
      <c r="F98" s="221" t="s">
        <v>174</v>
      </c>
      <c r="G98" s="40"/>
      <c r="H98" s="40"/>
      <c r="I98" s="222"/>
      <c r="J98" s="222"/>
      <c r="K98" s="40"/>
      <c r="L98" s="40"/>
      <c r="M98" s="44"/>
      <c r="N98" s="223"/>
      <c r="O98" s="224"/>
      <c r="P98" s="84"/>
      <c r="Q98" s="84"/>
      <c r="R98" s="84"/>
      <c r="S98" s="84"/>
      <c r="T98" s="84"/>
      <c r="U98" s="84"/>
      <c r="V98" s="84"/>
      <c r="W98" s="84"/>
      <c r="X98" s="84"/>
      <c r="Y98" s="85"/>
      <c r="Z98" s="38"/>
      <c r="AA98" s="38"/>
      <c r="AB98" s="38"/>
      <c r="AC98" s="38"/>
      <c r="AD98" s="38"/>
      <c r="AE98" s="38"/>
      <c r="AT98" s="17" t="s">
        <v>152</v>
      </c>
      <c r="AU98" s="17" t="s">
        <v>83</v>
      </c>
    </row>
    <row r="99" spans="1:47" s="2" customFormat="1" ht="12">
      <c r="A99" s="38"/>
      <c r="B99" s="39"/>
      <c r="C99" s="40"/>
      <c r="D99" s="236" t="s">
        <v>161</v>
      </c>
      <c r="E99" s="40"/>
      <c r="F99" s="237" t="s">
        <v>175</v>
      </c>
      <c r="G99" s="40"/>
      <c r="H99" s="40"/>
      <c r="I99" s="222"/>
      <c r="J99" s="222"/>
      <c r="K99" s="40"/>
      <c r="L99" s="40"/>
      <c r="M99" s="44"/>
      <c r="N99" s="223"/>
      <c r="O99" s="22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161</v>
      </c>
      <c r="AU99" s="17" t="s">
        <v>83</v>
      </c>
    </row>
    <row r="100" spans="1:51" s="13" customFormat="1" ht="12">
      <c r="A100" s="13"/>
      <c r="B100" s="225"/>
      <c r="C100" s="226"/>
      <c r="D100" s="220" t="s">
        <v>154</v>
      </c>
      <c r="E100" s="227" t="s">
        <v>20</v>
      </c>
      <c r="F100" s="228" t="s">
        <v>155</v>
      </c>
      <c r="G100" s="226"/>
      <c r="H100" s="229">
        <v>0.225</v>
      </c>
      <c r="I100" s="230"/>
      <c r="J100" s="230"/>
      <c r="K100" s="226"/>
      <c r="L100" s="226"/>
      <c r="M100" s="231"/>
      <c r="N100" s="232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4"/>
      <c r="Z100" s="13"/>
      <c r="AA100" s="13"/>
      <c r="AB100" s="13"/>
      <c r="AC100" s="13"/>
      <c r="AD100" s="13"/>
      <c r="AE100" s="13"/>
      <c r="AT100" s="235" t="s">
        <v>154</v>
      </c>
      <c r="AU100" s="235" t="s">
        <v>83</v>
      </c>
      <c r="AV100" s="13" t="s">
        <v>83</v>
      </c>
      <c r="AW100" s="13" t="s">
        <v>5</v>
      </c>
      <c r="AX100" s="13" t="s">
        <v>81</v>
      </c>
      <c r="AY100" s="235" t="s">
        <v>143</v>
      </c>
    </row>
    <row r="101" spans="1:65" s="2" customFormat="1" ht="22.2" customHeight="1">
      <c r="A101" s="38"/>
      <c r="B101" s="39"/>
      <c r="C101" s="206" t="s">
        <v>150</v>
      </c>
      <c r="D101" s="206" t="s">
        <v>146</v>
      </c>
      <c r="E101" s="207" t="s">
        <v>176</v>
      </c>
      <c r="F101" s="208" t="s">
        <v>177</v>
      </c>
      <c r="G101" s="209" t="s">
        <v>149</v>
      </c>
      <c r="H101" s="210">
        <v>0.524</v>
      </c>
      <c r="I101" s="211"/>
      <c r="J101" s="211"/>
      <c r="K101" s="212">
        <f>ROUND(P101*H101,2)</f>
        <v>0</v>
      </c>
      <c r="L101" s="208" t="s">
        <v>158</v>
      </c>
      <c r="M101" s="44"/>
      <c r="N101" s="213" t="s">
        <v>20</v>
      </c>
      <c r="O101" s="214" t="s">
        <v>42</v>
      </c>
      <c r="P101" s="215">
        <f>I101+J101</f>
        <v>0</v>
      </c>
      <c r="Q101" s="215">
        <f>ROUND(I101*H101,2)</f>
        <v>0</v>
      </c>
      <c r="R101" s="215">
        <f>ROUND(J101*H101,2)</f>
        <v>0</v>
      </c>
      <c r="S101" s="84"/>
      <c r="T101" s="216">
        <f>S101*H101</f>
        <v>0</v>
      </c>
      <c r="U101" s="216">
        <v>0</v>
      </c>
      <c r="V101" s="216">
        <f>U101*H101</f>
        <v>0</v>
      </c>
      <c r="W101" s="216">
        <v>0</v>
      </c>
      <c r="X101" s="216">
        <f>W101*H101</f>
        <v>0</v>
      </c>
      <c r="Y101" s="217" t="s">
        <v>20</v>
      </c>
      <c r="Z101" s="38"/>
      <c r="AA101" s="38"/>
      <c r="AB101" s="38"/>
      <c r="AC101" s="38"/>
      <c r="AD101" s="38"/>
      <c r="AE101" s="38"/>
      <c r="AR101" s="218" t="s">
        <v>150</v>
      </c>
      <c r="AT101" s="218" t="s">
        <v>146</v>
      </c>
      <c r="AU101" s="218" t="s">
        <v>83</v>
      </c>
      <c r="AY101" s="17" t="s">
        <v>143</v>
      </c>
      <c r="BE101" s="219">
        <f>IF(O101="základní",K101,0)</f>
        <v>0</v>
      </c>
      <c r="BF101" s="219">
        <f>IF(O101="snížená",K101,0)</f>
        <v>0</v>
      </c>
      <c r="BG101" s="219">
        <f>IF(O101="zákl. přenesená",K101,0)</f>
        <v>0</v>
      </c>
      <c r="BH101" s="219">
        <f>IF(O101="sníž. přenesená",K101,0)</f>
        <v>0</v>
      </c>
      <c r="BI101" s="219">
        <f>IF(O101="nulová",K101,0)</f>
        <v>0</v>
      </c>
      <c r="BJ101" s="17" t="s">
        <v>81</v>
      </c>
      <c r="BK101" s="219">
        <f>ROUND(P101*H101,2)</f>
        <v>0</v>
      </c>
      <c r="BL101" s="17" t="s">
        <v>150</v>
      </c>
      <c r="BM101" s="218" t="s">
        <v>178</v>
      </c>
    </row>
    <row r="102" spans="1:47" s="2" customFormat="1" ht="12">
      <c r="A102" s="38"/>
      <c r="B102" s="39"/>
      <c r="C102" s="40"/>
      <c r="D102" s="220" t="s">
        <v>152</v>
      </c>
      <c r="E102" s="40"/>
      <c r="F102" s="221" t="s">
        <v>179</v>
      </c>
      <c r="G102" s="40"/>
      <c r="H102" s="40"/>
      <c r="I102" s="222"/>
      <c r="J102" s="222"/>
      <c r="K102" s="40"/>
      <c r="L102" s="40"/>
      <c r="M102" s="44"/>
      <c r="N102" s="223"/>
      <c r="O102" s="224"/>
      <c r="P102" s="84"/>
      <c r="Q102" s="84"/>
      <c r="R102" s="84"/>
      <c r="S102" s="84"/>
      <c r="T102" s="84"/>
      <c r="U102" s="84"/>
      <c r="V102" s="84"/>
      <c r="W102" s="84"/>
      <c r="X102" s="84"/>
      <c r="Y102" s="85"/>
      <c r="Z102" s="38"/>
      <c r="AA102" s="38"/>
      <c r="AB102" s="38"/>
      <c r="AC102" s="38"/>
      <c r="AD102" s="38"/>
      <c r="AE102" s="38"/>
      <c r="AT102" s="17" t="s">
        <v>152</v>
      </c>
      <c r="AU102" s="17" t="s">
        <v>83</v>
      </c>
    </row>
    <row r="103" spans="1:47" s="2" customFormat="1" ht="12">
      <c r="A103" s="38"/>
      <c r="B103" s="39"/>
      <c r="C103" s="40"/>
      <c r="D103" s="236" t="s">
        <v>161</v>
      </c>
      <c r="E103" s="40"/>
      <c r="F103" s="237" t="s">
        <v>180</v>
      </c>
      <c r="G103" s="40"/>
      <c r="H103" s="40"/>
      <c r="I103" s="222"/>
      <c r="J103" s="222"/>
      <c r="K103" s="40"/>
      <c r="L103" s="40"/>
      <c r="M103" s="44"/>
      <c r="N103" s="223"/>
      <c r="O103" s="22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38"/>
      <c r="AA103" s="38"/>
      <c r="AB103" s="38"/>
      <c r="AC103" s="38"/>
      <c r="AD103" s="38"/>
      <c r="AE103" s="38"/>
      <c r="AT103" s="17" t="s">
        <v>161</v>
      </c>
      <c r="AU103" s="17" t="s">
        <v>83</v>
      </c>
    </row>
    <row r="104" spans="1:51" s="13" customFormat="1" ht="12">
      <c r="A104" s="13"/>
      <c r="B104" s="225"/>
      <c r="C104" s="226"/>
      <c r="D104" s="220" t="s">
        <v>154</v>
      </c>
      <c r="E104" s="227" t="s">
        <v>20</v>
      </c>
      <c r="F104" s="228" t="s">
        <v>181</v>
      </c>
      <c r="G104" s="226"/>
      <c r="H104" s="229">
        <v>0.524</v>
      </c>
      <c r="I104" s="230"/>
      <c r="J104" s="230"/>
      <c r="K104" s="226"/>
      <c r="L104" s="226"/>
      <c r="M104" s="231"/>
      <c r="N104" s="232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4"/>
      <c r="Z104" s="13"/>
      <c r="AA104" s="13"/>
      <c r="AB104" s="13"/>
      <c r="AC104" s="13"/>
      <c r="AD104" s="13"/>
      <c r="AE104" s="13"/>
      <c r="AT104" s="235" t="s">
        <v>154</v>
      </c>
      <c r="AU104" s="235" t="s">
        <v>83</v>
      </c>
      <c r="AV104" s="13" t="s">
        <v>83</v>
      </c>
      <c r="AW104" s="13" t="s">
        <v>5</v>
      </c>
      <c r="AX104" s="13" t="s">
        <v>81</v>
      </c>
      <c r="AY104" s="235" t="s">
        <v>143</v>
      </c>
    </row>
    <row r="105" spans="1:65" s="2" customFormat="1" ht="19.8" customHeight="1">
      <c r="A105" s="38"/>
      <c r="B105" s="39"/>
      <c r="C105" s="206" t="s">
        <v>182</v>
      </c>
      <c r="D105" s="206" t="s">
        <v>146</v>
      </c>
      <c r="E105" s="207" t="s">
        <v>183</v>
      </c>
      <c r="F105" s="208" t="s">
        <v>184</v>
      </c>
      <c r="G105" s="209" t="s">
        <v>149</v>
      </c>
      <c r="H105" s="210">
        <v>0.524</v>
      </c>
      <c r="I105" s="211"/>
      <c r="J105" s="211"/>
      <c r="K105" s="212">
        <f>ROUND(P105*H105,2)</f>
        <v>0</v>
      </c>
      <c r="L105" s="208" t="s">
        <v>20</v>
      </c>
      <c r="M105" s="44"/>
      <c r="N105" s="213" t="s">
        <v>20</v>
      </c>
      <c r="O105" s="214" t="s">
        <v>42</v>
      </c>
      <c r="P105" s="215">
        <f>I105+J105</f>
        <v>0</v>
      </c>
      <c r="Q105" s="215">
        <f>ROUND(I105*H105,2)</f>
        <v>0</v>
      </c>
      <c r="R105" s="215">
        <f>ROUND(J105*H105,2)</f>
        <v>0</v>
      </c>
      <c r="S105" s="84"/>
      <c r="T105" s="216">
        <f>S105*H105</f>
        <v>0</v>
      </c>
      <c r="U105" s="216">
        <v>0</v>
      </c>
      <c r="V105" s="216">
        <f>U105*H105</f>
        <v>0</v>
      </c>
      <c r="W105" s="216">
        <v>0.228</v>
      </c>
      <c r="X105" s="216">
        <f>W105*H105</f>
        <v>0.11947200000000001</v>
      </c>
      <c r="Y105" s="217" t="s">
        <v>20</v>
      </c>
      <c r="Z105" s="38"/>
      <c r="AA105" s="38"/>
      <c r="AB105" s="38"/>
      <c r="AC105" s="38"/>
      <c r="AD105" s="38"/>
      <c r="AE105" s="38"/>
      <c r="AR105" s="218" t="s">
        <v>150</v>
      </c>
      <c r="AT105" s="218" t="s">
        <v>146</v>
      </c>
      <c r="AU105" s="218" t="s">
        <v>83</v>
      </c>
      <c r="AY105" s="17" t="s">
        <v>143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7" t="s">
        <v>81</v>
      </c>
      <c r="BK105" s="219">
        <f>ROUND(P105*H105,2)</f>
        <v>0</v>
      </c>
      <c r="BL105" s="17" t="s">
        <v>150</v>
      </c>
      <c r="BM105" s="218" t="s">
        <v>185</v>
      </c>
    </row>
    <row r="106" spans="1:47" s="2" customFormat="1" ht="12">
      <c r="A106" s="38"/>
      <c r="B106" s="39"/>
      <c r="C106" s="40"/>
      <c r="D106" s="220" t="s">
        <v>152</v>
      </c>
      <c r="E106" s="40"/>
      <c r="F106" s="221" t="s">
        <v>186</v>
      </c>
      <c r="G106" s="40"/>
      <c r="H106" s="40"/>
      <c r="I106" s="222"/>
      <c r="J106" s="222"/>
      <c r="K106" s="40"/>
      <c r="L106" s="40"/>
      <c r="M106" s="44"/>
      <c r="N106" s="223"/>
      <c r="O106" s="22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152</v>
      </c>
      <c r="AU106" s="17" t="s">
        <v>83</v>
      </c>
    </row>
    <row r="107" spans="1:51" s="13" customFormat="1" ht="12">
      <c r="A107" s="13"/>
      <c r="B107" s="225"/>
      <c r="C107" s="226"/>
      <c r="D107" s="220" t="s">
        <v>154</v>
      </c>
      <c r="E107" s="227" t="s">
        <v>20</v>
      </c>
      <c r="F107" s="228" t="s">
        <v>181</v>
      </c>
      <c r="G107" s="226"/>
      <c r="H107" s="229">
        <v>0.524</v>
      </c>
      <c r="I107" s="230"/>
      <c r="J107" s="230"/>
      <c r="K107" s="226"/>
      <c r="L107" s="226"/>
      <c r="M107" s="231"/>
      <c r="N107" s="238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40"/>
      <c r="Z107" s="13"/>
      <c r="AA107" s="13"/>
      <c r="AB107" s="13"/>
      <c r="AC107" s="13"/>
      <c r="AD107" s="13"/>
      <c r="AE107" s="13"/>
      <c r="AT107" s="235" t="s">
        <v>154</v>
      </c>
      <c r="AU107" s="235" t="s">
        <v>83</v>
      </c>
      <c r="AV107" s="13" t="s">
        <v>83</v>
      </c>
      <c r="AW107" s="13" t="s">
        <v>5</v>
      </c>
      <c r="AX107" s="13" t="s">
        <v>81</v>
      </c>
      <c r="AY107" s="235" t="s">
        <v>143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4"/>
      <c r="N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91" r:id="rId1" display="https://podminky.urs.cz/item/CS_URS_2024_01/111103212"/>
    <hyperlink ref="F95" r:id="rId2" display="https://podminky.urs.cz/item/CS_URS_2024_01/111103222"/>
    <hyperlink ref="F99" r:id="rId3" display="https://podminky.urs.cz/item/CS_URS_2024_01/185803106"/>
    <hyperlink ref="F103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109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Pardubicko - část 1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110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187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188</v>
      </c>
      <c r="G12" s="38"/>
      <c r="H12" s="38"/>
      <c r="I12" s="133" t="s">
        <v>24</v>
      </c>
      <c r="J12" s="138" t="str">
        <f>'Rekapitulace stavby'!AN8</f>
        <v>26. 3. 2024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113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114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ROUND((SUM(BE83:BE107)),2)</f>
        <v>0</v>
      </c>
      <c r="G35" s="38"/>
      <c r="H35" s="38"/>
      <c r="I35" s="149">
        <v>0.21</v>
      </c>
      <c r="J35" s="38"/>
      <c r="K35" s="144">
        <f>ROUND(((SUM(BE83:BE107))*I35),2)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ROUND((SUM(BF83:BF107)),2)</f>
        <v>0</v>
      </c>
      <c r="G36" s="38"/>
      <c r="H36" s="38"/>
      <c r="I36" s="149">
        <v>0.12</v>
      </c>
      <c r="J36" s="38"/>
      <c r="K36" s="144">
        <f>ROUND(((SUM(BF83:BF107))*I36),2)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ROUND((SUM(BG83:BG107)),2)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ROUND((SUM(BH83:BH107)),2)</f>
        <v>0</v>
      </c>
      <c r="G38" s="38"/>
      <c r="H38" s="38"/>
      <c r="I38" s="149">
        <v>0.12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ROUND((SUM(BI83:BI107)),2)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115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Pardubicko - část 1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110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SO 2: 108_366 - Odpad Hrobický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Němčice n.L.,</v>
      </c>
      <c r="G54" s="40"/>
      <c r="H54" s="40"/>
      <c r="I54" s="32" t="s">
        <v>24</v>
      </c>
      <c r="J54" s="72" t="str">
        <f>IF(J12="","",J12)</f>
        <v>26. 3. 2024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SPU 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116</v>
      </c>
      <c r="D59" s="163"/>
      <c r="E59" s="163"/>
      <c r="F59" s="163"/>
      <c r="G59" s="163"/>
      <c r="H59" s="163"/>
      <c r="I59" s="164" t="s">
        <v>117</v>
      </c>
      <c r="J59" s="164" t="s">
        <v>118</v>
      </c>
      <c r="K59" s="164" t="s">
        <v>119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120</v>
      </c>
    </row>
    <row r="62" spans="1:31" s="9" customFormat="1" ht="24.95" customHeight="1">
      <c r="A62" s="9"/>
      <c r="B62" s="166"/>
      <c r="C62" s="167"/>
      <c r="D62" s="168" t="s">
        <v>121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123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Pardubicko - část 1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110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 2: 108_366 - Odpad Hrobický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Němčice n.L.,</v>
      </c>
      <c r="G77" s="40"/>
      <c r="H77" s="40"/>
      <c r="I77" s="32" t="s">
        <v>24</v>
      </c>
      <c r="J77" s="72" t="str">
        <f>IF(J12="","",J12)</f>
        <v>26. 3. 2024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>SPU OVHS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124</v>
      </c>
      <c r="D82" s="181" t="s">
        <v>56</v>
      </c>
      <c r="E82" s="181" t="s">
        <v>52</v>
      </c>
      <c r="F82" s="181" t="s">
        <v>53</v>
      </c>
      <c r="G82" s="181" t="s">
        <v>125</v>
      </c>
      <c r="H82" s="181" t="s">
        <v>126</v>
      </c>
      <c r="I82" s="181" t="s">
        <v>127</v>
      </c>
      <c r="J82" s="181" t="s">
        <v>128</v>
      </c>
      <c r="K82" s="181" t="s">
        <v>119</v>
      </c>
      <c r="L82" s="182" t="s">
        <v>129</v>
      </c>
      <c r="M82" s="183"/>
      <c r="N82" s="92" t="s">
        <v>20</v>
      </c>
      <c r="O82" s="93" t="s">
        <v>41</v>
      </c>
      <c r="P82" s="93" t="s">
        <v>130</v>
      </c>
      <c r="Q82" s="93" t="s">
        <v>131</v>
      </c>
      <c r="R82" s="93" t="s">
        <v>132</v>
      </c>
      <c r="S82" s="93" t="s">
        <v>133</v>
      </c>
      <c r="T82" s="93" t="s">
        <v>134</v>
      </c>
      <c r="U82" s="93" t="s">
        <v>135</v>
      </c>
      <c r="V82" s="93" t="s">
        <v>136</v>
      </c>
      <c r="W82" s="93" t="s">
        <v>137</v>
      </c>
      <c r="X82" s="93" t="s">
        <v>138</v>
      </c>
      <c r="Y82" s="94" t="s">
        <v>139</v>
      </c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140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7">
        <f>X84</f>
        <v>0.036024</v>
      </c>
      <c r="Y83" s="97"/>
      <c r="Z83" s="38"/>
      <c r="AA83" s="38"/>
      <c r="AB83" s="38"/>
      <c r="AC83" s="38"/>
      <c r="AD83" s="38"/>
      <c r="AE83" s="38"/>
      <c r="AT83" s="17" t="s">
        <v>72</v>
      </c>
      <c r="AU83" s="17" t="s">
        <v>120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141</v>
      </c>
      <c r="F84" s="192" t="s">
        <v>142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199">
        <f>X85</f>
        <v>0.036024</v>
      </c>
      <c r="Y84" s="200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73</v>
      </c>
      <c r="AY84" s="201" t="s">
        <v>143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4" t="s">
        <v>81</v>
      </c>
      <c r="F85" s="204" t="s">
        <v>144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SUM(Q86:Q107)</f>
        <v>0</v>
      </c>
      <c r="R85" s="198">
        <f>SUM(R86:R107)</f>
        <v>0</v>
      </c>
      <c r="S85" s="197"/>
      <c r="T85" s="199">
        <f>SUM(T86:T107)</f>
        <v>0</v>
      </c>
      <c r="U85" s="197"/>
      <c r="V85" s="199">
        <f>SUM(V86:V107)</f>
        <v>0</v>
      </c>
      <c r="W85" s="197"/>
      <c r="X85" s="199">
        <f>SUM(X86:X107)</f>
        <v>0.036024</v>
      </c>
      <c r="Y85" s="200"/>
      <c r="Z85" s="12"/>
      <c r="AA85" s="12"/>
      <c r="AB85" s="12"/>
      <c r="AC85" s="12"/>
      <c r="AD85" s="12"/>
      <c r="AE85" s="12"/>
      <c r="AR85" s="201" t="s">
        <v>81</v>
      </c>
      <c r="AT85" s="202" t="s">
        <v>72</v>
      </c>
      <c r="AU85" s="202" t="s">
        <v>81</v>
      </c>
      <c r="AY85" s="201" t="s">
        <v>143</v>
      </c>
      <c r="BK85" s="203">
        <f>SUM(BK86:BK107)</f>
        <v>0</v>
      </c>
    </row>
    <row r="86" spans="1:65" s="2" customFormat="1" ht="22.2" customHeight="1">
      <c r="A86" s="38"/>
      <c r="B86" s="39"/>
      <c r="C86" s="206" t="s">
        <v>81</v>
      </c>
      <c r="D86" s="206" t="s">
        <v>146</v>
      </c>
      <c r="E86" s="207" t="s">
        <v>156</v>
      </c>
      <c r="F86" s="208" t="s">
        <v>157</v>
      </c>
      <c r="G86" s="209" t="s">
        <v>149</v>
      </c>
      <c r="H86" s="210">
        <v>0.018</v>
      </c>
      <c r="I86" s="211"/>
      <c r="J86" s="211"/>
      <c r="K86" s="212">
        <f>ROUND(P86*H86,2)</f>
        <v>0</v>
      </c>
      <c r="L86" s="208" t="s">
        <v>158</v>
      </c>
      <c r="M86" s="44"/>
      <c r="N86" s="213" t="s">
        <v>20</v>
      </c>
      <c r="O86" s="214" t="s">
        <v>42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4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6">
        <f>W86*H86</f>
        <v>0</v>
      </c>
      <c r="Y86" s="217" t="s">
        <v>20</v>
      </c>
      <c r="Z86" s="38"/>
      <c r="AA86" s="38"/>
      <c r="AB86" s="38"/>
      <c r="AC86" s="38"/>
      <c r="AD86" s="38"/>
      <c r="AE86" s="38"/>
      <c r="AR86" s="218" t="s">
        <v>150</v>
      </c>
      <c r="AT86" s="218" t="s">
        <v>146</v>
      </c>
      <c r="AU86" s="218" t="s">
        <v>83</v>
      </c>
      <c r="AY86" s="17" t="s">
        <v>143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7" t="s">
        <v>81</v>
      </c>
      <c r="BK86" s="219">
        <f>ROUND(P86*H86,2)</f>
        <v>0</v>
      </c>
      <c r="BL86" s="17" t="s">
        <v>150</v>
      </c>
      <c r="BM86" s="218" t="s">
        <v>159</v>
      </c>
    </row>
    <row r="87" spans="1:47" s="2" customFormat="1" ht="12">
      <c r="A87" s="38"/>
      <c r="B87" s="39"/>
      <c r="C87" s="40"/>
      <c r="D87" s="220" t="s">
        <v>152</v>
      </c>
      <c r="E87" s="40"/>
      <c r="F87" s="221" t="s">
        <v>160</v>
      </c>
      <c r="G87" s="40"/>
      <c r="H87" s="40"/>
      <c r="I87" s="222"/>
      <c r="J87" s="222"/>
      <c r="K87" s="40"/>
      <c r="L87" s="40"/>
      <c r="M87" s="44"/>
      <c r="N87" s="223"/>
      <c r="O87" s="22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152</v>
      </c>
      <c r="AU87" s="17" t="s">
        <v>83</v>
      </c>
    </row>
    <row r="88" spans="1:47" s="2" customFormat="1" ht="12">
      <c r="A88" s="38"/>
      <c r="B88" s="39"/>
      <c r="C88" s="40"/>
      <c r="D88" s="236" t="s">
        <v>161</v>
      </c>
      <c r="E88" s="40"/>
      <c r="F88" s="237" t="s">
        <v>162</v>
      </c>
      <c r="G88" s="40"/>
      <c r="H88" s="40"/>
      <c r="I88" s="222"/>
      <c r="J88" s="222"/>
      <c r="K88" s="40"/>
      <c r="L88" s="40"/>
      <c r="M88" s="44"/>
      <c r="N88" s="223"/>
      <c r="O88" s="22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38"/>
      <c r="AA88" s="38"/>
      <c r="AB88" s="38"/>
      <c r="AC88" s="38"/>
      <c r="AD88" s="38"/>
      <c r="AE88" s="38"/>
      <c r="AT88" s="17" t="s">
        <v>161</v>
      </c>
      <c r="AU88" s="17" t="s">
        <v>83</v>
      </c>
    </row>
    <row r="89" spans="1:51" s="13" customFormat="1" ht="12">
      <c r="A89" s="13"/>
      <c r="B89" s="225"/>
      <c r="C89" s="226"/>
      <c r="D89" s="220" t="s">
        <v>154</v>
      </c>
      <c r="E89" s="227" t="s">
        <v>20</v>
      </c>
      <c r="F89" s="228" t="s">
        <v>189</v>
      </c>
      <c r="G89" s="226"/>
      <c r="H89" s="229">
        <v>0.018</v>
      </c>
      <c r="I89" s="230"/>
      <c r="J89" s="230"/>
      <c r="K89" s="226"/>
      <c r="L89" s="226"/>
      <c r="M89" s="231"/>
      <c r="N89" s="232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4"/>
      <c r="Z89" s="13"/>
      <c r="AA89" s="13"/>
      <c r="AB89" s="13"/>
      <c r="AC89" s="13"/>
      <c r="AD89" s="13"/>
      <c r="AE89" s="13"/>
      <c r="AT89" s="235" t="s">
        <v>154</v>
      </c>
      <c r="AU89" s="235" t="s">
        <v>83</v>
      </c>
      <c r="AV89" s="13" t="s">
        <v>83</v>
      </c>
      <c r="AW89" s="13" t="s">
        <v>5</v>
      </c>
      <c r="AX89" s="13" t="s">
        <v>81</v>
      </c>
      <c r="AY89" s="235" t="s">
        <v>143</v>
      </c>
    </row>
    <row r="90" spans="1:65" s="2" customFormat="1" ht="22.2" customHeight="1">
      <c r="A90" s="38"/>
      <c r="B90" s="39"/>
      <c r="C90" s="206" t="s">
        <v>83</v>
      </c>
      <c r="D90" s="206" t="s">
        <v>146</v>
      </c>
      <c r="E90" s="207" t="s">
        <v>164</v>
      </c>
      <c r="F90" s="208" t="s">
        <v>165</v>
      </c>
      <c r="G90" s="209" t="s">
        <v>149</v>
      </c>
      <c r="H90" s="210">
        <v>0.158</v>
      </c>
      <c r="I90" s="211"/>
      <c r="J90" s="211"/>
      <c r="K90" s="212">
        <f>ROUND(P90*H90,2)</f>
        <v>0</v>
      </c>
      <c r="L90" s="208" t="s">
        <v>158</v>
      </c>
      <c r="M90" s="44"/>
      <c r="N90" s="213" t="s">
        <v>20</v>
      </c>
      <c r="O90" s="214" t="s">
        <v>42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4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20</v>
      </c>
      <c r="Z90" s="38"/>
      <c r="AA90" s="38"/>
      <c r="AB90" s="38"/>
      <c r="AC90" s="38"/>
      <c r="AD90" s="38"/>
      <c r="AE90" s="38"/>
      <c r="AR90" s="218" t="s">
        <v>150</v>
      </c>
      <c r="AT90" s="218" t="s">
        <v>146</v>
      </c>
      <c r="AU90" s="218" t="s">
        <v>83</v>
      </c>
      <c r="AY90" s="17" t="s">
        <v>143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7" t="s">
        <v>81</v>
      </c>
      <c r="BK90" s="219">
        <f>ROUND(P90*H90,2)</f>
        <v>0</v>
      </c>
      <c r="BL90" s="17" t="s">
        <v>150</v>
      </c>
      <c r="BM90" s="218" t="s">
        <v>166</v>
      </c>
    </row>
    <row r="91" spans="1:47" s="2" customFormat="1" ht="12">
      <c r="A91" s="38"/>
      <c r="B91" s="39"/>
      <c r="C91" s="40"/>
      <c r="D91" s="220" t="s">
        <v>152</v>
      </c>
      <c r="E91" s="40"/>
      <c r="F91" s="221" t="s">
        <v>167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152</v>
      </c>
      <c r="AU91" s="17" t="s">
        <v>83</v>
      </c>
    </row>
    <row r="92" spans="1:47" s="2" customFormat="1" ht="12">
      <c r="A92" s="38"/>
      <c r="B92" s="39"/>
      <c r="C92" s="40"/>
      <c r="D92" s="236" t="s">
        <v>161</v>
      </c>
      <c r="E92" s="40"/>
      <c r="F92" s="237" t="s">
        <v>168</v>
      </c>
      <c r="G92" s="40"/>
      <c r="H92" s="40"/>
      <c r="I92" s="222"/>
      <c r="J92" s="222"/>
      <c r="K92" s="40"/>
      <c r="L92" s="40"/>
      <c r="M92" s="44"/>
      <c r="N92" s="223"/>
      <c r="O92" s="22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38"/>
      <c r="AA92" s="38"/>
      <c r="AB92" s="38"/>
      <c r="AC92" s="38"/>
      <c r="AD92" s="38"/>
      <c r="AE92" s="38"/>
      <c r="AT92" s="17" t="s">
        <v>161</v>
      </c>
      <c r="AU92" s="17" t="s">
        <v>83</v>
      </c>
    </row>
    <row r="93" spans="1:51" s="13" customFormat="1" ht="12">
      <c r="A93" s="13"/>
      <c r="B93" s="225"/>
      <c r="C93" s="226"/>
      <c r="D93" s="220" t="s">
        <v>154</v>
      </c>
      <c r="E93" s="227" t="s">
        <v>20</v>
      </c>
      <c r="F93" s="228" t="s">
        <v>190</v>
      </c>
      <c r="G93" s="226"/>
      <c r="H93" s="229">
        <v>0.158</v>
      </c>
      <c r="I93" s="230"/>
      <c r="J93" s="230"/>
      <c r="K93" s="226"/>
      <c r="L93" s="226"/>
      <c r="M93" s="231"/>
      <c r="N93" s="232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4"/>
      <c r="Z93" s="13"/>
      <c r="AA93" s="13"/>
      <c r="AB93" s="13"/>
      <c r="AC93" s="13"/>
      <c r="AD93" s="13"/>
      <c r="AE93" s="13"/>
      <c r="AT93" s="235" t="s">
        <v>154</v>
      </c>
      <c r="AU93" s="235" t="s">
        <v>83</v>
      </c>
      <c r="AV93" s="13" t="s">
        <v>83</v>
      </c>
      <c r="AW93" s="13" t="s">
        <v>5</v>
      </c>
      <c r="AX93" s="13" t="s">
        <v>81</v>
      </c>
      <c r="AY93" s="235" t="s">
        <v>143</v>
      </c>
    </row>
    <row r="94" spans="1:65" s="2" customFormat="1" ht="22.2" customHeight="1">
      <c r="A94" s="38"/>
      <c r="B94" s="39"/>
      <c r="C94" s="206" t="s">
        <v>170</v>
      </c>
      <c r="D94" s="206" t="s">
        <v>146</v>
      </c>
      <c r="E94" s="207" t="s">
        <v>171</v>
      </c>
      <c r="F94" s="208" t="s">
        <v>172</v>
      </c>
      <c r="G94" s="209" t="s">
        <v>149</v>
      </c>
      <c r="H94" s="210">
        <v>0.018</v>
      </c>
      <c r="I94" s="211"/>
      <c r="J94" s="211"/>
      <c r="K94" s="212">
        <f>ROUND(P94*H94,2)</f>
        <v>0</v>
      </c>
      <c r="L94" s="208" t="s">
        <v>158</v>
      </c>
      <c r="M94" s="44"/>
      <c r="N94" s="213" t="s">
        <v>20</v>
      </c>
      <c r="O94" s="214" t="s">
        <v>42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4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6">
        <f>W94*H94</f>
        <v>0</v>
      </c>
      <c r="Y94" s="217" t="s">
        <v>20</v>
      </c>
      <c r="Z94" s="38"/>
      <c r="AA94" s="38"/>
      <c r="AB94" s="38"/>
      <c r="AC94" s="38"/>
      <c r="AD94" s="38"/>
      <c r="AE94" s="38"/>
      <c r="AR94" s="218" t="s">
        <v>150</v>
      </c>
      <c r="AT94" s="218" t="s">
        <v>146</v>
      </c>
      <c r="AU94" s="218" t="s">
        <v>83</v>
      </c>
      <c r="AY94" s="17" t="s">
        <v>143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7" t="s">
        <v>81</v>
      </c>
      <c r="BK94" s="219">
        <f>ROUND(P94*H94,2)</f>
        <v>0</v>
      </c>
      <c r="BL94" s="17" t="s">
        <v>150</v>
      </c>
      <c r="BM94" s="218" t="s">
        <v>173</v>
      </c>
    </row>
    <row r="95" spans="1:47" s="2" customFormat="1" ht="12">
      <c r="A95" s="38"/>
      <c r="B95" s="39"/>
      <c r="C95" s="40"/>
      <c r="D95" s="220" t="s">
        <v>152</v>
      </c>
      <c r="E95" s="40"/>
      <c r="F95" s="221" t="s">
        <v>174</v>
      </c>
      <c r="G95" s="40"/>
      <c r="H95" s="40"/>
      <c r="I95" s="222"/>
      <c r="J95" s="222"/>
      <c r="K95" s="40"/>
      <c r="L95" s="40"/>
      <c r="M95" s="44"/>
      <c r="N95" s="223"/>
      <c r="O95" s="22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152</v>
      </c>
      <c r="AU95" s="17" t="s">
        <v>83</v>
      </c>
    </row>
    <row r="96" spans="1:47" s="2" customFormat="1" ht="12">
      <c r="A96" s="38"/>
      <c r="B96" s="39"/>
      <c r="C96" s="40"/>
      <c r="D96" s="236" t="s">
        <v>161</v>
      </c>
      <c r="E96" s="40"/>
      <c r="F96" s="237" t="s">
        <v>175</v>
      </c>
      <c r="G96" s="40"/>
      <c r="H96" s="40"/>
      <c r="I96" s="222"/>
      <c r="J96" s="222"/>
      <c r="K96" s="40"/>
      <c r="L96" s="40"/>
      <c r="M96" s="44"/>
      <c r="N96" s="223"/>
      <c r="O96" s="22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38"/>
      <c r="AA96" s="38"/>
      <c r="AB96" s="38"/>
      <c r="AC96" s="38"/>
      <c r="AD96" s="38"/>
      <c r="AE96" s="38"/>
      <c r="AT96" s="17" t="s">
        <v>161</v>
      </c>
      <c r="AU96" s="17" t="s">
        <v>83</v>
      </c>
    </row>
    <row r="97" spans="1:51" s="13" customFormat="1" ht="12">
      <c r="A97" s="13"/>
      <c r="B97" s="225"/>
      <c r="C97" s="226"/>
      <c r="D97" s="220" t="s">
        <v>154</v>
      </c>
      <c r="E97" s="227" t="s">
        <v>20</v>
      </c>
      <c r="F97" s="228" t="s">
        <v>191</v>
      </c>
      <c r="G97" s="226"/>
      <c r="H97" s="229">
        <v>0.018</v>
      </c>
      <c r="I97" s="230"/>
      <c r="J97" s="230"/>
      <c r="K97" s="226"/>
      <c r="L97" s="226"/>
      <c r="M97" s="231"/>
      <c r="N97" s="232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4"/>
      <c r="Z97" s="13"/>
      <c r="AA97" s="13"/>
      <c r="AB97" s="13"/>
      <c r="AC97" s="13"/>
      <c r="AD97" s="13"/>
      <c r="AE97" s="13"/>
      <c r="AT97" s="235" t="s">
        <v>154</v>
      </c>
      <c r="AU97" s="235" t="s">
        <v>83</v>
      </c>
      <c r="AV97" s="13" t="s">
        <v>83</v>
      </c>
      <c r="AW97" s="13" t="s">
        <v>5</v>
      </c>
      <c r="AX97" s="13" t="s">
        <v>81</v>
      </c>
      <c r="AY97" s="235" t="s">
        <v>143</v>
      </c>
    </row>
    <row r="98" spans="1:65" s="2" customFormat="1" ht="22.2" customHeight="1">
      <c r="A98" s="38"/>
      <c r="B98" s="39"/>
      <c r="C98" s="206" t="s">
        <v>150</v>
      </c>
      <c r="D98" s="206" t="s">
        <v>146</v>
      </c>
      <c r="E98" s="207" t="s">
        <v>176</v>
      </c>
      <c r="F98" s="208" t="s">
        <v>177</v>
      </c>
      <c r="G98" s="209" t="s">
        <v>149</v>
      </c>
      <c r="H98" s="210">
        <v>0.158</v>
      </c>
      <c r="I98" s="211"/>
      <c r="J98" s="211"/>
      <c r="K98" s="212">
        <f>ROUND(P98*H98,2)</f>
        <v>0</v>
      </c>
      <c r="L98" s="208" t="s">
        <v>158</v>
      </c>
      <c r="M98" s="44"/>
      <c r="N98" s="213" t="s">
        <v>20</v>
      </c>
      <c r="O98" s="214" t="s">
        <v>42</v>
      </c>
      <c r="P98" s="215">
        <f>I98+J98</f>
        <v>0</v>
      </c>
      <c r="Q98" s="215">
        <f>ROUND(I98*H98,2)</f>
        <v>0</v>
      </c>
      <c r="R98" s="215">
        <f>ROUND(J98*H98,2)</f>
        <v>0</v>
      </c>
      <c r="S98" s="84"/>
      <c r="T98" s="216">
        <f>S98*H98</f>
        <v>0</v>
      </c>
      <c r="U98" s="216">
        <v>0</v>
      </c>
      <c r="V98" s="216">
        <f>U98*H98</f>
        <v>0</v>
      </c>
      <c r="W98" s="216">
        <v>0</v>
      </c>
      <c r="X98" s="216">
        <f>W98*H98</f>
        <v>0</v>
      </c>
      <c r="Y98" s="217" t="s">
        <v>20</v>
      </c>
      <c r="Z98" s="38"/>
      <c r="AA98" s="38"/>
      <c r="AB98" s="38"/>
      <c r="AC98" s="38"/>
      <c r="AD98" s="38"/>
      <c r="AE98" s="38"/>
      <c r="AR98" s="218" t="s">
        <v>150</v>
      </c>
      <c r="AT98" s="218" t="s">
        <v>146</v>
      </c>
      <c r="AU98" s="218" t="s">
        <v>83</v>
      </c>
      <c r="AY98" s="17" t="s">
        <v>143</v>
      </c>
      <c r="BE98" s="219">
        <f>IF(O98="základní",K98,0)</f>
        <v>0</v>
      </c>
      <c r="BF98" s="219">
        <f>IF(O98="snížená",K98,0)</f>
        <v>0</v>
      </c>
      <c r="BG98" s="219">
        <f>IF(O98="zákl. přenesená",K98,0)</f>
        <v>0</v>
      </c>
      <c r="BH98" s="219">
        <f>IF(O98="sníž. přenesená",K98,0)</f>
        <v>0</v>
      </c>
      <c r="BI98" s="219">
        <f>IF(O98="nulová",K98,0)</f>
        <v>0</v>
      </c>
      <c r="BJ98" s="17" t="s">
        <v>81</v>
      </c>
      <c r="BK98" s="219">
        <f>ROUND(P98*H98,2)</f>
        <v>0</v>
      </c>
      <c r="BL98" s="17" t="s">
        <v>150</v>
      </c>
      <c r="BM98" s="218" t="s">
        <v>178</v>
      </c>
    </row>
    <row r="99" spans="1:47" s="2" customFormat="1" ht="12">
      <c r="A99" s="38"/>
      <c r="B99" s="39"/>
      <c r="C99" s="40"/>
      <c r="D99" s="220" t="s">
        <v>152</v>
      </c>
      <c r="E99" s="40"/>
      <c r="F99" s="221" t="s">
        <v>179</v>
      </c>
      <c r="G99" s="40"/>
      <c r="H99" s="40"/>
      <c r="I99" s="222"/>
      <c r="J99" s="222"/>
      <c r="K99" s="40"/>
      <c r="L99" s="40"/>
      <c r="M99" s="44"/>
      <c r="N99" s="223"/>
      <c r="O99" s="22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152</v>
      </c>
      <c r="AU99" s="17" t="s">
        <v>83</v>
      </c>
    </row>
    <row r="100" spans="1:47" s="2" customFormat="1" ht="12">
      <c r="A100" s="38"/>
      <c r="B100" s="39"/>
      <c r="C100" s="40"/>
      <c r="D100" s="236" t="s">
        <v>161</v>
      </c>
      <c r="E100" s="40"/>
      <c r="F100" s="237" t="s">
        <v>180</v>
      </c>
      <c r="G100" s="40"/>
      <c r="H100" s="40"/>
      <c r="I100" s="222"/>
      <c r="J100" s="222"/>
      <c r="K100" s="40"/>
      <c r="L100" s="40"/>
      <c r="M100" s="44"/>
      <c r="N100" s="223"/>
      <c r="O100" s="224"/>
      <c r="P100" s="84"/>
      <c r="Q100" s="84"/>
      <c r="R100" s="84"/>
      <c r="S100" s="84"/>
      <c r="T100" s="84"/>
      <c r="U100" s="84"/>
      <c r="V100" s="84"/>
      <c r="W100" s="84"/>
      <c r="X100" s="84"/>
      <c r="Y100" s="85"/>
      <c r="Z100" s="38"/>
      <c r="AA100" s="38"/>
      <c r="AB100" s="38"/>
      <c r="AC100" s="38"/>
      <c r="AD100" s="38"/>
      <c r="AE100" s="38"/>
      <c r="AT100" s="17" t="s">
        <v>161</v>
      </c>
      <c r="AU100" s="17" t="s">
        <v>83</v>
      </c>
    </row>
    <row r="101" spans="1:51" s="13" customFormat="1" ht="12">
      <c r="A101" s="13"/>
      <c r="B101" s="225"/>
      <c r="C101" s="226"/>
      <c r="D101" s="220" t="s">
        <v>154</v>
      </c>
      <c r="E101" s="227" t="s">
        <v>20</v>
      </c>
      <c r="F101" s="228" t="s">
        <v>192</v>
      </c>
      <c r="G101" s="226"/>
      <c r="H101" s="229">
        <v>0.158</v>
      </c>
      <c r="I101" s="230"/>
      <c r="J101" s="230"/>
      <c r="K101" s="226"/>
      <c r="L101" s="226"/>
      <c r="M101" s="231"/>
      <c r="N101" s="232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4"/>
      <c r="Z101" s="13"/>
      <c r="AA101" s="13"/>
      <c r="AB101" s="13"/>
      <c r="AC101" s="13"/>
      <c r="AD101" s="13"/>
      <c r="AE101" s="13"/>
      <c r="AT101" s="235" t="s">
        <v>154</v>
      </c>
      <c r="AU101" s="235" t="s">
        <v>83</v>
      </c>
      <c r="AV101" s="13" t="s">
        <v>83</v>
      </c>
      <c r="AW101" s="13" t="s">
        <v>5</v>
      </c>
      <c r="AX101" s="13" t="s">
        <v>81</v>
      </c>
      <c r="AY101" s="235" t="s">
        <v>143</v>
      </c>
    </row>
    <row r="102" spans="1:65" s="2" customFormat="1" ht="19.8" customHeight="1">
      <c r="A102" s="38"/>
      <c r="B102" s="39"/>
      <c r="C102" s="206" t="s">
        <v>145</v>
      </c>
      <c r="D102" s="206" t="s">
        <v>146</v>
      </c>
      <c r="E102" s="207" t="s">
        <v>147</v>
      </c>
      <c r="F102" s="208" t="s">
        <v>148</v>
      </c>
      <c r="G102" s="209" t="s">
        <v>149</v>
      </c>
      <c r="H102" s="210">
        <v>0.018</v>
      </c>
      <c r="I102" s="211"/>
      <c r="J102" s="211"/>
      <c r="K102" s="212">
        <f>ROUND(P102*H102,2)</f>
        <v>0</v>
      </c>
      <c r="L102" s="208" t="s">
        <v>20</v>
      </c>
      <c r="M102" s="44"/>
      <c r="N102" s="213" t="s">
        <v>20</v>
      </c>
      <c r="O102" s="214" t="s">
        <v>42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84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6">
        <f>W102*H102</f>
        <v>0</v>
      </c>
      <c r="Y102" s="217" t="s">
        <v>20</v>
      </c>
      <c r="Z102" s="38"/>
      <c r="AA102" s="38"/>
      <c r="AB102" s="38"/>
      <c r="AC102" s="38"/>
      <c r="AD102" s="38"/>
      <c r="AE102" s="38"/>
      <c r="AR102" s="218" t="s">
        <v>150</v>
      </c>
      <c r="AT102" s="218" t="s">
        <v>146</v>
      </c>
      <c r="AU102" s="218" t="s">
        <v>83</v>
      </c>
      <c r="AY102" s="17" t="s">
        <v>143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7" t="s">
        <v>81</v>
      </c>
      <c r="BK102" s="219">
        <f>ROUND(P102*H102,2)</f>
        <v>0</v>
      </c>
      <c r="BL102" s="17" t="s">
        <v>150</v>
      </c>
      <c r="BM102" s="218" t="s">
        <v>151</v>
      </c>
    </row>
    <row r="103" spans="1:47" s="2" customFormat="1" ht="12">
      <c r="A103" s="38"/>
      <c r="B103" s="39"/>
      <c r="C103" s="40"/>
      <c r="D103" s="220" t="s">
        <v>152</v>
      </c>
      <c r="E103" s="40"/>
      <c r="F103" s="221" t="s">
        <v>153</v>
      </c>
      <c r="G103" s="40"/>
      <c r="H103" s="40"/>
      <c r="I103" s="222"/>
      <c r="J103" s="222"/>
      <c r="K103" s="40"/>
      <c r="L103" s="40"/>
      <c r="M103" s="44"/>
      <c r="N103" s="223"/>
      <c r="O103" s="22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38"/>
      <c r="AA103" s="38"/>
      <c r="AB103" s="38"/>
      <c r="AC103" s="38"/>
      <c r="AD103" s="38"/>
      <c r="AE103" s="38"/>
      <c r="AT103" s="17" t="s">
        <v>152</v>
      </c>
      <c r="AU103" s="17" t="s">
        <v>83</v>
      </c>
    </row>
    <row r="104" spans="1:51" s="13" customFormat="1" ht="12">
      <c r="A104" s="13"/>
      <c r="B104" s="225"/>
      <c r="C104" s="226"/>
      <c r="D104" s="220" t="s">
        <v>154</v>
      </c>
      <c r="E104" s="227" t="s">
        <v>20</v>
      </c>
      <c r="F104" s="228" t="s">
        <v>191</v>
      </c>
      <c r="G104" s="226"/>
      <c r="H104" s="229">
        <v>0.018</v>
      </c>
      <c r="I104" s="230"/>
      <c r="J104" s="230"/>
      <c r="K104" s="226"/>
      <c r="L104" s="226"/>
      <c r="M104" s="231"/>
      <c r="N104" s="232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4"/>
      <c r="Z104" s="13"/>
      <c r="AA104" s="13"/>
      <c r="AB104" s="13"/>
      <c r="AC104" s="13"/>
      <c r="AD104" s="13"/>
      <c r="AE104" s="13"/>
      <c r="AT104" s="235" t="s">
        <v>154</v>
      </c>
      <c r="AU104" s="235" t="s">
        <v>83</v>
      </c>
      <c r="AV104" s="13" t="s">
        <v>83</v>
      </c>
      <c r="AW104" s="13" t="s">
        <v>5</v>
      </c>
      <c r="AX104" s="13" t="s">
        <v>81</v>
      </c>
      <c r="AY104" s="235" t="s">
        <v>143</v>
      </c>
    </row>
    <row r="105" spans="1:65" s="2" customFormat="1" ht="19.8" customHeight="1">
      <c r="A105" s="38"/>
      <c r="B105" s="39"/>
      <c r="C105" s="206" t="s">
        <v>182</v>
      </c>
      <c r="D105" s="206" t="s">
        <v>146</v>
      </c>
      <c r="E105" s="207" t="s">
        <v>183</v>
      </c>
      <c r="F105" s="208" t="s">
        <v>184</v>
      </c>
      <c r="G105" s="209" t="s">
        <v>149</v>
      </c>
      <c r="H105" s="210">
        <v>0.158</v>
      </c>
      <c r="I105" s="211"/>
      <c r="J105" s="211"/>
      <c r="K105" s="212">
        <f>ROUND(P105*H105,2)</f>
        <v>0</v>
      </c>
      <c r="L105" s="208" t="s">
        <v>20</v>
      </c>
      <c r="M105" s="44"/>
      <c r="N105" s="213" t="s">
        <v>20</v>
      </c>
      <c r="O105" s="214" t="s">
        <v>42</v>
      </c>
      <c r="P105" s="215">
        <f>I105+J105</f>
        <v>0</v>
      </c>
      <c r="Q105" s="215">
        <f>ROUND(I105*H105,2)</f>
        <v>0</v>
      </c>
      <c r="R105" s="215">
        <f>ROUND(J105*H105,2)</f>
        <v>0</v>
      </c>
      <c r="S105" s="84"/>
      <c r="T105" s="216">
        <f>S105*H105</f>
        <v>0</v>
      </c>
      <c r="U105" s="216">
        <v>0</v>
      </c>
      <c r="V105" s="216">
        <f>U105*H105</f>
        <v>0</v>
      </c>
      <c r="W105" s="216">
        <v>0.228</v>
      </c>
      <c r="X105" s="216">
        <f>W105*H105</f>
        <v>0.036024</v>
      </c>
      <c r="Y105" s="217" t="s">
        <v>20</v>
      </c>
      <c r="Z105" s="38"/>
      <c r="AA105" s="38"/>
      <c r="AB105" s="38"/>
      <c r="AC105" s="38"/>
      <c r="AD105" s="38"/>
      <c r="AE105" s="38"/>
      <c r="AR105" s="218" t="s">
        <v>150</v>
      </c>
      <c r="AT105" s="218" t="s">
        <v>146</v>
      </c>
      <c r="AU105" s="218" t="s">
        <v>83</v>
      </c>
      <c r="AY105" s="17" t="s">
        <v>143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7" t="s">
        <v>81</v>
      </c>
      <c r="BK105" s="219">
        <f>ROUND(P105*H105,2)</f>
        <v>0</v>
      </c>
      <c r="BL105" s="17" t="s">
        <v>150</v>
      </c>
      <c r="BM105" s="218" t="s">
        <v>185</v>
      </c>
    </row>
    <row r="106" spans="1:47" s="2" customFormat="1" ht="12">
      <c r="A106" s="38"/>
      <c r="B106" s="39"/>
      <c r="C106" s="40"/>
      <c r="D106" s="220" t="s">
        <v>152</v>
      </c>
      <c r="E106" s="40"/>
      <c r="F106" s="221" t="s">
        <v>186</v>
      </c>
      <c r="G106" s="40"/>
      <c r="H106" s="40"/>
      <c r="I106" s="222"/>
      <c r="J106" s="222"/>
      <c r="K106" s="40"/>
      <c r="L106" s="40"/>
      <c r="M106" s="44"/>
      <c r="N106" s="223"/>
      <c r="O106" s="22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152</v>
      </c>
      <c r="AU106" s="17" t="s">
        <v>83</v>
      </c>
    </row>
    <row r="107" spans="1:51" s="13" customFormat="1" ht="12">
      <c r="A107" s="13"/>
      <c r="B107" s="225"/>
      <c r="C107" s="226"/>
      <c r="D107" s="220" t="s">
        <v>154</v>
      </c>
      <c r="E107" s="227" t="s">
        <v>20</v>
      </c>
      <c r="F107" s="228" t="s">
        <v>192</v>
      </c>
      <c r="G107" s="226"/>
      <c r="H107" s="229">
        <v>0.158</v>
      </c>
      <c r="I107" s="230"/>
      <c r="J107" s="230"/>
      <c r="K107" s="226"/>
      <c r="L107" s="226"/>
      <c r="M107" s="231"/>
      <c r="N107" s="238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40"/>
      <c r="Z107" s="13"/>
      <c r="AA107" s="13"/>
      <c r="AB107" s="13"/>
      <c r="AC107" s="13"/>
      <c r="AD107" s="13"/>
      <c r="AE107" s="13"/>
      <c r="AT107" s="235" t="s">
        <v>154</v>
      </c>
      <c r="AU107" s="235" t="s">
        <v>83</v>
      </c>
      <c r="AV107" s="13" t="s">
        <v>83</v>
      </c>
      <c r="AW107" s="13" t="s">
        <v>5</v>
      </c>
      <c r="AX107" s="13" t="s">
        <v>81</v>
      </c>
      <c r="AY107" s="235" t="s">
        <v>143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4"/>
      <c r="N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100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109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Pardubicko - část 1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110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193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188</v>
      </c>
      <c r="G12" s="38"/>
      <c r="H12" s="38"/>
      <c r="I12" s="133" t="s">
        <v>24</v>
      </c>
      <c r="J12" s="138" t="str">
        <f>'Rekapitulace stavby'!AN8</f>
        <v>26. 3. 2024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113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114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ROUND((SUM(BE83:BE107)),2)</f>
        <v>0</v>
      </c>
      <c r="G35" s="38"/>
      <c r="H35" s="38"/>
      <c r="I35" s="149">
        <v>0.21</v>
      </c>
      <c r="J35" s="38"/>
      <c r="K35" s="144">
        <f>ROUND(((SUM(BE83:BE107))*I35),2)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ROUND((SUM(BF83:BF107)),2)</f>
        <v>0</v>
      </c>
      <c r="G36" s="38"/>
      <c r="H36" s="38"/>
      <c r="I36" s="149">
        <v>0.12</v>
      </c>
      <c r="J36" s="38"/>
      <c r="K36" s="144">
        <f>ROUND(((SUM(BF83:BF107))*I36),2)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ROUND((SUM(BG83:BG107)),2)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ROUND((SUM(BH83:BH107)),2)</f>
        <v>0</v>
      </c>
      <c r="G38" s="38"/>
      <c r="H38" s="38"/>
      <c r="I38" s="149">
        <v>0.12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ROUND((SUM(BI83:BI107)),2)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115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Pardubicko - část 1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110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SO 3: 108_365 - Odpad Panský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Němčice n.L.,</v>
      </c>
      <c r="G54" s="40"/>
      <c r="H54" s="40"/>
      <c r="I54" s="32" t="s">
        <v>24</v>
      </c>
      <c r="J54" s="72" t="str">
        <f>IF(J12="","",J12)</f>
        <v>26. 3. 2024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SPU 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116</v>
      </c>
      <c r="D59" s="163"/>
      <c r="E59" s="163"/>
      <c r="F59" s="163"/>
      <c r="G59" s="163"/>
      <c r="H59" s="163"/>
      <c r="I59" s="164" t="s">
        <v>117</v>
      </c>
      <c r="J59" s="164" t="s">
        <v>118</v>
      </c>
      <c r="K59" s="164" t="s">
        <v>119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120</v>
      </c>
    </row>
    <row r="62" spans="1:31" s="9" customFormat="1" ht="24.95" customHeight="1">
      <c r="A62" s="9"/>
      <c r="B62" s="166"/>
      <c r="C62" s="167"/>
      <c r="D62" s="168" t="s">
        <v>121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123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Pardubicko - část 1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110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 3: 108_365 - Odpad Panský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Němčice n.L.,</v>
      </c>
      <c r="G77" s="40"/>
      <c r="H77" s="40"/>
      <c r="I77" s="32" t="s">
        <v>24</v>
      </c>
      <c r="J77" s="72" t="str">
        <f>IF(J12="","",J12)</f>
        <v>26. 3. 2024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>SPU OVHS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124</v>
      </c>
      <c r="D82" s="181" t="s">
        <v>56</v>
      </c>
      <c r="E82" s="181" t="s">
        <v>52</v>
      </c>
      <c r="F82" s="181" t="s">
        <v>53</v>
      </c>
      <c r="G82" s="181" t="s">
        <v>125</v>
      </c>
      <c r="H82" s="181" t="s">
        <v>126</v>
      </c>
      <c r="I82" s="181" t="s">
        <v>127</v>
      </c>
      <c r="J82" s="181" t="s">
        <v>128</v>
      </c>
      <c r="K82" s="181" t="s">
        <v>119</v>
      </c>
      <c r="L82" s="182" t="s">
        <v>129</v>
      </c>
      <c r="M82" s="183"/>
      <c r="N82" s="92" t="s">
        <v>20</v>
      </c>
      <c r="O82" s="93" t="s">
        <v>41</v>
      </c>
      <c r="P82" s="93" t="s">
        <v>130</v>
      </c>
      <c r="Q82" s="93" t="s">
        <v>131</v>
      </c>
      <c r="R82" s="93" t="s">
        <v>132</v>
      </c>
      <c r="S82" s="93" t="s">
        <v>133</v>
      </c>
      <c r="T82" s="93" t="s">
        <v>134</v>
      </c>
      <c r="U82" s="93" t="s">
        <v>135</v>
      </c>
      <c r="V82" s="93" t="s">
        <v>136</v>
      </c>
      <c r="W82" s="93" t="s">
        <v>137</v>
      </c>
      <c r="X82" s="93" t="s">
        <v>138</v>
      </c>
      <c r="Y82" s="94" t="s">
        <v>139</v>
      </c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140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7">
        <f>X84</f>
        <v>0.039444</v>
      </c>
      <c r="Y83" s="97"/>
      <c r="Z83" s="38"/>
      <c r="AA83" s="38"/>
      <c r="AB83" s="38"/>
      <c r="AC83" s="38"/>
      <c r="AD83" s="38"/>
      <c r="AE83" s="38"/>
      <c r="AT83" s="17" t="s">
        <v>72</v>
      </c>
      <c r="AU83" s="17" t="s">
        <v>120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141</v>
      </c>
      <c r="F84" s="192" t="s">
        <v>142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199">
        <f>X85</f>
        <v>0.039444</v>
      </c>
      <c r="Y84" s="200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73</v>
      </c>
      <c r="AY84" s="201" t="s">
        <v>143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4" t="s">
        <v>81</v>
      </c>
      <c r="F85" s="204" t="s">
        <v>144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SUM(Q86:Q107)</f>
        <v>0</v>
      </c>
      <c r="R85" s="198">
        <f>SUM(R86:R107)</f>
        <v>0</v>
      </c>
      <c r="S85" s="197"/>
      <c r="T85" s="199">
        <f>SUM(T86:T107)</f>
        <v>0</v>
      </c>
      <c r="U85" s="197"/>
      <c r="V85" s="199">
        <f>SUM(V86:V107)</f>
        <v>0</v>
      </c>
      <c r="W85" s="197"/>
      <c r="X85" s="199">
        <f>SUM(X86:X107)</f>
        <v>0.039444</v>
      </c>
      <c r="Y85" s="200"/>
      <c r="Z85" s="12"/>
      <c r="AA85" s="12"/>
      <c r="AB85" s="12"/>
      <c r="AC85" s="12"/>
      <c r="AD85" s="12"/>
      <c r="AE85" s="12"/>
      <c r="AR85" s="201" t="s">
        <v>81</v>
      </c>
      <c r="AT85" s="202" t="s">
        <v>72</v>
      </c>
      <c r="AU85" s="202" t="s">
        <v>81</v>
      </c>
      <c r="AY85" s="201" t="s">
        <v>143</v>
      </c>
      <c r="BK85" s="203">
        <f>SUM(BK86:BK107)</f>
        <v>0</v>
      </c>
    </row>
    <row r="86" spans="1:65" s="2" customFormat="1" ht="22.2" customHeight="1">
      <c r="A86" s="38"/>
      <c r="B86" s="39"/>
      <c r="C86" s="206" t="s">
        <v>81</v>
      </c>
      <c r="D86" s="206" t="s">
        <v>146</v>
      </c>
      <c r="E86" s="207" t="s">
        <v>156</v>
      </c>
      <c r="F86" s="208" t="s">
        <v>157</v>
      </c>
      <c r="G86" s="209" t="s">
        <v>149</v>
      </c>
      <c r="H86" s="210">
        <v>0.115</v>
      </c>
      <c r="I86" s="211"/>
      <c r="J86" s="211"/>
      <c r="K86" s="212">
        <f>ROUND(P86*H86,2)</f>
        <v>0</v>
      </c>
      <c r="L86" s="208" t="s">
        <v>158</v>
      </c>
      <c r="M86" s="44"/>
      <c r="N86" s="213" t="s">
        <v>20</v>
      </c>
      <c r="O86" s="214" t="s">
        <v>42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4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6">
        <f>W86*H86</f>
        <v>0</v>
      </c>
      <c r="Y86" s="217" t="s">
        <v>20</v>
      </c>
      <c r="Z86" s="38"/>
      <c r="AA86" s="38"/>
      <c r="AB86" s="38"/>
      <c r="AC86" s="38"/>
      <c r="AD86" s="38"/>
      <c r="AE86" s="38"/>
      <c r="AR86" s="218" t="s">
        <v>150</v>
      </c>
      <c r="AT86" s="218" t="s">
        <v>146</v>
      </c>
      <c r="AU86" s="218" t="s">
        <v>83</v>
      </c>
      <c r="AY86" s="17" t="s">
        <v>143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7" t="s">
        <v>81</v>
      </c>
      <c r="BK86" s="219">
        <f>ROUND(P86*H86,2)</f>
        <v>0</v>
      </c>
      <c r="BL86" s="17" t="s">
        <v>150</v>
      </c>
      <c r="BM86" s="218" t="s">
        <v>159</v>
      </c>
    </row>
    <row r="87" spans="1:47" s="2" customFormat="1" ht="12">
      <c r="A87" s="38"/>
      <c r="B87" s="39"/>
      <c r="C87" s="40"/>
      <c r="D87" s="220" t="s">
        <v>152</v>
      </c>
      <c r="E87" s="40"/>
      <c r="F87" s="221" t="s">
        <v>160</v>
      </c>
      <c r="G87" s="40"/>
      <c r="H87" s="40"/>
      <c r="I87" s="222"/>
      <c r="J87" s="222"/>
      <c r="K87" s="40"/>
      <c r="L87" s="40"/>
      <c r="M87" s="44"/>
      <c r="N87" s="223"/>
      <c r="O87" s="22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152</v>
      </c>
      <c r="AU87" s="17" t="s">
        <v>83</v>
      </c>
    </row>
    <row r="88" spans="1:47" s="2" customFormat="1" ht="12">
      <c r="A88" s="38"/>
      <c r="B88" s="39"/>
      <c r="C88" s="40"/>
      <c r="D88" s="236" t="s">
        <v>161</v>
      </c>
      <c r="E88" s="40"/>
      <c r="F88" s="237" t="s">
        <v>162</v>
      </c>
      <c r="G88" s="40"/>
      <c r="H88" s="40"/>
      <c r="I88" s="222"/>
      <c r="J88" s="222"/>
      <c r="K88" s="40"/>
      <c r="L88" s="40"/>
      <c r="M88" s="44"/>
      <c r="N88" s="223"/>
      <c r="O88" s="22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38"/>
      <c r="AA88" s="38"/>
      <c r="AB88" s="38"/>
      <c r="AC88" s="38"/>
      <c r="AD88" s="38"/>
      <c r="AE88" s="38"/>
      <c r="AT88" s="17" t="s">
        <v>161</v>
      </c>
      <c r="AU88" s="17" t="s">
        <v>83</v>
      </c>
    </row>
    <row r="89" spans="1:51" s="13" customFormat="1" ht="12">
      <c r="A89" s="13"/>
      <c r="B89" s="225"/>
      <c r="C89" s="226"/>
      <c r="D89" s="220" t="s">
        <v>154</v>
      </c>
      <c r="E89" s="227" t="s">
        <v>20</v>
      </c>
      <c r="F89" s="228" t="s">
        <v>194</v>
      </c>
      <c r="G89" s="226"/>
      <c r="H89" s="229">
        <v>0.115</v>
      </c>
      <c r="I89" s="230"/>
      <c r="J89" s="230"/>
      <c r="K89" s="226"/>
      <c r="L89" s="226"/>
      <c r="M89" s="231"/>
      <c r="N89" s="232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4"/>
      <c r="Z89" s="13"/>
      <c r="AA89" s="13"/>
      <c r="AB89" s="13"/>
      <c r="AC89" s="13"/>
      <c r="AD89" s="13"/>
      <c r="AE89" s="13"/>
      <c r="AT89" s="235" t="s">
        <v>154</v>
      </c>
      <c r="AU89" s="235" t="s">
        <v>83</v>
      </c>
      <c r="AV89" s="13" t="s">
        <v>83</v>
      </c>
      <c r="AW89" s="13" t="s">
        <v>5</v>
      </c>
      <c r="AX89" s="13" t="s">
        <v>81</v>
      </c>
      <c r="AY89" s="235" t="s">
        <v>143</v>
      </c>
    </row>
    <row r="90" spans="1:65" s="2" customFormat="1" ht="22.2" customHeight="1">
      <c r="A90" s="38"/>
      <c r="B90" s="39"/>
      <c r="C90" s="206" t="s">
        <v>83</v>
      </c>
      <c r="D90" s="206" t="s">
        <v>146</v>
      </c>
      <c r="E90" s="207" t="s">
        <v>164</v>
      </c>
      <c r="F90" s="208" t="s">
        <v>165</v>
      </c>
      <c r="G90" s="209" t="s">
        <v>149</v>
      </c>
      <c r="H90" s="210">
        <v>0.173</v>
      </c>
      <c r="I90" s="211"/>
      <c r="J90" s="211"/>
      <c r="K90" s="212">
        <f>ROUND(P90*H90,2)</f>
        <v>0</v>
      </c>
      <c r="L90" s="208" t="s">
        <v>158</v>
      </c>
      <c r="M90" s="44"/>
      <c r="N90" s="213" t="s">
        <v>20</v>
      </c>
      <c r="O90" s="214" t="s">
        <v>42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4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20</v>
      </c>
      <c r="Z90" s="38"/>
      <c r="AA90" s="38"/>
      <c r="AB90" s="38"/>
      <c r="AC90" s="38"/>
      <c r="AD90" s="38"/>
      <c r="AE90" s="38"/>
      <c r="AR90" s="218" t="s">
        <v>150</v>
      </c>
      <c r="AT90" s="218" t="s">
        <v>146</v>
      </c>
      <c r="AU90" s="218" t="s">
        <v>83</v>
      </c>
      <c r="AY90" s="17" t="s">
        <v>143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7" t="s">
        <v>81</v>
      </c>
      <c r="BK90" s="219">
        <f>ROUND(P90*H90,2)</f>
        <v>0</v>
      </c>
      <c r="BL90" s="17" t="s">
        <v>150</v>
      </c>
      <c r="BM90" s="218" t="s">
        <v>166</v>
      </c>
    </row>
    <row r="91" spans="1:47" s="2" customFormat="1" ht="12">
      <c r="A91" s="38"/>
      <c r="B91" s="39"/>
      <c r="C91" s="40"/>
      <c r="D91" s="220" t="s">
        <v>152</v>
      </c>
      <c r="E91" s="40"/>
      <c r="F91" s="221" t="s">
        <v>167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152</v>
      </c>
      <c r="AU91" s="17" t="s">
        <v>83</v>
      </c>
    </row>
    <row r="92" spans="1:47" s="2" customFormat="1" ht="12">
      <c r="A92" s="38"/>
      <c r="B92" s="39"/>
      <c r="C92" s="40"/>
      <c r="D92" s="236" t="s">
        <v>161</v>
      </c>
      <c r="E92" s="40"/>
      <c r="F92" s="237" t="s">
        <v>168</v>
      </c>
      <c r="G92" s="40"/>
      <c r="H92" s="40"/>
      <c r="I92" s="222"/>
      <c r="J92" s="222"/>
      <c r="K92" s="40"/>
      <c r="L92" s="40"/>
      <c r="M92" s="44"/>
      <c r="N92" s="223"/>
      <c r="O92" s="22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38"/>
      <c r="AA92" s="38"/>
      <c r="AB92" s="38"/>
      <c r="AC92" s="38"/>
      <c r="AD92" s="38"/>
      <c r="AE92" s="38"/>
      <c r="AT92" s="17" t="s">
        <v>161</v>
      </c>
      <c r="AU92" s="17" t="s">
        <v>83</v>
      </c>
    </row>
    <row r="93" spans="1:51" s="13" customFormat="1" ht="12">
      <c r="A93" s="13"/>
      <c r="B93" s="225"/>
      <c r="C93" s="226"/>
      <c r="D93" s="220" t="s">
        <v>154</v>
      </c>
      <c r="E93" s="227" t="s">
        <v>20</v>
      </c>
      <c r="F93" s="228" t="s">
        <v>195</v>
      </c>
      <c r="G93" s="226"/>
      <c r="H93" s="229">
        <v>0.173</v>
      </c>
      <c r="I93" s="230"/>
      <c r="J93" s="230"/>
      <c r="K93" s="226"/>
      <c r="L93" s="226"/>
      <c r="M93" s="231"/>
      <c r="N93" s="232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4"/>
      <c r="Z93" s="13"/>
      <c r="AA93" s="13"/>
      <c r="AB93" s="13"/>
      <c r="AC93" s="13"/>
      <c r="AD93" s="13"/>
      <c r="AE93" s="13"/>
      <c r="AT93" s="235" t="s">
        <v>154</v>
      </c>
      <c r="AU93" s="235" t="s">
        <v>83</v>
      </c>
      <c r="AV93" s="13" t="s">
        <v>83</v>
      </c>
      <c r="AW93" s="13" t="s">
        <v>5</v>
      </c>
      <c r="AX93" s="13" t="s">
        <v>81</v>
      </c>
      <c r="AY93" s="235" t="s">
        <v>143</v>
      </c>
    </row>
    <row r="94" spans="1:65" s="2" customFormat="1" ht="22.2" customHeight="1">
      <c r="A94" s="38"/>
      <c r="B94" s="39"/>
      <c r="C94" s="206" t="s">
        <v>170</v>
      </c>
      <c r="D94" s="206" t="s">
        <v>146</v>
      </c>
      <c r="E94" s="207" t="s">
        <v>171</v>
      </c>
      <c r="F94" s="208" t="s">
        <v>172</v>
      </c>
      <c r="G94" s="209" t="s">
        <v>149</v>
      </c>
      <c r="H94" s="210">
        <v>0.115</v>
      </c>
      <c r="I94" s="211"/>
      <c r="J94" s="211"/>
      <c r="K94" s="212">
        <f>ROUND(P94*H94,2)</f>
        <v>0</v>
      </c>
      <c r="L94" s="208" t="s">
        <v>158</v>
      </c>
      <c r="M94" s="44"/>
      <c r="N94" s="213" t="s">
        <v>20</v>
      </c>
      <c r="O94" s="214" t="s">
        <v>42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4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6">
        <f>W94*H94</f>
        <v>0</v>
      </c>
      <c r="Y94" s="217" t="s">
        <v>20</v>
      </c>
      <c r="Z94" s="38"/>
      <c r="AA94" s="38"/>
      <c r="AB94" s="38"/>
      <c r="AC94" s="38"/>
      <c r="AD94" s="38"/>
      <c r="AE94" s="38"/>
      <c r="AR94" s="218" t="s">
        <v>150</v>
      </c>
      <c r="AT94" s="218" t="s">
        <v>146</v>
      </c>
      <c r="AU94" s="218" t="s">
        <v>83</v>
      </c>
      <c r="AY94" s="17" t="s">
        <v>143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7" t="s">
        <v>81</v>
      </c>
      <c r="BK94" s="219">
        <f>ROUND(P94*H94,2)</f>
        <v>0</v>
      </c>
      <c r="BL94" s="17" t="s">
        <v>150</v>
      </c>
      <c r="BM94" s="218" t="s">
        <v>173</v>
      </c>
    </row>
    <row r="95" spans="1:47" s="2" customFormat="1" ht="12">
      <c r="A95" s="38"/>
      <c r="B95" s="39"/>
      <c r="C95" s="40"/>
      <c r="D95" s="220" t="s">
        <v>152</v>
      </c>
      <c r="E95" s="40"/>
      <c r="F95" s="221" t="s">
        <v>174</v>
      </c>
      <c r="G95" s="40"/>
      <c r="H95" s="40"/>
      <c r="I95" s="222"/>
      <c r="J95" s="222"/>
      <c r="K95" s="40"/>
      <c r="L95" s="40"/>
      <c r="M95" s="44"/>
      <c r="N95" s="223"/>
      <c r="O95" s="22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152</v>
      </c>
      <c r="AU95" s="17" t="s">
        <v>83</v>
      </c>
    </row>
    <row r="96" spans="1:47" s="2" customFormat="1" ht="12">
      <c r="A96" s="38"/>
      <c r="B96" s="39"/>
      <c r="C96" s="40"/>
      <c r="D96" s="236" t="s">
        <v>161</v>
      </c>
      <c r="E96" s="40"/>
      <c r="F96" s="237" t="s">
        <v>175</v>
      </c>
      <c r="G96" s="40"/>
      <c r="H96" s="40"/>
      <c r="I96" s="222"/>
      <c r="J96" s="222"/>
      <c r="K96" s="40"/>
      <c r="L96" s="40"/>
      <c r="M96" s="44"/>
      <c r="N96" s="223"/>
      <c r="O96" s="22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38"/>
      <c r="AA96" s="38"/>
      <c r="AB96" s="38"/>
      <c r="AC96" s="38"/>
      <c r="AD96" s="38"/>
      <c r="AE96" s="38"/>
      <c r="AT96" s="17" t="s">
        <v>161</v>
      </c>
      <c r="AU96" s="17" t="s">
        <v>83</v>
      </c>
    </row>
    <row r="97" spans="1:51" s="13" customFormat="1" ht="12">
      <c r="A97" s="13"/>
      <c r="B97" s="225"/>
      <c r="C97" s="226"/>
      <c r="D97" s="220" t="s">
        <v>154</v>
      </c>
      <c r="E97" s="227" t="s">
        <v>20</v>
      </c>
      <c r="F97" s="228" t="s">
        <v>196</v>
      </c>
      <c r="G97" s="226"/>
      <c r="H97" s="229">
        <v>0.115</v>
      </c>
      <c r="I97" s="230"/>
      <c r="J97" s="230"/>
      <c r="K97" s="226"/>
      <c r="L97" s="226"/>
      <c r="M97" s="231"/>
      <c r="N97" s="232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4"/>
      <c r="Z97" s="13"/>
      <c r="AA97" s="13"/>
      <c r="AB97" s="13"/>
      <c r="AC97" s="13"/>
      <c r="AD97" s="13"/>
      <c r="AE97" s="13"/>
      <c r="AT97" s="235" t="s">
        <v>154</v>
      </c>
      <c r="AU97" s="235" t="s">
        <v>83</v>
      </c>
      <c r="AV97" s="13" t="s">
        <v>83</v>
      </c>
      <c r="AW97" s="13" t="s">
        <v>5</v>
      </c>
      <c r="AX97" s="13" t="s">
        <v>81</v>
      </c>
      <c r="AY97" s="235" t="s">
        <v>143</v>
      </c>
    </row>
    <row r="98" spans="1:65" s="2" customFormat="1" ht="22.2" customHeight="1">
      <c r="A98" s="38"/>
      <c r="B98" s="39"/>
      <c r="C98" s="206" t="s">
        <v>150</v>
      </c>
      <c r="D98" s="206" t="s">
        <v>146</v>
      </c>
      <c r="E98" s="207" t="s">
        <v>176</v>
      </c>
      <c r="F98" s="208" t="s">
        <v>177</v>
      </c>
      <c r="G98" s="209" t="s">
        <v>149</v>
      </c>
      <c r="H98" s="210">
        <v>0.173</v>
      </c>
      <c r="I98" s="211"/>
      <c r="J98" s="211"/>
      <c r="K98" s="212">
        <f>ROUND(P98*H98,2)</f>
        <v>0</v>
      </c>
      <c r="L98" s="208" t="s">
        <v>158</v>
      </c>
      <c r="M98" s="44"/>
      <c r="N98" s="213" t="s">
        <v>20</v>
      </c>
      <c r="O98" s="214" t="s">
        <v>42</v>
      </c>
      <c r="P98" s="215">
        <f>I98+J98</f>
        <v>0</v>
      </c>
      <c r="Q98" s="215">
        <f>ROUND(I98*H98,2)</f>
        <v>0</v>
      </c>
      <c r="R98" s="215">
        <f>ROUND(J98*H98,2)</f>
        <v>0</v>
      </c>
      <c r="S98" s="84"/>
      <c r="T98" s="216">
        <f>S98*H98</f>
        <v>0</v>
      </c>
      <c r="U98" s="216">
        <v>0</v>
      </c>
      <c r="V98" s="216">
        <f>U98*H98</f>
        <v>0</v>
      </c>
      <c r="W98" s="216">
        <v>0</v>
      </c>
      <c r="X98" s="216">
        <f>W98*H98</f>
        <v>0</v>
      </c>
      <c r="Y98" s="217" t="s">
        <v>20</v>
      </c>
      <c r="Z98" s="38"/>
      <c r="AA98" s="38"/>
      <c r="AB98" s="38"/>
      <c r="AC98" s="38"/>
      <c r="AD98" s="38"/>
      <c r="AE98" s="38"/>
      <c r="AR98" s="218" t="s">
        <v>150</v>
      </c>
      <c r="AT98" s="218" t="s">
        <v>146</v>
      </c>
      <c r="AU98" s="218" t="s">
        <v>83</v>
      </c>
      <c r="AY98" s="17" t="s">
        <v>143</v>
      </c>
      <c r="BE98" s="219">
        <f>IF(O98="základní",K98,0)</f>
        <v>0</v>
      </c>
      <c r="BF98" s="219">
        <f>IF(O98="snížená",K98,0)</f>
        <v>0</v>
      </c>
      <c r="BG98" s="219">
        <f>IF(O98="zákl. přenesená",K98,0)</f>
        <v>0</v>
      </c>
      <c r="BH98" s="219">
        <f>IF(O98="sníž. přenesená",K98,0)</f>
        <v>0</v>
      </c>
      <c r="BI98" s="219">
        <f>IF(O98="nulová",K98,0)</f>
        <v>0</v>
      </c>
      <c r="BJ98" s="17" t="s">
        <v>81</v>
      </c>
      <c r="BK98" s="219">
        <f>ROUND(P98*H98,2)</f>
        <v>0</v>
      </c>
      <c r="BL98" s="17" t="s">
        <v>150</v>
      </c>
      <c r="BM98" s="218" t="s">
        <v>178</v>
      </c>
    </row>
    <row r="99" spans="1:47" s="2" customFormat="1" ht="12">
      <c r="A99" s="38"/>
      <c r="B99" s="39"/>
      <c r="C99" s="40"/>
      <c r="D99" s="220" t="s">
        <v>152</v>
      </c>
      <c r="E99" s="40"/>
      <c r="F99" s="221" t="s">
        <v>179</v>
      </c>
      <c r="G99" s="40"/>
      <c r="H99" s="40"/>
      <c r="I99" s="222"/>
      <c r="J99" s="222"/>
      <c r="K99" s="40"/>
      <c r="L99" s="40"/>
      <c r="M99" s="44"/>
      <c r="N99" s="223"/>
      <c r="O99" s="22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152</v>
      </c>
      <c r="AU99" s="17" t="s">
        <v>83</v>
      </c>
    </row>
    <row r="100" spans="1:47" s="2" customFormat="1" ht="12">
      <c r="A100" s="38"/>
      <c r="B100" s="39"/>
      <c r="C100" s="40"/>
      <c r="D100" s="236" t="s">
        <v>161</v>
      </c>
      <c r="E100" s="40"/>
      <c r="F100" s="237" t="s">
        <v>180</v>
      </c>
      <c r="G100" s="40"/>
      <c r="H100" s="40"/>
      <c r="I100" s="222"/>
      <c r="J100" s="222"/>
      <c r="K100" s="40"/>
      <c r="L100" s="40"/>
      <c r="M100" s="44"/>
      <c r="N100" s="223"/>
      <c r="O100" s="224"/>
      <c r="P100" s="84"/>
      <c r="Q100" s="84"/>
      <c r="R100" s="84"/>
      <c r="S100" s="84"/>
      <c r="T100" s="84"/>
      <c r="U100" s="84"/>
      <c r="V100" s="84"/>
      <c r="W100" s="84"/>
      <c r="X100" s="84"/>
      <c r="Y100" s="85"/>
      <c r="Z100" s="38"/>
      <c r="AA100" s="38"/>
      <c r="AB100" s="38"/>
      <c r="AC100" s="38"/>
      <c r="AD100" s="38"/>
      <c r="AE100" s="38"/>
      <c r="AT100" s="17" t="s">
        <v>161</v>
      </c>
      <c r="AU100" s="17" t="s">
        <v>83</v>
      </c>
    </row>
    <row r="101" spans="1:51" s="13" customFormat="1" ht="12">
      <c r="A101" s="13"/>
      <c r="B101" s="225"/>
      <c r="C101" s="226"/>
      <c r="D101" s="220" t="s">
        <v>154</v>
      </c>
      <c r="E101" s="227" t="s">
        <v>20</v>
      </c>
      <c r="F101" s="228" t="s">
        <v>197</v>
      </c>
      <c r="G101" s="226"/>
      <c r="H101" s="229">
        <v>0.173</v>
      </c>
      <c r="I101" s="230"/>
      <c r="J101" s="230"/>
      <c r="K101" s="226"/>
      <c r="L101" s="226"/>
      <c r="M101" s="231"/>
      <c r="N101" s="232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4"/>
      <c r="Z101" s="13"/>
      <c r="AA101" s="13"/>
      <c r="AB101" s="13"/>
      <c r="AC101" s="13"/>
      <c r="AD101" s="13"/>
      <c r="AE101" s="13"/>
      <c r="AT101" s="235" t="s">
        <v>154</v>
      </c>
      <c r="AU101" s="235" t="s">
        <v>83</v>
      </c>
      <c r="AV101" s="13" t="s">
        <v>83</v>
      </c>
      <c r="AW101" s="13" t="s">
        <v>5</v>
      </c>
      <c r="AX101" s="13" t="s">
        <v>81</v>
      </c>
      <c r="AY101" s="235" t="s">
        <v>143</v>
      </c>
    </row>
    <row r="102" spans="1:65" s="2" customFormat="1" ht="19.8" customHeight="1">
      <c r="A102" s="38"/>
      <c r="B102" s="39"/>
      <c r="C102" s="206" t="s">
        <v>145</v>
      </c>
      <c r="D102" s="206" t="s">
        <v>146</v>
      </c>
      <c r="E102" s="207" t="s">
        <v>147</v>
      </c>
      <c r="F102" s="208" t="s">
        <v>148</v>
      </c>
      <c r="G102" s="209" t="s">
        <v>149</v>
      </c>
      <c r="H102" s="210">
        <v>0.115</v>
      </c>
      <c r="I102" s="211"/>
      <c r="J102" s="211"/>
      <c r="K102" s="212">
        <f>ROUND(P102*H102,2)</f>
        <v>0</v>
      </c>
      <c r="L102" s="208" t="s">
        <v>20</v>
      </c>
      <c r="M102" s="44"/>
      <c r="N102" s="213" t="s">
        <v>20</v>
      </c>
      <c r="O102" s="214" t="s">
        <v>42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84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6">
        <f>W102*H102</f>
        <v>0</v>
      </c>
      <c r="Y102" s="217" t="s">
        <v>20</v>
      </c>
      <c r="Z102" s="38"/>
      <c r="AA102" s="38"/>
      <c r="AB102" s="38"/>
      <c r="AC102" s="38"/>
      <c r="AD102" s="38"/>
      <c r="AE102" s="38"/>
      <c r="AR102" s="218" t="s">
        <v>150</v>
      </c>
      <c r="AT102" s="218" t="s">
        <v>146</v>
      </c>
      <c r="AU102" s="218" t="s">
        <v>83</v>
      </c>
      <c r="AY102" s="17" t="s">
        <v>143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7" t="s">
        <v>81</v>
      </c>
      <c r="BK102" s="219">
        <f>ROUND(P102*H102,2)</f>
        <v>0</v>
      </c>
      <c r="BL102" s="17" t="s">
        <v>150</v>
      </c>
      <c r="BM102" s="218" t="s">
        <v>151</v>
      </c>
    </row>
    <row r="103" spans="1:47" s="2" customFormat="1" ht="12">
      <c r="A103" s="38"/>
      <c r="B103" s="39"/>
      <c r="C103" s="40"/>
      <c r="D103" s="220" t="s">
        <v>152</v>
      </c>
      <c r="E103" s="40"/>
      <c r="F103" s="221" t="s">
        <v>153</v>
      </c>
      <c r="G103" s="40"/>
      <c r="H103" s="40"/>
      <c r="I103" s="222"/>
      <c r="J103" s="222"/>
      <c r="K103" s="40"/>
      <c r="L103" s="40"/>
      <c r="M103" s="44"/>
      <c r="N103" s="223"/>
      <c r="O103" s="22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38"/>
      <c r="AA103" s="38"/>
      <c r="AB103" s="38"/>
      <c r="AC103" s="38"/>
      <c r="AD103" s="38"/>
      <c r="AE103" s="38"/>
      <c r="AT103" s="17" t="s">
        <v>152</v>
      </c>
      <c r="AU103" s="17" t="s">
        <v>83</v>
      </c>
    </row>
    <row r="104" spans="1:51" s="13" customFormat="1" ht="12">
      <c r="A104" s="13"/>
      <c r="B104" s="225"/>
      <c r="C104" s="226"/>
      <c r="D104" s="220" t="s">
        <v>154</v>
      </c>
      <c r="E104" s="227" t="s">
        <v>20</v>
      </c>
      <c r="F104" s="228" t="s">
        <v>196</v>
      </c>
      <c r="G104" s="226"/>
      <c r="H104" s="229">
        <v>0.115</v>
      </c>
      <c r="I104" s="230"/>
      <c r="J104" s="230"/>
      <c r="K104" s="226"/>
      <c r="L104" s="226"/>
      <c r="M104" s="231"/>
      <c r="N104" s="232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4"/>
      <c r="Z104" s="13"/>
      <c r="AA104" s="13"/>
      <c r="AB104" s="13"/>
      <c r="AC104" s="13"/>
      <c r="AD104" s="13"/>
      <c r="AE104" s="13"/>
      <c r="AT104" s="235" t="s">
        <v>154</v>
      </c>
      <c r="AU104" s="235" t="s">
        <v>83</v>
      </c>
      <c r="AV104" s="13" t="s">
        <v>83</v>
      </c>
      <c r="AW104" s="13" t="s">
        <v>5</v>
      </c>
      <c r="AX104" s="13" t="s">
        <v>81</v>
      </c>
      <c r="AY104" s="235" t="s">
        <v>143</v>
      </c>
    </row>
    <row r="105" spans="1:65" s="2" customFormat="1" ht="19.8" customHeight="1">
      <c r="A105" s="38"/>
      <c r="B105" s="39"/>
      <c r="C105" s="206" t="s">
        <v>182</v>
      </c>
      <c r="D105" s="206" t="s">
        <v>146</v>
      </c>
      <c r="E105" s="207" t="s">
        <v>183</v>
      </c>
      <c r="F105" s="208" t="s">
        <v>184</v>
      </c>
      <c r="G105" s="209" t="s">
        <v>149</v>
      </c>
      <c r="H105" s="210">
        <v>0.173</v>
      </c>
      <c r="I105" s="211"/>
      <c r="J105" s="211"/>
      <c r="K105" s="212">
        <f>ROUND(P105*H105,2)</f>
        <v>0</v>
      </c>
      <c r="L105" s="208" t="s">
        <v>20</v>
      </c>
      <c r="M105" s="44"/>
      <c r="N105" s="213" t="s">
        <v>20</v>
      </c>
      <c r="O105" s="214" t="s">
        <v>42</v>
      </c>
      <c r="P105" s="215">
        <f>I105+J105</f>
        <v>0</v>
      </c>
      <c r="Q105" s="215">
        <f>ROUND(I105*H105,2)</f>
        <v>0</v>
      </c>
      <c r="R105" s="215">
        <f>ROUND(J105*H105,2)</f>
        <v>0</v>
      </c>
      <c r="S105" s="84"/>
      <c r="T105" s="216">
        <f>S105*H105</f>
        <v>0</v>
      </c>
      <c r="U105" s="216">
        <v>0</v>
      </c>
      <c r="V105" s="216">
        <f>U105*H105</f>
        <v>0</v>
      </c>
      <c r="W105" s="216">
        <v>0.228</v>
      </c>
      <c r="X105" s="216">
        <f>W105*H105</f>
        <v>0.039444</v>
      </c>
      <c r="Y105" s="217" t="s">
        <v>20</v>
      </c>
      <c r="Z105" s="38"/>
      <c r="AA105" s="38"/>
      <c r="AB105" s="38"/>
      <c r="AC105" s="38"/>
      <c r="AD105" s="38"/>
      <c r="AE105" s="38"/>
      <c r="AR105" s="218" t="s">
        <v>150</v>
      </c>
      <c r="AT105" s="218" t="s">
        <v>146</v>
      </c>
      <c r="AU105" s="218" t="s">
        <v>83</v>
      </c>
      <c r="AY105" s="17" t="s">
        <v>143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7" t="s">
        <v>81</v>
      </c>
      <c r="BK105" s="219">
        <f>ROUND(P105*H105,2)</f>
        <v>0</v>
      </c>
      <c r="BL105" s="17" t="s">
        <v>150</v>
      </c>
      <c r="BM105" s="218" t="s">
        <v>185</v>
      </c>
    </row>
    <row r="106" spans="1:47" s="2" customFormat="1" ht="12">
      <c r="A106" s="38"/>
      <c r="B106" s="39"/>
      <c r="C106" s="40"/>
      <c r="D106" s="220" t="s">
        <v>152</v>
      </c>
      <c r="E106" s="40"/>
      <c r="F106" s="221" t="s">
        <v>186</v>
      </c>
      <c r="G106" s="40"/>
      <c r="H106" s="40"/>
      <c r="I106" s="222"/>
      <c r="J106" s="222"/>
      <c r="K106" s="40"/>
      <c r="L106" s="40"/>
      <c r="M106" s="44"/>
      <c r="N106" s="223"/>
      <c r="O106" s="22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152</v>
      </c>
      <c r="AU106" s="17" t="s">
        <v>83</v>
      </c>
    </row>
    <row r="107" spans="1:51" s="13" customFormat="1" ht="12">
      <c r="A107" s="13"/>
      <c r="B107" s="225"/>
      <c r="C107" s="226"/>
      <c r="D107" s="220" t="s">
        <v>154</v>
      </c>
      <c r="E107" s="227" t="s">
        <v>20</v>
      </c>
      <c r="F107" s="228" t="s">
        <v>197</v>
      </c>
      <c r="G107" s="226"/>
      <c r="H107" s="229">
        <v>0.173</v>
      </c>
      <c r="I107" s="230"/>
      <c r="J107" s="230"/>
      <c r="K107" s="226"/>
      <c r="L107" s="226"/>
      <c r="M107" s="231"/>
      <c r="N107" s="238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40"/>
      <c r="Z107" s="13"/>
      <c r="AA107" s="13"/>
      <c r="AB107" s="13"/>
      <c r="AC107" s="13"/>
      <c r="AD107" s="13"/>
      <c r="AE107" s="13"/>
      <c r="AT107" s="235" t="s">
        <v>154</v>
      </c>
      <c r="AU107" s="235" t="s">
        <v>83</v>
      </c>
      <c r="AV107" s="13" t="s">
        <v>83</v>
      </c>
      <c r="AW107" s="13" t="s">
        <v>5</v>
      </c>
      <c r="AX107" s="13" t="s">
        <v>81</v>
      </c>
      <c r="AY107" s="235" t="s">
        <v>143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4"/>
      <c r="N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100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109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Pardubicko - část 1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110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198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188</v>
      </c>
      <c r="G12" s="38"/>
      <c r="H12" s="38"/>
      <c r="I12" s="133" t="s">
        <v>24</v>
      </c>
      <c r="J12" s="138" t="str">
        <f>'Rekapitulace stavby'!AN8</f>
        <v>26. 3. 2024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113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114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ROUND((SUM(BE83:BE107)),2)</f>
        <v>0</v>
      </c>
      <c r="G35" s="38"/>
      <c r="H35" s="38"/>
      <c r="I35" s="149">
        <v>0.21</v>
      </c>
      <c r="J35" s="38"/>
      <c r="K35" s="144">
        <f>ROUND(((SUM(BE83:BE107))*I35),2)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ROUND((SUM(BF83:BF107)),2)</f>
        <v>0</v>
      </c>
      <c r="G36" s="38"/>
      <c r="H36" s="38"/>
      <c r="I36" s="149">
        <v>0.12</v>
      </c>
      <c r="J36" s="38"/>
      <c r="K36" s="144">
        <f>ROUND(((SUM(BF83:BF107))*I36),2)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ROUND((SUM(BG83:BG107)),2)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ROUND((SUM(BH83:BH107)),2)</f>
        <v>0</v>
      </c>
      <c r="G38" s="38"/>
      <c r="H38" s="38"/>
      <c r="I38" s="149">
        <v>0.12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ROUND((SUM(BI83:BI107)),2)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115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Pardubicko - část 1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110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SO 4: 108_364 - Odpad Podhůrský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Němčice n.L.,</v>
      </c>
      <c r="G54" s="40"/>
      <c r="H54" s="40"/>
      <c r="I54" s="32" t="s">
        <v>24</v>
      </c>
      <c r="J54" s="72" t="str">
        <f>IF(J12="","",J12)</f>
        <v>26. 3. 2024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SPU 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116</v>
      </c>
      <c r="D59" s="163"/>
      <c r="E59" s="163"/>
      <c r="F59" s="163"/>
      <c r="G59" s="163"/>
      <c r="H59" s="163"/>
      <c r="I59" s="164" t="s">
        <v>117</v>
      </c>
      <c r="J59" s="164" t="s">
        <v>118</v>
      </c>
      <c r="K59" s="164" t="s">
        <v>119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120</v>
      </c>
    </row>
    <row r="62" spans="1:31" s="9" customFormat="1" ht="24.95" customHeight="1">
      <c r="A62" s="9"/>
      <c r="B62" s="166"/>
      <c r="C62" s="167"/>
      <c r="D62" s="168" t="s">
        <v>121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123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Pardubicko - část 1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110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 4: 108_364 - Odpad Podhůrský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Němčice n.L.,</v>
      </c>
      <c r="G77" s="40"/>
      <c r="H77" s="40"/>
      <c r="I77" s="32" t="s">
        <v>24</v>
      </c>
      <c r="J77" s="72" t="str">
        <f>IF(J12="","",J12)</f>
        <v>26. 3. 2024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>SPU OVHS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124</v>
      </c>
      <c r="D82" s="181" t="s">
        <v>56</v>
      </c>
      <c r="E82" s="181" t="s">
        <v>52</v>
      </c>
      <c r="F82" s="181" t="s">
        <v>53</v>
      </c>
      <c r="G82" s="181" t="s">
        <v>125</v>
      </c>
      <c r="H82" s="181" t="s">
        <v>126</v>
      </c>
      <c r="I82" s="181" t="s">
        <v>127</v>
      </c>
      <c r="J82" s="181" t="s">
        <v>128</v>
      </c>
      <c r="K82" s="181" t="s">
        <v>119</v>
      </c>
      <c r="L82" s="182" t="s">
        <v>129</v>
      </c>
      <c r="M82" s="183"/>
      <c r="N82" s="92" t="s">
        <v>20</v>
      </c>
      <c r="O82" s="93" t="s">
        <v>41</v>
      </c>
      <c r="P82" s="93" t="s">
        <v>130</v>
      </c>
      <c r="Q82" s="93" t="s">
        <v>131</v>
      </c>
      <c r="R82" s="93" t="s">
        <v>132</v>
      </c>
      <c r="S82" s="93" t="s">
        <v>133</v>
      </c>
      <c r="T82" s="93" t="s">
        <v>134</v>
      </c>
      <c r="U82" s="93" t="s">
        <v>135</v>
      </c>
      <c r="V82" s="93" t="s">
        <v>136</v>
      </c>
      <c r="W82" s="93" t="s">
        <v>137</v>
      </c>
      <c r="X82" s="93" t="s">
        <v>138</v>
      </c>
      <c r="Y82" s="94" t="s">
        <v>139</v>
      </c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140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7">
        <f>X84</f>
        <v>0.189696</v>
      </c>
      <c r="Y83" s="97"/>
      <c r="Z83" s="38"/>
      <c r="AA83" s="38"/>
      <c r="AB83" s="38"/>
      <c r="AC83" s="38"/>
      <c r="AD83" s="38"/>
      <c r="AE83" s="38"/>
      <c r="AT83" s="17" t="s">
        <v>72</v>
      </c>
      <c r="AU83" s="17" t="s">
        <v>120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141</v>
      </c>
      <c r="F84" s="192" t="s">
        <v>142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199">
        <f>X85</f>
        <v>0.189696</v>
      </c>
      <c r="Y84" s="200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73</v>
      </c>
      <c r="AY84" s="201" t="s">
        <v>143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4" t="s">
        <v>81</v>
      </c>
      <c r="F85" s="204" t="s">
        <v>144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SUM(Q86:Q107)</f>
        <v>0</v>
      </c>
      <c r="R85" s="198">
        <f>SUM(R86:R107)</f>
        <v>0</v>
      </c>
      <c r="S85" s="197"/>
      <c r="T85" s="199">
        <f>SUM(T86:T107)</f>
        <v>0</v>
      </c>
      <c r="U85" s="197"/>
      <c r="V85" s="199">
        <f>SUM(V86:V107)</f>
        <v>0</v>
      </c>
      <c r="W85" s="197"/>
      <c r="X85" s="199">
        <f>SUM(X86:X107)</f>
        <v>0.189696</v>
      </c>
      <c r="Y85" s="200"/>
      <c r="Z85" s="12"/>
      <c r="AA85" s="12"/>
      <c r="AB85" s="12"/>
      <c r="AC85" s="12"/>
      <c r="AD85" s="12"/>
      <c r="AE85" s="12"/>
      <c r="AR85" s="201" t="s">
        <v>81</v>
      </c>
      <c r="AT85" s="202" t="s">
        <v>72</v>
      </c>
      <c r="AU85" s="202" t="s">
        <v>81</v>
      </c>
      <c r="AY85" s="201" t="s">
        <v>143</v>
      </c>
      <c r="BK85" s="203">
        <f>SUM(BK86:BK107)</f>
        <v>0</v>
      </c>
    </row>
    <row r="86" spans="1:65" s="2" customFormat="1" ht="22.2" customHeight="1">
      <c r="A86" s="38"/>
      <c r="B86" s="39"/>
      <c r="C86" s="206" t="s">
        <v>81</v>
      </c>
      <c r="D86" s="206" t="s">
        <v>146</v>
      </c>
      <c r="E86" s="207" t="s">
        <v>156</v>
      </c>
      <c r="F86" s="208" t="s">
        <v>157</v>
      </c>
      <c r="G86" s="209" t="s">
        <v>149</v>
      </c>
      <c r="H86" s="210">
        <v>0.554</v>
      </c>
      <c r="I86" s="211"/>
      <c r="J86" s="211"/>
      <c r="K86" s="212">
        <f>ROUND(P86*H86,2)</f>
        <v>0</v>
      </c>
      <c r="L86" s="208" t="s">
        <v>158</v>
      </c>
      <c r="M86" s="44"/>
      <c r="N86" s="213" t="s">
        <v>20</v>
      </c>
      <c r="O86" s="214" t="s">
        <v>42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4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6">
        <f>W86*H86</f>
        <v>0</v>
      </c>
      <c r="Y86" s="217" t="s">
        <v>20</v>
      </c>
      <c r="Z86" s="38"/>
      <c r="AA86" s="38"/>
      <c r="AB86" s="38"/>
      <c r="AC86" s="38"/>
      <c r="AD86" s="38"/>
      <c r="AE86" s="38"/>
      <c r="AR86" s="218" t="s">
        <v>150</v>
      </c>
      <c r="AT86" s="218" t="s">
        <v>146</v>
      </c>
      <c r="AU86" s="218" t="s">
        <v>83</v>
      </c>
      <c r="AY86" s="17" t="s">
        <v>143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7" t="s">
        <v>81</v>
      </c>
      <c r="BK86" s="219">
        <f>ROUND(P86*H86,2)</f>
        <v>0</v>
      </c>
      <c r="BL86" s="17" t="s">
        <v>150</v>
      </c>
      <c r="BM86" s="218" t="s">
        <v>159</v>
      </c>
    </row>
    <row r="87" spans="1:47" s="2" customFormat="1" ht="12">
      <c r="A87" s="38"/>
      <c r="B87" s="39"/>
      <c r="C87" s="40"/>
      <c r="D87" s="220" t="s">
        <v>152</v>
      </c>
      <c r="E87" s="40"/>
      <c r="F87" s="221" t="s">
        <v>160</v>
      </c>
      <c r="G87" s="40"/>
      <c r="H87" s="40"/>
      <c r="I87" s="222"/>
      <c r="J87" s="222"/>
      <c r="K87" s="40"/>
      <c r="L87" s="40"/>
      <c r="M87" s="44"/>
      <c r="N87" s="223"/>
      <c r="O87" s="22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152</v>
      </c>
      <c r="AU87" s="17" t="s">
        <v>83</v>
      </c>
    </row>
    <row r="88" spans="1:47" s="2" customFormat="1" ht="12">
      <c r="A88" s="38"/>
      <c r="B88" s="39"/>
      <c r="C88" s="40"/>
      <c r="D88" s="236" t="s">
        <v>161</v>
      </c>
      <c r="E88" s="40"/>
      <c r="F88" s="237" t="s">
        <v>162</v>
      </c>
      <c r="G88" s="40"/>
      <c r="H88" s="40"/>
      <c r="I88" s="222"/>
      <c r="J88" s="222"/>
      <c r="K88" s="40"/>
      <c r="L88" s="40"/>
      <c r="M88" s="44"/>
      <c r="N88" s="223"/>
      <c r="O88" s="22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38"/>
      <c r="AA88" s="38"/>
      <c r="AB88" s="38"/>
      <c r="AC88" s="38"/>
      <c r="AD88" s="38"/>
      <c r="AE88" s="38"/>
      <c r="AT88" s="17" t="s">
        <v>161</v>
      </c>
      <c r="AU88" s="17" t="s">
        <v>83</v>
      </c>
    </row>
    <row r="89" spans="1:51" s="13" customFormat="1" ht="12">
      <c r="A89" s="13"/>
      <c r="B89" s="225"/>
      <c r="C89" s="226"/>
      <c r="D89" s="220" t="s">
        <v>154</v>
      </c>
      <c r="E89" s="227" t="s">
        <v>20</v>
      </c>
      <c r="F89" s="228" t="s">
        <v>199</v>
      </c>
      <c r="G89" s="226"/>
      <c r="H89" s="229">
        <v>0.554</v>
      </c>
      <c r="I89" s="230"/>
      <c r="J89" s="230"/>
      <c r="K89" s="226"/>
      <c r="L89" s="226"/>
      <c r="M89" s="231"/>
      <c r="N89" s="232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4"/>
      <c r="Z89" s="13"/>
      <c r="AA89" s="13"/>
      <c r="AB89" s="13"/>
      <c r="AC89" s="13"/>
      <c r="AD89" s="13"/>
      <c r="AE89" s="13"/>
      <c r="AT89" s="235" t="s">
        <v>154</v>
      </c>
      <c r="AU89" s="235" t="s">
        <v>83</v>
      </c>
      <c r="AV89" s="13" t="s">
        <v>83</v>
      </c>
      <c r="AW89" s="13" t="s">
        <v>5</v>
      </c>
      <c r="AX89" s="13" t="s">
        <v>81</v>
      </c>
      <c r="AY89" s="235" t="s">
        <v>143</v>
      </c>
    </row>
    <row r="90" spans="1:65" s="2" customFormat="1" ht="22.2" customHeight="1">
      <c r="A90" s="38"/>
      <c r="B90" s="39"/>
      <c r="C90" s="206" t="s">
        <v>83</v>
      </c>
      <c r="D90" s="206" t="s">
        <v>146</v>
      </c>
      <c r="E90" s="207" t="s">
        <v>164</v>
      </c>
      <c r="F90" s="208" t="s">
        <v>165</v>
      </c>
      <c r="G90" s="209" t="s">
        <v>149</v>
      </c>
      <c r="H90" s="210">
        <v>0.832</v>
      </c>
      <c r="I90" s="211"/>
      <c r="J90" s="211"/>
      <c r="K90" s="212">
        <f>ROUND(P90*H90,2)</f>
        <v>0</v>
      </c>
      <c r="L90" s="208" t="s">
        <v>158</v>
      </c>
      <c r="M90" s="44"/>
      <c r="N90" s="213" t="s">
        <v>20</v>
      </c>
      <c r="O90" s="214" t="s">
        <v>42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4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20</v>
      </c>
      <c r="Z90" s="38"/>
      <c r="AA90" s="38"/>
      <c r="AB90" s="38"/>
      <c r="AC90" s="38"/>
      <c r="AD90" s="38"/>
      <c r="AE90" s="38"/>
      <c r="AR90" s="218" t="s">
        <v>150</v>
      </c>
      <c r="AT90" s="218" t="s">
        <v>146</v>
      </c>
      <c r="AU90" s="218" t="s">
        <v>83</v>
      </c>
      <c r="AY90" s="17" t="s">
        <v>143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7" t="s">
        <v>81</v>
      </c>
      <c r="BK90" s="219">
        <f>ROUND(P90*H90,2)</f>
        <v>0</v>
      </c>
      <c r="BL90" s="17" t="s">
        <v>150</v>
      </c>
      <c r="BM90" s="218" t="s">
        <v>166</v>
      </c>
    </row>
    <row r="91" spans="1:47" s="2" customFormat="1" ht="12">
      <c r="A91" s="38"/>
      <c r="B91" s="39"/>
      <c r="C91" s="40"/>
      <c r="D91" s="220" t="s">
        <v>152</v>
      </c>
      <c r="E91" s="40"/>
      <c r="F91" s="221" t="s">
        <v>167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152</v>
      </c>
      <c r="AU91" s="17" t="s">
        <v>83</v>
      </c>
    </row>
    <row r="92" spans="1:47" s="2" customFormat="1" ht="12">
      <c r="A92" s="38"/>
      <c r="B92" s="39"/>
      <c r="C92" s="40"/>
      <c r="D92" s="236" t="s">
        <v>161</v>
      </c>
      <c r="E92" s="40"/>
      <c r="F92" s="237" t="s">
        <v>168</v>
      </c>
      <c r="G92" s="40"/>
      <c r="H92" s="40"/>
      <c r="I92" s="222"/>
      <c r="J92" s="222"/>
      <c r="K92" s="40"/>
      <c r="L92" s="40"/>
      <c r="M92" s="44"/>
      <c r="N92" s="223"/>
      <c r="O92" s="22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38"/>
      <c r="AA92" s="38"/>
      <c r="AB92" s="38"/>
      <c r="AC92" s="38"/>
      <c r="AD92" s="38"/>
      <c r="AE92" s="38"/>
      <c r="AT92" s="17" t="s">
        <v>161</v>
      </c>
      <c r="AU92" s="17" t="s">
        <v>83</v>
      </c>
    </row>
    <row r="93" spans="1:51" s="13" customFormat="1" ht="12">
      <c r="A93" s="13"/>
      <c r="B93" s="225"/>
      <c r="C93" s="226"/>
      <c r="D93" s="220" t="s">
        <v>154</v>
      </c>
      <c r="E93" s="227" t="s">
        <v>20</v>
      </c>
      <c r="F93" s="228" t="s">
        <v>200</v>
      </c>
      <c r="G93" s="226"/>
      <c r="H93" s="229">
        <v>0.832</v>
      </c>
      <c r="I93" s="230"/>
      <c r="J93" s="230"/>
      <c r="K93" s="226"/>
      <c r="L93" s="226"/>
      <c r="M93" s="231"/>
      <c r="N93" s="232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4"/>
      <c r="Z93" s="13"/>
      <c r="AA93" s="13"/>
      <c r="AB93" s="13"/>
      <c r="AC93" s="13"/>
      <c r="AD93" s="13"/>
      <c r="AE93" s="13"/>
      <c r="AT93" s="235" t="s">
        <v>154</v>
      </c>
      <c r="AU93" s="235" t="s">
        <v>83</v>
      </c>
      <c r="AV93" s="13" t="s">
        <v>83</v>
      </c>
      <c r="AW93" s="13" t="s">
        <v>5</v>
      </c>
      <c r="AX93" s="13" t="s">
        <v>81</v>
      </c>
      <c r="AY93" s="235" t="s">
        <v>143</v>
      </c>
    </row>
    <row r="94" spans="1:65" s="2" customFormat="1" ht="22.2" customHeight="1">
      <c r="A94" s="38"/>
      <c r="B94" s="39"/>
      <c r="C94" s="206" t="s">
        <v>170</v>
      </c>
      <c r="D94" s="206" t="s">
        <v>146</v>
      </c>
      <c r="E94" s="207" t="s">
        <v>171</v>
      </c>
      <c r="F94" s="208" t="s">
        <v>172</v>
      </c>
      <c r="G94" s="209" t="s">
        <v>149</v>
      </c>
      <c r="H94" s="210">
        <v>0.554</v>
      </c>
      <c r="I94" s="211"/>
      <c r="J94" s="211"/>
      <c r="K94" s="212">
        <f>ROUND(P94*H94,2)</f>
        <v>0</v>
      </c>
      <c r="L94" s="208" t="s">
        <v>158</v>
      </c>
      <c r="M94" s="44"/>
      <c r="N94" s="213" t="s">
        <v>20</v>
      </c>
      <c r="O94" s="214" t="s">
        <v>42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4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6">
        <f>W94*H94</f>
        <v>0</v>
      </c>
      <c r="Y94" s="217" t="s">
        <v>20</v>
      </c>
      <c r="Z94" s="38"/>
      <c r="AA94" s="38"/>
      <c r="AB94" s="38"/>
      <c r="AC94" s="38"/>
      <c r="AD94" s="38"/>
      <c r="AE94" s="38"/>
      <c r="AR94" s="218" t="s">
        <v>150</v>
      </c>
      <c r="AT94" s="218" t="s">
        <v>146</v>
      </c>
      <c r="AU94" s="218" t="s">
        <v>83</v>
      </c>
      <c r="AY94" s="17" t="s">
        <v>143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7" t="s">
        <v>81</v>
      </c>
      <c r="BK94" s="219">
        <f>ROUND(P94*H94,2)</f>
        <v>0</v>
      </c>
      <c r="BL94" s="17" t="s">
        <v>150</v>
      </c>
      <c r="BM94" s="218" t="s">
        <v>173</v>
      </c>
    </row>
    <row r="95" spans="1:47" s="2" customFormat="1" ht="12">
      <c r="A95" s="38"/>
      <c r="B95" s="39"/>
      <c r="C95" s="40"/>
      <c r="D95" s="220" t="s">
        <v>152</v>
      </c>
      <c r="E95" s="40"/>
      <c r="F95" s="221" t="s">
        <v>174</v>
      </c>
      <c r="G95" s="40"/>
      <c r="H95" s="40"/>
      <c r="I95" s="222"/>
      <c r="J95" s="222"/>
      <c r="K95" s="40"/>
      <c r="L95" s="40"/>
      <c r="M95" s="44"/>
      <c r="N95" s="223"/>
      <c r="O95" s="22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152</v>
      </c>
      <c r="AU95" s="17" t="s">
        <v>83</v>
      </c>
    </row>
    <row r="96" spans="1:47" s="2" customFormat="1" ht="12">
      <c r="A96" s="38"/>
      <c r="B96" s="39"/>
      <c r="C96" s="40"/>
      <c r="D96" s="236" t="s">
        <v>161</v>
      </c>
      <c r="E96" s="40"/>
      <c r="F96" s="237" t="s">
        <v>175</v>
      </c>
      <c r="G96" s="40"/>
      <c r="H96" s="40"/>
      <c r="I96" s="222"/>
      <c r="J96" s="222"/>
      <c r="K96" s="40"/>
      <c r="L96" s="40"/>
      <c r="M96" s="44"/>
      <c r="N96" s="223"/>
      <c r="O96" s="22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38"/>
      <c r="AA96" s="38"/>
      <c r="AB96" s="38"/>
      <c r="AC96" s="38"/>
      <c r="AD96" s="38"/>
      <c r="AE96" s="38"/>
      <c r="AT96" s="17" t="s">
        <v>161</v>
      </c>
      <c r="AU96" s="17" t="s">
        <v>83</v>
      </c>
    </row>
    <row r="97" spans="1:51" s="13" customFormat="1" ht="12">
      <c r="A97" s="13"/>
      <c r="B97" s="225"/>
      <c r="C97" s="226"/>
      <c r="D97" s="220" t="s">
        <v>154</v>
      </c>
      <c r="E97" s="227" t="s">
        <v>20</v>
      </c>
      <c r="F97" s="228" t="s">
        <v>201</v>
      </c>
      <c r="G97" s="226"/>
      <c r="H97" s="229">
        <v>0.554</v>
      </c>
      <c r="I97" s="230"/>
      <c r="J97" s="230"/>
      <c r="K97" s="226"/>
      <c r="L97" s="226"/>
      <c r="M97" s="231"/>
      <c r="N97" s="232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4"/>
      <c r="Z97" s="13"/>
      <c r="AA97" s="13"/>
      <c r="AB97" s="13"/>
      <c r="AC97" s="13"/>
      <c r="AD97" s="13"/>
      <c r="AE97" s="13"/>
      <c r="AT97" s="235" t="s">
        <v>154</v>
      </c>
      <c r="AU97" s="235" t="s">
        <v>83</v>
      </c>
      <c r="AV97" s="13" t="s">
        <v>83</v>
      </c>
      <c r="AW97" s="13" t="s">
        <v>5</v>
      </c>
      <c r="AX97" s="13" t="s">
        <v>81</v>
      </c>
      <c r="AY97" s="235" t="s">
        <v>143</v>
      </c>
    </row>
    <row r="98" spans="1:65" s="2" customFormat="1" ht="22.2" customHeight="1">
      <c r="A98" s="38"/>
      <c r="B98" s="39"/>
      <c r="C98" s="206" t="s">
        <v>150</v>
      </c>
      <c r="D98" s="206" t="s">
        <v>146</v>
      </c>
      <c r="E98" s="207" t="s">
        <v>176</v>
      </c>
      <c r="F98" s="208" t="s">
        <v>177</v>
      </c>
      <c r="G98" s="209" t="s">
        <v>149</v>
      </c>
      <c r="H98" s="210">
        <v>0.832</v>
      </c>
      <c r="I98" s="211"/>
      <c r="J98" s="211"/>
      <c r="K98" s="212">
        <f>ROUND(P98*H98,2)</f>
        <v>0</v>
      </c>
      <c r="L98" s="208" t="s">
        <v>158</v>
      </c>
      <c r="M98" s="44"/>
      <c r="N98" s="213" t="s">
        <v>20</v>
      </c>
      <c r="O98" s="214" t="s">
        <v>42</v>
      </c>
      <c r="P98" s="215">
        <f>I98+J98</f>
        <v>0</v>
      </c>
      <c r="Q98" s="215">
        <f>ROUND(I98*H98,2)</f>
        <v>0</v>
      </c>
      <c r="R98" s="215">
        <f>ROUND(J98*H98,2)</f>
        <v>0</v>
      </c>
      <c r="S98" s="84"/>
      <c r="T98" s="216">
        <f>S98*H98</f>
        <v>0</v>
      </c>
      <c r="U98" s="216">
        <v>0</v>
      </c>
      <c r="V98" s="216">
        <f>U98*H98</f>
        <v>0</v>
      </c>
      <c r="W98" s="216">
        <v>0</v>
      </c>
      <c r="X98" s="216">
        <f>W98*H98</f>
        <v>0</v>
      </c>
      <c r="Y98" s="217" t="s">
        <v>20</v>
      </c>
      <c r="Z98" s="38"/>
      <c r="AA98" s="38"/>
      <c r="AB98" s="38"/>
      <c r="AC98" s="38"/>
      <c r="AD98" s="38"/>
      <c r="AE98" s="38"/>
      <c r="AR98" s="218" t="s">
        <v>150</v>
      </c>
      <c r="AT98" s="218" t="s">
        <v>146</v>
      </c>
      <c r="AU98" s="218" t="s">
        <v>83</v>
      </c>
      <c r="AY98" s="17" t="s">
        <v>143</v>
      </c>
      <c r="BE98" s="219">
        <f>IF(O98="základní",K98,0)</f>
        <v>0</v>
      </c>
      <c r="BF98" s="219">
        <f>IF(O98="snížená",K98,0)</f>
        <v>0</v>
      </c>
      <c r="BG98" s="219">
        <f>IF(O98="zákl. přenesená",K98,0)</f>
        <v>0</v>
      </c>
      <c r="BH98" s="219">
        <f>IF(O98="sníž. přenesená",K98,0)</f>
        <v>0</v>
      </c>
      <c r="BI98" s="219">
        <f>IF(O98="nulová",K98,0)</f>
        <v>0</v>
      </c>
      <c r="BJ98" s="17" t="s">
        <v>81</v>
      </c>
      <c r="BK98" s="219">
        <f>ROUND(P98*H98,2)</f>
        <v>0</v>
      </c>
      <c r="BL98" s="17" t="s">
        <v>150</v>
      </c>
      <c r="BM98" s="218" t="s">
        <v>178</v>
      </c>
    </row>
    <row r="99" spans="1:47" s="2" customFormat="1" ht="12">
      <c r="A99" s="38"/>
      <c r="B99" s="39"/>
      <c r="C99" s="40"/>
      <c r="D99" s="220" t="s">
        <v>152</v>
      </c>
      <c r="E99" s="40"/>
      <c r="F99" s="221" t="s">
        <v>179</v>
      </c>
      <c r="G99" s="40"/>
      <c r="H99" s="40"/>
      <c r="I99" s="222"/>
      <c r="J99" s="222"/>
      <c r="K99" s="40"/>
      <c r="L99" s="40"/>
      <c r="M99" s="44"/>
      <c r="N99" s="223"/>
      <c r="O99" s="22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152</v>
      </c>
      <c r="AU99" s="17" t="s">
        <v>83</v>
      </c>
    </row>
    <row r="100" spans="1:47" s="2" customFormat="1" ht="12">
      <c r="A100" s="38"/>
      <c r="B100" s="39"/>
      <c r="C100" s="40"/>
      <c r="D100" s="236" t="s">
        <v>161</v>
      </c>
      <c r="E100" s="40"/>
      <c r="F100" s="237" t="s">
        <v>180</v>
      </c>
      <c r="G100" s="40"/>
      <c r="H100" s="40"/>
      <c r="I100" s="222"/>
      <c r="J100" s="222"/>
      <c r="K100" s="40"/>
      <c r="L100" s="40"/>
      <c r="M100" s="44"/>
      <c r="N100" s="223"/>
      <c r="O100" s="224"/>
      <c r="P100" s="84"/>
      <c r="Q100" s="84"/>
      <c r="R100" s="84"/>
      <c r="S100" s="84"/>
      <c r="T100" s="84"/>
      <c r="U100" s="84"/>
      <c r="V100" s="84"/>
      <c r="W100" s="84"/>
      <c r="X100" s="84"/>
      <c r="Y100" s="85"/>
      <c r="Z100" s="38"/>
      <c r="AA100" s="38"/>
      <c r="AB100" s="38"/>
      <c r="AC100" s="38"/>
      <c r="AD100" s="38"/>
      <c r="AE100" s="38"/>
      <c r="AT100" s="17" t="s">
        <v>161</v>
      </c>
      <c r="AU100" s="17" t="s">
        <v>83</v>
      </c>
    </row>
    <row r="101" spans="1:51" s="13" customFormat="1" ht="12">
      <c r="A101" s="13"/>
      <c r="B101" s="225"/>
      <c r="C101" s="226"/>
      <c r="D101" s="220" t="s">
        <v>154</v>
      </c>
      <c r="E101" s="227" t="s">
        <v>20</v>
      </c>
      <c r="F101" s="228" t="s">
        <v>202</v>
      </c>
      <c r="G101" s="226"/>
      <c r="H101" s="229">
        <v>0.832</v>
      </c>
      <c r="I101" s="230"/>
      <c r="J101" s="230"/>
      <c r="K101" s="226"/>
      <c r="L101" s="226"/>
      <c r="M101" s="231"/>
      <c r="N101" s="232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4"/>
      <c r="Z101" s="13"/>
      <c r="AA101" s="13"/>
      <c r="AB101" s="13"/>
      <c r="AC101" s="13"/>
      <c r="AD101" s="13"/>
      <c r="AE101" s="13"/>
      <c r="AT101" s="235" t="s">
        <v>154</v>
      </c>
      <c r="AU101" s="235" t="s">
        <v>83</v>
      </c>
      <c r="AV101" s="13" t="s">
        <v>83</v>
      </c>
      <c r="AW101" s="13" t="s">
        <v>5</v>
      </c>
      <c r="AX101" s="13" t="s">
        <v>81</v>
      </c>
      <c r="AY101" s="235" t="s">
        <v>143</v>
      </c>
    </row>
    <row r="102" spans="1:65" s="2" customFormat="1" ht="19.8" customHeight="1">
      <c r="A102" s="38"/>
      <c r="B102" s="39"/>
      <c r="C102" s="206" t="s">
        <v>145</v>
      </c>
      <c r="D102" s="206" t="s">
        <v>146</v>
      </c>
      <c r="E102" s="207" t="s">
        <v>147</v>
      </c>
      <c r="F102" s="208" t="s">
        <v>148</v>
      </c>
      <c r="G102" s="209" t="s">
        <v>149</v>
      </c>
      <c r="H102" s="210">
        <v>0.554</v>
      </c>
      <c r="I102" s="211"/>
      <c r="J102" s="211"/>
      <c r="K102" s="212">
        <f>ROUND(P102*H102,2)</f>
        <v>0</v>
      </c>
      <c r="L102" s="208" t="s">
        <v>20</v>
      </c>
      <c r="M102" s="44"/>
      <c r="N102" s="213" t="s">
        <v>20</v>
      </c>
      <c r="O102" s="214" t="s">
        <v>42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84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6">
        <f>W102*H102</f>
        <v>0</v>
      </c>
      <c r="Y102" s="217" t="s">
        <v>20</v>
      </c>
      <c r="Z102" s="38"/>
      <c r="AA102" s="38"/>
      <c r="AB102" s="38"/>
      <c r="AC102" s="38"/>
      <c r="AD102" s="38"/>
      <c r="AE102" s="38"/>
      <c r="AR102" s="218" t="s">
        <v>150</v>
      </c>
      <c r="AT102" s="218" t="s">
        <v>146</v>
      </c>
      <c r="AU102" s="218" t="s">
        <v>83</v>
      </c>
      <c r="AY102" s="17" t="s">
        <v>143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7" t="s">
        <v>81</v>
      </c>
      <c r="BK102" s="219">
        <f>ROUND(P102*H102,2)</f>
        <v>0</v>
      </c>
      <c r="BL102" s="17" t="s">
        <v>150</v>
      </c>
      <c r="BM102" s="218" t="s">
        <v>151</v>
      </c>
    </row>
    <row r="103" spans="1:47" s="2" customFormat="1" ht="12">
      <c r="A103" s="38"/>
      <c r="B103" s="39"/>
      <c r="C103" s="40"/>
      <c r="D103" s="220" t="s">
        <v>152</v>
      </c>
      <c r="E103" s="40"/>
      <c r="F103" s="221" t="s">
        <v>153</v>
      </c>
      <c r="G103" s="40"/>
      <c r="H103" s="40"/>
      <c r="I103" s="222"/>
      <c r="J103" s="222"/>
      <c r="K103" s="40"/>
      <c r="L103" s="40"/>
      <c r="M103" s="44"/>
      <c r="N103" s="223"/>
      <c r="O103" s="22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38"/>
      <c r="AA103" s="38"/>
      <c r="AB103" s="38"/>
      <c r="AC103" s="38"/>
      <c r="AD103" s="38"/>
      <c r="AE103" s="38"/>
      <c r="AT103" s="17" t="s">
        <v>152</v>
      </c>
      <c r="AU103" s="17" t="s">
        <v>83</v>
      </c>
    </row>
    <row r="104" spans="1:51" s="13" customFormat="1" ht="12">
      <c r="A104" s="13"/>
      <c r="B104" s="225"/>
      <c r="C104" s="226"/>
      <c r="D104" s="220" t="s">
        <v>154</v>
      </c>
      <c r="E104" s="227" t="s">
        <v>20</v>
      </c>
      <c r="F104" s="228" t="s">
        <v>201</v>
      </c>
      <c r="G104" s="226"/>
      <c r="H104" s="229">
        <v>0.554</v>
      </c>
      <c r="I104" s="230"/>
      <c r="J104" s="230"/>
      <c r="K104" s="226"/>
      <c r="L104" s="226"/>
      <c r="M104" s="231"/>
      <c r="N104" s="232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4"/>
      <c r="Z104" s="13"/>
      <c r="AA104" s="13"/>
      <c r="AB104" s="13"/>
      <c r="AC104" s="13"/>
      <c r="AD104" s="13"/>
      <c r="AE104" s="13"/>
      <c r="AT104" s="235" t="s">
        <v>154</v>
      </c>
      <c r="AU104" s="235" t="s">
        <v>83</v>
      </c>
      <c r="AV104" s="13" t="s">
        <v>83</v>
      </c>
      <c r="AW104" s="13" t="s">
        <v>5</v>
      </c>
      <c r="AX104" s="13" t="s">
        <v>81</v>
      </c>
      <c r="AY104" s="235" t="s">
        <v>143</v>
      </c>
    </row>
    <row r="105" spans="1:65" s="2" customFormat="1" ht="19.8" customHeight="1">
      <c r="A105" s="38"/>
      <c r="B105" s="39"/>
      <c r="C105" s="206" t="s">
        <v>182</v>
      </c>
      <c r="D105" s="206" t="s">
        <v>146</v>
      </c>
      <c r="E105" s="207" t="s">
        <v>183</v>
      </c>
      <c r="F105" s="208" t="s">
        <v>184</v>
      </c>
      <c r="G105" s="209" t="s">
        <v>149</v>
      </c>
      <c r="H105" s="210">
        <v>0.832</v>
      </c>
      <c r="I105" s="211"/>
      <c r="J105" s="211"/>
      <c r="K105" s="212">
        <f>ROUND(P105*H105,2)</f>
        <v>0</v>
      </c>
      <c r="L105" s="208" t="s">
        <v>20</v>
      </c>
      <c r="M105" s="44"/>
      <c r="N105" s="213" t="s">
        <v>20</v>
      </c>
      <c r="O105" s="214" t="s">
        <v>42</v>
      </c>
      <c r="P105" s="215">
        <f>I105+J105</f>
        <v>0</v>
      </c>
      <c r="Q105" s="215">
        <f>ROUND(I105*H105,2)</f>
        <v>0</v>
      </c>
      <c r="R105" s="215">
        <f>ROUND(J105*H105,2)</f>
        <v>0</v>
      </c>
      <c r="S105" s="84"/>
      <c r="T105" s="216">
        <f>S105*H105</f>
        <v>0</v>
      </c>
      <c r="U105" s="216">
        <v>0</v>
      </c>
      <c r="V105" s="216">
        <f>U105*H105</f>
        <v>0</v>
      </c>
      <c r="W105" s="216">
        <v>0.228</v>
      </c>
      <c r="X105" s="216">
        <f>W105*H105</f>
        <v>0.189696</v>
      </c>
      <c r="Y105" s="217" t="s">
        <v>20</v>
      </c>
      <c r="Z105" s="38"/>
      <c r="AA105" s="38"/>
      <c r="AB105" s="38"/>
      <c r="AC105" s="38"/>
      <c r="AD105" s="38"/>
      <c r="AE105" s="38"/>
      <c r="AR105" s="218" t="s">
        <v>150</v>
      </c>
      <c r="AT105" s="218" t="s">
        <v>146</v>
      </c>
      <c r="AU105" s="218" t="s">
        <v>83</v>
      </c>
      <c r="AY105" s="17" t="s">
        <v>143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7" t="s">
        <v>81</v>
      </c>
      <c r="BK105" s="219">
        <f>ROUND(P105*H105,2)</f>
        <v>0</v>
      </c>
      <c r="BL105" s="17" t="s">
        <v>150</v>
      </c>
      <c r="BM105" s="218" t="s">
        <v>185</v>
      </c>
    </row>
    <row r="106" spans="1:47" s="2" customFormat="1" ht="12">
      <c r="A106" s="38"/>
      <c r="B106" s="39"/>
      <c r="C106" s="40"/>
      <c r="D106" s="220" t="s">
        <v>152</v>
      </c>
      <c r="E106" s="40"/>
      <c r="F106" s="221" t="s">
        <v>186</v>
      </c>
      <c r="G106" s="40"/>
      <c r="H106" s="40"/>
      <c r="I106" s="222"/>
      <c r="J106" s="222"/>
      <c r="K106" s="40"/>
      <c r="L106" s="40"/>
      <c r="M106" s="44"/>
      <c r="N106" s="223"/>
      <c r="O106" s="22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152</v>
      </c>
      <c r="AU106" s="17" t="s">
        <v>83</v>
      </c>
    </row>
    <row r="107" spans="1:51" s="13" customFormat="1" ht="12">
      <c r="A107" s="13"/>
      <c r="B107" s="225"/>
      <c r="C107" s="226"/>
      <c r="D107" s="220" t="s">
        <v>154</v>
      </c>
      <c r="E107" s="227" t="s">
        <v>20</v>
      </c>
      <c r="F107" s="228" t="s">
        <v>202</v>
      </c>
      <c r="G107" s="226"/>
      <c r="H107" s="229">
        <v>0.832</v>
      </c>
      <c r="I107" s="230"/>
      <c r="J107" s="230"/>
      <c r="K107" s="226"/>
      <c r="L107" s="226"/>
      <c r="M107" s="231"/>
      <c r="N107" s="238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40"/>
      <c r="Z107" s="13"/>
      <c r="AA107" s="13"/>
      <c r="AB107" s="13"/>
      <c r="AC107" s="13"/>
      <c r="AD107" s="13"/>
      <c r="AE107" s="13"/>
      <c r="AT107" s="235" t="s">
        <v>154</v>
      </c>
      <c r="AU107" s="235" t="s">
        <v>83</v>
      </c>
      <c r="AV107" s="13" t="s">
        <v>83</v>
      </c>
      <c r="AW107" s="13" t="s">
        <v>5</v>
      </c>
      <c r="AX107" s="13" t="s">
        <v>81</v>
      </c>
      <c r="AY107" s="235" t="s">
        <v>143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4"/>
      <c r="N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100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109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Pardubicko - část 1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110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203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204</v>
      </c>
      <c r="G12" s="38"/>
      <c r="H12" s="38"/>
      <c r="I12" s="133" t="s">
        <v>24</v>
      </c>
      <c r="J12" s="138" t="str">
        <f>'Rekapitulace stavby'!AN8</f>
        <v>26. 3. 2024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113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114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ROUND((SUM(BE83:BE107)),2)</f>
        <v>0</v>
      </c>
      <c r="G35" s="38"/>
      <c r="H35" s="38"/>
      <c r="I35" s="149">
        <v>0.21</v>
      </c>
      <c r="J35" s="38"/>
      <c r="K35" s="144">
        <f>ROUND(((SUM(BE83:BE107))*I35),2)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ROUND((SUM(BF83:BF107)),2)</f>
        <v>0</v>
      </c>
      <c r="G36" s="38"/>
      <c r="H36" s="38"/>
      <c r="I36" s="149">
        <v>0.12</v>
      </c>
      <c r="J36" s="38"/>
      <c r="K36" s="144">
        <f>ROUND(((SUM(BF83:BF107))*I36),2)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ROUND((SUM(BG83:BG107)),2)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ROUND((SUM(BH83:BH107)),2)</f>
        <v>0</v>
      </c>
      <c r="G38" s="38"/>
      <c r="H38" s="38"/>
      <c r="I38" s="149">
        <v>0.12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ROUND((SUM(BI83:BI107)),2)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115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Pardubicko - část 1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110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SO 5: 108_007 - SPOJIL I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Spojil</v>
      </c>
      <c r="G54" s="40"/>
      <c r="H54" s="40"/>
      <c r="I54" s="32" t="s">
        <v>24</v>
      </c>
      <c r="J54" s="72" t="str">
        <f>IF(J12="","",J12)</f>
        <v>26. 3. 2024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SPU 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116</v>
      </c>
      <c r="D59" s="163"/>
      <c r="E59" s="163"/>
      <c r="F59" s="163"/>
      <c r="G59" s="163"/>
      <c r="H59" s="163"/>
      <c r="I59" s="164" t="s">
        <v>117</v>
      </c>
      <c r="J59" s="164" t="s">
        <v>118</v>
      </c>
      <c r="K59" s="164" t="s">
        <v>119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120</v>
      </c>
    </row>
    <row r="62" spans="1:31" s="9" customFormat="1" ht="24.95" customHeight="1">
      <c r="A62" s="9"/>
      <c r="B62" s="166"/>
      <c r="C62" s="167"/>
      <c r="D62" s="168" t="s">
        <v>121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123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Pardubicko - část 1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110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 5: 108_007 - SPOJIL I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Spojil</v>
      </c>
      <c r="G77" s="40"/>
      <c r="H77" s="40"/>
      <c r="I77" s="32" t="s">
        <v>24</v>
      </c>
      <c r="J77" s="72" t="str">
        <f>IF(J12="","",J12)</f>
        <v>26. 3. 2024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>SPU OVHS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124</v>
      </c>
      <c r="D82" s="181" t="s">
        <v>56</v>
      </c>
      <c r="E82" s="181" t="s">
        <v>52</v>
      </c>
      <c r="F82" s="181" t="s">
        <v>53</v>
      </c>
      <c r="G82" s="181" t="s">
        <v>125</v>
      </c>
      <c r="H82" s="181" t="s">
        <v>126</v>
      </c>
      <c r="I82" s="181" t="s">
        <v>127</v>
      </c>
      <c r="J82" s="181" t="s">
        <v>128</v>
      </c>
      <c r="K82" s="181" t="s">
        <v>119</v>
      </c>
      <c r="L82" s="182" t="s">
        <v>129</v>
      </c>
      <c r="M82" s="183"/>
      <c r="N82" s="92" t="s">
        <v>20</v>
      </c>
      <c r="O82" s="93" t="s">
        <v>41</v>
      </c>
      <c r="P82" s="93" t="s">
        <v>130</v>
      </c>
      <c r="Q82" s="93" t="s">
        <v>131</v>
      </c>
      <c r="R82" s="93" t="s">
        <v>132</v>
      </c>
      <c r="S82" s="93" t="s">
        <v>133</v>
      </c>
      <c r="T82" s="93" t="s">
        <v>134</v>
      </c>
      <c r="U82" s="93" t="s">
        <v>135</v>
      </c>
      <c r="V82" s="93" t="s">
        <v>136</v>
      </c>
      <c r="W82" s="93" t="s">
        <v>137</v>
      </c>
      <c r="X82" s="93" t="s">
        <v>138</v>
      </c>
      <c r="Y82" s="94" t="s">
        <v>139</v>
      </c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140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7">
        <f>X84</f>
        <v>0.132468</v>
      </c>
      <c r="Y83" s="97"/>
      <c r="Z83" s="38"/>
      <c r="AA83" s="38"/>
      <c r="AB83" s="38"/>
      <c r="AC83" s="38"/>
      <c r="AD83" s="38"/>
      <c r="AE83" s="38"/>
      <c r="AT83" s="17" t="s">
        <v>72</v>
      </c>
      <c r="AU83" s="17" t="s">
        <v>120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141</v>
      </c>
      <c r="F84" s="192" t="s">
        <v>142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199">
        <f>X85</f>
        <v>0.132468</v>
      </c>
      <c r="Y84" s="200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73</v>
      </c>
      <c r="AY84" s="201" t="s">
        <v>143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4" t="s">
        <v>81</v>
      </c>
      <c r="F85" s="204" t="s">
        <v>144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SUM(Q86:Q107)</f>
        <v>0</v>
      </c>
      <c r="R85" s="198">
        <f>SUM(R86:R107)</f>
        <v>0</v>
      </c>
      <c r="S85" s="197"/>
      <c r="T85" s="199">
        <f>SUM(T86:T107)</f>
        <v>0</v>
      </c>
      <c r="U85" s="197"/>
      <c r="V85" s="199">
        <f>SUM(V86:V107)</f>
        <v>0</v>
      </c>
      <c r="W85" s="197"/>
      <c r="X85" s="199">
        <f>SUM(X86:X107)</f>
        <v>0.132468</v>
      </c>
      <c r="Y85" s="200"/>
      <c r="Z85" s="12"/>
      <c r="AA85" s="12"/>
      <c r="AB85" s="12"/>
      <c r="AC85" s="12"/>
      <c r="AD85" s="12"/>
      <c r="AE85" s="12"/>
      <c r="AR85" s="201" t="s">
        <v>81</v>
      </c>
      <c r="AT85" s="202" t="s">
        <v>72</v>
      </c>
      <c r="AU85" s="202" t="s">
        <v>81</v>
      </c>
      <c r="AY85" s="201" t="s">
        <v>143</v>
      </c>
      <c r="BK85" s="203">
        <f>SUM(BK86:BK107)</f>
        <v>0</v>
      </c>
    </row>
    <row r="86" spans="1:65" s="2" customFormat="1" ht="22.2" customHeight="1">
      <c r="A86" s="38"/>
      <c r="B86" s="39"/>
      <c r="C86" s="206" t="s">
        <v>81</v>
      </c>
      <c r="D86" s="206" t="s">
        <v>146</v>
      </c>
      <c r="E86" s="207" t="s">
        <v>156</v>
      </c>
      <c r="F86" s="208" t="s">
        <v>157</v>
      </c>
      <c r="G86" s="209" t="s">
        <v>149</v>
      </c>
      <c r="H86" s="210">
        <v>0.388</v>
      </c>
      <c r="I86" s="211"/>
      <c r="J86" s="211"/>
      <c r="K86" s="212">
        <f>ROUND(P86*H86,2)</f>
        <v>0</v>
      </c>
      <c r="L86" s="208" t="s">
        <v>158</v>
      </c>
      <c r="M86" s="44"/>
      <c r="N86" s="213" t="s">
        <v>20</v>
      </c>
      <c r="O86" s="214" t="s">
        <v>42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4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6">
        <f>W86*H86</f>
        <v>0</v>
      </c>
      <c r="Y86" s="217" t="s">
        <v>20</v>
      </c>
      <c r="Z86" s="38"/>
      <c r="AA86" s="38"/>
      <c r="AB86" s="38"/>
      <c r="AC86" s="38"/>
      <c r="AD86" s="38"/>
      <c r="AE86" s="38"/>
      <c r="AR86" s="218" t="s">
        <v>150</v>
      </c>
      <c r="AT86" s="218" t="s">
        <v>146</v>
      </c>
      <c r="AU86" s="218" t="s">
        <v>83</v>
      </c>
      <c r="AY86" s="17" t="s">
        <v>143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7" t="s">
        <v>81</v>
      </c>
      <c r="BK86" s="219">
        <f>ROUND(P86*H86,2)</f>
        <v>0</v>
      </c>
      <c r="BL86" s="17" t="s">
        <v>150</v>
      </c>
      <c r="BM86" s="218" t="s">
        <v>159</v>
      </c>
    </row>
    <row r="87" spans="1:47" s="2" customFormat="1" ht="12">
      <c r="A87" s="38"/>
      <c r="B87" s="39"/>
      <c r="C87" s="40"/>
      <c r="D87" s="220" t="s">
        <v>152</v>
      </c>
      <c r="E87" s="40"/>
      <c r="F87" s="221" t="s">
        <v>160</v>
      </c>
      <c r="G87" s="40"/>
      <c r="H87" s="40"/>
      <c r="I87" s="222"/>
      <c r="J87" s="222"/>
      <c r="K87" s="40"/>
      <c r="L87" s="40"/>
      <c r="M87" s="44"/>
      <c r="N87" s="223"/>
      <c r="O87" s="22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152</v>
      </c>
      <c r="AU87" s="17" t="s">
        <v>83</v>
      </c>
    </row>
    <row r="88" spans="1:47" s="2" customFormat="1" ht="12">
      <c r="A88" s="38"/>
      <c r="B88" s="39"/>
      <c r="C88" s="40"/>
      <c r="D88" s="236" t="s">
        <v>161</v>
      </c>
      <c r="E88" s="40"/>
      <c r="F88" s="237" t="s">
        <v>162</v>
      </c>
      <c r="G88" s="40"/>
      <c r="H88" s="40"/>
      <c r="I88" s="222"/>
      <c r="J88" s="222"/>
      <c r="K88" s="40"/>
      <c r="L88" s="40"/>
      <c r="M88" s="44"/>
      <c r="N88" s="223"/>
      <c r="O88" s="22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38"/>
      <c r="AA88" s="38"/>
      <c r="AB88" s="38"/>
      <c r="AC88" s="38"/>
      <c r="AD88" s="38"/>
      <c r="AE88" s="38"/>
      <c r="AT88" s="17" t="s">
        <v>161</v>
      </c>
      <c r="AU88" s="17" t="s">
        <v>83</v>
      </c>
    </row>
    <row r="89" spans="1:51" s="13" customFormat="1" ht="12">
      <c r="A89" s="13"/>
      <c r="B89" s="225"/>
      <c r="C89" s="226"/>
      <c r="D89" s="220" t="s">
        <v>154</v>
      </c>
      <c r="E89" s="227" t="s">
        <v>20</v>
      </c>
      <c r="F89" s="228" t="s">
        <v>205</v>
      </c>
      <c r="G89" s="226"/>
      <c r="H89" s="229">
        <v>0.388</v>
      </c>
      <c r="I89" s="230"/>
      <c r="J89" s="230"/>
      <c r="K89" s="226"/>
      <c r="L89" s="226"/>
      <c r="M89" s="231"/>
      <c r="N89" s="232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4"/>
      <c r="Z89" s="13"/>
      <c r="AA89" s="13"/>
      <c r="AB89" s="13"/>
      <c r="AC89" s="13"/>
      <c r="AD89" s="13"/>
      <c r="AE89" s="13"/>
      <c r="AT89" s="235" t="s">
        <v>154</v>
      </c>
      <c r="AU89" s="235" t="s">
        <v>83</v>
      </c>
      <c r="AV89" s="13" t="s">
        <v>83</v>
      </c>
      <c r="AW89" s="13" t="s">
        <v>5</v>
      </c>
      <c r="AX89" s="13" t="s">
        <v>81</v>
      </c>
      <c r="AY89" s="235" t="s">
        <v>143</v>
      </c>
    </row>
    <row r="90" spans="1:65" s="2" customFormat="1" ht="22.2" customHeight="1">
      <c r="A90" s="38"/>
      <c r="B90" s="39"/>
      <c r="C90" s="206" t="s">
        <v>83</v>
      </c>
      <c r="D90" s="206" t="s">
        <v>146</v>
      </c>
      <c r="E90" s="207" t="s">
        <v>164</v>
      </c>
      <c r="F90" s="208" t="s">
        <v>165</v>
      </c>
      <c r="G90" s="209" t="s">
        <v>149</v>
      </c>
      <c r="H90" s="210">
        <v>0.581</v>
      </c>
      <c r="I90" s="211"/>
      <c r="J90" s="211"/>
      <c r="K90" s="212">
        <f>ROUND(P90*H90,2)</f>
        <v>0</v>
      </c>
      <c r="L90" s="208" t="s">
        <v>158</v>
      </c>
      <c r="M90" s="44"/>
      <c r="N90" s="213" t="s">
        <v>20</v>
      </c>
      <c r="O90" s="214" t="s">
        <v>42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4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20</v>
      </c>
      <c r="Z90" s="38"/>
      <c r="AA90" s="38"/>
      <c r="AB90" s="38"/>
      <c r="AC90" s="38"/>
      <c r="AD90" s="38"/>
      <c r="AE90" s="38"/>
      <c r="AR90" s="218" t="s">
        <v>150</v>
      </c>
      <c r="AT90" s="218" t="s">
        <v>146</v>
      </c>
      <c r="AU90" s="218" t="s">
        <v>83</v>
      </c>
      <c r="AY90" s="17" t="s">
        <v>143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7" t="s">
        <v>81</v>
      </c>
      <c r="BK90" s="219">
        <f>ROUND(P90*H90,2)</f>
        <v>0</v>
      </c>
      <c r="BL90" s="17" t="s">
        <v>150</v>
      </c>
      <c r="BM90" s="218" t="s">
        <v>166</v>
      </c>
    </row>
    <row r="91" spans="1:47" s="2" customFormat="1" ht="12">
      <c r="A91" s="38"/>
      <c r="B91" s="39"/>
      <c r="C91" s="40"/>
      <c r="D91" s="220" t="s">
        <v>152</v>
      </c>
      <c r="E91" s="40"/>
      <c r="F91" s="221" t="s">
        <v>167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152</v>
      </c>
      <c r="AU91" s="17" t="s">
        <v>83</v>
      </c>
    </row>
    <row r="92" spans="1:47" s="2" customFormat="1" ht="12">
      <c r="A92" s="38"/>
      <c r="B92" s="39"/>
      <c r="C92" s="40"/>
      <c r="D92" s="236" t="s">
        <v>161</v>
      </c>
      <c r="E92" s="40"/>
      <c r="F92" s="237" t="s">
        <v>168</v>
      </c>
      <c r="G92" s="40"/>
      <c r="H92" s="40"/>
      <c r="I92" s="222"/>
      <c r="J92" s="222"/>
      <c r="K92" s="40"/>
      <c r="L92" s="40"/>
      <c r="M92" s="44"/>
      <c r="N92" s="223"/>
      <c r="O92" s="22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38"/>
      <c r="AA92" s="38"/>
      <c r="AB92" s="38"/>
      <c r="AC92" s="38"/>
      <c r="AD92" s="38"/>
      <c r="AE92" s="38"/>
      <c r="AT92" s="17" t="s">
        <v>161</v>
      </c>
      <c r="AU92" s="17" t="s">
        <v>83</v>
      </c>
    </row>
    <row r="93" spans="1:51" s="13" customFormat="1" ht="12">
      <c r="A93" s="13"/>
      <c r="B93" s="225"/>
      <c r="C93" s="226"/>
      <c r="D93" s="220" t="s">
        <v>154</v>
      </c>
      <c r="E93" s="227" t="s">
        <v>20</v>
      </c>
      <c r="F93" s="228" t="s">
        <v>206</v>
      </c>
      <c r="G93" s="226"/>
      <c r="H93" s="229">
        <v>0.581</v>
      </c>
      <c r="I93" s="230"/>
      <c r="J93" s="230"/>
      <c r="K93" s="226"/>
      <c r="L93" s="226"/>
      <c r="M93" s="231"/>
      <c r="N93" s="232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4"/>
      <c r="Z93" s="13"/>
      <c r="AA93" s="13"/>
      <c r="AB93" s="13"/>
      <c r="AC93" s="13"/>
      <c r="AD93" s="13"/>
      <c r="AE93" s="13"/>
      <c r="AT93" s="235" t="s">
        <v>154</v>
      </c>
      <c r="AU93" s="235" t="s">
        <v>83</v>
      </c>
      <c r="AV93" s="13" t="s">
        <v>83</v>
      </c>
      <c r="AW93" s="13" t="s">
        <v>5</v>
      </c>
      <c r="AX93" s="13" t="s">
        <v>81</v>
      </c>
      <c r="AY93" s="235" t="s">
        <v>143</v>
      </c>
    </row>
    <row r="94" spans="1:65" s="2" customFormat="1" ht="22.2" customHeight="1">
      <c r="A94" s="38"/>
      <c r="B94" s="39"/>
      <c r="C94" s="206" t="s">
        <v>170</v>
      </c>
      <c r="D94" s="206" t="s">
        <v>146</v>
      </c>
      <c r="E94" s="207" t="s">
        <v>171</v>
      </c>
      <c r="F94" s="208" t="s">
        <v>172</v>
      </c>
      <c r="G94" s="209" t="s">
        <v>149</v>
      </c>
      <c r="H94" s="210">
        <v>0.388</v>
      </c>
      <c r="I94" s="211"/>
      <c r="J94" s="211"/>
      <c r="K94" s="212">
        <f>ROUND(P94*H94,2)</f>
        <v>0</v>
      </c>
      <c r="L94" s="208" t="s">
        <v>158</v>
      </c>
      <c r="M94" s="44"/>
      <c r="N94" s="213" t="s">
        <v>20</v>
      </c>
      <c r="O94" s="214" t="s">
        <v>42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4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6">
        <f>W94*H94</f>
        <v>0</v>
      </c>
      <c r="Y94" s="217" t="s">
        <v>20</v>
      </c>
      <c r="Z94" s="38"/>
      <c r="AA94" s="38"/>
      <c r="AB94" s="38"/>
      <c r="AC94" s="38"/>
      <c r="AD94" s="38"/>
      <c r="AE94" s="38"/>
      <c r="AR94" s="218" t="s">
        <v>150</v>
      </c>
      <c r="AT94" s="218" t="s">
        <v>146</v>
      </c>
      <c r="AU94" s="218" t="s">
        <v>83</v>
      </c>
      <c r="AY94" s="17" t="s">
        <v>143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7" t="s">
        <v>81</v>
      </c>
      <c r="BK94" s="219">
        <f>ROUND(P94*H94,2)</f>
        <v>0</v>
      </c>
      <c r="BL94" s="17" t="s">
        <v>150</v>
      </c>
      <c r="BM94" s="218" t="s">
        <v>173</v>
      </c>
    </row>
    <row r="95" spans="1:47" s="2" customFormat="1" ht="12">
      <c r="A95" s="38"/>
      <c r="B95" s="39"/>
      <c r="C95" s="40"/>
      <c r="D95" s="220" t="s">
        <v>152</v>
      </c>
      <c r="E95" s="40"/>
      <c r="F95" s="221" t="s">
        <v>174</v>
      </c>
      <c r="G95" s="40"/>
      <c r="H95" s="40"/>
      <c r="I95" s="222"/>
      <c r="J95" s="222"/>
      <c r="K95" s="40"/>
      <c r="L95" s="40"/>
      <c r="M95" s="44"/>
      <c r="N95" s="223"/>
      <c r="O95" s="22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152</v>
      </c>
      <c r="AU95" s="17" t="s">
        <v>83</v>
      </c>
    </row>
    <row r="96" spans="1:47" s="2" customFormat="1" ht="12">
      <c r="A96" s="38"/>
      <c r="B96" s="39"/>
      <c r="C96" s="40"/>
      <c r="D96" s="236" t="s">
        <v>161</v>
      </c>
      <c r="E96" s="40"/>
      <c r="F96" s="237" t="s">
        <v>175</v>
      </c>
      <c r="G96" s="40"/>
      <c r="H96" s="40"/>
      <c r="I96" s="222"/>
      <c r="J96" s="222"/>
      <c r="K96" s="40"/>
      <c r="L96" s="40"/>
      <c r="M96" s="44"/>
      <c r="N96" s="223"/>
      <c r="O96" s="22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38"/>
      <c r="AA96" s="38"/>
      <c r="AB96" s="38"/>
      <c r="AC96" s="38"/>
      <c r="AD96" s="38"/>
      <c r="AE96" s="38"/>
      <c r="AT96" s="17" t="s">
        <v>161</v>
      </c>
      <c r="AU96" s="17" t="s">
        <v>83</v>
      </c>
    </row>
    <row r="97" spans="1:51" s="13" customFormat="1" ht="12">
      <c r="A97" s="13"/>
      <c r="B97" s="225"/>
      <c r="C97" s="226"/>
      <c r="D97" s="220" t="s">
        <v>154</v>
      </c>
      <c r="E97" s="227" t="s">
        <v>20</v>
      </c>
      <c r="F97" s="228" t="s">
        <v>207</v>
      </c>
      <c r="G97" s="226"/>
      <c r="H97" s="229">
        <v>0.388</v>
      </c>
      <c r="I97" s="230"/>
      <c r="J97" s="230"/>
      <c r="K97" s="226"/>
      <c r="L97" s="226"/>
      <c r="M97" s="231"/>
      <c r="N97" s="232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4"/>
      <c r="Z97" s="13"/>
      <c r="AA97" s="13"/>
      <c r="AB97" s="13"/>
      <c r="AC97" s="13"/>
      <c r="AD97" s="13"/>
      <c r="AE97" s="13"/>
      <c r="AT97" s="235" t="s">
        <v>154</v>
      </c>
      <c r="AU97" s="235" t="s">
        <v>83</v>
      </c>
      <c r="AV97" s="13" t="s">
        <v>83</v>
      </c>
      <c r="AW97" s="13" t="s">
        <v>5</v>
      </c>
      <c r="AX97" s="13" t="s">
        <v>81</v>
      </c>
      <c r="AY97" s="235" t="s">
        <v>143</v>
      </c>
    </row>
    <row r="98" spans="1:65" s="2" customFormat="1" ht="22.2" customHeight="1">
      <c r="A98" s="38"/>
      <c r="B98" s="39"/>
      <c r="C98" s="206" t="s">
        <v>150</v>
      </c>
      <c r="D98" s="206" t="s">
        <v>146</v>
      </c>
      <c r="E98" s="207" t="s">
        <v>176</v>
      </c>
      <c r="F98" s="208" t="s">
        <v>177</v>
      </c>
      <c r="G98" s="209" t="s">
        <v>149</v>
      </c>
      <c r="H98" s="210">
        <v>0.581</v>
      </c>
      <c r="I98" s="211"/>
      <c r="J98" s="211"/>
      <c r="K98" s="212">
        <f>ROUND(P98*H98,2)</f>
        <v>0</v>
      </c>
      <c r="L98" s="208" t="s">
        <v>158</v>
      </c>
      <c r="M98" s="44"/>
      <c r="N98" s="213" t="s">
        <v>20</v>
      </c>
      <c r="O98" s="214" t="s">
        <v>42</v>
      </c>
      <c r="P98" s="215">
        <f>I98+J98</f>
        <v>0</v>
      </c>
      <c r="Q98" s="215">
        <f>ROUND(I98*H98,2)</f>
        <v>0</v>
      </c>
      <c r="R98" s="215">
        <f>ROUND(J98*H98,2)</f>
        <v>0</v>
      </c>
      <c r="S98" s="84"/>
      <c r="T98" s="216">
        <f>S98*H98</f>
        <v>0</v>
      </c>
      <c r="U98" s="216">
        <v>0</v>
      </c>
      <c r="V98" s="216">
        <f>U98*H98</f>
        <v>0</v>
      </c>
      <c r="W98" s="216">
        <v>0</v>
      </c>
      <c r="X98" s="216">
        <f>W98*H98</f>
        <v>0</v>
      </c>
      <c r="Y98" s="217" t="s">
        <v>20</v>
      </c>
      <c r="Z98" s="38"/>
      <c r="AA98" s="38"/>
      <c r="AB98" s="38"/>
      <c r="AC98" s="38"/>
      <c r="AD98" s="38"/>
      <c r="AE98" s="38"/>
      <c r="AR98" s="218" t="s">
        <v>150</v>
      </c>
      <c r="AT98" s="218" t="s">
        <v>146</v>
      </c>
      <c r="AU98" s="218" t="s">
        <v>83</v>
      </c>
      <c r="AY98" s="17" t="s">
        <v>143</v>
      </c>
      <c r="BE98" s="219">
        <f>IF(O98="základní",K98,0)</f>
        <v>0</v>
      </c>
      <c r="BF98" s="219">
        <f>IF(O98="snížená",K98,0)</f>
        <v>0</v>
      </c>
      <c r="BG98" s="219">
        <f>IF(O98="zákl. přenesená",K98,0)</f>
        <v>0</v>
      </c>
      <c r="BH98" s="219">
        <f>IF(O98="sníž. přenesená",K98,0)</f>
        <v>0</v>
      </c>
      <c r="BI98" s="219">
        <f>IF(O98="nulová",K98,0)</f>
        <v>0</v>
      </c>
      <c r="BJ98" s="17" t="s">
        <v>81</v>
      </c>
      <c r="BK98" s="219">
        <f>ROUND(P98*H98,2)</f>
        <v>0</v>
      </c>
      <c r="BL98" s="17" t="s">
        <v>150</v>
      </c>
      <c r="BM98" s="218" t="s">
        <v>178</v>
      </c>
    </row>
    <row r="99" spans="1:47" s="2" customFormat="1" ht="12">
      <c r="A99" s="38"/>
      <c r="B99" s="39"/>
      <c r="C99" s="40"/>
      <c r="D99" s="220" t="s">
        <v>152</v>
      </c>
      <c r="E99" s="40"/>
      <c r="F99" s="221" t="s">
        <v>179</v>
      </c>
      <c r="G99" s="40"/>
      <c r="H99" s="40"/>
      <c r="I99" s="222"/>
      <c r="J99" s="222"/>
      <c r="K99" s="40"/>
      <c r="L99" s="40"/>
      <c r="M99" s="44"/>
      <c r="N99" s="223"/>
      <c r="O99" s="22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152</v>
      </c>
      <c r="AU99" s="17" t="s">
        <v>83</v>
      </c>
    </row>
    <row r="100" spans="1:47" s="2" customFormat="1" ht="12">
      <c r="A100" s="38"/>
      <c r="B100" s="39"/>
      <c r="C100" s="40"/>
      <c r="D100" s="236" t="s">
        <v>161</v>
      </c>
      <c r="E100" s="40"/>
      <c r="F100" s="237" t="s">
        <v>180</v>
      </c>
      <c r="G100" s="40"/>
      <c r="H100" s="40"/>
      <c r="I100" s="222"/>
      <c r="J100" s="222"/>
      <c r="K100" s="40"/>
      <c r="L100" s="40"/>
      <c r="M100" s="44"/>
      <c r="N100" s="223"/>
      <c r="O100" s="224"/>
      <c r="P100" s="84"/>
      <c r="Q100" s="84"/>
      <c r="R100" s="84"/>
      <c r="S100" s="84"/>
      <c r="T100" s="84"/>
      <c r="U100" s="84"/>
      <c r="V100" s="84"/>
      <c r="W100" s="84"/>
      <c r="X100" s="84"/>
      <c r="Y100" s="85"/>
      <c r="Z100" s="38"/>
      <c r="AA100" s="38"/>
      <c r="AB100" s="38"/>
      <c r="AC100" s="38"/>
      <c r="AD100" s="38"/>
      <c r="AE100" s="38"/>
      <c r="AT100" s="17" t="s">
        <v>161</v>
      </c>
      <c r="AU100" s="17" t="s">
        <v>83</v>
      </c>
    </row>
    <row r="101" spans="1:51" s="13" customFormat="1" ht="12">
      <c r="A101" s="13"/>
      <c r="B101" s="225"/>
      <c r="C101" s="226"/>
      <c r="D101" s="220" t="s">
        <v>154</v>
      </c>
      <c r="E101" s="227" t="s">
        <v>20</v>
      </c>
      <c r="F101" s="228" t="s">
        <v>208</v>
      </c>
      <c r="G101" s="226"/>
      <c r="H101" s="229">
        <v>0.581</v>
      </c>
      <c r="I101" s="230"/>
      <c r="J101" s="230"/>
      <c r="K101" s="226"/>
      <c r="L101" s="226"/>
      <c r="M101" s="231"/>
      <c r="N101" s="232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4"/>
      <c r="Z101" s="13"/>
      <c r="AA101" s="13"/>
      <c r="AB101" s="13"/>
      <c r="AC101" s="13"/>
      <c r="AD101" s="13"/>
      <c r="AE101" s="13"/>
      <c r="AT101" s="235" t="s">
        <v>154</v>
      </c>
      <c r="AU101" s="235" t="s">
        <v>83</v>
      </c>
      <c r="AV101" s="13" t="s">
        <v>83</v>
      </c>
      <c r="AW101" s="13" t="s">
        <v>5</v>
      </c>
      <c r="AX101" s="13" t="s">
        <v>81</v>
      </c>
      <c r="AY101" s="235" t="s">
        <v>143</v>
      </c>
    </row>
    <row r="102" spans="1:65" s="2" customFormat="1" ht="19.8" customHeight="1">
      <c r="A102" s="38"/>
      <c r="B102" s="39"/>
      <c r="C102" s="206" t="s">
        <v>145</v>
      </c>
      <c r="D102" s="206" t="s">
        <v>146</v>
      </c>
      <c r="E102" s="207" t="s">
        <v>147</v>
      </c>
      <c r="F102" s="208" t="s">
        <v>148</v>
      </c>
      <c r="G102" s="209" t="s">
        <v>149</v>
      </c>
      <c r="H102" s="210">
        <v>0.388</v>
      </c>
      <c r="I102" s="211"/>
      <c r="J102" s="211"/>
      <c r="K102" s="212">
        <f>ROUND(P102*H102,2)</f>
        <v>0</v>
      </c>
      <c r="L102" s="208" t="s">
        <v>20</v>
      </c>
      <c r="M102" s="44"/>
      <c r="N102" s="213" t="s">
        <v>20</v>
      </c>
      <c r="O102" s="214" t="s">
        <v>42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84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6">
        <f>W102*H102</f>
        <v>0</v>
      </c>
      <c r="Y102" s="217" t="s">
        <v>20</v>
      </c>
      <c r="Z102" s="38"/>
      <c r="AA102" s="38"/>
      <c r="AB102" s="38"/>
      <c r="AC102" s="38"/>
      <c r="AD102" s="38"/>
      <c r="AE102" s="38"/>
      <c r="AR102" s="218" t="s">
        <v>150</v>
      </c>
      <c r="AT102" s="218" t="s">
        <v>146</v>
      </c>
      <c r="AU102" s="218" t="s">
        <v>83</v>
      </c>
      <c r="AY102" s="17" t="s">
        <v>143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7" t="s">
        <v>81</v>
      </c>
      <c r="BK102" s="219">
        <f>ROUND(P102*H102,2)</f>
        <v>0</v>
      </c>
      <c r="BL102" s="17" t="s">
        <v>150</v>
      </c>
      <c r="BM102" s="218" t="s">
        <v>151</v>
      </c>
    </row>
    <row r="103" spans="1:47" s="2" customFormat="1" ht="12">
      <c r="A103" s="38"/>
      <c r="B103" s="39"/>
      <c r="C103" s="40"/>
      <c r="D103" s="220" t="s">
        <v>152</v>
      </c>
      <c r="E103" s="40"/>
      <c r="F103" s="221" t="s">
        <v>153</v>
      </c>
      <c r="G103" s="40"/>
      <c r="H103" s="40"/>
      <c r="I103" s="222"/>
      <c r="J103" s="222"/>
      <c r="K103" s="40"/>
      <c r="L103" s="40"/>
      <c r="M103" s="44"/>
      <c r="N103" s="223"/>
      <c r="O103" s="22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38"/>
      <c r="AA103" s="38"/>
      <c r="AB103" s="38"/>
      <c r="AC103" s="38"/>
      <c r="AD103" s="38"/>
      <c r="AE103" s="38"/>
      <c r="AT103" s="17" t="s">
        <v>152</v>
      </c>
      <c r="AU103" s="17" t="s">
        <v>83</v>
      </c>
    </row>
    <row r="104" spans="1:51" s="13" customFormat="1" ht="12">
      <c r="A104" s="13"/>
      <c r="B104" s="225"/>
      <c r="C104" s="226"/>
      <c r="D104" s="220" t="s">
        <v>154</v>
      </c>
      <c r="E104" s="227" t="s">
        <v>20</v>
      </c>
      <c r="F104" s="228" t="s">
        <v>207</v>
      </c>
      <c r="G104" s="226"/>
      <c r="H104" s="229">
        <v>0.388</v>
      </c>
      <c r="I104" s="230"/>
      <c r="J104" s="230"/>
      <c r="K104" s="226"/>
      <c r="L104" s="226"/>
      <c r="M104" s="231"/>
      <c r="N104" s="232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4"/>
      <c r="Z104" s="13"/>
      <c r="AA104" s="13"/>
      <c r="AB104" s="13"/>
      <c r="AC104" s="13"/>
      <c r="AD104" s="13"/>
      <c r="AE104" s="13"/>
      <c r="AT104" s="235" t="s">
        <v>154</v>
      </c>
      <c r="AU104" s="235" t="s">
        <v>83</v>
      </c>
      <c r="AV104" s="13" t="s">
        <v>83</v>
      </c>
      <c r="AW104" s="13" t="s">
        <v>5</v>
      </c>
      <c r="AX104" s="13" t="s">
        <v>81</v>
      </c>
      <c r="AY104" s="235" t="s">
        <v>143</v>
      </c>
    </row>
    <row r="105" spans="1:65" s="2" customFormat="1" ht="19.8" customHeight="1">
      <c r="A105" s="38"/>
      <c r="B105" s="39"/>
      <c r="C105" s="206" t="s">
        <v>182</v>
      </c>
      <c r="D105" s="206" t="s">
        <v>146</v>
      </c>
      <c r="E105" s="207" t="s">
        <v>183</v>
      </c>
      <c r="F105" s="208" t="s">
        <v>184</v>
      </c>
      <c r="G105" s="209" t="s">
        <v>149</v>
      </c>
      <c r="H105" s="210">
        <v>0.581</v>
      </c>
      <c r="I105" s="211"/>
      <c r="J105" s="211"/>
      <c r="K105" s="212">
        <f>ROUND(P105*H105,2)</f>
        <v>0</v>
      </c>
      <c r="L105" s="208" t="s">
        <v>20</v>
      </c>
      <c r="M105" s="44"/>
      <c r="N105" s="213" t="s">
        <v>20</v>
      </c>
      <c r="O105" s="214" t="s">
        <v>42</v>
      </c>
      <c r="P105" s="215">
        <f>I105+J105</f>
        <v>0</v>
      </c>
      <c r="Q105" s="215">
        <f>ROUND(I105*H105,2)</f>
        <v>0</v>
      </c>
      <c r="R105" s="215">
        <f>ROUND(J105*H105,2)</f>
        <v>0</v>
      </c>
      <c r="S105" s="84"/>
      <c r="T105" s="216">
        <f>S105*H105</f>
        <v>0</v>
      </c>
      <c r="U105" s="216">
        <v>0</v>
      </c>
      <c r="V105" s="216">
        <f>U105*H105</f>
        <v>0</v>
      </c>
      <c r="W105" s="216">
        <v>0.228</v>
      </c>
      <c r="X105" s="216">
        <f>W105*H105</f>
        <v>0.132468</v>
      </c>
      <c r="Y105" s="217" t="s">
        <v>20</v>
      </c>
      <c r="Z105" s="38"/>
      <c r="AA105" s="38"/>
      <c r="AB105" s="38"/>
      <c r="AC105" s="38"/>
      <c r="AD105" s="38"/>
      <c r="AE105" s="38"/>
      <c r="AR105" s="218" t="s">
        <v>150</v>
      </c>
      <c r="AT105" s="218" t="s">
        <v>146</v>
      </c>
      <c r="AU105" s="218" t="s">
        <v>83</v>
      </c>
      <c r="AY105" s="17" t="s">
        <v>143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7" t="s">
        <v>81</v>
      </c>
      <c r="BK105" s="219">
        <f>ROUND(P105*H105,2)</f>
        <v>0</v>
      </c>
      <c r="BL105" s="17" t="s">
        <v>150</v>
      </c>
      <c r="BM105" s="218" t="s">
        <v>185</v>
      </c>
    </row>
    <row r="106" spans="1:47" s="2" customFormat="1" ht="12">
      <c r="A106" s="38"/>
      <c r="B106" s="39"/>
      <c r="C106" s="40"/>
      <c r="D106" s="220" t="s">
        <v>152</v>
      </c>
      <c r="E106" s="40"/>
      <c r="F106" s="221" t="s">
        <v>186</v>
      </c>
      <c r="G106" s="40"/>
      <c r="H106" s="40"/>
      <c r="I106" s="222"/>
      <c r="J106" s="222"/>
      <c r="K106" s="40"/>
      <c r="L106" s="40"/>
      <c r="M106" s="44"/>
      <c r="N106" s="223"/>
      <c r="O106" s="22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152</v>
      </c>
      <c r="AU106" s="17" t="s">
        <v>83</v>
      </c>
    </row>
    <row r="107" spans="1:51" s="13" customFormat="1" ht="12">
      <c r="A107" s="13"/>
      <c r="B107" s="225"/>
      <c r="C107" s="226"/>
      <c r="D107" s="220" t="s">
        <v>154</v>
      </c>
      <c r="E107" s="227" t="s">
        <v>20</v>
      </c>
      <c r="F107" s="228" t="s">
        <v>208</v>
      </c>
      <c r="G107" s="226"/>
      <c r="H107" s="229">
        <v>0.581</v>
      </c>
      <c r="I107" s="230"/>
      <c r="J107" s="230"/>
      <c r="K107" s="226"/>
      <c r="L107" s="226"/>
      <c r="M107" s="231"/>
      <c r="N107" s="238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40"/>
      <c r="Z107" s="13"/>
      <c r="AA107" s="13"/>
      <c r="AB107" s="13"/>
      <c r="AC107" s="13"/>
      <c r="AD107" s="13"/>
      <c r="AE107" s="13"/>
      <c r="AT107" s="235" t="s">
        <v>154</v>
      </c>
      <c r="AU107" s="235" t="s">
        <v>83</v>
      </c>
      <c r="AV107" s="13" t="s">
        <v>83</v>
      </c>
      <c r="AW107" s="13" t="s">
        <v>5</v>
      </c>
      <c r="AX107" s="13" t="s">
        <v>81</v>
      </c>
      <c r="AY107" s="235" t="s">
        <v>143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4"/>
      <c r="N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100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109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Pardubicko - část 1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110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209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204</v>
      </c>
      <c r="G12" s="38"/>
      <c r="H12" s="38"/>
      <c r="I12" s="133" t="s">
        <v>24</v>
      </c>
      <c r="J12" s="138" t="str">
        <f>'Rekapitulace stavby'!AN8</f>
        <v>26. 3. 2024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113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114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ROUND((SUM(BE83:BE107)),2)</f>
        <v>0</v>
      </c>
      <c r="G35" s="38"/>
      <c r="H35" s="38"/>
      <c r="I35" s="149">
        <v>0.21</v>
      </c>
      <c r="J35" s="38"/>
      <c r="K35" s="144">
        <f>ROUND(((SUM(BE83:BE107))*I35),2)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ROUND((SUM(BF83:BF107)),2)</f>
        <v>0</v>
      </c>
      <c r="G36" s="38"/>
      <c r="H36" s="38"/>
      <c r="I36" s="149">
        <v>0.12</v>
      </c>
      <c r="J36" s="38"/>
      <c r="K36" s="144">
        <f>ROUND(((SUM(BF83:BF107))*I36),2)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ROUND((SUM(BG83:BG107)),2)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ROUND((SUM(BH83:BH107)),2)</f>
        <v>0</v>
      </c>
      <c r="G38" s="38"/>
      <c r="H38" s="38"/>
      <c r="I38" s="149">
        <v>0.12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ROUND((SUM(BI83:BI107)),2)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115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Pardubicko - část 1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110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SO 6: 108_008 - SPOJIL I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Spojil</v>
      </c>
      <c r="G54" s="40"/>
      <c r="H54" s="40"/>
      <c r="I54" s="32" t="s">
        <v>24</v>
      </c>
      <c r="J54" s="72" t="str">
        <f>IF(J12="","",J12)</f>
        <v>26. 3. 2024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SPU 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116</v>
      </c>
      <c r="D59" s="163"/>
      <c r="E59" s="163"/>
      <c r="F59" s="163"/>
      <c r="G59" s="163"/>
      <c r="H59" s="163"/>
      <c r="I59" s="164" t="s">
        <v>117</v>
      </c>
      <c r="J59" s="164" t="s">
        <v>118</v>
      </c>
      <c r="K59" s="164" t="s">
        <v>119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120</v>
      </c>
    </row>
    <row r="62" spans="1:31" s="9" customFormat="1" ht="24.95" customHeight="1">
      <c r="A62" s="9"/>
      <c r="B62" s="166"/>
      <c r="C62" s="167"/>
      <c r="D62" s="168" t="s">
        <v>121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123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Pardubicko - část 1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110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 6: 108_008 - SPOJIL I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Spojil</v>
      </c>
      <c r="G77" s="40"/>
      <c r="H77" s="40"/>
      <c r="I77" s="32" t="s">
        <v>24</v>
      </c>
      <c r="J77" s="72" t="str">
        <f>IF(J12="","",J12)</f>
        <v>26. 3. 2024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>SPU OVHS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124</v>
      </c>
      <c r="D82" s="181" t="s">
        <v>56</v>
      </c>
      <c r="E82" s="181" t="s">
        <v>52</v>
      </c>
      <c r="F82" s="181" t="s">
        <v>53</v>
      </c>
      <c r="G82" s="181" t="s">
        <v>125</v>
      </c>
      <c r="H82" s="181" t="s">
        <v>126</v>
      </c>
      <c r="I82" s="181" t="s">
        <v>127</v>
      </c>
      <c r="J82" s="181" t="s">
        <v>128</v>
      </c>
      <c r="K82" s="181" t="s">
        <v>119</v>
      </c>
      <c r="L82" s="182" t="s">
        <v>129</v>
      </c>
      <c r="M82" s="183"/>
      <c r="N82" s="92" t="s">
        <v>20</v>
      </c>
      <c r="O82" s="93" t="s">
        <v>41</v>
      </c>
      <c r="P82" s="93" t="s">
        <v>130</v>
      </c>
      <c r="Q82" s="93" t="s">
        <v>131</v>
      </c>
      <c r="R82" s="93" t="s">
        <v>132</v>
      </c>
      <c r="S82" s="93" t="s">
        <v>133</v>
      </c>
      <c r="T82" s="93" t="s">
        <v>134</v>
      </c>
      <c r="U82" s="93" t="s">
        <v>135</v>
      </c>
      <c r="V82" s="93" t="s">
        <v>136</v>
      </c>
      <c r="W82" s="93" t="s">
        <v>137</v>
      </c>
      <c r="X82" s="93" t="s">
        <v>138</v>
      </c>
      <c r="Y82" s="94" t="s">
        <v>139</v>
      </c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140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7">
        <f>X84</f>
        <v>0.056544000000000004</v>
      </c>
      <c r="Y83" s="97"/>
      <c r="Z83" s="38"/>
      <c r="AA83" s="38"/>
      <c r="AB83" s="38"/>
      <c r="AC83" s="38"/>
      <c r="AD83" s="38"/>
      <c r="AE83" s="38"/>
      <c r="AT83" s="17" t="s">
        <v>72</v>
      </c>
      <c r="AU83" s="17" t="s">
        <v>120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141</v>
      </c>
      <c r="F84" s="192" t="s">
        <v>142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199">
        <f>X85</f>
        <v>0.056544000000000004</v>
      </c>
      <c r="Y84" s="200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73</v>
      </c>
      <c r="AY84" s="201" t="s">
        <v>143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4" t="s">
        <v>81</v>
      </c>
      <c r="F85" s="204" t="s">
        <v>144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SUM(Q86:Q107)</f>
        <v>0</v>
      </c>
      <c r="R85" s="198">
        <f>SUM(R86:R107)</f>
        <v>0</v>
      </c>
      <c r="S85" s="197"/>
      <c r="T85" s="199">
        <f>SUM(T86:T107)</f>
        <v>0</v>
      </c>
      <c r="U85" s="197"/>
      <c r="V85" s="199">
        <f>SUM(V86:V107)</f>
        <v>0</v>
      </c>
      <c r="W85" s="197"/>
      <c r="X85" s="199">
        <f>SUM(X86:X107)</f>
        <v>0.056544000000000004</v>
      </c>
      <c r="Y85" s="200"/>
      <c r="Z85" s="12"/>
      <c r="AA85" s="12"/>
      <c r="AB85" s="12"/>
      <c r="AC85" s="12"/>
      <c r="AD85" s="12"/>
      <c r="AE85" s="12"/>
      <c r="AR85" s="201" t="s">
        <v>81</v>
      </c>
      <c r="AT85" s="202" t="s">
        <v>72</v>
      </c>
      <c r="AU85" s="202" t="s">
        <v>81</v>
      </c>
      <c r="AY85" s="201" t="s">
        <v>143</v>
      </c>
      <c r="BK85" s="203">
        <f>SUM(BK86:BK107)</f>
        <v>0</v>
      </c>
    </row>
    <row r="86" spans="1:65" s="2" customFormat="1" ht="22.2" customHeight="1">
      <c r="A86" s="38"/>
      <c r="B86" s="39"/>
      <c r="C86" s="206" t="s">
        <v>81</v>
      </c>
      <c r="D86" s="206" t="s">
        <v>146</v>
      </c>
      <c r="E86" s="207" t="s">
        <v>156</v>
      </c>
      <c r="F86" s="208" t="s">
        <v>157</v>
      </c>
      <c r="G86" s="209" t="s">
        <v>149</v>
      </c>
      <c r="H86" s="210">
        <v>0.58</v>
      </c>
      <c r="I86" s="211"/>
      <c r="J86" s="211"/>
      <c r="K86" s="212">
        <f>ROUND(P86*H86,2)</f>
        <v>0</v>
      </c>
      <c r="L86" s="208" t="s">
        <v>158</v>
      </c>
      <c r="M86" s="44"/>
      <c r="N86" s="213" t="s">
        <v>20</v>
      </c>
      <c r="O86" s="214" t="s">
        <v>42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4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6">
        <f>W86*H86</f>
        <v>0</v>
      </c>
      <c r="Y86" s="217" t="s">
        <v>20</v>
      </c>
      <c r="Z86" s="38"/>
      <c r="AA86" s="38"/>
      <c r="AB86" s="38"/>
      <c r="AC86" s="38"/>
      <c r="AD86" s="38"/>
      <c r="AE86" s="38"/>
      <c r="AR86" s="218" t="s">
        <v>150</v>
      </c>
      <c r="AT86" s="218" t="s">
        <v>146</v>
      </c>
      <c r="AU86" s="218" t="s">
        <v>83</v>
      </c>
      <c r="AY86" s="17" t="s">
        <v>143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7" t="s">
        <v>81</v>
      </c>
      <c r="BK86" s="219">
        <f>ROUND(P86*H86,2)</f>
        <v>0</v>
      </c>
      <c r="BL86" s="17" t="s">
        <v>150</v>
      </c>
      <c r="BM86" s="218" t="s">
        <v>159</v>
      </c>
    </row>
    <row r="87" spans="1:47" s="2" customFormat="1" ht="12">
      <c r="A87" s="38"/>
      <c r="B87" s="39"/>
      <c r="C87" s="40"/>
      <c r="D87" s="220" t="s">
        <v>152</v>
      </c>
      <c r="E87" s="40"/>
      <c r="F87" s="221" t="s">
        <v>160</v>
      </c>
      <c r="G87" s="40"/>
      <c r="H87" s="40"/>
      <c r="I87" s="222"/>
      <c r="J87" s="222"/>
      <c r="K87" s="40"/>
      <c r="L87" s="40"/>
      <c r="M87" s="44"/>
      <c r="N87" s="223"/>
      <c r="O87" s="22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152</v>
      </c>
      <c r="AU87" s="17" t="s">
        <v>83</v>
      </c>
    </row>
    <row r="88" spans="1:47" s="2" customFormat="1" ht="12">
      <c r="A88" s="38"/>
      <c r="B88" s="39"/>
      <c r="C88" s="40"/>
      <c r="D88" s="236" t="s">
        <v>161</v>
      </c>
      <c r="E88" s="40"/>
      <c r="F88" s="237" t="s">
        <v>162</v>
      </c>
      <c r="G88" s="40"/>
      <c r="H88" s="40"/>
      <c r="I88" s="222"/>
      <c r="J88" s="222"/>
      <c r="K88" s="40"/>
      <c r="L88" s="40"/>
      <c r="M88" s="44"/>
      <c r="N88" s="223"/>
      <c r="O88" s="22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38"/>
      <c r="AA88" s="38"/>
      <c r="AB88" s="38"/>
      <c r="AC88" s="38"/>
      <c r="AD88" s="38"/>
      <c r="AE88" s="38"/>
      <c r="AT88" s="17" t="s">
        <v>161</v>
      </c>
      <c r="AU88" s="17" t="s">
        <v>83</v>
      </c>
    </row>
    <row r="89" spans="1:51" s="13" customFormat="1" ht="12">
      <c r="A89" s="13"/>
      <c r="B89" s="225"/>
      <c r="C89" s="226"/>
      <c r="D89" s="220" t="s">
        <v>154</v>
      </c>
      <c r="E89" s="227" t="s">
        <v>20</v>
      </c>
      <c r="F89" s="228" t="s">
        <v>210</v>
      </c>
      <c r="G89" s="226"/>
      <c r="H89" s="229">
        <v>0.58</v>
      </c>
      <c r="I89" s="230"/>
      <c r="J89" s="230"/>
      <c r="K89" s="226"/>
      <c r="L89" s="226"/>
      <c r="M89" s="231"/>
      <c r="N89" s="232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4"/>
      <c r="Z89" s="13"/>
      <c r="AA89" s="13"/>
      <c r="AB89" s="13"/>
      <c r="AC89" s="13"/>
      <c r="AD89" s="13"/>
      <c r="AE89" s="13"/>
      <c r="AT89" s="235" t="s">
        <v>154</v>
      </c>
      <c r="AU89" s="235" t="s">
        <v>83</v>
      </c>
      <c r="AV89" s="13" t="s">
        <v>83</v>
      </c>
      <c r="AW89" s="13" t="s">
        <v>5</v>
      </c>
      <c r="AX89" s="13" t="s">
        <v>81</v>
      </c>
      <c r="AY89" s="235" t="s">
        <v>143</v>
      </c>
    </row>
    <row r="90" spans="1:65" s="2" customFormat="1" ht="22.2" customHeight="1">
      <c r="A90" s="38"/>
      <c r="B90" s="39"/>
      <c r="C90" s="206" t="s">
        <v>83</v>
      </c>
      <c r="D90" s="206" t="s">
        <v>146</v>
      </c>
      <c r="E90" s="207" t="s">
        <v>164</v>
      </c>
      <c r="F90" s="208" t="s">
        <v>165</v>
      </c>
      <c r="G90" s="209" t="s">
        <v>149</v>
      </c>
      <c r="H90" s="210">
        <v>0.248</v>
      </c>
      <c r="I90" s="211"/>
      <c r="J90" s="211"/>
      <c r="K90" s="212">
        <f>ROUND(P90*H90,2)</f>
        <v>0</v>
      </c>
      <c r="L90" s="208" t="s">
        <v>158</v>
      </c>
      <c r="M90" s="44"/>
      <c r="N90" s="213" t="s">
        <v>20</v>
      </c>
      <c r="O90" s="214" t="s">
        <v>42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4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20</v>
      </c>
      <c r="Z90" s="38"/>
      <c r="AA90" s="38"/>
      <c r="AB90" s="38"/>
      <c r="AC90" s="38"/>
      <c r="AD90" s="38"/>
      <c r="AE90" s="38"/>
      <c r="AR90" s="218" t="s">
        <v>150</v>
      </c>
      <c r="AT90" s="218" t="s">
        <v>146</v>
      </c>
      <c r="AU90" s="218" t="s">
        <v>83</v>
      </c>
      <c r="AY90" s="17" t="s">
        <v>143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7" t="s">
        <v>81</v>
      </c>
      <c r="BK90" s="219">
        <f>ROUND(P90*H90,2)</f>
        <v>0</v>
      </c>
      <c r="BL90" s="17" t="s">
        <v>150</v>
      </c>
      <c r="BM90" s="218" t="s">
        <v>166</v>
      </c>
    </row>
    <row r="91" spans="1:47" s="2" customFormat="1" ht="12">
      <c r="A91" s="38"/>
      <c r="B91" s="39"/>
      <c r="C91" s="40"/>
      <c r="D91" s="220" t="s">
        <v>152</v>
      </c>
      <c r="E91" s="40"/>
      <c r="F91" s="221" t="s">
        <v>167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152</v>
      </c>
      <c r="AU91" s="17" t="s">
        <v>83</v>
      </c>
    </row>
    <row r="92" spans="1:47" s="2" customFormat="1" ht="12">
      <c r="A92" s="38"/>
      <c r="B92" s="39"/>
      <c r="C92" s="40"/>
      <c r="D92" s="236" t="s">
        <v>161</v>
      </c>
      <c r="E92" s="40"/>
      <c r="F92" s="237" t="s">
        <v>168</v>
      </c>
      <c r="G92" s="40"/>
      <c r="H92" s="40"/>
      <c r="I92" s="222"/>
      <c r="J92" s="222"/>
      <c r="K92" s="40"/>
      <c r="L92" s="40"/>
      <c r="M92" s="44"/>
      <c r="N92" s="223"/>
      <c r="O92" s="22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38"/>
      <c r="AA92" s="38"/>
      <c r="AB92" s="38"/>
      <c r="AC92" s="38"/>
      <c r="AD92" s="38"/>
      <c r="AE92" s="38"/>
      <c r="AT92" s="17" t="s">
        <v>161</v>
      </c>
      <c r="AU92" s="17" t="s">
        <v>83</v>
      </c>
    </row>
    <row r="93" spans="1:51" s="13" customFormat="1" ht="12">
      <c r="A93" s="13"/>
      <c r="B93" s="225"/>
      <c r="C93" s="226"/>
      <c r="D93" s="220" t="s">
        <v>154</v>
      </c>
      <c r="E93" s="227" t="s">
        <v>20</v>
      </c>
      <c r="F93" s="228" t="s">
        <v>211</v>
      </c>
      <c r="G93" s="226"/>
      <c r="H93" s="229">
        <v>0.248</v>
      </c>
      <c r="I93" s="230"/>
      <c r="J93" s="230"/>
      <c r="K93" s="226"/>
      <c r="L93" s="226"/>
      <c r="M93" s="231"/>
      <c r="N93" s="232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4"/>
      <c r="Z93" s="13"/>
      <c r="AA93" s="13"/>
      <c r="AB93" s="13"/>
      <c r="AC93" s="13"/>
      <c r="AD93" s="13"/>
      <c r="AE93" s="13"/>
      <c r="AT93" s="235" t="s">
        <v>154</v>
      </c>
      <c r="AU93" s="235" t="s">
        <v>83</v>
      </c>
      <c r="AV93" s="13" t="s">
        <v>83</v>
      </c>
      <c r="AW93" s="13" t="s">
        <v>5</v>
      </c>
      <c r="AX93" s="13" t="s">
        <v>81</v>
      </c>
      <c r="AY93" s="235" t="s">
        <v>143</v>
      </c>
    </row>
    <row r="94" spans="1:65" s="2" customFormat="1" ht="22.2" customHeight="1">
      <c r="A94" s="38"/>
      <c r="B94" s="39"/>
      <c r="C94" s="206" t="s">
        <v>170</v>
      </c>
      <c r="D94" s="206" t="s">
        <v>146</v>
      </c>
      <c r="E94" s="207" t="s">
        <v>171</v>
      </c>
      <c r="F94" s="208" t="s">
        <v>172</v>
      </c>
      <c r="G94" s="209" t="s">
        <v>149</v>
      </c>
      <c r="H94" s="210">
        <v>0.58</v>
      </c>
      <c r="I94" s="211"/>
      <c r="J94" s="211"/>
      <c r="K94" s="212">
        <f>ROUND(P94*H94,2)</f>
        <v>0</v>
      </c>
      <c r="L94" s="208" t="s">
        <v>158</v>
      </c>
      <c r="M94" s="44"/>
      <c r="N94" s="213" t="s">
        <v>20</v>
      </c>
      <c r="O94" s="214" t="s">
        <v>42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4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6">
        <f>W94*H94</f>
        <v>0</v>
      </c>
      <c r="Y94" s="217" t="s">
        <v>20</v>
      </c>
      <c r="Z94" s="38"/>
      <c r="AA94" s="38"/>
      <c r="AB94" s="38"/>
      <c r="AC94" s="38"/>
      <c r="AD94" s="38"/>
      <c r="AE94" s="38"/>
      <c r="AR94" s="218" t="s">
        <v>150</v>
      </c>
      <c r="AT94" s="218" t="s">
        <v>146</v>
      </c>
      <c r="AU94" s="218" t="s">
        <v>83</v>
      </c>
      <c r="AY94" s="17" t="s">
        <v>143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7" t="s">
        <v>81</v>
      </c>
      <c r="BK94" s="219">
        <f>ROUND(P94*H94,2)</f>
        <v>0</v>
      </c>
      <c r="BL94" s="17" t="s">
        <v>150</v>
      </c>
      <c r="BM94" s="218" t="s">
        <v>173</v>
      </c>
    </row>
    <row r="95" spans="1:47" s="2" customFormat="1" ht="12">
      <c r="A95" s="38"/>
      <c r="B95" s="39"/>
      <c r="C95" s="40"/>
      <c r="D95" s="220" t="s">
        <v>152</v>
      </c>
      <c r="E95" s="40"/>
      <c r="F95" s="221" t="s">
        <v>174</v>
      </c>
      <c r="G95" s="40"/>
      <c r="H95" s="40"/>
      <c r="I95" s="222"/>
      <c r="J95" s="222"/>
      <c r="K95" s="40"/>
      <c r="L95" s="40"/>
      <c r="M95" s="44"/>
      <c r="N95" s="223"/>
      <c r="O95" s="22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152</v>
      </c>
      <c r="AU95" s="17" t="s">
        <v>83</v>
      </c>
    </row>
    <row r="96" spans="1:47" s="2" customFormat="1" ht="12">
      <c r="A96" s="38"/>
      <c r="B96" s="39"/>
      <c r="C96" s="40"/>
      <c r="D96" s="236" t="s">
        <v>161</v>
      </c>
      <c r="E96" s="40"/>
      <c r="F96" s="237" t="s">
        <v>175</v>
      </c>
      <c r="G96" s="40"/>
      <c r="H96" s="40"/>
      <c r="I96" s="222"/>
      <c r="J96" s="222"/>
      <c r="K96" s="40"/>
      <c r="L96" s="40"/>
      <c r="M96" s="44"/>
      <c r="N96" s="223"/>
      <c r="O96" s="22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38"/>
      <c r="AA96" s="38"/>
      <c r="AB96" s="38"/>
      <c r="AC96" s="38"/>
      <c r="AD96" s="38"/>
      <c r="AE96" s="38"/>
      <c r="AT96" s="17" t="s">
        <v>161</v>
      </c>
      <c r="AU96" s="17" t="s">
        <v>83</v>
      </c>
    </row>
    <row r="97" spans="1:51" s="13" customFormat="1" ht="12">
      <c r="A97" s="13"/>
      <c r="B97" s="225"/>
      <c r="C97" s="226"/>
      <c r="D97" s="220" t="s">
        <v>154</v>
      </c>
      <c r="E97" s="227" t="s">
        <v>20</v>
      </c>
      <c r="F97" s="228" t="s">
        <v>212</v>
      </c>
      <c r="G97" s="226"/>
      <c r="H97" s="229">
        <v>0.58</v>
      </c>
      <c r="I97" s="230"/>
      <c r="J97" s="230"/>
      <c r="K97" s="226"/>
      <c r="L97" s="226"/>
      <c r="M97" s="231"/>
      <c r="N97" s="232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4"/>
      <c r="Z97" s="13"/>
      <c r="AA97" s="13"/>
      <c r="AB97" s="13"/>
      <c r="AC97" s="13"/>
      <c r="AD97" s="13"/>
      <c r="AE97" s="13"/>
      <c r="AT97" s="235" t="s">
        <v>154</v>
      </c>
      <c r="AU97" s="235" t="s">
        <v>83</v>
      </c>
      <c r="AV97" s="13" t="s">
        <v>83</v>
      </c>
      <c r="AW97" s="13" t="s">
        <v>5</v>
      </c>
      <c r="AX97" s="13" t="s">
        <v>81</v>
      </c>
      <c r="AY97" s="235" t="s">
        <v>143</v>
      </c>
    </row>
    <row r="98" spans="1:65" s="2" customFormat="1" ht="22.2" customHeight="1">
      <c r="A98" s="38"/>
      <c r="B98" s="39"/>
      <c r="C98" s="206" t="s">
        <v>150</v>
      </c>
      <c r="D98" s="206" t="s">
        <v>146</v>
      </c>
      <c r="E98" s="207" t="s">
        <v>176</v>
      </c>
      <c r="F98" s="208" t="s">
        <v>177</v>
      </c>
      <c r="G98" s="209" t="s">
        <v>149</v>
      </c>
      <c r="H98" s="210">
        <v>0.248</v>
      </c>
      <c r="I98" s="211"/>
      <c r="J98" s="211"/>
      <c r="K98" s="212">
        <f>ROUND(P98*H98,2)</f>
        <v>0</v>
      </c>
      <c r="L98" s="208" t="s">
        <v>158</v>
      </c>
      <c r="M98" s="44"/>
      <c r="N98" s="213" t="s">
        <v>20</v>
      </c>
      <c r="O98" s="214" t="s">
        <v>42</v>
      </c>
      <c r="P98" s="215">
        <f>I98+J98</f>
        <v>0</v>
      </c>
      <c r="Q98" s="215">
        <f>ROUND(I98*H98,2)</f>
        <v>0</v>
      </c>
      <c r="R98" s="215">
        <f>ROUND(J98*H98,2)</f>
        <v>0</v>
      </c>
      <c r="S98" s="84"/>
      <c r="T98" s="216">
        <f>S98*H98</f>
        <v>0</v>
      </c>
      <c r="U98" s="216">
        <v>0</v>
      </c>
      <c r="V98" s="216">
        <f>U98*H98</f>
        <v>0</v>
      </c>
      <c r="W98" s="216">
        <v>0</v>
      </c>
      <c r="X98" s="216">
        <f>W98*H98</f>
        <v>0</v>
      </c>
      <c r="Y98" s="217" t="s">
        <v>20</v>
      </c>
      <c r="Z98" s="38"/>
      <c r="AA98" s="38"/>
      <c r="AB98" s="38"/>
      <c r="AC98" s="38"/>
      <c r="AD98" s="38"/>
      <c r="AE98" s="38"/>
      <c r="AR98" s="218" t="s">
        <v>150</v>
      </c>
      <c r="AT98" s="218" t="s">
        <v>146</v>
      </c>
      <c r="AU98" s="218" t="s">
        <v>83</v>
      </c>
      <c r="AY98" s="17" t="s">
        <v>143</v>
      </c>
      <c r="BE98" s="219">
        <f>IF(O98="základní",K98,0)</f>
        <v>0</v>
      </c>
      <c r="BF98" s="219">
        <f>IF(O98="snížená",K98,0)</f>
        <v>0</v>
      </c>
      <c r="BG98" s="219">
        <f>IF(O98="zákl. přenesená",K98,0)</f>
        <v>0</v>
      </c>
      <c r="BH98" s="219">
        <f>IF(O98="sníž. přenesená",K98,0)</f>
        <v>0</v>
      </c>
      <c r="BI98" s="219">
        <f>IF(O98="nulová",K98,0)</f>
        <v>0</v>
      </c>
      <c r="BJ98" s="17" t="s">
        <v>81</v>
      </c>
      <c r="BK98" s="219">
        <f>ROUND(P98*H98,2)</f>
        <v>0</v>
      </c>
      <c r="BL98" s="17" t="s">
        <v>150</v>
      </c>
      <c r="BM98" s="218" t="s">
        <v>178</v>
      </c>
    </row>
    <row r="99" spans="1:47" s="2" customFormat="1" ht="12">
      <c r="A99" s="38"/>
      <c r="B99" s="39"/>
      <c r="C99" s="40"/>
      <c r="D99" s="220" t="s">
        <v>152</v>
      </c>
      <c r="E99" s="40"/>
      <c r="F99" s="221" t="s">
        <v>179</v>
      </c>
      <c r="G99" s="40"/>
      <c r="H99" s="40"/>
      <c r="I99" s="222"/>
      <c r="J99" s="222"/>
      <c r="K99" s="40"/>
      <c r="L99" s="40"/>
      <c r="M99" s="44"/>
      <c r="N99" s="223"/>
      <c r="O99" s="22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152</v>
      </c>
      <c r="AU99" s="17" t="s">
        <v>83</v>
      </c>
    </row>
    <row r="100" spans="1:47" s="2" customFormat="1" ht="12">
      <c r="A100" s="38"/>
      <c r="B100" s="39"/>
      <c r="C100" s="40"/>
      <c r="D100" s="236" t="s">
        <v>161</v>
      </c>
      <c r="E100" s="40"/>
      <c r="F100" s="237" t="s">
        <v>180</v>
      </c>
      <c r="G100" s="40"/>
      <c r="H100" s="40"/>
      <c r="I100" s="222"/>
      <c r="J100" s="222"/>
      <c r="K100" s="40"/>
      <c r="L100" s="40"/>
      <c r="M100" s="44"/>
      <c r="N100" s="223"/>
      <c r="O100" s="224"/>
      <c r="P100" s="84"/>
      <c r="Q100" s="84"/>
      <c r="R100" s="84"/>
      <c r="S100" s="84"/>
      <c r="T100" s="84"/>
      <c r="U100" s="84"/>
      <c r="V100" s="84"/>
      <c r="W100" s="84"/>
      <c r="X100" s="84"/>
      <c r="Y100" s="85"/>
      <c r="Z100" s="38"/>
      <c r="AA100" s="38"/>
      <c r="AB100" s="38"/>
      <c r="AC100" s="38"/>
      <c r="AD100" s="38"/>
      <c r="AE100" s="38"/>
      <c r="AT100" s="17" t="s">
        <v>161</v>
      </c>
      <c r="AU100" s="17" t="s">
        <v>83</v>
      </c>
    </row>
    <row r="101" spans="1:51" s="13" customFormat="1" ht="12">
      <c r="A101" s="13"/>
      <c r="B101" s="225"/>
      <c r="C101" s="226"/>
      <c r="D101" s="220" t="s">
        <v>154</v>
      </c>
      <c r="E101" s="227" t="s">
        <v>20</v>
      </c>
      <c r="F101" s="228" t="s">
        <v>213</v>
      </c>
      <c r="G101" s="226"/>
      <c r="H101" s="229">
        <v>0.248</v>
      </c>
      <c r="I101" s="230"/>
      <c r="J101" s="230"/>
      <c r="K101" s="226"/>
      <c r="L101" s="226"/>
      <c r="M101" s="231"/>
      <c r="N101" s="232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4"/>
      <c r="Z101" s="13"/>
      <c r="AA101" s="13"/>
      <c r="AB101" s="13"/>
      <c r="AC101" s="13"/>
      <c r="AD101" s="13"/>
      <c r="AE101" s="13"/>
      <c r="AT101" s="235" t="s">
        <v>154</v>
      </c>
      <c r="AU101" s="235" t="s">
        <v>83</v>
      </c>
      <c r="AV101" s="13" t="s">
        <v>83</v>
      </c>
      <c r="AW101" s="13" t="s">
        <v>5</v>
      </c>
      <c r="AX101" s="13" t="s">
        <v>81</v>
      </c>
      <c r="AY101" s="235" t="s">
        <v>143</v>
      </c>
    </row>
    <row r="102" spans="1:65" s="2" customFormat="1" ht="19.8" customHeight="1">
      <c r="A102" s="38"/>
      <c r="B102" s="39"/>
      <c r="C102" s="206" t="s">
        <v>145</v>
      </c>
      <c r="D102" s="206" t="s">
        <v>146</v>
      </c>
      <c r="E102" s="207" t="s">
        <v>147</v>
      </c>
      <c r="F102" s="208" t="s">
        <v>148</v>
      </c>
      <c r="G102" s="209" t="s">
        <v>149</v>
      </c>
      <c r="H102" s="210">
        <v>0.58</v>
      </c>
      <c r="I102" s="211"/>
      <c r="J102" s="211"/>
      <c r="K102" s="212">
        <f>ROUND(P102*H102,2)</f>
        <v>0</v>
      </c>
      <c r="L102" s="208" t="s">
        <v>20</v>
      </c>
      <c r="M102" s="44"/>
      <c r="N102" s="213" t="s">
        <v>20</v>
      </c>
      <c r="O102" s="214" t="s">
        <v>42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84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6">
        <f>W102*H102</f>
        <v>0</v>
      </c>
      <c r="Y102" s="217" t="s">
        <v>20</v>
      </c>
      <c r="Z102" s="38"/>
      <c r="AA102" s="38"/>
      <c r="AB102" s="38"/>
      <c r="AC102" s="38"/>
      <c r="AD102" s="38"/>
      <c r="AE102" s="38"/>
      <c r="AR102" s="218" t="s">
        <v>150</v>
      </c>
      <c r="AT102" s="218" t="s">
        <v>146</v>
      </c>
      <c r="AU102" s="218" t="s">
        <v>83</v>
      </c>
      <c r="AY102" s="17" t="s">
        <v>143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7" t="s">
        <v>81</v>
      </c>
      <c r="BK102" s="219">
        <f>ROUND(P102*H102,2)</f>
        <v>0</v>
      </c>
      <c r="BL102" s="17" t="s">
        <v>150</v>
      </c>
      <c r="BM102" s="218" t="s">
        <v>151</v>
      </c>
    </row>
    <row r="103" spans="1:47" s="2" customFormat="1" ht="12">
      <c r="A103" s="38"/>
      <c r="B103" s="39"/>
      <c r="C103" s="40"/>
      <c r="D103" s="220" t="s">
        <v>152</v>
      </c>
      <c r="E103" s="40"/>
      <c r="F103" s="221" t="s">
        <v>153</v>
      </c>
      <c r="G103" s="40"/>
      <c r="H103" s="40"/>
      <c r="I103" s="222"/>
      <c r="J103" s="222"/>
      <c r="K103" s="40"/>
      <c r="L103" s="40"/>
      <c r="M103" s="44"/>
      <c r="N103" s="223"/>
      <c r="O103" s="22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38"/>
      <c r="AA103" s="38"/>
      <c r="AB103" s="38"/>
      <c r="AC103" s="38"/>
      <c r="AD103" s="38"/>
      <c r="AE103" s="38"/>
      <c r="AT103" s="17" t="s">
        <v>152</v>
      </c>
      <c r="AU103" s="17" t="s">
        <v>83</v>
      </c>
    </row>
    <row r="104" spans="1:51" s="13" customFormat="1" ht="12">
      <c r="A104" s="13"/>
      <c r="B104" s="225"/>
      <c r="C104" s="226"/>
      <c r="D104" s="220" t="s">
        <v>154</v>
      </c>
      <c r="E104" s="227" t="s">
        <v>20</v>
      </c>
      <c r="F104" s="228" t="s">
        <v>212</v>
      </c>
      <c r="G104" s="226"/>
      <c r="H104" s="229">
        <v>0.58</v>
      </c>
      <c r="I104" s="230"/>
      <c r="J104" s="230"/>
      <c r="K104" s="226"/>
      <c r="L104" s="226"/>
      <c r="M104" s="231"/>
      <c r="N104" s="232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4"/>
      <c r="Z104" s="13"/>
      <c r="AA104" s="13"/>
      <c r="AB104" s="13"/>
      <c r="AC104" s="13"/>
      <c r="AD104" s="13"/>
      <c r="AE104" s="13"/>
      <c r="AT104" s="235" t="s">
        <v>154</v>
      </c>
      <c r="AU104" s="235" t="s">
        <v>83</v>
      </c>
      <c r="AV104" s="13" t="s">
        <v>83</v>
      </c>
      <c r="AW104" s="13" t="s">
        <v>5</v>
      </c>
      <c r="AX104" s="13" t="s">
        <v>81</v>
      </c>
      <c r="AY104" s="235" t="s">
        <v>143</v>
      </c>
    </row>
    <row r="105" spans="1:65" s="2" customFormat="1" ht="19.8" customHeight="1">
      <c r="A105" s="38"/>
      <c r="B105" s="39"/>
      <c r="C105" s="206" t="s">
        <v>182</v>
      </c>
      <c r="D105" s="206" t="s">
        <v>146</v>
      </c>
      <c r="E105" s="207" t="s">
        <v>183</v>
      </c>
      <c r="F105" s="208" t="s">
        <v>184</v>
      </c>
      <c r="G105" s="209" t="s">
        <v>149</v>
      </c>
      <c r="H105" s="210">
        <v>0.248</v>
      </c>
      <c r="I105" s="211"/>
      <c r="J105" s="211"/>
      <c r="K105" s="212">
        <f>ROUND(P105*H105,2)</f>
        <v>0</v>
      </c>
      <c r="L105" s="208" t="s">
        <v>20</v>
      </c>
      <c r="M105" s="44"/>
      <c r="N105" s="213" t="s">
        <v>20</v>
      </c>
      <c r="O105" s="214" t="s">
        <v>42</v>
      </c>
      <c r="P105" s="215">
        <f>I105+J105</f>
        <v>0</v>
      </c>
      <c r="Q105" s="215">
        <f>ROUND(I105*H105,2)</f>
        <v>0</v>
      </c>
      <c r="R105" s="215">
        <f>ROUND(J105*H105,2)</f>
        <v>0</v>
      </c>
      <c r="S105" s="84"/>
      <c r="T105" s="216">
        <f>S105*H105</f>
        <v>0</v>
      </c>
      <c r="U105" s="216">
        <v>0</v>
      </c>
      <c r="V105" s="216">
        <f>U105*H105</f>
        <v>0</v>
      </c>
      <c r="W105" s="216">
        <v>0.228</v>
      </c>
      <c r="X105" s="216">
        <f>W105*H105</f>
        <v>0.056544000000000004</v>
      </c>
      <c r="Y105" s="217" t="s">
        <v>20</v>
      </c>
      <c r="Z105" s="38"/>
      <c r="AA105" s="38"/>
      <c r="AB105" s="38"/>
      <c r="AC105" s="38"/>
      <c r="AD105" s="38"/>
      <c r="AE105" s="38"/>
      <c r="AR105" s="218" t="s">
        <v>150</v>
      </c>
      <c r="AT105" s="218" t="s">
        <v>146</v>
      </c>
      <c r="AU105" s="218" t="s">
        <v>83</v>
      </c>
      <c r="AY105" s="17" t="s">
        <v>143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7" t="s">
        <v>81</v>
      </c>
      <c r="BK105" s="219">
        <f>ROUND(P105*H105,2)</f>
        <v>0</v>
      </c>
      <c r="BL105" s="17" t="s">
        <v>150</v>
      </c>
      <c r="BM105" s="218" t="s">
        <v>185</v>
      </c>
    </row>
    <row r="106" spans="1:47" s="2" customFormat="1" ht="12">
      <c r="A106" s="38"/>
      <c r="B106" s="39"/>
      <c r="C106" s="40"/>
      <c r="D106" s="220" t="s">
        <v>152</v>
      </c>
      <c r="E106" s="40"/>
      <c r="F106" s="221" t="s">
        <v>186</v>
      </c>
      <c r="G106" s="40"/>
      <c r="H106" s="40"/>
      <c r="I106" s="222"/>
      <c r="J106" s="222"/>
      <c r="K106" s="40"/>
      <c r="L106" s="40"/>
      <c r="M106" s="44"/>
      <c r="N106" s="223"/>
      <c r="O106" s="22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152</v>
      </c>
      <c r="AU106" s="17" t="s">
        <v>83</v>
      </c>
    </row>
    <row r="107" spans="1:51" s="13" customFormat="1" ht="12">
      <c r="A107" s="13"/>
      <c r="B107" s="225"/>
      <c r="C107" s="226"/>
      <c r="D107" s="220" t="s">
        <v>154</v>
      </c>
      <c r="E107" s="227" t="s">
        <v>20</v>
      </c>
      <c r="F107" s="228" t="s">
        <v>213</v>
      </c>
      <c r="G107" s="226"/>
      <c r="H107" s="229">
        <v>0.248</v>
      </c>
      <c r="I107" s="230"/>
      <c r="J107" s="230"/>
      <c r="K107" s="226"/>
      <c r="L107" s="226"/>
      <c r="M107" s="231"/>
      <c r="N107" s="238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40"/>
      <c r="Z107" s="13"/>
      <c r="AA107" s="13"/>
      <c r="AB107" s="13"/>
      <c r="AC107" s="13"/>
      <c r="AD107" s="13"/>
      <c r="AE107" s="13"/>
      <c r="AT107" s="235" t="s">
        <v>154</v>
      </c>
      <c r="AU107" s="235" t="s">
        <v>83</v>
      </c>
      <c r="AV107" s="13" t="s">
        <v>83</v>
      </c>
      <c r="AW107" s="13" t="s">
        <v>5</v>
      </c>
      <c r="AX107" s="13" t="s">
        <v>81</v>
      </c>
      <c r="AY107" s="235" t="s">
        <v>143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4"/>
      <c r="N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100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109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Pardubicko - část 1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110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214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204</v>
      </c>
      <c r="G12" s="38"/>
      <c r="H12" s="38"/>
      <c r="I12" s="133" t="s">
        <v>24</v>
      </c>
      <c r="J12" s="138" t="str">
        <f>'Rekapitulace stavby'!AN8</f>
        <v>26. 3. 2024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113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114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ROUND((SUM(BE83:BE107)),2)</f>
        <v>0</v>
      </c>
      <c r="G35" s="38"/>
      <c r="H35" s="38"/>
      <c r="I35" s="149">
        <v>0.21</v>
      </c>
      <c r="J35" s="38"/>
      <c r="K35" s="144">
        <f>ROUND(((SUM(BE83:BE107))*I35),2)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ROUND((SUM(BF83:BF107)),2)</f>
        <v>0</v>
      </c>
      <c r="G36" s="38"/>
      <c r="H36" s="38"/>
      <c r="I36" s="149">
        <v>0.12</v>
      </c>
      <c r="J36" s="38"/>
      <c r="K36" s="144">
        <f>ROUND(((SUM(BF83:BF107))*I36),2)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ROUND((SUM(BG83:BG107)),2)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ROUND((SUM(BH83:BH107)),2)</f>
        <v>0</v>
      </c>
      <c r="G38" s="38"/>
      <c r="H38" s="38"/>
      <c r="I38" s="149">
        <v>0.12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ROUND((SUM(BI83:BI107)),2)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115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Pardubicko - část 1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110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SO 7: 108_009 - SPOJIL I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Spojil</v>
      </c>
      <c r="G54" s="40"/>
      <c r="H54" s="40"/>
      <c r="I54" s="32" t="s">
        <v>24</v>
      </c>
      <c r="J54" s="72" t="str">
        <f>IF(J12="","",J12)</f>
        <v>26. 3. 2024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SPU 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116</v>
      </c>
      <c r="D59" s="163"/>
      <c r="E59" s="163"/>
      <c r="F59" s="163"/>
      <c r="G59" s="163"/>
      <c r="H59" s="163"/>
      <c r="I59" s="164" t="s">
        <v>117</v>
      </c>
      <c r="J59" s="164" t="s">
        <v>118</v>
      </c>
      <c r="K59" s="164" t="s">
        <v>119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120</v>
      </c>
    </row>
    <row r="62" spans="1:31" s="9" customFormat="1" ht="24.95" customHeight="1">
      <c r="A62" s="9"/>
      <c r="B62" s="166"/>
      <c r="C62" s="167"/>
      <c r="D62" s="168" t="s">
        <v>121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123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Pardubicko - část 1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110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 7: 108_009 - SPOJIL I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Spojil</v>
      </c>
      <c r="G77" s="40"/>
      <c r="H77" s="40"/>
      <c r="I77" s="32" t="s">
        <v>24</v>
      </c>
      <c r="J77" s="72" t="str">
        <f>IF(J12="","",J12)</f>
        <v>26. 3. 2024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>SPU OVHS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124</v>
      </c>
      <c r="D82" s="181" t="s">
        <v>56</v>
      </c>
      <c r="E82" s="181" t="s">
        <v>52</v>
      </c>
      <c r="F82" s="181" t="s">
        <v>53</v>
      </c>
      <c r="G82" s="181" t="s">
        <v>125</v>
      </c>
      <c r="H82" s="181" t="s">
        <v>126</v>
      </c>
      <c r="I82" s="181" t="s">
        <v>127</v>
      </c>
      <c r="J82" s="181" t="s">
        <v>128</v>
      </c>
      <c r="K82" s="181" t="s">
        <v>119</v>
      </c>
      <c r="L82" s="182" t="s">
        <v>129</v>
      </c>
      <c r="M82" s="183"/>
      <c r="N82" s="92" t="s">
        <v>20</v>
      </c>
      <c r="O82" s="93" t="s">
        <v>41</v>
      </c>
      <c r="P82" s="93" t="s">
        <v>130</v>
      </c>
      <c r="Q82" s="93" t="s">
        <v>131</v>
      </c>
      <c r="R82" s="93" t="s">
        <v>132</v>
      </c>
      <c r="S82" s="93" t="s">
        <v>133</v>
      </c>
      <c r="T82" s="93" t="s">
        <v>134</v>
      </c>
      <c r="U82" s="93" t="s">
        <v>135</v>
      </c>
      <c r="V82" s="93" t="s">
        <v>136</v>
      </c>
      <c r="W82" s="93" t="s">
        <v>137</v>
      </c>
      <c r="X82" s="93" t="s">
        <v>138</v>
      </c>
      <c r="Y82" s="94" t="s">
        <v>139</v>
      </c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140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7">
        <f>X84</f>
        <v>0.12494400000000001</v>
      </c>
      <c r="Y83" s="97"/>
      <c r="Z83" s="38"/>
      <c r="AA83" s="38"/>
      <c r="AB83" s="38"/>
      <c r="AC83" s="38"/>
      <c r="AD83" s="38"/>
      <c r="AE83" s="38"/>
      <c r="AT83" s="17" t="s">
        <v>72</v>
      </c>
      <c r="AU83" s="17" t="s">
        <v>120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141</v>
      </c>
      <c r="F84" s="192" t="s">
        <v>142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199">
        <f>X85</f>
        <v>0.12494400000000001</v>
      </c>
      <c r="Y84" s="200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73</v>
      </c>
      <c r="AY84" s="201" t="s">
        <v>143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4" t="s">
        <v>81</v>
      </c>
      <c r="F85" s="204" t="s">
        <v>144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SUM(Q86:Q107)</f>
        <v>0</v>
      </c>
      <c r="R85" s="198">
        <f>SUM(R86:R107)</f>
        <v>0</v>
      </c>
      <c r="S85" s="197"/>
      <c r="T85" s="199">
        <f>SUM(T86:T107)</f>
        <v>0</v>
      </c>
      <c r="U85" s="197"/>
      <c r="V85" s="199">
        <f>SUM(V86:V107)</f>
        <v>0</v>
      </c>
      <c r="W85" s="197"/>
      <c r="X85" s="199">
        <f>SUM(X86:X107)</f>
        <v>0.12494400000000001</v>
      </c>
      <c r="Y85" s="200"/>
      <c r="Z85" s="12"/>
      <c r="AA85" s="12"/>
      <c r="AB85" s="12"/>
      <c r="AC85" s="12"/>
      <c r="AD85" s="12"/>
      <c r="AE85" s="12"/>
      <c r="AR85" s="201" t="s">
        <v>81</v>
      </c>
      <c r="AT85" s="202" t="s">
        <v>72</v>
      </c>
      <c r="AU85" s="202" t="s">
        <v>81</v>
      </c>
      <c r="AY85" s="201" t="s">
        <v>143</v>
      </c>
      <c r="BK85" s="203">
        <f>SUM(BK86:BK107)</f>
        <v>0</v>
      </c>
    </row>
    <row r="86" spans="1:65" s="2" customFormat="1" ht="22.2" customHeight="1">
      <c r="A86" s="38"/>
      <c r="B86" s="39"/>
      <c r="C86" s="206" t="s">
        <v>81</v>
      </c>
      <c r="D86" s="206" t="s">
        <v>146</v>
      </c>
      <c r="E86" s="207" t="s">
        <v>156</v>
      </c>
      <c r="F86" s="208" t="s">
        <v>157</v>
      </c>
      <c r="G86" s="209" t="s">
        <v>149</v>
      </c>
      <c r="H86" s="210">
        <v>0.235</v>
      </c>
      <c r="I86" s="211"/>
      <c r="J86" s="211"/>
      <c r="K86" s="212">
        <f>ROUND(P86*H86,2)</f>
        <v>0</v>
      </c>
      <c r="L86" s="208" t="s">
        <v>158</v>
      </c>
      <c r="M86" s="44"/>
      <c r="N86" s="213" t="s">
        <v>20</v>
      </c>
      <c r="O86" s="214" t="s">
        <v>42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4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6">
        <f>W86*H86</f>
        <v>0</v>
      </c>
      <c r="Y86" s="217" t="s">
        <v>20</v>
      </c>
      <c r="Z86" s="38"/>
      <c r="AA86" s="38"/>
      <c r="AB86" s="38"/>
      <c r="AC86" s="38"/>
      <c r="AD86" s="38"/>
      <c r="AE86" s="38"/>
      <c r="AR86" s="218" t="s">
        <v>150</v>
      </c>
      <c r="AT86" s="218" t="s">
        <v>146</v>
      </c>
      <c r="AU86" s="218" t="s">
        <v>83</v>
      </c>
      <c r="AY86" s="17" t="s">
        <v>143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7" t="s">
        <v>81</v>
      </c>
      <c r="BK86" s="219">
        <f>ROUND(P86*H86,2)</f>
        <v>0</v>
      </c>
      <c r="BL86" s="17" t="s">
        <v>150</v>
      </c>
      <c r="BM86" s="218" t="s">
        <v>159</v>
      </c>
    </row>
    <row r="87" spans="1:47" s="2" customFormat="1" ht="12">
      <c r="A87" s="38"/>
      <c r="B87" s="39"/>
      <c r="C87" s="40"/>
      <c r="D87" s="220" t="s">
        <v>152</v>
      </c>
      <c r="E87" s="40"/>
      <c r="F87" s="221" t="s">
        <v>160</v>
      </c>
      <c r="G87" s="40"/>
      <c r="H87" s="40"/>
      <c r="I87" s="222"/>
      <c r="J87" s="222"/>
      <c r="K87" s="40"/>
      <c r="L87" s="40"/>
      <c r="M87" s="44"/>
      <c r="N87" s="223"/>
      <c r="O87" s="22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152</v>
      </c>
      <c r="AU87" s="17" t="s">
        <v>83</v>
      </c>
    </row>
    <row r="88" spans="1:47" s="2" customFormat="1" ht="12">
      <c r="A88" s="38"/>
      <c r="B88" s="39"/>
      <c r="C88" s="40"/>
      <c r="D88" s="236" t="s">
        <v>161</v>
      </c>
      <c r="E88" s="40"/>
      <c r="F88" s="237" t="s">
        <v>162</v>
      </c>
      <c r="G88" s="40"/>
      <c r="H88" s="40"/>
      <c r="I88" s="222"/>
      <c r="J88" s="222"/>
      <c r="K88" s="40"/>
      <c r="L88" s="40"/>
      <c r="M88" s="44"/>
      <c r="N88" s="223"/>
      <c r="O88" s="22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38"/>
      <c r="AA88" s="38"/>
      <c r="AB88" s="38"/>
      <c r="AC88" s="38"/>
      <c r="AD88" s="38"/>
      <c r="AE88" s="38"/>
      <c r="AT88" s="17" t="s">
        <v>161</v>
      </c>
      <c r="AU88" s="17" t="s">
        <v>83</v>
      </c>
    </row>
    <row r="89" spans="1:51" s="13" customFormat="1" ht="12">
      <c r="A89" s="13"/>
      <c r="B89" s="225"/>
      <c r="C89" s="226"/>
      <c r="D89" s="220" t="s">
        <v>154</v>
      </c>
      <c r="E89" s="227" t="s">
        <v>20</v>
      </c>
      <c r="F89" s="228" t="s">
        <v>215</v>
      </c>
      <c r="G89" s="226"/>
      <c r="H89" s="229">
        <v>0.235</v>
      </c>
      <c r="I89" s="230"/>
      <c r="J89" s="230"/>
      <c r="K89" s="226"/>
      <c r="L89" s="226"/>
      <c r="M89" s="231"/>
      <c r="N89" s="232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4"/>
      <c r="Z89" s="13"/>
      <c r="AA89" s="13"/>
      <c r="AB89" s="13"/>
      <c r="AC89" s="13"/>
      <c r="AD89" s="13"/>
      <c r="AE89" s="13"/>
      <c r="AT89" s="235" t="s">
        <v>154</v>
      </c>
      <c r="AU89" s="235" t="s">
        <v>83</v>
      </c>
      <c r="AV89" s="13" t="s">
        <v>83</v>
      </c>
      <c r="AW89" s="13" t="s">
        <v>5</v>
      </c>
      <c r="AX89" s="13" t="s">
        <v>81</v>
      </c>
      <c r="AY89" s="235" t="s">
        <v>143</v>
      </c>
    </row>
    <row r="90" spans="1:65" s="2" customFormat="1" ht="22.2" customHeight="1">
      <c r="A90" s="38"/>
      <c r="B90" s="39"/>
      <c r="C90" s="206" t="s">
        <v>83</v>
      </c>
      <c r="D90" s="206" t="s">
        <v>146</v>
      </c>
      <c r="E90" s="207" t="s">
        <v>164</v>
      </c>
      <c r="F90" s="208" t="s">
        <v>165</v>
      </c>
      <c r="G90" s="209" t="s">
        <v>149</v>
      </c>
      <c r="H90" s="210">
        <v>0.548</v>
      </c>
      <c r="I90" s="211"/>
      <c r="J90" s="211"/>
      <c r="K90" s="212">
        <f>ROUND(P90*H90,2)</f>
        <v>0</v>
      </c>
      <c r="L90" s="208" t="s">
        <v>158</v>
      </c>
      <c r="M90" s="44"/>
      <c r="N90" s="213" t="s">
        <v>20</v>
      </c>
      <c r="O90" s="214" t="s">
        <v>42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4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20</v>
      </c>
      <c r="Z90" s="38"/>
      <c r="AA90" s="38"/>
      <c r="AB90" s="38"/>
      <c r="AC90" s="38"/>
      <c r="AD90" s="38"/>
      <c r="AE90" s="38"/>
      <c r="AR90" s="218" t="s">
        <v>150</v>
      </c>
      <c r="AT90" s="218" t="s">
        <v>146</v>
      </c>
      <c r="AU90" s="218" t="s">
        <v>83</v>
      </c>
      <c r="AY90" s="17" t="s">
        <v>143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7" t="s">
        <v>81</v>
      </c>
      <c r="BK90" s="219">
        <f>ROUND(P90*H90,2)</f>
        <v>0</v>
      </c>
      <c r="BL90" s="17" t="s">
        <v>150</v>
      </c>
      <c r="BM90" s="218" t="s">
        <v>166</v>
      </c>
    </row>
    <row r="91" spans="1:47" s="2" customFormat="1" ht="12">
      <c r="A91" s="38"/>
      <c r="B91" s="39"/>
      <c r="C91" s="40"/>
      <c r="D91" s="220" t="s">
        <v>152</v>
      </c>
      <c r="E91" s="40"/>
      <c r="F91" s="221" t="s">
        <v>167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152</v>
      </c>
      <c r="AU91" s="17" t="s">
        <v>83</v>
      </c>
    </row>
    <row r="92" spans="1:47" s="2" customFormat="1" ht="12">
      <c r="A92" s="38"/>
      <c r="B92" s="39"/>
      <c r="C92" s="40"/>
      <c r="D92" s="236" t="s">
        <v>161</v>
      </c>
      <c r="E92" s="40"/>
      <c r="F92" s="237" t="s">
        <v>168</v>
      </c>
      <c r="G92" s="40"/>
      <c r="H92" s="40"/>
      <c r="I92" s="222"/>
      <c r="J92" s="222"/>
      <c r="K92" s="40"/>
      <c r="L92" s="40"/>
      <c r="M92" s="44"/>
      <c r="N92" s="223"/>
      <c r="O92" s="22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38"/>
      <c r="AA92" s="38"/>
      <c r="AB92" s="38"/>
      <c r="AC92" s="38"/>
      <c r="AD92" s="38"/>
      <c r="AE92" s="38"/>
      <c r="AT92" s="17" t="s">
        <v>161</v>
      </c>
      <c r="AU92" s="17" t="s">
        <v>83</v>
      </c>
    </row>
    <row r="93" spans="1:51" s="13" customFormat="1" ht="12">
      <c r="A93" s="13"/>
      <c r="B93" s="225"/>
      <c r="C93" s="226"/>
      <c r="D93" s="220" t="s">
        <v>154</v>
      </c>
      <c r="E93" s="227" t="s">
        <v>20</v>
      </c>
      <c r="F93" s="228" t="s">
        <v>216</v>
      </c>
      <c r="G93" s="226"/>
      <c r="H93" s="229">
        <v>0.548</v>
      </c>
      <c r="I93" s="230"/>
      <c r="J93" s="230"/>
      <c r="K93" s="226"/>
      <c r="L93" s="226"/>
      <c r="M93" s="231"/>
      <c r="N93" s="232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4"/>
      <c r="Z93" s="13"/>
      <c r="AA93" s="13"/>
      <c r="AB93" s="13"/>
      <c r="AC93" s="13"/>
      <c r="AD93" s="13"/>
      <c r="AE93" s="13"/>
      <c r="AT93" s="235" t="s">
        <v>154</v>
      </c>
      <c r="AU93" s="235" t="s">
        <v>83</v>
      </c>
      <c r="AV93" s="13" t="s">
        <v>83</v>
      </c>
      <c r="AW93" s="13" t="s">
        <v>5</v>
      </c>
      <c r="AX93" s="13" t="s">
        <v>81</v>
      </c>
      <c r="AY93" s="235" t="s">
        <v>143</v>
      </c>
    </row>
    <row r="94" spans="1:65" s="2" customFormat="1" ht="22.2" customHeight="1">
      <c r="A94" s="38"/>
      <c r="B94" s="39"/>
      <c r="C94" s="206" t="s">
        <v>170</v>
      </c>
      <c r="D94" s="206" t="s">
        <v>146</v>
      </c>
      <c r="E94" s="207" t="s">
        <v>171</v>
      </c>
      <c r="F94" s="208" t="s">
        <v>172</v>
      </c>
      <c r="G94" s="209" t="s">
        <v>149</v>
      </c>
      <c r="H94" s="210">
        <v>0.235</v>
      </c>
      <c r="I94" s="211"/>
      <c r="J94" s="211"/>
      <c r="K94" s="212">
        <f>ROUND(P94*H94,2)</f>
        <v>0</v>
      </c>
      <c r="L94" s="208" t="s">
        <v>158</v>
      </c>
      <c r="M94" s="44"/>
      <c r="N94" s="213" t="s">
        <v>20</v>
      </c>
      <c r="O94" s="214" t="s">
        <v>42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4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6">
        <f>W94*H94</f>
        <v>0</v>
      </c>
      <c r="Y94" s="217" t="s">
        <v>20</v>
      </c>
      <c r="Z94" s="38"/>
      <c r="AA94" s="38"/>
      <c r="AB94" s="38"/>
      <c r="AC94" s="38"/>
      <c r="AD94" s="38"/>
      <c r="AE94" s="38"/>
      <c r="AR94" s="218" t="s">
        <v>150</v>
      </c>
      <c r="AT94" s="218" t="s">
        <v>146</v>
      </c>
      <c r="AU94" s="218" t="s">
        <v>83</v>
      </c>
      <c r="AY94" s="17" t="s">
        <v>143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7" t="s">
        <v>81</v>
      </c>
      <c r="BK94" s="219">
        <f>ROUND(P94*H94,2)</f>
        <v>0</v>
      </c>
      <c r="BL94" s="17" t="s">
        <v>150</v>
      </c>
      <c r="BM94" s="218" t="s">
        <v>173</v>
      </c>
    </row>
    <row r="95" spans="1:47" s="2" customFormat="1" ht="12">
      <c r="A95" s="38"/>
      <c r="B95" s="39"/>
      <c r="C95" s="40"/>
      <c r="D95" s="220" t="s">
        <v>152</v>
      </c>
      <c r="E95" s="40"/>
      <c r="F95" s="221" t="s">
        <v>174</v>
      </c>
      <c r="G95" s="40"/>
      <c r="H95" s="40"/>
      <c r="I95" s="222"/>
      <c r="J95" s="222"/>
      <c r="K95" s="40"/>
      <c r="L95" s="40"/>
      <c r="M95" s="44"/>
      <c r="N95" s="223"/>
      <c r="O95" s="22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152</v>
      </c>
      <c r="AU95" s="17" t="s">
        <v>83</v>
      </c>
    </row>
    <row r="96" spans="1:47" s="2" customFormat="1" ht="12">
      <c r="A96" s="38"/>
      <c r="B96" s="39"/>
      <c r="C96" s="40"/>
      <c r="D96" s="236" t="s">
        <v>161</v>
      </c>
      <c r="E96" s="40"/>
      <c r="F96" s="237" t="s">
        <v>175</v>
      </c>
      <c r="G96" s="40"/>
      <c r="H96" s="40"/>
      <c r="I96" s="222"/>
      <c r="J96" s="222"/>
      <c r="K96" s="40"/>
      <c r="L96" s="40"/>
      <c r="M96" s="44"/>
      <c r="N96" s="223"/>
      <c r="O96" s="22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38"/>
      <c r="AA96" s="38"/>
      <c r="AB96" s="38"/>
      <c r="AC96" s="38"/>
      <c r="AD96" s="38"/>
      <c r="AE96" s="38"/>
      <c r="AT96" s="17" t="s">
        <v>161</v>
      </c>
      <c r="AU96" s="17" t="s">
        <v>83</v>
      </c>
    </row>
    <row r="97" spans="1:51" s="13" customFormat="1" ht="12">
      <c r="A97" s="13"/>
      <c r="B97" s="225"/>
      <c r="C97" s="226"/>
      <c r="D97" s="220" t="s">
        <v>154</v>
      </c>
      <c r="E97" s="227" t="s">
        <v>20</v>
      </c>
      <c r="F97" s="228" t="s">
        <v>217</v>
      </c>
      <c r="G97" s="226"/>
      <c r="H97" s="229">
        <v>0.235</v>
      </c>
      <c r="I97" s="230"/>
      <c r="J97" s="230"/>
      <c r="K97" s="226"/>
      <c r="L97" s="226"/>
      <c r="M97" s="231"/>
      <c r="N97" s="232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4"/>
      <c r="Z97" s="13"/>
      <c r="AA97" s="13"/>
      <c r="AB97" s="13"/>
      <c r="AC97" s="13"/>
      <c r="AD97" s="13"/>
      <c r="AE97" s="13"/>
      <c r="AT97" s="235" t="s">
        <v>154</v>
      </c>
      <c r="AU97" s="235" t="s">
        <v>83</v>
      </c>
      <c r="AV97" s="13" t="s">
        <v>83</v>
      </c>
      <c r="AW97" s="13" t="s">
        <v>5</v>
      </c>
      <c r="AX97" s="13" t="s">
        <v>81</v>
      </c>
      <c r="AY97" s="235" t="s">
        <v>143</v>
      </c>
    </row>
    <row r="98" spans="1:65" s="2" customFormat="1" ht="22.2" customHeight="1">
      <c r="A98" s="38"/>
      <c r="B98" s="39"/>
      <c r="C98" s="206" t="s">
        <v>150</v>
      </c>
      <c r="D98" s="206" t="s">
        <v>146</v>
      </c>
      <c r="E98" s="207" t="s">
        <v>176</v>
      </c>
      <c r="F98" s="208" t="s">
        <v>177</v>
      </c>
      <c r="G98" s="209" t="s">
        <v>149</v>
      </c>
      <c r="H98" s="210">
        <v>0.548</v>
      </c>
      <c r="I98" s="211"/>
      <c r="J98" s="211"/>
      <c r="K98" s="212">
        <f>ROUND(P98*H98,2)</f>
        <v>0</v>
      </c>
      <c r="L98" s="208" t="s">
        <v>158</v>
      </c>
      <c r="M98" s="44"/>
      <c r="N98" s="213" t="s">
        <v>20</v>
      </c>
      <c r="O98" s="214" t="s">
        <v>42</v>
      </c>
      <c r="P98" s="215">
        <f>I98+J98</f>
        <v>0</v>
      </c>
      <c r="Q98" s="215">
        <f>ROUND(I98*H98,2)</f>
        <v>0</v>
      </c>
      <c r="R98" s="215">
        <f>ROUND(J98*H98,2)</f>
        <v>0</v>
      </c>
      <c r="S98" s="84"/>
      <c r="T98" s="216">
        <f>S98*H98</f>
        <v>0</v>
      </c>
      <c r="U98" s="216">
        <v>0</v>
      </c>
      <c r="V98" s="216">
        <f>U98*H98</f>
        <v>0</v>
      </c>
      <c r="W98" s="216">
        <v>0</v>
      </c>
      <c r="X98" s="216">
        <f>W98*H98</f>
        <v>0</v>
      </c>
      <c r="Y98" s="217" t="s">
        <v>20</v>
      </c>
      <c r="Z98" s="38"/>
      <c r="AA98" s="38"/>
      <c r="AB98" s="38"/>
      <c r="AC98" s="38"/>
      <c r="AD98" s="38"/>
      <c r="AE98" s="38"/>
      <c r="AR98" s="218" t="s">
        <v>150</v>
      </c>
      <c r="AT98" s="218" t="s">
        <v>146</v>
      </c>
      <c r="AU98" s="218" t="s">
        <v>83</v>
      </c>
      <c r="AY98" s="17" t="s">
        <v>143</v>
      </c>
      <c r="BE98" s="219">
        <f>IF(O98="základní",K98,0)</f>
        <v>0</v>
      </c>
      <c r="BF98" s="219">
        <f>IF(O98="snížená",K98,0)</f>
        <v>0</v>
      </c>
      <c r="BG98" s="219">
        <f>IF(O98="zákl. přenesená",K98,0)</f>
        <v>0</v>
      </c>
      <c r="BH98" s="219">
        <f>IF(O98="sníž. přenesená",K98,0)</f>
        <v>0</v>
      </c>
      <c r="BI98" s="219">
        <f>IF(O98="nulová",K98,0)</f>
        <v>0</v>
      </c>
      <c r="BJ98" s="17" t="s">
        <v>81</v>
      </c>
      <c r="BK98" s="219">
        <f>ROUND(P98*H98,2)</f>
        <v>0</v>
      </c>
      <c r="BL98" s="17" t="s">
        <v>150</v>
      </c>
      <c r="BM98" s="218" t="s">
        <v>178</v>
      </c>
    </row>
    <row r="99" spans="1:47" s="2" customFormat="1" ht="12">
      <c r="A99" s="38"/>
      <c r="B99" s="39"/>
      <c r="C99" s="40"/>
      <c r="D99" s="220" t="s">
        <v>152</v>
      </c>
      <c r="E99" s="40"/>
      <c r="F99" s="221" t="s">
        <v>179</v>
      </c>
      <c r="G99" s="40"/>
      <c r="H99" s="40"/>
      <c r="I99" s="222"/>
      <c r="J99" s="222"/>
      <c r="K99" s="40"/>
      <c r="L99" s="40"/>
      <c r="M99" s="44"/>
      <c r="N99" s="223"/>
      <c r="O99" s="22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152</v>
      </c>
      <c r="AU99" s="17" t="s">
        <v>83</v>
      </c>
    </row>
    <row r="100" spans="1:47" s="2" customFormat="1" ht="12">
      <c r="A100" s="38"/>
      <c r="B100" s="39"/>
      <c r="C100" s="40"/>
      <c r="D100" s="236" t="s">
        <v>161</v>
      </c>
      <c r="E100" s="40"/>
      <c r="F100" s="237" t="s">
        <v>180</v>
      </c>
      <c r="G100" s="40"/>
      <c r="H100" s="40"/>
      <c r="I100" s="222"/>
      <c r="J100" s="222"/>
      <c r="K100" s="40"/>
      <c r="L100" s="40"/>
      <c r="M100" s="44"/>
      <c r="N100" s="223"/>
      <c r="O100" s="224"/>
      <c r="P100" s="84"/>
      <c r="Q100" s="84"/>
      <c r="R100" s="84"/>
      <c r="S100" s="84"/>
      <c r="T100" s="84"/>
      <c r="U100" s="84"/>
      <c r="V100" s="84"/>
      <c r="W100" s="84"/>
      <c r="X100" s="84"/>
      <c r="Y100" s="85"/>
      <c r="Z100" s="38"/>
      <c r="AA100" s="38"/>
      <c r="AB100" s="38"/>
      <c r="AC100" s="38"/>
      <c r="AD100" s="38"/>
      <c r="AE100" s="38"/>
      <c r="AT100" s="17" t="s">
        <v>161</v>
      </c>
      <c r="AU100" s="17" t="s">
        <v>83</v>
      </c>
    </row>
    <row r="101" spans="1:51" s="13" customFormat="1" ht="12">
      <c r="A101" s="13"/>
      <c r="B101" s="225"/>
      <c r="C101" s="226"/>
      <c r="D101" s="220" t="s">
        <v>154</v>
      </c>
      <c r="E101" s="227" t="s">
        <v>20</v>
      </c>
      <c r="F101" s="228" t="s">
        <v>218</v>
      </c>
      <c r="G101" s="226"/>
      <c r="H101" s="229">
        <v>0.548</v>
      </c>
      <c r="I101" s="230"/>
      <c r="J101" s="230"/>
      <c r="K101" s="226"/>
      <c r="L101" s="226"/>
      <c r="M101" s="231"/>
      <c r="N101" s="232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4"/>
      <c r="Z101" s="13"/>
      <c r="AA101" s="13"/>
      <c r="AB101" s="13"/>
      <c r="AC101" s="13"/>
      <c r="AD101" s="13"/>
      <c r="AE101" s="13"/>
      <c r="AT101" s="235" t="s">
        <v>154</v>
      </c>
      <c r="AU101" s="235" t="s">
        <v>83</v>
      </c>
      <c r="AV101" s="13" t="s">
        <v>83</v>
      </c>
      <c r="AW101" s="13" t="s">
        <v>5</v>
      </c>
      <c r="AX101" s="13" t="s">
        <v>81</v>
      </c>
      <c r="AY101" s="235" t="s">
        <v>143</v>
      </c>
    </row>
    <row r="102" spans="1:65" s="2" customFormat="1" ht="19.8" customHeight="1">
      <c r="A102" s="38"/>
      <c r="B102" s="39"/>
      <c r="C102" s="206" t="s">
        <v>145</v>
      </c>
      <c r="D102" s="206" t="s">
        <v>146</v>
      </c>
      <c r="E102" s="207" t="s">
        <v>147</v>
      </c>
      <c r="F102" s="208" t="s">
        <v>148</v>
      </c>
      <c r="G102" s="209" t="s">
        <v>149</v>
      </c>
      <c r="H102" s="210">
        <v>0.235</v>
      </c>
      <c r="I102" s="211"/>
      <c r="J102" s="211"/>
      <c r="K102" s="212">
        <f>ROUND(P102*H102,2)</f>
        <v>0</v>
      </c>
      <c r="L102" s="208" t="s">
        <v>20</v>
      </c>
      <c r="M102" s="44"/>
      <c r="N102" s="213" t="s">
        <v>20</v>
      </c>
      <c r="O102" s="214" t="s">
        <v>42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84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6">
        <f>W102*H102</f>
        <v>0</v>
      </c>
      <c r="Y102" s="217" t="s">
        <v>20</v>
      </c>
      <c r="Z102" s="38"/>
      <c r="AA102" s="38"/>
      <c r="AB102" s="38"/>
      <c r="AC102" s="38"/>
      <c r="AD102" s="38"/>
      <c r="AE102" s="38"/>
      <c r="AR102" s="218" t="s">
        <v>150</v>
      </c>
      <c r="AT102" s="218" t="s">
        <v>146</v>
      </c>
      <c r="AU102" s="218" t="s">
        <v>83</v>
      </c>
      <c r="AY102" s="17" t="s">
        <v>143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7" t="s">
        <v>81</v>
      </c>
      <c r="BK102" s="219">
        <f>ROUND(P102*H102,2)</f>
        <v>0</v>
      </c>
      <c r="BL102" s="17" t="s">
        <v>150</v>
      </c>
      <c r="BM102" s="218" t="s">
        <v>151</v>
      </c>
    </row>
    <row r="103" spans="1:47" s="2" customFormat="1" ht="12">
      <c r="A103" s="38"/>
      <c r="B103" s="39"/>
      <c r="C103" s="40"/>
      <c r="D103" s="220" t="s">
        <v>152</v>
      </c>
      <c r="E103" s="40"/>
      <c r="F103" s="221" t="s">
        <v>153</v>
      </c>
      <c r="G103" s="40"/>
      <c r="H103" s="40"/>
      <c r="I103" s="222"/>
      <c r="J103" s="222"/>
      <c r="K103" s="40"/>
      <c r="L103" s="40"/>
      <c r="M103" s="44"/>
      <c r="N103" s="223"/>
      <c r="O103" s="22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38"/>
      <c r="AA103" s="38"/>
      <c r="AB103" s="38"/>
      <c r="AC103" s="38"/>
      <c r="AD103" s="38"/>
      <c r="AE103" s="38"/>
      <c r="AT103" s="17" t="s">
        <v>152</v>
      </c>
      <c r="AU103" s="17" t="s">
        <v>83</v>
      </c>
    </row>
    <row r="104" spans="1:51" s="13" customFormat="1" ht="12">
      <c r="A104" s="13"/>
      <c r="B104" s="225"/>
      <c r="C104" s="226"/>
      <c r="D104" s="220" t="s">
        <v>154</v>
      </c>
      <c r="E104" s="227" t="s">
        <v>20</v>
      </c>
      <c r="F104" s="228" t="s">
        <v>217</v>
      </c>
      <c r="G104" s="226"/>
      <c r="H104" s="229">
        <v>0.235</v>
      </c>
      <c r="I104" s="230"/>
      <c r="J104" s="230"/>
      <c r="K104" s="226"/>
      <c r="L104" s="226"/>
      <c r="M104" s="231"/>
      <c r="N104" s="232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4"/>
      <c r="Z104" s="13"/>
      <c r="AA104" s="13"/>
      <c r="AB104" s="13"/>
      <c r="AC104" s="13"/>
      <c r="AD104" s="13"/>
      <c r="AE104" s="13"/>
      <c r="AT104" s="235" t="s">
        <v>154</v>
      </c>
      <c r="AU104" s="235" t="s">
        <v>83</v>
      </c>
      <c r="AV104" s="13" t="s">
        <v>83</v>
      </c>
      <c r="AW104" s="13" t="s">
        <v>5</v>
      </c>
      <c r="AX104" s="13" t="s">
        <v>81</v>
      </c>
      <c r="AY104" s="235" t="s">
        <v>143</v>
      </c>
    </row>
    <row r="105" spans="1:65" s="2" customFormat="1" ht="19.8" customHeight="1">
      <c r="A105" s="38"/>
      <c r="B105" s="39"/>
      <c r="C105" s="206" t="s">
        <v>182</v>
      </c>
      <c r="D105" s="206" t="s">
        <v>146</v>
      </c>
      <c r="E105" s="207" t="s">
        <v>183</v>
      </c>
      <c r="F105" s="208" t="s">
        <v>184</v>
      </c>
      <c r="G105" s="209" t="s">
        <v>149</v>
      </c>
      <c r="H105" s="210">
        <v>0.548</v>
      </c>
      <c r="I105" s="211"/>
      <c r="J105" s="211"/>
      <c r="K105" s="212">
        <f>ROUND(P105*H105,2)</f>
        <v>0</v>
      </c>
      <c r="L105" s="208" t="s">
        <v>20</v>
      </c>
      <c r="M105" s="44"/>
      <c r="N105" s="213" t="s">
        <v>20</v>
      </c>
      <c r="O105" s="214" t="s">
        <v>42</v>
      </c>
      <c r="P105" s="215">
        <f>I105+J105</f>
        <v>0</v>
      </c>
      <c r="Q105" s="215">
        <f>ROUND(I105*H105,2)</f>
        <v>0</v>
      </c>
      <c r="R105" s="215">
        <f>ROUND(J105*H105,2)</f>
        <v>0</v>
      </c>
      <c r="S105" s="84"/>
      <c r="T105" s="216">
        <f>S105*H105</f>
        <v>0</v>
      </c>
      <c r="U105" s="216">
        <v>0</v>
      </c>
      <c r="V105" s="216">
        <f>U105*H105</f>
        <v>0</v>
      </c>
      <c r="W105" s="216">
        <v>0.228</v>
      </c>
      <c r="X105" s="216">
        <f>W105*H105</f>
        <v>0.12494400000000001</v>
      </c>
      <c r="Y105" s="217" t="s">
        <v>20</v>
      </c>
      <c r="Z105" s="38"/>
      <c r="AA105" s="38"/>
      <c r="AB105" s="38"/>
      <c r="AC105" s="38"/>
      <c r="AD105" s="38"/>
      <c r="AE105" s="38"/>
      <c r="AR105" s="218" t="s">
        <v>150</v>
      </c>
      <c r="AT105" s="218" t="s">
        <v>146</v>
      </c>
      <c r="AU105" s="218" t="s">
        <v>83</v>
      </c>
      <c r="AY105" s="17" t="s">
        <v>143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7" t="s">
        <v>81</v>
      </c>
      <c r="BK105" s="219">
        <f>ROUND(P105*H105,2)</f>
        <v>0</v>
      </c>
      <c r="BL105" s="17" t="s">
        <v>150</v>
      </c>
      <c r="BM105" s="218" t="s">
        <v>185</v>
      </c>
    </row>
    <row r="106" spans="1:47" s="2" customFormat="1" ht="12">
      <c r="A106" s="38"/>
      <c r="B106" s="39"/>
      <c r="C106" s="40"/>
      <c r="D106" s="220" t="s">
        <v>152</v>
      </c>
      <c r="E106" s="40"/>
      <c r="F106" s="221" t="s">
        <v>186</v>
      </c>
      <c r="G106" s="40"/>
      <c r="H106" s="40"/>
      <c r="I106" s="222"/>
      <c r="J106" s="222"/>
      <c r="K106" s="40"/>
      <c r="L106" s="40"/>
      <c r="M106" s="44"/>
      <c r="N106" s="223"/>
      <c r="O106" s="22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152</v>
      </c>
      <c r="AU106" s="17" t="s">
        <v>83</v>
      </c>
    </row>
    <row r="107" spans="1:51" s="13" customFormat="1" ht="12">
      <c r="A107" s="13"/>
      <c r="B107" s="225"/>
      <c r="C107" s="226"/>
      <c r="D107" s="220" t="s">
        <v>154</v>
      </c>
      <c r="E107" s="227" t="s">
        <v>20</v>
      </c>
      <c r="F107" s="228" t="s">
        <v>218</v>
      </c>
      <c r="G107" s="226"/>
      <c r="H107" s="229">
        <v>0.548</v>
      </c>
      <c r="I107" s="230"/>
      <c r="J107" s="230"/>
      <c r="K107" s="226"/>
      <c r="L107" s="226"/>
      <c r="M107" s="231"/>
      <c r="N107" s="238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40"/>
      <c r="Z107" s="13"/>
      <c r="AA107" s="13"/>
      <c r="AB107" s="13"/>
      <c r="AC107" s="13"/>
      <c r="AD107" s="13"/>
      <c r="AE107" s="13"/>
      <c r="AT107" s="235" t="s">
        <v>154</v>
      </c>
      <c r="AU107" s="235" t="s">
        <v>83</v>
      </c>
      <c r="AV107" s="13" t="s">
        <v>83</v>
      </c>
      <c r="AW107" s="13" t="s">
        <v>5</v>
      </c>
      <c r="AX107" s="13" t="s">
        <v>81</v>
      </c>
      <c r="AY107" s="235" t="s">
        <v>143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4"/>
      <c r="N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100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102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83</v>
      </c>
    </row>
    <row r="4" spans="2:46" s="1" customFormat="1" ht="24.95" customHeight="1">
      <c r="B4" s="20"/>
      <c r="D4" s="131" t="s">
        <v>109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Pardubicko - část 1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110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219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220</v>
      </c>
      <c r="G12" s="38"/>
      <c r="H12" s="38"/>
      <c r="I12" s="133" t="s">
        <v>24</v>
      </c>
      <c r="J12" s="138" t="str">
        <f>'Rekapitulace stavby'!AN8</f>
        <v>26. 3. 2024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113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114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ROUND((SUM(BE83:BE107)),2)</f>
        <v>0</v>
      </c>
      <c r="G35" s="38"/>
      <c r="H35" s="38"/>
      <c r="I35" s="149">
        <v>0.21</v>
      </c>
      <c r="J35" s="38"/>
      <c r="K35" s="144">
        <f>ROUND(((SUM(BE83:BE107))*I35),2)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ROUND((SUM(BF83:BF107)),2)</f>
        <v>0</v>
      </c>
      <c r="G36" s="38"/>
      <c r="H36" s="38"/>
      <c r="I36" s="149">
        <v>0.12</v>
      </c>
      <c r="J36" s="38"/>
      <c r="K36" s="144">
        <f>ROUND(((SUM(BF83:BF107))*I36),2)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ROUND((SUM(BG83:BG107)),2)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ROUND((SUM(BH83:BH107)),2)</f>
        <v>0</v>
      </c>
      <c r="G38" s="38"/>
      <c r="H38" s="38"/>
      <c r="I38" s="149">
        <v>0.12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ROUND((SUM(BI83:BI107)),2)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115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Pardubicko - část 1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110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SO 8: 108_192 - ODV. HOLICE III - odpad O3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Holice</v>
      </c>
      <c r="G54" s="40"/>
      <c r="H54" s="40"/>
      <c r="I54" s="32" t="s">
        <v>24</v>
      </c>
      <c r="J54" s="72" t="str">
        <f>IF(J12="","",J12)</f>
        <v>26. 3. 2024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SPU 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116</v>
      </c>
      <c r="D59" s="163"/>
      <c r="E59" s="163"/>
      <c r="F59" s="163"/>
      <c r="G59" s="163"/>
      <c r="H59" s="163"/>
      <c r="I59" s="164" t="s">
        <v>117</v>
      </c>
      <c r="J59" s="164" t="s">
        <v>118</v>
      </c>
      <c r="K59" s="164" t="s">
        <v>119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120</v>
      </c>
    </row>
    <row r="62" spans="1:31" s="9" customFormat="1" ht="24.95" customHeight="1">
      <c r="A62" s="9"/>
      <c r="B62" s="166"/>
      <c r="C62" s="167"/>
      <c r="D62" s="168" t="s">
        <v>121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123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Pardubicko - část 1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110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 8: 108_192 - ODV. HOLICE III - odpad O3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Holice</v>
      </c>
      <c r="G77" s="40"/>
      <c r="H77" s="40"/>
      <c r="I77" s="32" t="s">
        <v>24</v>
      </c>
      <c r="J77" s="72" t="str">
        <f>IF(J12="","",J12)</f>
        <v>26. 3. 2024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>SPU OVHS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124</v>
      </c>
      <c r="D82" s="181" t="s">
        <v>56</v>
      </c>
      <c r="E82" s="181" t="s">
        <v>52</v>
      </c>
      <c r="F82" s="181" t="s">
        <v>53</v>
      </c>
      <c r="G82" s="181" t="s">
        <v>125</v>
      </c>
      <c r="H82" s="181" t="s">
        <v>126</v>
      </c>
      <c r="I82" s="181" t="s">
        <v>127</v>
      </c>
      <c r="J82" s="181" t="s">
        <v>128</v>
      </c>
      <c r="K82" s="181" t="s">
        <v>119</v>
      </c>
      <c r="L82" s="182" t="s">
        <v>129</v>
      </c>
      <c r="M82" s="183"/>
      <c r="N82" s="92" t="s">
        <v>20</v>
      </c>
      <c r="O82" s="93" t="s">
        <v>41</v>
      </c>
      <c r="P82" s="93" t="s">
        <v>130</v>
      </c>
      <c r="Q82" s="93" t="s">
        <v>131</v>
      </c>
      <c r="R82" s="93" t="s">
        <v>132</v>
      </c>
      <c r="S82" s="93" t="s">
        <v>133</v>
      </c>
      <c r="T82" s="93" t="s">
        <v>134</v>
      </c>
      <c r="U82" s="93" t="s">
        <v>135</v>
      </c>
      <c r="V82" s="93" t="s">
        <v>136</v>
      </c>
      <c r="W82" s="93" t="s">
        <v>137</v>
      </c>
      <c r="X82" s="93" t="s">
        <v>138</v>
      </c>
      <c r="Y82" s="94" t="s">
        <v>139</v>
      </c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140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7">
        <f>X84</f>
        <v>0.196308</v>
      </c>
      <c r="Y83" s="97"/>
      <c r="Z83" s="38"/>
      <c r="AA83" s="38"/>
      <c r="AB83" s="38"/>
      <c r="AC83" s="38"/>
      <c r="AD83" s="38"/>
      <c r="AE83" s="38"/>
      <c r="AT83" s="17" t="s">
        <v>72</v>
      </c>
      <c r="AU83" s="17" t="s">
        <v>120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141</v>
      </c>
      <c r="F84" s="192" t="s">
        <v>142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199">
        <f>X85</f>
        <v>0.196308</v>
      </c>
      <c r="Y84" s="200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73</v>
      </c>
      <c r="AY84" s="201" t="s">
        <v>143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4" t="s">
        <v>81</v>
      </c>
      <c r="F85" s="204" t="s">
        <v>144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SUM(Q86:Q107)</f>
        <v>0</v>
      </c>
      <c r="R85" s="198">
        <f>SUM(R86:R107)</f>
        <v>0</v>
      </c>
      <c r="S85" s="197"/>
      <c r="T85" s="199">
        <f>SUM(T86:T107)</f>
        <v>0</v>
      </c>
      <c r="U85" s="197"/>
      <c r="V85" s="199">
        <f>SUM(V86:V107)</f>
        <v>0</v>
      </c>
      <c r="W85" s="197"/>
      <c r="X85" s="199">
        <f>SUM(X86:X107)</f>
        <v>0.196308</v>
      </c>
      <c r="Y85" s="200"/>
      <c r="Z85" s="12"/>
      <c r="AA85" s="12"/>
      <c r="AB85" s="12"/>
      <c r="AC85" s="12"/>
      <c r="AD85" s="12"/>
      <c r="AE85" s="12"/>
      <c r="AR85" s="201" t="s">
        <v>81</v>
      </c>
      <c r="AT85" s="202" t="s">
        <v>72</v>
      </c>
      <c r="AU85" s="202" t="s">
        <v>81</v>
      </c>
      <c r="AY85" s="201" t="s">
        <v>143</v>
      </c>
      <c r="BK85" s="203">
        <f>SUM(BK86:BK107)</f>
        <v>0</v>
      </c>
    </row>
    <row r="86" spans="1:65" s="2" customFormat="1" ht="22.2" customHeight="1">
      <c r="A86" s="38"/>
      <c r="B86" s="39"/>
      <c r="C86" s="206" t="s">
        <v>81</v>
      </c>
      <c r="D86" s="206" t="s">
        <v>146</v>
      </c>
      <c r="E86" s="207" t="s">
        <v>156</v>
      </c>
      <c r="F86" s="208" t="s">
        <v>157</v>
      </c>
      <c r="G86" s="209" t="s">
        <v>149</v>
      </c>
      <c r="H86" s="210">
        <v>0.574</v>
      </c>
      <c r="I86" s="211"/>
      <c r="J86" s="211"/>
      <c r="K86" s="212">
        <f>ROUND(P86*H86,2)</f>
        <v>0</v>
      </c>
      <c r="L86" s="208" t="s">
        <v>158</v>
      </c>
      <c r="M86" s="44"/>
      <c r="N86" s="213" t="s">
        <v>20</v>
      </c>
      <c r="O86" s="214" t="s">
        <v>42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4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6">
        <f>W86*H86</f>
        <v>0</v>
      </c>
      <c r="Y86" s="217" t="s">
        <v>20</v>
      </c>
      <c r="Z86" s="38"/>
      <c r="AA86" s="38"/>
      <c r="AB86" s="38"/>
      <c r="AC86" s="38"/>
      <c r="AD86" s="38"/>
      <c r="AE86" s="38"/>
      <c r="AR86" s="218" t="s">
        <v>150</v>
      </c>
      <c r="AT86" s="218" t="s">
        <v>146</v>
      </c>
      <c r="AU86" s="218" t="s">
        <v>83</v>
      </c>
      <c r="AY86" s="17" t="s">
        <v>143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7" t="s">
        <v>81</v>
      </c>
      <c r="BK86" s="219">
        <f>ROUND(P86*H86,2)</f>
        <v>0</v>
      </c>
      <c r="BL86" s="17" t="s">
        <v>150</v>
      </c>
      <c r="BM86" s="218" t="s">
        <v>159</v>
      </c>
    </row>
    <row r="87" spans="1:47" s="2" customFormat="1" ht="12">
      <c r="A87" s="38"/>
      <c r="B87" s="39"/>
      <c r="C87" s="40"/>
      <c r="D87" s="220" t="s">
        <v>152</v>
      </c>
      <c r="E87" s="40"/>
      <c r="F87" s="221" t="s">
        <v>160</v>
      </c>
      <c r="G87" s="40"/>
      <c r="H87" s="40"/>
      <c r="I87" s="222"/>
      <c r="J87" s="222"/>
      <c r="K87" s="40"/>
      <c r="L87" s="40"/>
      <c r="M87" s="44"/>
      <c r="N87" s="223"/>
      <c r="O87" s="22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152</v>
      </c>
      <c r="AU87" s="17" t="s">
        <v>83</v>
      </c>
    </row>
    <row r="88" spans="1:47" s="2" customFormat="1" ht="12">
      <c r="A88" s="38"/>
      <c r="B88" s="39"/>
      <c r="C88" s="40"/>
      <c r="D88" s="236" t="s">
        <v>161</v>
      </c>
      <c r="E88" s="40"/>
      <c r="F88" s="237" t="s">
        <v>162</v>
      </c>
      <c r="G88" s="40"/>
      <c r="H88" s="40"/>
      <c r="I88" s="222"/>
      <c r="J88" s="222"/>
      <c r="K88" s="40"/>
      <c r="L88" s="40"/>
      <c r="M88" s="44"/>
      <c r="N88" s="223"/>
      <c r="O88" s="22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38"/>
      <c r="AA88" s="38"/>
      <c r="AB88" s="38"/>
      <c r="AC88" s="38"/>
      <c r="AD88" s="38"/>
      <c r="AE88" s="38"/>
      <c r="AT88" s="17" t="s">
        <v>161</v>
      </c>
      <c r="AU88" s="17" t="s">
        <v>83</v>
      </c>
    </row>
    <row r="89" spans="1:51" s="13" customFormat="1" ht="12">
      <c r="A89" s="13"/>
      <c r="B89" s="225"/>
      <c r="C89" s="226"/>
      <c r="D89" s="220" t="s">
        <v>154</v>
      </c>
      <c r="E89" s="227" t="s">
        <v>20</v>
      </c>
      <c r="F89" s="228" t="s">
        <v>221</v>
      </c>
      <c r="G89" s="226"/>
      <c r="H89" s="229">
        <v>0.574</v>
      </c>
      <c r="I89" s="230"/>
      <c r="J89" s="230"/>
      <c r="K89" s="226"/>
      <c r="L89" s="226"/>
      <c r="M89" s="231"/>
      <c r="N89" s="232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4"/>
      <c r="Z89" s="13"/>
      <c r="AA89" s="13"/>
      <c r="AB89" s="13"/>
      <c r="AC89" s="13"/>
      <c r="AD89" s="13"/>
      <c r="AE89" s="13"/>
      <c r="AT89" s="235" t="s">
        <v>154</v>
      </c>
      <c r="AU89" s="235" t="s">
        <v>83</v>
      </c>
      <c r="AV89" s="13" t="s">
        <v>83</v>
      </c>
      <c r="AW89" s="13" t="s">
        <v>5</v>
      </c>
      <c r="AX89" s="13" t="s">
        <v>81</v>
      </c>
      <c r="AY89" s="235" t="s">
        <v>143</v>
      </c>
    </row>
    <row r="90" spans="1:65" s="2" customFormat="1" ht="22.2" customHeight="1">
      <c r="A90" s="38"/>
      <c r="B90" s="39"/>
      <c r="C90" s="206" t="s">
        <v>83</v>
      </c>
      <c r="D90" s="206" t="s">
        <v>146</v>
      </c>
      <c r="E90" s="207" t="s">
        <v>164</v>
      </c>
      <c r="F90" s="208" t="s">
        <v>165</v>
      </c>
      <c r="G90" s="209" t="s">
        <v>149</v>
      </c>
      <c r="H90" s="210">
        <v>0.861</v>
      </c>
      <c r="I90" s="211"/>
      <c r="J90" s="211"/>
      <c r="K90" s="212">
        <f>ROUND(P90*H90,2)</f>
        <v>0</v>
      </c>
      <c r="L90" s="208" t="s">
        <v>158</v>
      </c>
      <c r="M90" s="44"/>
      <c r="N90" s="213" t="s">
        <v>20</v>
      </c>
      <c r="O90" s="214" t="s">
        <v>42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4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20</v>
      </c>
      <c r="Z90" s="38"/>
      <c r="AA90" s="38"/>
      <c r="AB90" s="38"/>
      <c r="AC90" s="38"/>
      <c r="AD90" s="38"/>
      <c r="AE90" s="38"/>
      <c r="AR90" s="218" t="s">
        <v>150</v>
      </c>
      <c r="AT90" s="218" t="s">
        <v>146</v>
      </c>
      <c r="AU90" s="218" t="s">
        <v>83</v>
      </c>
      <c r="AY90" s="17" t="s">
        <v>143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7" t="s">
        <v>81</v>
      </c>
      <c r="BK90" s="219">
        <f>ROUND(P90*H90,2)</f>
        <v>0</v>
      </c>
      <c r="BL90" s="17" t="s">
        <v>150</v>
      </c>
      <c r="BM90" s="218" t="s">
        <v>166</v>
      </c>
    </row>
    <row r="91" spans="1:47" s="2" customFormat="1" ht="12">
      <c r="A91" s="38"/>
      <c r="B91" s="39"/>
      <c r="C91" s="40"/>
      <c r="D91" s="220" t="s">
        <v>152</v>
      </c>
      <c r="E91" s="40"/>
      <c r="F91" s="221" t="s">
        <v>167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152</v>
      </c>
      <c r="AU91" s="17" t="s">
        <v>83</v>
      </c>
    </row>
    <row r="92" spans="1:47" s="2" customFormat="1" ht="12">
      <c r="A92" s="38"/>
      <c r="B92" s="39"/>
      <c r="C92" s="40"/>
      <c r="D92" s="236" t="s">
        <v>161</v>
      </c>
      <c r="E92" s="40"/>
      <c r="F92" s="237" t="s">
        <v>168</v>
      </c>
      <c r="G92" s="40"/>
      <c r="H92" s="40"/>
      <c r="I92" s="222"/>
      <c r="J92" s="222"/>
      <c r="K92" s="40"/>
      <c r="L92" s="40"/>
      <c r="M92" s="44"/>
      <c r="N92" s="223"/>
      <c r="O92" s="22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38"/>
      <c r="AA92" s="38"/>
      <c r="AB92" s="38"/>
      <c r="AC92" s="38"/>
      <c r="AD92" s="38"/>
      <c r="AE92" s="38"/>
      <c r="AT92" s="17" t="s">
        <v>161</v>
      </c>
      <c r="AU92" s="17" t="s">
        <v>83</v>
      </c>
    </row>
    <row r="93" spans="1:51" s="13" customFormat="1" ht="12">
      <c r="A93" s="13"/>
      <c r="B93" s="225"/>
      <c r="C93" s="226"/>
      <c r="D93" s="220" t="s">
        <v>154</v>
      </c>
      <c r="E93" s="227" t="s">
        <v>20</v>
      </c>
      <c r="F93" s="228" t="s">
        <v>222</v>
      </c>
      <c r="G93" s="226"/>
      <c r="H93" s="229">
        <v>0.861</v>
      </c>
      <c r="I93" s="230"/>
      <c r="J93" s="230"/>
      <c r="K93" s="226"/>
      <c r="L93" s="226"/>
      <c r="M93" s="231"/>
      <c r="N93" s="232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4"/>
      <c r="Z93" s="13"/>
      <c r="AA93" s="13"/>
      <c r="AB93" s="13"/>
      <c r="AC93" s="13"/>
      <c r="AD93" s="13"/>
      <c r="AE93" s="13"/>
      <c r="AT93" s="235" t="s">
        <v>154</v>
      </c>
      <c r="AU93" s="235" t="s">
        <v>83</v>
      </c>
      <c r="AV93" s="13" t="s">
        <v>83</v>
      </c>
      <c r="AW93" s="13" t="s">
        <v>5</v>
      </c>
      <c r="AX93" s="13" t="s">
        <v>81</v>
      </c>
      <c r="AY93" s="235" t="s">
        <v>143</v>
      </c>
    </row>
    <row r="94" spans="1:65" s="2" customFormat="1" ht="22.2" customHeight="1">
      <c r="A94" s="38"/>
      <c r="B94" s="39"/>
      <c r="C94" s="206" t="s">
        <v>170</v>
      </c>
      <c r="D94" s="206" t="s">
        <v>146</v>
      </c>
      <c r="E94" s="207" t="s">
        <v>171</v>
      </c>
      <c r="F94" s="208" t="s">
        <v>172</v>
      </c>
      <c r="G94" s="209" t="s">
        <v>149</v>
      </c>
      <c r="H94" s="210">
        <v>0.574</v>
      </c>
      <c r="I94" s="211"/>
      <c r="J94" s="211"/>
      <c r="K94" s="212">
        <f>ROUND(P94*H94,2)</f>
        <v>0</v>
      </c>
      <c r="L94" s="208" t="s">
        <v>158</v>
      </c>
      <c r="M94" s="44"/>
      <c r="N94" s="213" t="s">
        <v>20</v>
      </c>
      <c r="O94" s="214" t="s">
        <v>42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4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6">
        <f>W94*H94</f>
        <v>0</v>
      </c>
      <c r="Y94" s="217" t="s">
        <v>20</v>
      </c>
      <c r="Z94" s="38"/>
      <c r="AA94" s="38"/>
      <c r="AB94" s="38"/>
      <c r="AC94" s="38"/>
      <c r="AD94" s="38"/>
      <c r="AE94" s="38"/>
      <c r="AR94" s="218" t="s">
        <v>150</v>
      </c>
      <c r="AT94" s="218" t="s">
        <v>146</v>
      </c>
      <c r="AU94" s="218" t="s">
        <v>83</v>
      </c>
      <c r="AY94" s="17" t="s">
        <v>143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7" t="s">
        <v>81</v>
      </c>
      <c r="BK94" s="219">
        <f>ROUND(P94*H94,2)</f>
        <v>0</v>
      </c>
      <c r="BL94" s="17" t="s">
        <v>150</v>
      </c>
      <c r="BM94" s="218" t="s">
        <v>173</v>
      </c>
    </row>
    <row r="95" spans="1:47" s="2" customFormat="1" ht="12">
      <c r="A95" s="38"/>
      <c r="B95" s="39"/>
      <c r="C95" s="40"/>
      <c r="D95" s="220" t="s">
        <v>152</v>
      </c>
      <c r="E95" s="40"/>
      <c r="F95" s="221" t="s">
        <v>174</v>
      </c>
      <c r="G95" s="40"/>
      <c r="H95" s="40"/>
      <c r="I95" s="222"/>
      <c r="J95" s="222"/>
      <c r="K95" s="40"/>
      <c r="L95" s="40"/>
      <c r="M95" s="44"/>
      <c r="N95" s="223"/>
      <c r="O95" s="22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152</v>
      </c>
      <c r="AU95" s="17" t="s">
        <v>83</v>
      </c>
    </row>
    <row r="96" spans="1:47" s="2" customFormat="1" ht="12">
      <c r="A96" s="38"/>
      <c r="B96" s="39"/>
      <c r="C96" s="40"/>
      <c r="D96" s="236" t="s">
        <v>161</v>
      </c>
      <c r="E96" s="40"/>
      <c r="F96" s="237" t="s">
        <v>175</v>
      </c>
      <c r="G96" s="40"/>
      <c r="H96" s="40"/>
      <c r="I96" s="222"/>
      <c r="J96" s="222"/>
      <c r="K96" s="40"/>
      <c r="L96" s="40"/>
      <c r="M96" s="44"/>
      <c r="N96" s="223"/>
      <c r="O96" s="22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38"/>
      <c r="AA96" s="38"/>
      <c r="AB96" s="38"/>
      <c r="AC96" s="38"/>
      <c r="AD96" s="38"/>
      <c r="AE96" s="38"/>
      <c r="AT96" s="17" t="s">
        <v>161</v>
      </c>
      <c r="AU96" s="17" t="s">
        <v>83</v>
      </c>
    </row>
    <row r="97" spans="1:51" s="13" customFormat="1" ht="12">
      <c r="A97" s="13"/>
      <c r="B97" s="225"/>
      <c r="C97" s="226"/>
      <c r="D97" s="220" t="s">
        <v>154</v>
      </c>
      <c r="E97" s="227" t="s">
        <v>20</v>
      </c>
      <c r="F97" s="228" t="s">
        <v>223</v>
      </c>
      <c r="G97" s="226"/>
      <c r="H97" s="229">
        <v>0.574</v>
      </c>
      <c r="I97" s="230"/>
      <c r="J97" s="230"/>
      <c r="K97" s="226"/>
      <c r="L97" s="226"/>
      <c r="M97" s="231"/>
      <c r="N97" s="232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4"/>
      <c r="Z97" s="13"/>
      <c r="AA97" s="13"/>
      <c r="AB97" s="13"/>
      <c r="AC97" s="13"/>
      <c r="AD97" s="13"/>
      <c r="AE97" s="13"/>
      <c r="AT97" s="235" t="s">
        <v>154</v>
      </c>
      <c r="AU97" s="235" t="s">
        <v>83</v>
      </c>
      <c r="AV97" s="13" t="s">
        <v>83</v>
      </c>
      <c r="AW97" s="13" t="s">
        <v>5</v>
      </c>
      <c r="AX97" s="13" t="s">
        <v>81</v>
      </c>
      <c r="AY97" s="235" t="s">
        <v>143</v>
      </c>
    </row>
    <row r="98" spans="1:65" s="2" customFormat="1" ht="22.2" customHeight="1">
      <c r="A98" s="38"/>
      <c r="B98" s="39"/>
      <c r="C98" s="206" t="s">
        <v>150</v>
      </c>
      <c r="D98" s="206" t="s">
        <v>146</v>
      </c>
      <c r="E98" s="207" t="s">
        <v>176</v>
      </c>
      <c r="F98" s="208" t="s">
        <v>177</v>
      </c>
      <c r="G98" s="209" t="s">
        <v>149</v>
      </c>
      <c r="H98" s="210">
        <v>0.861</v>
      </c>
      <c r="I98" s="211"/>
      <c r="J98" s="211"/>
      <c r="K98" s="212">
        <f>ROUND(P98*H98,2)</f>
        <v>0</v>
      </c>
      <c r="L98" s="208" t="s">
        <v>158</v>
      </c>
      <c r="M98" s="44"/>
      <c r="N98" s="213" t="s">
        <v>20</v>
      </c>
      <c r="O98" s="214" t="s">
        <v>42</v>
      </c>
      <c r="P98" s="215">
        <f>I98+J98</f>
        <v>0</v>
      </c>
      <c r="Q98" s="215">
        <f>ROUND(I98*H98,2)</f>
        <v>0</v>
      </c>
      <c r="R98" s="215">
        <f>ROUND(J98*H98,2)</f>
        <v>0</v>
      </c>
      <c r="S98" s="84"/>
      <c r="T98" s="216">
        <f>S98*H98</f>
        <v>0</v>
      </c>
      <c r="U98" s="216">
        <v>0</v>
      </c>
      <c r="V98" s="216">
        <f>U98*H98</f>
        <v>0</v>
      </c>
      <c r="W98" s="216">
        <v>0</v>
      </c>
      <c r="X98" s="216">
        <f>W98*H98</f>
        <v>0</v>
      </c>
      <c r="Y98" s="217" t="s">
        <v>20</v>
      </c>
      <c r="Z98" s="38"/>
      <c r="AA98" s="38"/>
      <c r="AB98" s="38"/>
      <c r="AC98" s="38"/>
      <c r="AD98" s="38"/>
      <c r="AE98" s="38"/>
      <c r="AR98" s="218" t="s">
        <v>150</v>
      </c>
      <c r="AT98" s="218" t="s">
        <v>146</v>
      </c>
      <c r="AU98" s="218" t="s">
        <v>83</v>
      </c>
      <c r="AY98" s="17" t="s">
        <v>143</v>
      </c>
      <c r="BE98" s="219">
        <f>IF(O98="základní",K98,0)</f>
        <v>0</v>
      </c>
      <c r="BF98" s="219">
        <f>IF(O98="snížená",K98,0)</f>
        <v>0</v>
      </c>
      <c r="BG98" s="219">
        <f>IF(O98="zákl. přenesená",K98,0)</f>
        <v>0</v>
      </c>
      <c r="BH98" s="219">
        <f>IF(O98="sníž. přenesená",K98,0)</f>
        <v>0</v>
      </c>
      <c r="BI98" s="219">
        <f>IF(O98="nulová",K98,0)</f>
        <v>0</v>
      </c>
      <c r="BJ98" s="17" t="s">
        <v>81</v>
      </c>
      <c r="BK98" s="219">
        <f>ROUND(P98*H98,2)</f>
        <v>0</v>
      </c>
      <c r="BL98" s="17" t="s">
        <v>150</v>
      </c>
      <c r="BM98" s="218" t="s">
        <v>178</v>
      </c>
    </row>
    <row r="99" spans="1:47" s="2" customFormat="1" ht="12">
      <c r="A99" s="38"/>
      <c r="B99" s="39"/>
      <c r="C99" s="40"/>
      <c r="D99" s="220" t="s">
        <v>152</v>
      </c>
      <c r="E99" s="40"/>
      <c r="F99" s="221" t="s">
        <v>179</v>
      </c>
      <c r="G99" s="40"/>
      <c r="H99" s="40"/>
      <c r="I99" s="222"/>
      <c r="J99" s="222"/>
      <c r="K99" s="40"/>
      <c r="L99" s="40"/>
      <c r="M99" s="44"/>
      <c r="N99" s="223"/>
      <c r="O99" s="22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152</v>
      </c>
      <c r="AU99" s="17" t="s">
        <v>83</v>
      </c>
    </row>
    <row r="100" spans="1:47" s="2" customFormat="1" ht="12">
      <c r="A100" s="38"/>
      <c r="B100" s="39"/>
      <c r="C100" s="40"/>
      <c r="D100" s="236" t="s">
        <v>161</v>
      </c>
      <c r="E100" s="40"/>
      <c r="F100" s="237" t="s">
        <v>180</v>
      </c>
      <c r="G100" s="40"/>
      <c r="H100" s="40"/>
      <c r="I100" s="222"/>
      <c r="J100" s="222"/>
      <c r="K100" s="40"/>
      <c r="L100" s="40"/>
      <c r="M100" s="44"/>
      <c r="N100" s="223"/>
      <c r="O100" s="224"/>
      <c r="P100" s="84"/>
      <c r="Q100" s="84"/>
      <c r="R100" s="84"/>
      <c r="S100" s="84"/>
      <c r="T100" s="84"/>
      <c r="U100" s="84"/>
      <c r="V100" s="84"/>
      <c r="W100" s="84"/>
      <c r="X100" s="84"/>
      <c r="Y100" s="85"/>
      <c r="Z100" s="38"/>
      <c r="AA100" s="38"/>
      <c r="AB100" s="38"/>
      <c r="AC100" s="38"/>
      <c r="AD100" s="38"/>
      <c r="AE100" s="38"/>
      <c r="AT100" s="17" t="s">
        <v>161</v>
      </c>
      <c r="AU100" s="17" t="s">
        <v>83</v>
      </c>
    </row>
    <row r="101" spans="1:51" s="13" customFormat="1" ht="12">
      <c r="A101" s="13"/>
      <c r="B101" s="225"/>
      <c r="C101" s="226"/>
      <c r="D101" s="220" t="s">
        <v>154</v>
      </c>
      <c r="E101" s="227" t="s">
        <v>20</v>
      </c>
      <c r="F101" s="228" t="s">
        <v>224</v>
      </c>
      <c r="G101" s="226"/>
      <c r="H101" s="229">
        <v>0.861</v>
      </c>
      <c r="I101" s="230"/>
      <c r="J101" s="230"/>
      <c r="K101" s="226"/>
      <c r="L101" s="226"/>
      <c r="M101" s="231"/>
      <c r="N101" s="232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4"/>
      <c r="Z101" s="13"/>
      <c r="AA101" s="13"/>
      <c r="AB101" s="13"/>
      <c r="AC101" s="13"/>
      <c r="AD101" s="13"/>
      <c r="AE101" s="13"/>
      <c r="AT101" s="235" t="s">
        <v>154</v>
      </c>
      <c r="AU101" s="235" t="s">
        <v>83</v>
      </c>
      <c r="AV101" s="13" t="s">
        <v>83</v>
      </c>
      <c r="AW101" s="13" t="s">
        <v>5</v>
      </c>
      <c r="AX101" s="13" t="s">
        <v>81</v>
      </c>
      <c r="AY101" s="235" t="s">
        <v>143</v>
      </c>
    </row>
    <row r="102" spans="1:65" s="2" customFormat="1" ht="19.8" customHeight="1">
      <c r="A102" s="38"/>
      <c r="B102" s="39"/>
      <c r="C102" s="206" t="s">
        <v>145</v>
      </c>
      <c r="D102" s="206" t="s">
        <v>146</v>
      </c>
      <c r="E102" s="207" t="s">
        <v>147</v>
      </c>
      <c r="F102" s="208" t="s">
        <v>148</v>
      </c>
      <c r="G102" s="209" t="s">
        <v>149</v>
      </c>
      <c r="H102" s="210">
        <v>0.574</v>
      </c>
      <c r="I102" s="211"/>
      <c r="J102" s="211"/>
      <c r="K102" s="212">
        <f>ROUND(P102*H102,2)</f>
        <v>0</v>
      </c>
      <c r="L102" s="208" t="s">
        <v>20</v>
      </c>
      <c r="M102" s="44"/>
      <c r="N102" s="213" t="s">
        <v>20</v>
      </c>
      <c r="O102" s="214" t="s">
        <v>42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84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6">
        <f>W102*H102</f>
        <v>0</v>
      </c>
      <c r="Y102" s="217" t="s">
        <v>20</v>
      </c>
      <c r="Z102" s="38"/>
      <c r="AA102" s="38"/>
      <c r="AB102" s="38"/>
      <c r="AC102" s="38"/>
      <c r="AD102" s="38"/>
      <c r="AE102" s="38"/>
      <c r="AR102" s="218" t="s">
        <v>150</v>
      </c>
      <c r="AT102" s="218" t="s">
        <v>146</v>
      </c>
      <c r="AU102" s="218" t="s">
        <v>83</v>
      </c>
      <c r="AY102" s="17" t="s">
        <v>143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7" t="s">
        <v>81</v>
      </c>
      <c r="BK102" s="219">
        <f>ROUND(P102*H102,2)</f>
        <v>0</v>
      </c>
      <c r="BL102" s="17" t="s">
        <v>150</v>
      </c>
      <c r="BM102" s="218" t="s">
        <v>151</v>
      </c>
    </row>
    <row r="103" spans="1:47" s="2" customFormat="1" ht="12">
      <c r="A103" s="38"/>
      <c r="B103" s="39"/>
      <c r="C103" s="40"/>
      <c r="D103" s="220" t="s">
        <v>152</v>
      </c>
      <c r="E103" s="40"/>
      <c r="F103" s="221" t="s">
        <v>153</v>
      </c>
      <c r="G103" s="40"/>
      <c r="H103" s="40"/>
      <c r="I103" s="222"/>
      <c r="J103" s="222"/>
      <c r="K103" s="40"/>
      <c r="L103" s="40"/>
      <c r="M103" s="44"/>
      <c r="N103" s="223"/>
      <c r="O103" s="22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38"/>
      <c r="AA103" s="38"/>
      <c r="AB103" s="38"/>
      <c r="AC103" s="38"/>
      <c r="AD103" s="38"/>
      <c r="AE103" s="38"/>
      <c r="AT103" s="17" t="s">
        <v>152</v>
      </c>
      <c r="AU103" s="17" t="s">
        <v>83</v>
      </c>
    </row>
    <row r="104" spans="1:51" s="13" customFormat="1" ht="12">
      <c r="A104" s="13"/>
      <c r="B104" s="225"/>
      <c r="C104" s="226"/>
      <c r="D104" s="220" t="s">
        <v>154</v>
      </c>
      <c r="E104" s="227" t="s">
        <v>20</v>
      </c>
      <c r="F104" s="228" t="s">
        <v>223</v>
      </c>
      <c r="G104" s="226"/>
      <c r="H104" s="229">
        <v>0.574</v>
      </c>
      <c r="I104" s="230"/>
      <c r="J104" s="230"/>
      <c r="K104" s="226"/>
      <c r="L104" s="226"/>
      <c r="M104" s="231"/>
      <c r="N104" s="232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4"/>
      <c r="Z104" s="13"/>
      <c r="AA104" s="13"/>
      <c r="AB104" s="13"/>
      <c r="AC104" s="13"/>
      <c r="AD104" s="13"/>
      <c r="AE104" s="13"/>
      <c r="AT104" s="235" t="s">
        <v>154</v>
      </c>
      <c r="AU104" s="235" t="s">
        <v>83</v>
      </c>
      <c r="AV104" s="13" t="s">
        <v>83</v>
      </c>
      <c r="AW104" s="13" t="s">
        <v>5</v>
      </c>
      <c r="AX104" s="13" t="s">
        <v>81</v>
      </c>
      <c r="AY104" s="235" t="s">
        <v>143</v>
      </c>
    </row>
    <row r="105" spans="1:65" s="2" customFormat="1" ht="19.8" customHeight="1">
      <c r="A105" s="38"/>
      <c r="B105" s="39"/>
      <c r="C105" s="206" t="s">
        <v>182</v>
      </c>
      <c r="D105" s="206" t="s">
        <v>146</v>
      </c>
      <c r="E105" s="207" t="s">
        <v>183</v>
      </c>
      <c r="F105" s="208" t="s">
        <v>184</v>
      </c>
      <c r="G105" s="209" t="s">
        <v>149</v>
      </c>
      <c r="H105" s="210">
        <v>0.861</v>
      </c>
      <c r="I105" s="211"/>
      <c r="J105" s="211"/>
      <c r="K105" s="212">
        <f>ROUND(P105*H105,2)</f>
        <v>0</v>
      </c>
      <c r="L105" s="208" t="s">
        <v>20</v>
      </c>
      <c r="M105" s="44"/>
      <c r="N105" s="213" t="s">
        <v>20</v>
      </c>
      <c r="O105" s="214" t="s">
        <v>42</v>
      </c>
      <c r="P105" s="215">
        <f>I105+J105</f>
        <v>0</v>
      </c>
      <c r="Q105" s="215">
        <f>ROUND(I105*H105,2)</f>
        <v>0</v>
      </c>
      <c r="R105" s="215">
        <f>ROUND(J105*H105,2)</f>
        <v>0</v>
      </c>
      <c r="S105" s="84"/>
      <c r="T105" s="216">
        <f>S105*H105</f>
        <v>0</v>
      </c>
      <c r="U105" s="216">
        <v>0</v>
      </c>
      <c r="V105" s="216">
        <f>U105*H105</f>
        <v>0</v>
      </c>
      <c r="W105" s="216">
        <v>0.228</v>
      </c>
      <c r="X105" s="216">
        <f>W105*H105</f>
        <v>0.196308</v>
      </c>
      <c r="Y105" s="217" t="s">
        <v>20</v>
      </c>
      <c r="Z105" s="38"/>
      <c r="AA105" s="38"/>
      <c r="AB105" s="38"/>
      <c r="AC105" s="38"/>
      <c r="AD105" s="38"/>
      <c r="AE105" s="38"/>
      <c r="AR105" s="218" t="s">
        <v>150</v>
      </c>
      <c r="AT105" s="218" t="s">
        <v>146</v>
      </c>
      <c r="AU105" s="218" t="s">
        <v>83</v>
      </c>
      <c r="AY105" s="17" t="s">
        <v>143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7" t="s">
        <v>81</v>
      </c>
      <c r="BK105" s="219">
        <f>ROUND(P105*H105,2)</f>
        <v>0</v>
      </c>
      <c r="BL105" s="17" t="s">
        <v>150</v>
      </c>
      <c r="BM105" s="218" t="s">
        <v>185</v>
      </c>
    </row>
    <row r="106" spans="1:47" s="2" customFormat="1" ht="12">
      <c r="A106" s="38"/>
      <c r="B106" s="39"/>
      <c r="C106" s="40"/>
      <c r="D106" s="220" t="s">
        <v>152</v>
      </c>
      <c r="E106" s="40"/>
      <c r="F106" s="221" t="s">
        <v>186</v>
      </c>
      <c r="G106" s="40"/>
      <c r="H106" s="40"/>
      <c r="I106" s="222"/>
      <c r="J106" s="222"/>
      <c r="K106" s="40"/>
      <c r="L106" s="40"/>
      <c r="M106" s="44"/>
      <c r="N106" s="223"/>
      <c r="O106" s="22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152</v>
      </c>
      <c r="AU106" s="17" t="s">
        <v>83</v>
      </c>
    </row>
    <row r="107" spans="1:51" s="13" customFormat="1" ht="12">
      <c r="A107" s="13"/>
      <c r="B107" s="225"/>
      <c r="C107" s="226"/>
      <c r="D107" s="220" t="s">
        <v>154</v>
      </c>
      <c r="E107" s="227" t="s">
        <v>20</v>
      </c>
      <c r="F107" s="228" t="s">
        <v>224</v>
      </c>
      <c r="G107" s="226"/>
      <c r="H107" s="229">
        <v>0.861</v>
      </c>
      <c r="I107" s="230"/>
      <c r="J107" s="230"/>
      <c r="K107" s="226"/>
      <c r="L107" s="226"/>
      <c r="M107" s="231"/>
      <c r="N107" s="238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40"/>
      <c r="Z107" s="13"/>
      <c r="AA107" s="13"/>
      <c r="AB107" s="13"/>
      <c r="AC107" s="13"/>
      <c r="AD107" s="13"/>
      <c r="AE107" s="13"/>
      <c r="AT107" s="235" t="s">
        <v>154</v>
      </c>
      <c r="AU107" s="235" t="s">
        <v>83</v>
      </c>
      <c r="AV107" s="13" t="s">
        <v>83</v>
      </c>
      <c r="AW107" s="13" t="s">
        <v>5</v>
      </c>
      <c r="AX107" s="13" t="s">
        <v>81</v>
      </c>
      <c r="AY107" s="235" t="s">
        <v>143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4"/>
      <c r="N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100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Doleček Ivo Ing.</dc:creator>
  <cp:keywords/>
  <dc:description/>
  <cp:lastModifiedBy>Doleček Ivo Ing.</cp:lastModifiedBy>
  <dcterms:created xsi:type="dcterms:W3CDTF">2024-03-26T12:01:53Z</dcterms:created>
  <dcterms:modified xsi:type="dcterms:W3CDTF">2024-03-26T12:02:05Z</dcterms:modified>
  <cp:category/>
  <cp:version/>
  <cp:contentType/>
  <cp:contentStatus/>
</cp:coreProperties>
</file>