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DČOV a kanalizační p..." sheetId="2" r:id="rId2"/>
    <sheet name="02 - VRN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'01 - DČOV a kanalizační p...'!$C$91:$K$269</definedName>
    <definedName name="_xlnm.Print_Area" localSheetId="1">'01 - DČOV a kanalizační p...'!$C$4:$J$39,'01 - DČOV a kanalizační p...'!$C$45:$J$73,'01 - DČOV a kanalizační p...'!$C$79:$K$269</definedName>
    <definedName name="_xlnm._FilterDatabase" localSheetId="2" hidden="1">'02 - VRN'!$C$79:$K$89</definedName>
    <definedName name="_xlnm.Print_Area" localSheetId="2">'02 - VRN'!$C$4:$J$39,'02 - VRN'!$C$45:$J$61,'02 - VRN'!$C$67:$K$89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DČOV a kanalizační p...'!$91:$91</definedName>
    <definedName name="_xlnm.Print_Titles" localSheetId="2">'02 - VRN'!$79:$79</definedName>
  </definedNames>
  <calcPr fullCalcOnLoad="1"/>
</workbook>
</file>

<file path=xl/sharedStrings.xml><?xml version="1.0" encoding="utf-8"?>
<sst xmlns="http://schemas.openxmlformats.org/spreadsheetml/2006/main" count="2668" uniqueCount="720">
  <si>
    <t>Export Komplet</t>
  </si>
  <si>
    <t>VZ</t>
  </si>
  <si>
    <t>2.0</t>
  </si>
  <si>
    <t>ZAMOK</t>
  </si>
  <si>
    <t>False</t>
  </si>
  <si>
    <t>{5705237d-82f4-4852-8ca0-2674b7886093}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</si>
  <si>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</si>
  <si>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</si>
  <si>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</si>
  <si>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</si>
  <si>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</si>
  <si>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</si>
  <si>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</si>
  <si>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</si>
  <si>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23_08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</si>
  <si>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</si>
  <si>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</si>
  <si>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Domovní čistírna odpadních vod pro nemovitost Úboč č.p. 49</t>
  </si>
  <si>
    <t>KSO:</t>
  </si>
  <si>
    <t/>
  </si>
  <si>
    <t>CC-CZ:</t>
  </si>
  <si>
    <t>Místo:</t>
  </si>
  <si>
    <t>Úboč</t>
  </si>
  <si>
    <t>Datum:</t>
  </si>
  <si>
    <t>7. 11. 2023</t>
  </si>
  <si>
    <t>Zadavatel:</t>
  </si>
  <si>
    <t>IČ:</t>
  </si>
  <si>
    <t>01312774</t>
  </si>
  <si>
    <t>Česká republika - Státní pozemkový úřad</t>
  </si>
  <si>
    <t>DIČ:</t>
  </si>
  <si>
    <t>Uchazeč:</t>
  </si>
  <si>
    <t>Vyplň údaj</t>
  </si>
  <si>
    <t>Projektant:</t>
  </si>
  <si>
    <t>17511577</t>
  </si>
  <si>
    <t>MST - projekt s.r.o.</t>
  </si>
  <si>
    <t>True</t>
  </si>
  <si>
    <t>Zpracovatel:</t>
  </si>
  <si>
    <t>Stanislav Tanczoš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</si>
  <si>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</si>
  <si>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</si>
  <si>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</si>
  <si>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</si>
  <si>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</si>
  <si>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</si>
  <si>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</si>
  <si>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</si>
  <si>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</si>
  <si>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</si>
  <si>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</si>
  <si>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</si>
  <si>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</si>
  <si>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</si>
  <si>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</si>
  <si>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</si>
  <si>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</si>
  <si>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</si>
  <si>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</si>
  <si>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</si>
  <si>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</si>
  <si>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</si>
  <si>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</si>
  <si>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</si>
  <si>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</si>
  <si>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</si>
  <si>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</si>
  <si>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</si>
  <si>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</si>
  <si>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</si>
  <si>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</si>
  <si>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</si>
  <si>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</si>
  <si>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</si>
  <si>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</si>
  <si>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</si>
  <si>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</si>
  <si>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</si>
  <si>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</si>
  <si>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</si>
  <si>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</si>
  <si>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</si>
  <si>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DČOV a kanalizační přípojka</t>
  </si>
  <si>
    <t>STA</t>
  </si>
  <si>
    <t>1</t>
  </si>
  <si>
    <t>{dc8aba0c-4356-4392-a78f-a1ba825c1ecf}</t>
  </si>
  <si>
    <t>02</t>
  </si>
  <si>
    <t>VRN</t>
  </si>
  <si>
    <t>{01ba5cf5-d5b7-4616-ac67-69430ab80450}</t>
  </si>
  <si>
    <t>KRYCÍ LIST SOUPISU PRACÍ</t>
  </si>
  <si>
    <t>Objekt:</t>
  </si>
  <si>
    <t>01 - DČOV a kanalizační přípojka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</si>
  <si>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</si>
  <si>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</si>
  <si>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</si>
  <si>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</si>
  <si>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</si>
  <si>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</si>
  <si>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</si>
  <si>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</si>
  <si>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</si>
  <si>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</si>
  <si>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</si>
  <si>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</si>
  <si>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</si>
  <si>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</si>
  <si>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</si>
  <si>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>M - Práce a dodávky M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</si>
  <si>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</si>
  <si>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</si>
  <si>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</si>
  <si>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</si>
  <si>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</si>
  <si>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</si>
  <si>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</si>
  <si>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</si>
  <si>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</si>
  <si>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</si>
  <si>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</si>
  <si>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</si>
  <si>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</si>
  <si>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</si>
  <si>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</si>
  <si>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</si>
  <si>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</si>
  <si>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</si>
  <si>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</si>
  <si>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115101201</t>
  </si>
  <si>
    <t>Čerpání vody na dopravní výšku do 10 m s uvažovaným průměrným přítokem do 500 l/min</t>
  </si>
  <si>
    <t>hod</t>
  </si>
  <si>
    <t>CS ÚRS 2023 02</t>
  </si>
  <si>
    <t>4</t>
  </si>
  <si>
    <t>2</t>
  </si>
  <si>
    <t>1515730027</t>
  </si>
  <si>
    <t>Online PSC</t>
  </si>
  <si>
    <t>https://podminky.urs.cz/item/CS_URS_2023_02/115101201</t>
  </si>
  <si>
    <t>VV</t>
  </si>
  <si>
    <t>4*8</t>
  </si>
  <si>
    <t>121151103</t>
  </si>
  <si>
    <t>Sejmutí ornice strojně při souvislé ploše do 100 m2, tl. vrstvy do 200 mm</t>
  </si>
  <si>
    <t>m2</t>
  </si>
  <si>
    <t>-764837184</t>
  </si>
  <si>
    <t>https://podminky.urs.cz/item/CS_URS_2023_02/121151103</t>
  </si>
  <si>
    <t>17,3*0,9+2,5*2,5+5,0*1,0</t>
  </si>
  <si>
    <t>3</t>
  </si>
  <si>
    <t>132151252</t>
  </si>
  <si>
    <t>Hloubení nezapažených rýh šířky přes 800 do 2 000 mm strojně s urovnáním dna do předepsaného profilu a spádu v hornině třídy těžitelnosti I skupiny 1 a 2 přes 20 do 50 m3</t>
  </si>
  <si>
    <t>m3</t>
  </si>
  <si>
    <t>637762004</t>
  </si>
  <si>
    <t>https://podminky.urs.cz/item/CS_URS_2023_02/132151252</t>
  </si>
  <si>
    <t>"splašková přípojka" 13,3*0,9*0,9+1,0*0,9*1,13+3,0*0,9*(1,36+2,0)/2</t>
  </si>
  <si>
    <t>"DČOV" 2,0*2,0*2,4</t>
  </si>
  <si>
    <t>"vsakovací drén" 5*1,0*2,0</t>
  </si>
  <si>
    <t>"odečet ornice" -26,82*0,1</t>
  </si>
  <si>
    <t>Mezisoučet</t>
  </si>
  <si>
    <t>"zatřídění 60%" 0,6*33,244</t>
  </si>
  <si>
    <t>132251252</t>
  </si>
  <si>
    <t>Hloubení nezapažených rýh šířky přes 800 do 2 000 mm strojně s urovnáním dna do předepsaného profilu a spádu v hornině třídy těžitelnosti I skupiny 3 přes 20 do 50 m3</t>
  </si>
  <si>
    <t>-859314533</t>
  </si>
  <si>
    <t>https://podminky.urs.cz/item/CS_URS_2023_02/132251252</t>
  </si>
  <si>
    <t>"zatřídění 30%" 0,3*33,244</t>
  </si>
  <si>
    <t>5</t>
  </si>
  <si>
    <t>132351252</t>
  </si>
  <si>
    <t>Hloubení nezapažených rýh šířky přes 800 do 2 000 mm strojně s urovnáním dna do předepsaného profilu a spádu v hornině třídy těžitelnosti II skupiny 4 přes 20 do 50 m3</t>
  </si>
  <si>
    <t>1852628192</t>
  </si>
  <si>
    <t>https://podminky.urs.cz/item/CS_URS_2023_02/132351252</t>
  </si>
  <si>
    <t>"zatřídění 5%" 0,05*33,244</t>
  </si>
  <si>
    <t>6</t>
  </si>
  <si>
    <t>132451252</t>
  </si>
  <si>
    <t>Hloubení nezapažených rýh šířky přes 800 do 2 000 mm strojně s urovnáním dna do předepsaného profilu a spádu v hornině třídy těžitelnosti II skupiny 5 přes 20 do 50 m3</t>
  </si>
  <si>
    <t>892710558</t>
  </si>
  <si>
    <t>https://podminky.urs.cz/item/CS_URS_2023_02/132451252</t>
  </si>
  <si>
    <t>7</t>
  </si>
  <si>
    <t>151101101</t>
  </si>
  <si>
    <t>Zřízení pažení a rozepření stěn rýh pro podzemní vedení příložné pro jakoukoliv mezerovitost, hloubky do 2 m</t>
  </si>
  <si>
    <t>1237389949</t>
  </si>
  <si>
    <t>https://podminky.urs.cz/item/CS_URS_2023_02/151101101</t>
  </si>
  <si>
    <t>13,3*0,9*2+1,0*1,15*2+3*(2,0+1,36)/2*2+2,0*2,4*2+5*2*2</t>
  </si>
  <si>
    <t>8</t>
  </si>
  <si>
    <t>151101111</t>
  </si>
  <si>
    <t>Odstranění pažení a rozepření stěn rýh pro podzemní vedení s uložením materiálu na vzdálenost do 3 m od kraje výkopu příložné, hloubky do 2 m</t>
  </si>
  <si>
    <t>-1656717888</t>
  </si>
  <si>
    <t>https://podminky.urs.cz/item/CS_URS_2023_02/151101111</t>
  </si>
  <si>
    <t>9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</si>
  <si>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</si>
  <si>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</si>
  <si>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1874955249</t>
  </si>
  <si>
    <t>https://podminky.urs.cz/item/CS_URS_2023_02/162251102</t>
  </si>
  <si>
    <t>"na mezideponii a zpět, část výkopku ponechána u výkopu" 16,561*2*0,3</t>
  </si>
  <si>
    <t>10</t>
  </si>
  <si>
    <t>162701105R</t>
  </si>
  <si>
    <t>Vodorovné přemístění výkopku nebo sypaniny hor. tř.1 - 6 včetně likvidace v souladu se zákonem o odpadech 541/2020 Sb.</t>
  </si>
  <si>
    <t>1542588512</t>
  </si>
  <si>
    <t>Převoz výkopku na skládku vybranou zhotovitelem včetně poplatku za skládkovné</t>
  </si>
  <si>
    <t>33,244-16,561</t>
  </si>
  <si>
    <t>11</t>
  </si>
  <si>
    <t>167151101</t>
  </si>
  <si>
    <t>Nakládání, skládání a překládání neulehlého výkopku nebo sypaniny strojně nakládání, množství do 100 m3, z horniny třídy těžitelnosti I, skupiny 1 až 3</t>
  </si>
  <si>
    <t>867285260</t>
  </si>
  <si>
    <t>https://podminky.urs.cz/item/CS_URS_2023_02/167151101</t>
  </si>
  <si>
    <t>"na mezideponii, část výkopku ponechána u výkopu" 16,561*0,3</t>
  </si>
  <si>
    <t>12</t>
  </si>
  <si>
    <t>174151101</t>
  </si>
  <si>
    <t>Zásyp sypaninou z jakékoliv horniny strojně s uložením výkopku ve vrstvách se zhutněním jam, šachet, rýh nebo kolem objektů v těchto vykopávkách</t>
  </si>
  <si>
    <t>52385648</t>
  </si>
  <si>
    <t>https://podminky.urs.cz/item/CS_URS_2023_02/174151101</t>
  </si>
  <si>
    <t>"zásyp výkopu" 33,244-7,07-1,44-9,6-5,0-2,373</t>
  </si>
  <si>
    <t>"zásyp septiku výkopkem" 2,0*2,2*2,0</t>
  </si>
  <si>
    <t>Součet</t>
  </si>
  <si>
    <t>13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</si>
  <si>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</si>
  <si>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</si>
  <si>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-1674179019</t>
  </si>
  <si>
    <t>https://podminky.urs.cz/item/CS_URS_2023_02/175151101</t>
  </si>
  <si>
    <t>"potrubí" 17,3*0,9*0,45</t>
  </si>
  <si>
    <t>"RŠ" 1,2*1,2*1,0</t>
  </si>
  <si>
    <t>"odečet potrubí" -0,075*0,075*3,14*12,7</t>
  </si>
  <si>
    <t>"odečet RŠ" -(0,3*0,3*3,14*1,0)</t>
  </si>
  <si>
    <t>"odečet DČOV" -0,6*0,6*3,14*2,4</t>
  </si>
  <si>
    <t>14</t>
  </si>
  <si>
    <t>M</t>
  </si>
  <si>
    <t>58337303</t>
  </si>
  <si>
    <t>štěrkopísek frakce 0/8</t>
  </si>
  <si>
    <t>t</t>
  </si>
  <si>
    <t>-93011314</t>
  </si>
  <si>
    <t>14,827*1,8 'Přepočtené koeficientem množství</t>
  </si>
  <si>
    <t>181351003</t>
  </si>
  <si>
    <t>Rozprostření a urovnání ornice v rovině nebo ve svahu sklonu do 1:5 strojně při souvislé ploše do 100 m2, tl. vrstvy do 200 mm</t>
  </si>
  <si>
    <t>-3492296</t>
  </si>
  <si>
    <t>https://podminky.urs.cz/item/CS_URS_2023_02/181351003</t>
  </si>
  <si>
    <t>16</t>
  </si>
  <si>
    <t>181411131</t>
  </si>
  <si>
    <t>Založení trávníku na půdě předem připravené plochy do 1000 m2 výsevem včetně utažení parkového v rovině nebo na svahu do 1:5</t>
  </si>
  <si>
    <t>260371539</t>
  </si>
  <si>
    <t>https://podminky.urs.cz/item/CS_URS_2023_02/181411131</t>
  </si>
  <si>
    <t>17</t>
  </si>
  <si>
    <t>00572410</t>
  </si>
  <si>
    <t>osivo směs travní parková</t>
  </si>
  <si>
    <t>kg</t>
  </si>
  <si>
    <t>1686789582</t>
  </si>
  <si>
    <t>26,82*0,02 'Přepočtené koeficientem množství</t>
  </si>
  <si>
    <t>Zakládání</t>
  </si>
  <si>
    <t>18</t>
  </si>
  <si>
    <t>214500311</t>
  </si>
  <si>
    <t>Zřízení výplně rýhy s drenážním potrubím z trub DN do 200 štěrkem, pískem nebo štěrkopískem, výšky přes 550 do 850 mm</t>
  </si>
  <si>
    <t>m</t>
  </si>
  <si>
    <t>-2066369760</t>
  </si>
  <si>
    <t>https://podminky.urs.cz/item/CS_URS_2023_02/214500311</t>
  </si>
  <si>
    <t>"výplň podpovrchového drénu" 5*1,0*1,0</t>
  </si>
  <si>
    <t>"odečet potrubí" -5*(0,08*0,08*3,14+0,05*0,05*3,14)</t>
  </si>
  <si>
    <t>19</t>
  </si>
  <si>
    <t>58343959</t>
  </si>
  <si>
    <t>kamenivo drcené hrubé frakce 32/63</t>
  </si>
  <si>
    <t>-801073272</t>
  </si>
  <si>
    <t>4,86*1,8 'Přepočtené koeficientem množství</t>
  </si>
  <si>
    <t>Svislé a kompletní konstrukce</t>
  </si>
  <si>
    <t>20</t>
  </si>
  <si>
    <t>359901211</t>
  </si>
  <si>
    <t>Monitoring stok (kamerový systém) jakékoli výšky nová kanalizace</t>
  </si>
  <si>
    <t>-1378946323</t>
  </si>
  <si>
    <t>https://podminky.urs.cz/item/CS_URS_2023_02/359901211</t>
  </si>
  <si>
    <t>3600111R</t>
  </si>
  <si>
    <t>Dodávka a montáž dmychadla a plastové šachty pro dmychadlo. Včetně napojení na DČOV a elektroinstalaci a jeho zprovoznění.</t>
  </si>
  <si>
    <t>kus</t>
  </si>
  <si>
    <t>463828385</t>
  </si>
  <si>
    <t>22</t>
  </si>
  <si>
    <t>3864111111R</t>
  </si>
  <si>
    <t>Čistírna odpadních vod z polypropylenu domovní počet EO 1-4, celoplastová nádrž AS-VARIOcomp 5 K</t>
  </si>
  <si>
    <t>-1065663617</t>
  </si>
  <si>
    <t>Vodorovné konstrukce</t>
  </si>
  <si>
    <t>23</t>
  </si>
  <si>
    <t>451573111</t>
  </si>
  <si>
    <t>Lože pod potrubí, stoky a drobné objekty v otevřeném výkopu z písku a štěrkopísku do 63 mm</t>
  </si>
  <si>
    <t>-1969484044</t>
  </si>
  <si>
    <t>https://podminky.urs.cz/item/CS_URS_2023_02/451573111</t>
  </si>
  <si>
    <t>"potrubí" 17,3*0,9*0,1</t>
  </si>
  <si>
    <t>"DČOV" 2,0*2,0*0,15</t>
  </si>
  <si>
    <t>"RŠ" 1,2*1,2*0,15</t>
  </si>
  <si>
    <t>24</t>
  </si>
  <si>
    <t>461991111</t>
  </si>
  <si>
    <t>Zřízení ochranného opevnění dna a svahů melioračních kanálů z geotextilií, fólie nebo síťoviny</t>
  </si>
  <si>
    <t>-1083567359</t>
  </si>
  <si>
    <t>https://podminky.urs.cz/item/CS_URS_2023_02/461991111</t>
  </si>
  <si>
    <t>5*1*2+5*1*2</t>
  </si>
  <si>
    <t>25</t>
  </si>
  <si>
    <t>69311270</t>
  </si>
  <si>
    <t>geotextilie netkaná separační, ochranná, filtrační, drenážní PES 400g/m2</t>
  </si>
  <si>
    <t>944142627</t>
  </si>
  <si>
    <t>20*1,02 'Přepočtené koeficientem množství</t>
  </si>
  <si>
    <t>Trubní vedení</t>
  </si>
  <si>
    <t>26</t>
  </si>
  <si>
    <t>359901111</t>
  </si>
  <si>
    <t>Vyčištění stok jakékoliv výšky</t>
  </si>
  <si>
    <t>1625848443</t>
  </si>
  <si>
    <t>https://podminky.urs.cz/item/CS_URS_2023_02/359901111</t>
  </si>
  <si>
    <t>27</t>
  </si>
  <si>
    <t>871228111</t>
  </si>
  <si>
    <t>Kladení drenážního potrubí z plastických hmot do připravené rýhy z tvrdého PVC, průměru přes 90 do 150 mm</t>
  </si>
  <si>
    <t>-1116276532</t>
  </si>
  <si>
    <t>https://podminky.urs.cz/item/CS_URS_2023_02/871228111</t>
  </si>
  <si>
    <t>28</t>
  </si>
  <si>
    <t>28611223</t>
  </si>
  <si>
    <t>trubka drenážní flexibilní celoperforovaná PVC-U SN 4 DN 100 pro meliorace, dočasné nebo odlehčovací drenáže</t>
  </si>
  <si>
    <t>-2134138967</t>
  </si>
  <si>
    <t>5*1,02 'Přepočtené koeficientem množství</t>
  </si>
  <si>
    <t>29</t>
  </si>
  <si>
    <t>871238111</t>
  </si>
  <si>
    <t>Kladení drenážního potrubí z plastických hmot do připravené rýhy z tvrdého PVC, průměru přes 150 do 200 mm</t>
  </si>
  <si>
    <t>-2139717163</t>
  </si>
  <si>
    <t>https://podminky.urs.cz/item/CS_URS_2023_02/871238111</t>
  </si>
  <si>
    <t>30</t>
  </si>
  <si>
    <t>28611225</t>
  </si>
  <si>
    <t>trubka drenážní flexibilní celoperforovaná PVC-U SN 4 DN 160 pro meliorace, dočasné nebo odlehčovací drenáže</t>
  </si>
  <si>
    <t>39660612</t>
  </si>
  <si>
    <t>31</t>
  </si>
  <si>
    <t>871273121</t>
  </si>
  <si>
    <t>Montáž kanalizačního potrubí z plastů z tvrdého PVC těsněných gumovým kroužkem v otevřeném výkopu ve sklonu do 20 % DN 125</t>
  </si>
  <si>
    <t>-377345989</t>
  </si>
  <si>
    <t>https://podminky.urs.cz/item/CS_URS_2023_02/871273121</t>
  </si>
  <si>
    <t>"odvětrání vsakovacího drénu" 1,8</t>
  </si>
  <si>
    <t>32</t>
  </si>
  <si>
    <t>28611126R</t>
  </si>
  <si>
    <t>trubka kanalizační PVC DN 125x1000mm SN8</t>
  </si>
  <si>
    <t>-1956852134</t>
  </si>
  <si>
    <t>1,8*1,03 'Přepočtené koeficientem množství</t>
  </si>
  <si>
    <t>33</t>
  </si>
  <si>
    <t>871313121</t>
  </si>
  <si>
    <t>Montáž kanalizačního potrubí z plastů z tvrdého PVC těsněných gumovým kroužkem v otevřeném výkopu ve sklonu do 20 % DN 160</t>
  </si>
  <si>
    <t>-570052308</t>
  </si>
  <si>
    <t>https://podminky.urs.cz/item/CS_URS_2023_02/871313121</t>
  </si>
  <si>
    <t>34</t>
  </si>
  <si>
    <t>28611166</t>
  </si>
  <si>
    <t>trubka kanalizační PVC DN 160x5000mm SN8</t>
  </si>
  <si>
    <t>-1094410036</t>
  </si>
  <si>
    <t>17,3*1,03 'Přepočtené koeficientem množství</t>
  </si>
  <si>
    <t>35</t>
  </si>
  <si>
    <t>877270310</t>
  </si>
  <si>
    <t>Montáž tvarovek na kanalizačním plastovém potrubí z polypropylenu PP nebo tvrdého PVC hladkého plnostěnného kolen, víček nebo hrdlových uzávěrů DN 125</t>
  </si>
  <si>
    <t>-907011057</t>
  </si>
  <si>
    <t>https://podminky.urs.cz/item/CS_URS_2023_02/877270310</t>
  </si>
  <si>
    <t>36</t>
  </si>
  <si>
    <t>28611358</t>
  </si>
  <si>
    <t>koleno kanalizační PVC KG 125x87°</t>
  </si>
  <si>
    <t>-1337296808</t>
  </si>
  <si>
    <t>37</t>
  </si>
  <si>
    <t>877315211</t>
  </si>
  <si>
    <t>Montáž tvarovek na kanalizačním plastovém potrubí z polypropylenu PP nebo tvrdého PVC hladkého plnostěnného kolen, víček nebo hrdlových uzávěrů DN 150</t>
  </si>
  <si>
    <t>-12298008</t>
  </si>
  <si>
    <t>https://podminky.urs.cz/item/CS_URS_2023_02/877315211</t>
  </si>
  <si>
    <t>38</t>
  </si>
  <si>
    <t>28611361R</t>
  </si>
  <si>
    <t>koleno kanalizační PVC KG 160 - úhel dle potřeby</t>
  </si>
  <si>
    <t>-1772496094</t>
  </si>
  <si>
    <t>39</t>
  </si>
  <si>
    <t>28612006</t>
  </si>
  <si>
    <t>přechod kanalizační KG kamenina-plast bez těsnění DN 160</t>
  </si>
  <si>
    <t>270208479</t>
  </si>
  <si>
    <t>"dle nalezeného potrubí" 1</t>
  </si>
  <si>
    <t>40</t>
  </si>
  <si>
    <t>890231811</t>
  </si>
  <si>
    <t>Bourání šachet a jímek ručně velikosti obestavěného prostoru přes 1,5 do 3 m3 z prostého betonu</t>
  </si>
  <si>
    <t>-2103036778</t>
  </si>
  <si>
    <t>https://podminky.urs.cz/item/CS_URS_2023_02/890231811</t>
  </si>
  <si>
    <t>"stávající septik - ubourání" 2*2,2*0,5</t>
  </si>
  <si>
    <t>"stávající šachta" 0,8*0,8*1,2</t>
  </si>
  <si>
    <t>41</t>
  </si>
  <si>
    <t>892312121</t>
  </si>
  <si>
    <t>Tlakové zkoušky vzduchem těsnícími vaky ucpávkovými DN 150</t>
  </si>
  <si>
    <t>úsek</t>
  </si>
  <si>
    <t>-1785204967</t>
  </si>
  <si>
    <t>https://podminky.urs.cz/item/CS_URS_2023_02/892312121</t>
  </si>
  <si>
    <t>42</t>
  </si>
  <si>
    <t>894812311</t>
  </si>
  <si>
    <t>Revizní a čistící šachta z polypropylenu PP pro hladké trouby DN 600 šachtové dno (DN šachty / DN trubního vedení) DN 600/160 průtočné</t>
  </si>
  <si>
    <t>-1309800874</t>
  </si>
  <si>
    <t>https://podminky.urs.cz/item/CS_URS_2023_02/894812311</t>
  </si>
  <si>
    <t>43</t>
  </si>
  <si>
    <t>894812331</t>
  </si>
  <si>
    <t>Revizní a čistící šachta z polypropylenu PP pro hladké trouby DN 600 roura šachtová korugovaná, světlé hloubky 1 000 mm</t>
  </si>
  <si>
    <t>-1076860265</t>
  </si>
  <si>
    <t>https://podminky.urs.cz/item/CS_URS_2023_02/894812331</t>
  </si>
  <si>
    <t>44</t>
  </si>
  <si>
    <t>894812332</t>
  </si>
  <si>
    <t>Revizní a čistící šachta z polypropylenu PP pro hladké trouby DN 600 roura šachtová korugovaná, světlé hloubky 2 000 mm</t>
  </si>
  <si>
    <t>410622400</t>
  </si>
  <si>
    <t>https://podminky.urs.cz/item/CS_URS_2023_02/894812332</t>
  </si>
  <si>
    <t>45</t>
  </si>
  <si>
    <t>894812339</t>
  </si>
  <si>
    <t>Revizní a čistící šachta z polypropylenu PP pro hladké trouby DN 600 Příplatek k cenám 2331 - 2334 za uříznutí šachtové roury</t>
  </si>
  <si>
    <t>-869590557</t>
  </si>
  <si>
    <t>https://podminky.urs.cz/item/CS_URS_2023_02/894812339</t>
  </si>
  <si>
    <t>46</t>
  </si>
  <si>
    <t>894812357</t>
  </si>
  <si>
    <t>Revizní a čistící šachta z polypropylenu PP pro hladké trouby DN 600 poklop (mříž) litinový pro třídu zatížení B125 s teleskopickým adaptérem</t>
  </si>
  <si>
    <t>-1448703533</t>
  </si>
  <si>
    <t>https://podminky.urs.cz/item/CS_URS_2023_02/894812357</t>
  </si>
  <si>
    <t>Ostatní konstrukce a práce, bourání</t>
  </si>
  <si>
    <t>47</t>
  </si>
  <si>
    <t>9100R</t>
  </si>
  <si>
    <t>Likvidace kalů ze stávajících objektů pro čištění odpadních vod (septiků) či jímek v souladu se zákonem č. 254/2001 Sb. § 38 a dezinfekce akumulačního prostoru chlorovým vápnem.</t>
  </si>
  <si>
    <t>-2064929278</t>
  </si>
  <si>
    <t>2*2,2*2</t>
  </si>
  <si>
    <t>48</t>
  </si>
  <si>
    <t>933901111</t>
  </si>
  <si>
    <t>Zkoušky objektů a vymývání provedení zkoušky vodotěsnosti betonové nádrže jakéhokoliv druhu a tvaru, o obsahu do 1000 m3</t>
  </si>
  <si>
    <t>-1959322608</t>
  </si>
  <si>
    <t>https://podminky.urs.cz/item/CS_URS_2023_02/933901111</t>
  </si>
  <si>
    <t>"pro naplnění DČOV před spuštěním" 1,52*0,6*0,6*3,14</t>
  </si>
  <si>
    <t>49</t>
  </si>
  <si>
    <t>08211321</t>
  </si>
  <si>
    <t>voda pitná pro ostatní odběratele</t>
  </si>
  <si>
    <t>1224234698</t>
  </si>
  <si>
    <t>997</t>
  </si>
  <si>
    <t>Přesun sutě</t>
  </si>
  <si>
    <t>50</t>
  </si>
  <si>
    <t>997013501</t>
  </si>
  <si>
    <t>Odvoz suti a vybouraných hmot na skládku nebo meziskládku se složením, na vzdálenost do 1 km</t>
  </si>
  <si>
    <t>893164731</t>
  </si>
  <si>
    <t>https://podminky.urs.cz/item/CS_URS_2023_02/997013501</t>
  </si>
  <si>
    <t>51</t>
  </si>
  <si>
    <t>997013509</t>
  </si>
  <si>
    <t>Odvoz suti a vybouraných hmot na skládku nebo meziskládku se složením, na vzdálenost Příplatek k ceně za každý další i započatý 1 km přes 1 km</t>
  </si>
  <si>
    <t>-451154310</t>
  </si>
  <si>
    <t>https://podminky.urs.cz/item/CS_URS_2023_02/997013509</t>
  </si>
  <si>
    <t>1,632*23</t>
  </si>
  <si>
    <t>52</t>
  </si>
  <si>
    <t>997013861</t>
  </si>
  <si>
    <t>Poplatek za uložení stavebního odpadu na recyklační skládce (skládkovné) z prostého betonu zatříděného do Katalogu odpadů pod kódem 17 01 01</t>
  </si>
  <si>
    <t>1158773963</t>
  </si>
  <si>
    <t>https://podminky.urs.cz/item/CS_URS_2023_02/997013861</t>
  </si>
  <si>
    <t>998</t>
  </si>
  <si>
    <t>Přesun hmot</t>
  </si>
  <si>
    <t>53</t>
  </si>
  <si>
    <t>998276101</t>
  </si>
  <si>
    <t>Přesun hmot pro trubní vedení hloubené z trub z plastických hmot nebo sklolaminátových pro vodovody, kanalizace, teplovody, produktovody v otevřeném výkopu dopravní vzdálenost do 15 m</t>
  </si>
  <si>
    <t>-160199992</t>
  </si>
  <si>
    <t>https://podminky.urs.cz/item/CS_URS_2023_02/998276101</t>
  </si>
  <si>
    <t>PSV</t>
  </si>
  <si>
    <t>Práce a dodávky PSV</t>
  </si>
  <si>
    <t>741</t>
  </si>
  <si>
    <t>Elektroinstalace - silnoproud</t>
  </si>
  <si>
    <t>54</t>
  </si>
  <si>
    <t>741001R</t>
  </si>
  <si>
    <t xml:space="preserve">Přípojení DČOV na elektroinstalaci RD. </t>
  </si>
  <si>
    <t>kpl</t>
  </si>
  <si>
    <t>514873498</t>
  </si>
  <si>
    <t>P</t>
  </si>
  <si>
    <t xml:space="preserve">Poznámka k položce:
Stavební připravenost technologického boxu spočívá v osazení boxu s dvojnásobnou zásuvkou na povrch v úpravě pro venkovní prostředí s víčkem a krytím IP44. 
Zásuvka je v domovním rozvaděči jištěna kombinovaným proudovým chráničem B10/30mA. Z domácího rozvaděče je potřeba přivést kabel do propojovací vodotěsné krabice umístěné na budově viz schéma elektro </t>
  </si>
  <si>
    <t>55</t>
  </si>
  <si>
    <t>741120001</t>
  </si>
  <si>
    <t>Montáž vodičů izolovaných měděných bez ukončení uložených pod omítku plných a laněných (např. CY), průřezu žíly 0,35 až 6 mm2</t>
  </si>
  <si>
    <t>1817861550</t>
  </si>
  <si>
    <t>https://podminky.urs.cz/item/CS_URS_2023_02/741120001</t>
  </si>
  <si>
    <t>56</t>
  </si>
  <si>
    <t>741122122</t>
  </si>
  <si>
    <t>Montáž kabelů měděných bez ukončení uložených v trubkách zatažených plných kulatých nebo bezhalogenových (např. CYKY) počtu a průřezu žil 3x1,5 až 6 mm2</t>
  </si>
  <si>
    <t>-2115983319</t>
  </si>
  <si>
    <t>https://podminky.urs.cz/item/CS_URS_2023_02/741122122</t>
  </si>
  <si>
    <t>57</t>
  </si>
  <si>
    <t>34111036</t>
  </si>
  <si>
    <t>kabel instalační jádro Cu plné izolace PVC plášť PVC 450/750V (CYKY) 3x2,5mm2</t>
  </si>
  <si>
    <t>1388366173</t>
  </si>
  <si>
    <t>3+16,3</t>
  </si>
  <si>
    <t>58</t>
  </si>
  <si>
    <t>998741101</t>
  </si>
  <si>
    <t>Přesun hmot pro silnoproud stanovený z hmotnosti přesunovaného materiálu vodorovná dopravní vzdálenost do 50 m v objektech výšky do 6 m</t>
  </si>
  <si>
    <t>-1325057179</t>
  </si>
  <si>
    <t>https://podminky.urs.cz/item/CS_URS_2023_02/998741101</t>
  </si>
  <si>
    <t>Práce a dodávky M</t>
  </si>
  <si>
    <t>46-M</t>
  </si>
  <si>
    <t>Zemní práce při extr.mont.pracích</t>
  </si>
  <si>
    <t>59</t>
  </si>
  <si>
    <t>460661511</t>
  </si>
  <si>
    <t>Kabelové lože z písku včetně podsypu, zhutnění a urovnání povrchu pro kabely nn zakryté plastovou fólií, šířky do 25 cm</t>
  </si>
  <si>
    <t>64</t>
  </si>
  <si>
    <t>1429820380</t>
  </si>
  <si>
    <t>https://podminky.urs.cz/item/CS_URS_2023_02/460661511</t>
  </si>
  <si>
    <t>60</t>
  </si>
  <si>
    <t>460671111</t>
  </si>
  <si>
    <t>Výstražná fólie z PVC pro krytí kabelů včetně vyrovnání povrchu rýhy, rozvinutí a uložení fólie šířky do 20 cm</t>
  </si>
  <si>
    <t>-1804498110</t>
  </si>
  <si>
    <t>https://podminky.urs.cz/item/CS_URS_2023_02/460671111</t>
  </si>
  <si>
    <t>61</t>
  </si>
  <si>
    <t>460791212</t>
  </si>
  <si>
    <t>Montáž trubek ochranných uložených volně do rýhy plastových ohebných, vnitřního průměru přes 32 do 50 mm</t>
  </si>
  <si>
    <t>-932524796</t>
  </si>
  <si>
    <t>https://podminky.urs.cz/item/CS_URS_2023_02/460791212</t>
  </si>
  <si>
    <t>62</t>
  </si>
  <si>
    <t>34571351</t>
  </si>
  <si>
    <t>trubka elektroinstalační ohebná dvouplášťová korugovaná (chránička) D 41/50mm, HDPE+LDPE</t>
  </si>
  <si>
    <t>128</t>
  </si>
  <si>
    <t>940276060</t>
  </si>
  <si>
    <t>16,3*1,015 'Přepočtené koeficientem množství</t>
  </si>
  <si>
    <t>63</t>
  </si>
  <si>
    <t>460941212</t>
  </si>
  <si>
    <t>Vyplnění rýh vyplnění a omítnutí rýh ve stěnách hloubky do 3 cm a šířky přes 3 do 5 cm</t>
  </si>
  <si>
    <t>-514562530</t>
  </si>
  <si>
    <t>https://podminky.urs.cz/item/CS_URS_2023_02/460941212</t>
  </si>
  <si>
    <t>468111122</t>
  </si>
  <si>
    <t>Frézování drážek pro vodiče ve stěnách z cihel včetně omítky, rozměru do 5x5 cm</t>
  </si>
  <si>
    <t>881361314</t>
  </si>
  <si>
    <t>https://podminky.urs.cz/item/CS_URS_2023_02/468111122</t>
  </si>
  <si>
    <t>65</t>
  </si>
  <si>
    <t>469981111</t>
  </si>
  <si>
    <t>Přesun hmot pro pomocné stavební práce při elektromontážích dopravní vzdálenost do 1 000 m</t>
  </si>
  <si>
    <t>-1319301933</t>
  </si>
  <si>
    <t>https://podminky.urs.cz/item/CS_URS_2023_02/469981111</t>
  </si>
  <si>
    <t>02 - VRN</t>
  </si>
  <si>
    <t>vrn - Vedlejší rozpočtové náklady</t>
  </si>
  <si>
    <t>vrn</t>
  </si>
  <si>
    <t>Vedlejší rozpočtové náklady</t>
  </si>
  <si>
    <t>R01</t>
  </si>
  <si>
    <t>Vytýčení inženýrských sítí včetně zajištění případné aktualizace vyjádření správců sítí, která pozbudou platnosti před předáním staveniště</t>
  </si>
  <si>
    <t>soubor</t>
  </si>
  <si>
    <t>-2138491702</t>
  </si>
  <si>
    <t>R02</t>
  </si>
  <si>
    <t>Zajištění a provedení zkoušek, rozborů a atestů nutných pro řádné provádění a dokončení díla, uvedených v projektové dokumentaci včetně předání jejich výsledků objednateli, jakožto i provedení zkoušek a rozborů předepsaných projektovou dokumentací</t>
  </si>
  <si>
    <t>1610722761</t>
  </si>
  <si>
    <t>R03</t>
  </si>
  <si>
    <t>Vytýčení stavby a provedení geodetických prací nutných k posouzení shody realizované stavby se schválenou projektovou dokumentací odborně způsobilou osobou v oboru zeměměřičství</t>
  </si>
  <si>
    <t>-1664384937</t>
  </si>
  <si>
    <t>R04</t>
  </si>
  <si>
    <t>Zajištění a zabezpečení staveniště, zřízení a vyklizení zařízení staveniště, včetně případných přípojek, přístupů, skládek, deponií apod.</t>
  </si>
  <si>
    <t>-1595901680</t>
  </si>
  <si>
    <t>R05</t>
  </si>
  <si>
    <t>Uvedení dotčených pozemků a komunikací do původního stavu a protokolární předání vlastníkům</t>
  </si>
  <si>
    <t>-453511734</t>
  </si>
  <si>
    <t>R06</t>
  </si>
  <si>
    <t>Zpracování a předání dokumentace skutečného provedení stavby (3 paré + 1 v el. formě) objednateli a zaměření skutečného provedení stavby - geodetická část dokumentace (3 paré + 1 v el. formě) v rozsahu odpovídajícím příslušným právním předpisům</t>
  </si>
  <si>
    <t>-175209899</t>
  </si>
  <si>
    <t>R07</t>
  </si>
  <si>
    <t>Vyhotovení pasportu pozemků, komunikací a staveb dotčených stavbou a ležících v její blízkosti včetně zajištění fotodokumentace. Pasport bude předán objednateli před zahájením stavebních prací v el. podobě (1xCD/DVD)</t>
  </si>
  <si>
    <t>497229427</t>
  </si>
  <si>
    <t>R09</t>
  </si>
  <si>
    <t>Zprovoznění DČOV aktivním kalem a proškolení obsluhy DČOV včetně vypracování provozního řádu DČOV.</t>
  </si>
  <si>
    <t>-1264344014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</si>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</sst>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5101201" TargetMode="External" /><Relationship Id="rId2" Type="http://schemas.openxmlformats.org/officeDocument/2006/relationships/hyperlink" Target="https://podminky.urs.cz/item/CS_URS_2023_02/121151103" TargetMode="External" /><Relationship Id="rId3" Type="http://schemas.openxmlformats.org/officeDocument/2006/relationships/hyperlink" Target="https://podminky.urs.cz/item/CS_URS_2023_02/132151252" TargetMode="External" /><Relationship Id="rId4" Type="http://schemas.openxmlformats.org/officeDocument/2006/relationships/hyperlink" Target="https://podminky.urs.cz/item/CS_URS_2023_02/132251252" TargetMode="External" /><Relationship Id="rId5" Type="http://schemas.openxmlformats.org/officeDocument/2006/relationships/hyperlink" Target="https://podminky.urs.cz/item/CS_URS_2023_02/132351252" TargetMode="External" /><Relationship Id="rId6" Type="http://schemas.openxmlformats.org/officeDocument/2006/relationships/hyperlink" Target="https://podminky.urs.cz/item/CS_URS_2023_02/132451252" TargetMode="External" /><Relationship Id="rId7" Type="http://schemas.openxmlformats.org/officeDocument/2006/relationships/hyperlink" Target="https://podminky.urs.cz/item/CS_URS_2023_02/151101101" TargetMode="External" /><Relationship Id="rId8" Type="http://schemas.openxmlformats.org/officeDocument/2006/relationships/hyperlink" Target="https://podminky.urs.cz/item/CS_URS_2023_02/151101111" TargetMode="External" /><Relationship Id="rId9" Type="http://schemas.openxmlformats.org/officeDocument/2006/relationships/hyperlink" Target="https://podminky.urs.cz/item/CS_URS_2023_02/162251102" TargetMode="External" /><Relationship Id="rId10" Type="http://schemas.openxmlformats.org/officeDocument/2006/relationships/hyperlink" Target="https://podminky.urs.cz/item/CS_URS_2023_02/167151101" TargetMode="External" /><Relationship Id="rId11" Type="http://schemas.openxmlformats.org/officeDocument/2006/relationships/hyperlink" Target="https://podminky.urs.cz/item/CS_URS_2023_02/174151101" TargetMode="External" /><Relationship Id="rId12" Type="http://schemas.openxmlformats.org/officeDocument/2006/relationships/hyperlink" Target="https://podminky.urs.cz/item/CS_URS_2023_02/175151101" TargetMode="External" /><Relationship Id="rId13" Type="http://schemas.openxmlformats.org/officeDocument/2006/relationships/hyperlink" Target="https://podminky.urs.cz/item/CS_URS_2023_02/181351003" TargetMode="External" /><Relationship Id="rId14" Type="http://schemas.openxmlformats.org/officeDocument/2006/relationships/hyperlink" Target="https://podminky.urs.cz/item/CS_URS_2023_02/181411131" TargetMode="External" /><Relationship Id="rId15" Type="http://schemas.openxmlformats.org/officeDocument/2006/relationships/hyperlink" Target="https://podminky.urs.cz/item/CS_URS_2023_02/214500311" TargetMode="External" /><Relationship Id="rId16" Type="http://schemas.openxmlformats.org/officeDocument/2006/relationships/hyperlink" Target="https://podminky.urs.cz/item/CS_URS_2023_02/359901211" TargetMode="External" /><Relationship Id="rId17" Type="http://schemas.openxmlformats.org/officeDocument/2006/relationships/hyperlink" Target="https://podminky.urs.cz/item/CS_URS_2023_02/451573111" TargetMode="External" /><Relationship Id="rId18" Type="http://schemas.openxmlformats.org/officeDocument/2006/relationships/hyperlink" Target="https://podminky.urs.cz/item/CS_URS_2023_02/461991111" TargetMode="External" /><Relationship Id="rId19" Type="http://schemas.openxmlformats.org/officeDocument/2006/relationships/hyperlink" Target="https://podminky.urs.cz/item/CS_URS_2023_02/359901111" TargetMode="External" /><Relationship Id="rId20" Type="http://schemas.openxmlformats.org/officeDocument/2006/relationships/hyperlink" Target="https://podminky.urs.cz/item/CS_URS_2023_02/871228111" TargetMode="External" /><Relationship Id="rId21" Type="http://schemas.openxmlformats.org/officeDocument/2006/relationships/hyperlink" Target="https://podminky.urs.cz/item/CS_URS_2023_02/871238111" TargetMode="External" /><Relationship Id="rId22" Type="http://schemas.openxmlformats.org/officeDocument/2006/relationships/hyperlink" Target="https://podminky.urs.cz/item/CS_URS_2023_02/871273121" TargetMode="External" /><Relationship Id="rId23" Type="http://schemas.openxmlformats.org/officeDocument/2006/relationships/hyperlink" Target="https://podminky.urs.cz/item/CS_URS_2023_02/871313121" TargetMode="External" /><Relationship Id="rId24" Type="http://schemas.openxmlformats.org/officeDocument/2006/relationships/hyperlink" Target="https://podminky.urs.cz/item/CS_URS_2023_02/877270310" TargetMode="External" /><Relationship Id="rId25" Type="http://schemas.openxmlformats.org/officeDocument/2006/relationships/hyperlink" Target="https://podminky.urs.cz/item/CS_URS_2023_02/877315211" TargetMode="External" /><Relationship Id="rId26" Type="http://schemas.openxmlformats.org/officeDocument/2006/relationships/hyperlink" Target="https://podminky.urs.cz/item/CS_URS_2023_02/890231811" TargetMode="External" /><Relationship Id="rId27" Type="http://schemas.openxmlformats.org/officeDocument/2006/relationships/hyperlink" Target="https://podminky.urs.cz/item/CS_URS_2023_02/892312121" TargetMode="External" /><Relationship Id="rId28" Type="http://schemas.openxmlformats.org/officeDocument/2006/relationships/hyperlink" Target="https://podminky.urs.cz/item/CS_URS_2023_02/894812311" TargetMode="External" /><Relationship Id="rId29" Type="http://schemas.openxmlformats.org/officeDocument/2006/relationships/hyperlink" Target="https://podminky.urs.cz/item/CS_URS_2023_02/894812331" TargetMode="External" /><Relationship Id="rId30" Type="http://schemas.openxmlformats.org/officeDocument/2006/relationships/hyperlink" Target="https://podminky.urs.cz/item/CS_URS_2023_02/894812332" TargetMode="External" /><Relationship Id="rId31" Type="http://schemas.openxmlformats.org/officeDocument/2006/relationships/hyperlink" Target="https://podminky.urs.cz/item/CS_URS_2023_02/894812339" TargetMode="External" /><Relationship Id="rId32" Type="http://schemas.openxmlformats.org/officeDocument/2006/relationships/hyperlink" Target="https://podminky.urs.cz/item/CS_URS_2023_02/894812357" TargetMode="External" /><Relationship Id="rId33" Type="http://schemas.openxmlformats.org/officeDocument/2006/relationships/hyperlink" Target="https://podminky.urs.cz/item/CS_URS_2023_02/933901111" TargetMode="External" /><Relationship Id="rId34" Type="http://schemas.openxmlformats.org/officeDocument/2006/relationships/hyperlink" Target="https://podminky.urs.cz/item/CS_URS_2023_02/997013501" TargetMode="External" /><Relationship Id="rId35" Type="http://schemas.openxmlformats.org/officeDocument/2006/relationships/hyperlink" Target="https://podminky.urs.cz/item/CS_URS_2023_02/997013509" TargetMode="External" /><Relationship Id="rId36" Type="http://schemas.openxmlformats.org/officeDocument/2006/relationships/hyperlink" Target="https://podminky.urs.cz/item/CS_URS_2023_02/997013861" TargetMode="External" /><Relationship Id="rId37" Type="http://schemas.openxmlformats.org/officeDocument/2006/relationships/hyperlink" Target="https://podminky.urs.cz/item/CS_URS_2023_02/998276101" TargetMode="External" /><Relationship Id="rId38" Type="http://schemas.openxmlformats.org/officeDocument/2006/relationships/hyperlink" Target="https://podminky.urs.cz/item/CS_URS_2023_02/741120001" TargetMode="External" /><Relationship Id="rId39" Type="http://schemas.openxmlformats.org/officeDocument/2006/relationships/hyperlink" Target="https://podminky.urs.cz/item/CS_URS_2023_02/741122122" TargetMode="External" /><Relationship Id="rId40" Type="http://schemas.openxmlformats.org/officeDocument/2006/relationships/hyperlink" Target="https://podminky.urs.cz/item/CS_URS_2023_02/998741101" TargetMode="External" /><Relationship Id="rId41" Type="http://schemas.openxmlformats.org/officeDocument/2006/relationships/hyperlink" Target="https://podminky.urs.cz/item/CS_URS_2023_02/460661511" TargetMode="External" /><Relationship Id="rId42" Type="http://schemas.openxmlformats.org/officeDocument/2006/relationships/hyperlink" Target="https://podminky.urs.cz/item/CS_URS_2023_02/460671111" TargetMode="External" /><Relationship Id="rId43" Type="http://schemas.openxmlformats.org/officeDocument/2006/relationships/hyperlink" Target="https://podminky.urs.cz/item/CS_URS_2023_02/460791212" TargetMode="External" /><Relationship Id="rId44" Type="http://schemas.openxmlformats.org/officeDocument/2006/relationships/hyperlink" Target="https://podminky.urs.cz/item/CS_URS_2023_02/460941212" TargetMode="External" /><Relationship Id="rId45" Type="http://schemas.openxmlformats.org/officeDocument/2006/relationships/hyperlink" Target="https://podminky.urs.cz/item/CS_URS_2023_02/468111122" TargetMode="External" /><Relationship Id="rId46" Type="http://schemas.openxmlformats.org/officeDocument/2006/relationships/hyperlink" Target="https://podminky.urs.cz/item/CS_URS_2023_02/469981111" TargetMode="External" /><Relationship Id="rId4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31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31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33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35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39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40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41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42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43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44</v>
      </c>
      <c r="E29" s="49"/>
      <c r="F29" s="34" t="s">
        <v>45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46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47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48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49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50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51</v>
      </c>
      <c r="U35" s="56"/>
      <c r="V35" s="56"/>
      <c r="W35" s="56"/>
      <c r="X35" s="58" t="s">
        <v>52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53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23_08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Domovní čistírna odpadních vod pro nemovitost Úboč č.p. 49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Úboč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7. 11. 2023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Česká republika - Státní pozemkový úřad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32</v>
      </c>
      <c r="AJ49" s="42"/>
      <c r="AK49" s="42"/>
      <c r="AL49" s="42"/>
      <c r="AM49" s="75" t="str">
        <f>IF(E17="","",E17)</f>
        <v>MST - projekt s.r.o.</v>
      </c>
      <c r="AN49" s="66"/>
      <c r="AO49" s="66"/>
      <c r="AP49" s="66"/>
      <c r="AQ49" s="42"/>
      <c r="AR49" s="46"/>
      <c r="AS49" s="76" t="s">
        <v>54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36</v>
      </c>
      <c r="AJ50" s="42"/>
      <c r="AK50" s="42"/>
      <c r="AL50" s="42"/>
      <c r="AM50" s="75" t="str">
        <f>IF(E20="","",E20)</f>
        <v>Stanislav Tanczoš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55</v>
      </c>
      <c r="D52" s="89"/>
      <c r="E52" s="89"/>
      <c r="F52" s="89"/>
      <c r="G52" s="89"/>
      <c r="H52" s="90"/>
      <c r="I52" s="91" t="s">
        <v>56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57</v>
      </c>
      <c r="AH52" s="89"/>
      <c r="AI52" s="89"/>
      <c r="AJ52" s="89"/>
      <c r="AK52" s="89"/>
      <c r="AL52" s="89"/>
      <c r="AM52" s="89"/>
      <c r="AN52" s="91" t="s">
        <v>58</v>
      </c>
      <c r="AO52" s="89"/>
      <c r="AP52" s="89"/>
      <c r="AQ52" s="93" t="s">
        <v>59</v>
      </c>
      <c r="AR52" s="46"/>
      <c r="AS52" s="94" t="s">
        <v>60</v>
      </c>
      <c r="AT52" s="95" t="s">
        <v>61</v>
      </c>
      <c r="AU52" s="95" t="s">
        <v>62</v>
      </c>
      <c r="AV52" s="95" t="s">
        <v>63</v>
      </c>
      <c r="AW52" s="95" t="s">
        <v>64</v>
      </c>
      <c r="AX52" s="95" t="s">
        <v>65</v>
      </c>
      <c r="AY52" s="95" t="s">
        <v>66</v>
      </c>
      <c r="AZ52" s="95" t="s">
        <v>67</v>
      </c>
      <c r="BA52" s="95" t="s">
        <v>68</v>
      </c>
      <c r="BB52" s="95" t="s">
        <v>69</v>
      </c>
      <c r="BC52" s="95" t="s">
        <v>70</v>
      </c>
      <c r="BD52" s="96" t="s">
        <v>71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72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ROUND(SUM(AG55:AG56),2)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ROUND(SUM(AS55:AS56),2)</f>
        <v>0</v>
      </c>
      <c r="AT54" s="108">
        <f>ROUND(SUM(AV54:AW54),2)</f>
        <v>0</v>
      </c>
      <c r="AU54" s="109">
        <f>ROUND(SUM(AU55:AU56),5)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ROUND(SUM(AZ55:AZ56),2)</f>
        <v>0</v>
      </c>
      <c r="BA54" s="108">
        <f>ROUND(SUM(BA55:BA56),2)</f>
        <v>0</v>
      </c>
      <c r="BB54" s="108">
        <f>ROUND(SUM(BB55:BB56),2)</f>
        <v>0</v>
      </c>
      <c r="BC54" s="108">
        <f>ROUND(SUM(BC55:BC56),2)</f>
        <v>0</v>
      </c>
      <c r="BD54" s="110">
        <f>ROUND(SUM(BD55:BD56),2)</f>
        <v>0</v>
      </c>
      <c r="BE54" s="6"/>
      <c r="BS54" s="111" t="s">
        <v>73</v>
      </c>
      <c r="BT54" s="111" t="s">
        <v>74</v>
      </c>
      <c r="BU54" s="112" t="s">
        <v>75</v>
      </c>
      <c r="BV54" s="111" t="s">
        <v>76</v>
      </c>
      <c r="BW54" s="111" t="s">
        <v>5</v>
      </c>
      <c r="BX54" s="111" t="s">
        <v>77</v>
      </c>
      <c r="CL54" s="111" t="s">
        <v>19</v>
      </c>
    </row>
    <row r="55" spans="1:91" s="7" customFormat="1" ht="16.5" customHeight="1">
      <c r="A55" s="113" t="s">
        <v>78</v>
      </c>
      <c r="B55" s="114"/>
      <c r="C55" s="115"/>
      <c r="D55" s="116" t="s">
        <v>79</v>
      </c>
      <c r="E55" s="116"/>
      <c r="F55" s="116"/>
      <c r="G55" s="116"/>
      <c r="H55" s="116"/>
      <c r="I55" s="117"/>
      <c r="J55" s="116" t="s">
        <v>80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'01 - DČOV a kanalizační p...'!J30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81</v>
      </c>
      <c r="AR55" s="120"/>
      <c r="AS55" s="121">
        <v>0</v>
      </c>
      <c r="AT55" s="122">
        <f>ROUND(SUM(AV55:AW55),2)</f>
        <v>0</v>
      </c>
      <c r="AU55" s="123">
        <f>'01 - DČOV a kanalizační p...'!P92</f>
        <v>0</v>
      </c>
      <c r="AV55" s="122">
        <f>'01 - DČOV a kanalizační p...'!J33</f>
        <v>0</v>
      </c>
      <c r="AW55" s="122">
        <f>'01 - DČOV a kanalizační p...'!J34</f>
        <v>0</v>
      </c>
      <c r="AX55" s="122">
        <f>'01 - DČOV a kanalizační p...'!J35</f>
        <v>0</v>
      </c>
      <c r="AY55" s="122">
        <f>'01 - DČOV a kanalizační p...'!J36</f>
        <v>0</v>
      </c>
      <c r="AZ55" s="122">
        <f>'01 - DČOV a kanalizační p...'!F33</f>
        <v>0</v>
      </c>
      <c r="BA55" s="122">
        <f>'01 - DČOV a kanalizační p...'!F34</f>
        <v>0</v>
      </c>
      <c r="BB55" s="122">
        <f>'01 - DČOV a kanalizační p...'!F35</f>
        <v>0</v>
      </c>
      <c r="BC55" s="122">
        <f>'01 - DČOV a kanalizační p...'!F36</f>
        <v>0</v>
      </c>
      <c r="BD55" s="124">
        <f>'01 - DČOV a kanalizační p...'!F37</f>
        <v>0</v>
      </c>
      <c r="BE55" s="7"/>
      <c r="BT55" s="125" t="s">
        <v>82</v>
      </c>
      <c r="BV55" s="125" t="s">
        <v>76</v>
      </c>
      <c r="BW55" s="125" t="s">
        <v>83</v>
      </c>
      <c r="BX55" s="125" t="s">
        <v>5</v>
      </c>
      <c r="CL55" s="125" t="s">
        <v>19</v>
      </c>
      <c r="CM55" s="125" t="s">
        <v>82</v>
      </c>
    </row>
    <row r="56" spans="1:91" s="7" customFormat="1" ht="16.5" customHeight="1">
      <c r="A56" s="113" t="s">
        <v>78</v>
      </c>
      <c r="B56" s="114"/>
      <c r="C56" s="115"/>
      <c r="D56" s="116" t="s">
        <v>84</v>
      </c>
      <c r="E56" s="116"/>
      <c r="F56" s="116"/>
      <c r="G56" s="116"/>
      <c r="H56" s="116"/>
      <c r="I56" s="117"/>
      <c r="J56" s="116" t="s">
        <v>85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'02 - VRN'!J30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81</v>
      </c>
      <c r="AR56" s="120"/>
      <c r="AS56" s="126">
        <v>0</v>
      </c>
      <c r="AT56" s="127">
        <f>ROUND(SUM(AV56:AW56),2)</f>
        <v>0</v>
      </c>
      <c r="AU56" s="128">
        <f>'02 - VRN'!P80</f>
        <v>0</v>
      </c>
      <c r="AV56" s="127">
        <f>'02 - VRN'!J33</f>
        <v>0</v>
      </c>
      <c r="AW56" s="127">
        <f>'02 - VRN'!J34</f>
        <v>0</v>
      </c>
      <c r="AX56" s="127">
        <f>'02 - VRN'!J35</f>
        <v>0</v>
      </c>
      <c r="AY56" s="127">
        <f>'02 - VRN'!J36</f>
        <v>0</v>
      </c>
      <c r="AZ56" s="127">
        <f>'02 - VRN'!F33</f>
        <v>0</v>
      </c>
      <c r="BA56" s="127">
        <f>'02 - VRN'!F34</f>
        <v>0</v>
      </c>
      <c r="BB56" s="127">
        <f>'02 - VRN'!F35</f>
        <v>0</v>
      </c>
      <c r="BC56" s="127">
        <f>'02 - VRN'!F36</f>
        <v>0</v>
      </c>
      <c r="BD56" s="129">
        <f>'02 - VRN'!F37</f>
        <v>0</v>
      </c>
      <c r="BE56" s="7"/>
      <c r="BT56" s="125" t="s">
        <v>82</v>
      </c>
      <c r="BV56" s="125" t="s">
        <v>76</v>
      </c>
      <c r="BW56" s="125" t="s">
        <v>86</v>
      </c>
      <c r="BX56" s="125" t="s">
        <v>5</v>
      </c>
      <c r="CL56" s="125" t="s">
        <v>19</v>
      </c>
      <c r="CM56" s="125" t="s">
        <v>82</v>
      </c>
    </row>
    <row r="57" spans="1:57" s="2" customFormat="1" ht="30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s="2" customFormat="1" ht="6.95" customHeight="1">
      <c r="A58" s="40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01 - DČOV a kanalizační p...'!C2" display="/"/>
    <hyperlink ref="A56" location="'02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87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Domovní čistírna odpadních vod pro nemovitost Úboč č.p. 49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88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89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7. 11. 2023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ROUND(J92,2)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ROUND((SUM(BE92:BE269)),2)</f>
        <v>0</v>
      </c>
      <c r="G33" s="40"/>
      <c r="H33" s="40"/>
      <c r="I33" s="150">
        <v>0.21</v>
      </c>
      <c r="J33" s="149">
        <f>ROUND(((SUM(BE92:BE269))*I33),2)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ROUND((SUM(BF92:BF269)),2)</f>
        <v>0</v>
      </c>
      <c r="G34" s="40"/>
      <c r="H34" s="40"/>
      <c r="I34" s="150">
        <v>0.15</v>
      </c>
      <c r="J34" s="149">
        <f>ROUND(((SUM(BF92:BF269))*I34),2)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ROUND((SUM(BG92:BG269)),2)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ROUND((SUM(BH92:BH269)),2)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ROUND((SUM(BI92:BI269)),2)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90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Domovní čistírna odpadních vod pro nemovitost Úboč č.p. 49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88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01 - DČOV a kanalizační přípojka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Úboč</v>
      </c>
      <c r="G52" s="42"/>
      <c r="H52" s="42"/>
      <c r="I52" s="34" t="s">
        <v>23</v>
      </c>
      <c r="J52" s="74" t="str">
        <f>IF(J12="","",J12)</f>
        <v>7. 11. 2023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Česká republika - Státní pozemkový úřad</v>
      </c>
      <c r="G54" s="42"/>
      <c r="H54" s="42"/>
      <c r="I54" s="34" t="s">
        <v>32</v>
      </c>
      <c r="J54" s="38" t="str">
        <f>E21</f>
        <v>MST - projekt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Stanislav Tanczoš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91</v>
      </c>
      <c r="D57" s="164"/>
      <c r="E57" s="164"/>
      <c r="F57" s="164"/>
      <c r="G57" s="164"/>
      <c r="H57" s="164"/>
      <c r="I57" s="164"/>
      <c r="J57" s="165" t="s">
        <v>92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J92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93</v>
      </c>
    </row>
    <row r="60" spans="1:31" s="9" customFormat="1" ht="24.95" customHeight="1">
      <c r="A60" s="9"/>
      <c r="B60" s="167"/>
      <c r="C60" s="168"/>
      <c r="D60" s="169" t="s">
        <v>94</v>
      </c>
      <c r="E60" s="170"/>
      <c r="F60" s="170"/>
      <c r="G60" s="170"/>
      <c r="H60" s="170"/>
      <c r="I60" s="170"/>
      <c r="J60" s="171">
        <f>J93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95</v>
      </c>
      <c r="E61" s="176"/>
      <c r="F61" s="176"/>
      <c r="G61" s="176"/>
      <c r="H61" s="176"/>
      <c r="I61" s="176"/>
      <c r="J61" s="177">
        <f>J94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96</v>
      </c>
      <c r="E62" s="176"/>
      <c r="F62" s="176"/>
      <c r="G62" s="176"/>
      <c r="H62" s="176"/>
      <c r="I62" s="176"/>
      <c r="J62" s="177">
        <f>J154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97</v>
      </c>
      <c r="E63" s="176"/>
      <c r="F63" s="176"/>
      <c r="G63" s="176"/>
      <c r="H63" s="176"/>
      <c r="I63" s="176"/>
      <c r="J63" s="177">
        <f>J162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98</v>
      </c>
      <c r="E64" s="176"/>
      <c r="F64" s="176"/>
      <c r="G64" s="176"/>
      <c r="H64" s="176"/>
      <c r="I64" s="176"/>
      <c r="J64" s="177">
        <f>J167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99</v>
      </c>
      <c r="E65" s="176"/>
      <c r="F65" s="176"/>
      <c r="G65" s="176"/>
      <c r="H65" s="176"/>
      <c r="I65" s="176"/>
      <c r="J65" s="177">
        <f>J179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100</v>
      </c>
      <c r="E66" s="176"/>
      <c r="F66" s="176"/>
      <c r="G66" s="176"/>
      <c r="H66" s="176"/>
      <c r="I66" s="176"/>
      <c r="J66" s="177">
        <f>J224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101</v>
      </c>
      <c r="E67" s="176"/>
      <c r="F67" s="176"/>
      <c r="G67" s="176"/>
      <c r="H67" s="176"/>
      <c r="I67" s="176"/>
      <c r="J67" s="177">
        <f>J231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102</v>
      </c>
      <c r="E68" s="176"/>
      <c r="F68" s="176"/>
      <c r="G68" s="176"/>
      <c r="H68" s="176"/>
      <c r="I68" s="176"/>
      <c r="J68" s="177">
        <f>J239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7"/>
      <c r="C69" s="168"/>
      <c r="D69" s="169" t="s">
        <v>103</v>
      </c>
      <c r="E69" s="170"/>
      <c r="F69" s="170"/>
      <c r="G69" s="170"/>
      <c r="H69" s="170"/>
      <c r="I69" s="170"/>
      <c r="J69" s="171">
        <f>J242</f>
        <v>0</v>
      </c>
      <c r="K69" s="168"/>
      <c r="L69" s="17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3"/>
      <c r="C70" s="174"/>
      <c r="D70" s="175" t="s">
        <v>104</v>
      </c>
      <c r="E70" s="176"/>
      <c r="F70" s="176"/>
      <c r="G70" s="176"/>
      <c r="H70" s="176"/>
      <c r="I70" s="176"/>
      <c r="J70" s="177">
        <f>J243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67"/>
      <c r="C71" s="168"/>
      <c r="D71" s="169" t="s">
        <v>105</v>
      </c>
      <c r="E71" s="170"/>
      <c r="F71" s="170"/>
      <c r="G71" s="170"/>
      <c r="H71" s="170"/>
      <c r="I71" s="170"/>
      <c r="J71" s="171">
        <f>J254</f>
        <v>0</v>
      </c>
      <c r="K71" s="168"/>
      <c r="L71" s="172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73"/>
      <c r="C72" s="174"/>
      <c r="D72" s="175" t="s">
        <v>106</v>
      </c>
      <c r="E72" s="176"/>
      <c r="F72" s="176"/>
      <c r="G72" s="176"/>
      <c r="H72" s="176"/>
      <c r="I72" s="176"/>
      <c r="J72" s="177">
        <f>J255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5" t="s">
        <v>107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162" t="str">
        <f>E7</f>
        <v>Domovní čistírna odpadních vod pro nemovitost Úboč č.p. 49</v>
      </c>
      <c r="F82" s="34"/>
      <c r="G82" s="34"/>
      <c r="H82" s="34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88</v>
      </c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E9</f>
        <v>01 - DČOV a kanalizační přípojka</v>
      </c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F12</f>
        <v>Úboč</v>
      </c>
      <c r="G86" s="42"/>
      <c r="H86" s="42"/>
      <c r="I86" s="34" t="s">
        <v>23</v>
      </c>
      <c r="J86" s="74" t="str">
        <f>IF(J12="","",J12)</f>
        <v>7. 11. 2023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25</v>
      </c>
      <c r="D88" s="42"/>
      <c r="E88" s="42"/>
      <c r="F88" s="29" t="str">
        <f>E15</f>
        <v>Česká republika - Státní pozemkový úřad</v>
      </c>
      <c r="G88" s="42"/>
      <c r="H88" s="42"/>
      <c r="I88" s="34" t="s">
        <v>32</v>
      </c>
      <c r="J88" s="38" t="str">
        <f>E21</f>
        <v>MST - projekt s.r.o.</v>
      </c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30</v>
      </c>
      <c r="D89" s="42"/>
      <c r="E89" s="42"/>
      <c r="F89" s="29" t="str">
        <f>IF(E18="","",E18)</f>
        <v>Vyplň údaj</v>
      </c>
      <c r="G89" s="42"/>
      <c r="H89" s="42"/>
      <c r="I89" s="34" t="s">
        <v>36</v>
      </c>
      <c r="J89" s="38" t="str">
        <f>E24</f>
        <v>Stanislav Tanczoš</v>
      </c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79"/>
      <c r="B91" s="180"/>
      <c r="C91" s="181" t="s">
        <v>108</v>
      </c>
      <c r="D91" s="182" t="s">
        <v>59</v>
      </c>
      <c r="E91" s="182" t="s">
        <v>55</v>
      </c>
      <c r="F91" s="182" t="s">
        <v>56</v>
      </c>
      <c r="G91" s="182" t="s">
        <v>109</v>
      </c>
      <c r="H91" s="182" t="s">
        <v>110</v>
      </c>
      <c r="I91" s="182" t="s">
        <v>111</v>
      </c>
      <c r="J91" s="182" t="s">
        <v>92</v>
      </c>
      <c r="K91" s="183" t="s">
        <v>112</v>
      </c>
      <c r="L91" s="184"/>
      <c r="M91" s="94" t="s">
        <v>19</v>
      </c>
      <c r="N91" s="95" t="s">
        <v>44</v>
      </c>
      <c r="O91" s="95" t="s">
        <v>113</v>
      </c>
      <c r="P91" s="95" t="s">
        <v>114</v>
      </c>
      <c r="Q91" s="95" t="s">
        <v>115</v>
      </c>
      <c r="R91" s="95" t="s">
        <v>116</v>
      </c>
      <c r="S91" s="95" t="s">
        <v>117</v>
      </c>
      <c r="T91" s="96" t="s">
        <v>118</v>
      </c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</row>
    <row r="92" spans="1:63" s="2" customFormat="1" ht="22.8" customHeight="1">
      <c r="A92" s="40"/>
      <c r="B92" s="41"/>
      <c r="C92" s="101" t="s">
        <v>119</v>
      </c>
      <c r="D92" s="42"/>
      <c r="E92" s="42"/>
      <c r="F92" s="42"/>
      <c r="G92" s="42"/>
      <c r="H92" s="42"/>
      <c r="I92" s="42"/>
      <c r="J92" s="185">
        <f>BK92</f>
        <v>0</v>
      </c>
      <c r="K92" s="42"/>
      <c r="L92" s="46"/>
      <c r="M92" s="97"/>
      <c r="N92" s="186"/>
      <c r="O92" s="98"/>
      <c r="P92" s="187">
        <f>P93+P242+P254</f>
        <v>0</v>
      </c>
      <c r="Q92" s="98"/>
      <c r="R92" s="187">
        <f>R93+R242+R254</f>
        <v>36.01000439</v>
      </c>
      <c r="S92" s="98"/>
      <c r="T92" s="188">
        <f>T93+T242+T254</f>
        <v>1.6414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73</v>
      </c>
      <c r="AU92" s="19" t="s">
        <v>93</v>
      </c>
      <c r="BK92" s="189">
        <f>BK93+BK242+BK254</f>
        <v>0</v>
      </c>
    </row>
    <row r="93" spans="1:63" s="12" customFormat="1" ht="25.9" customHeight="1">
      <c r="A93" s="12"/>
      <c r="B93" s="190"/>
      <c r="C93" s="191"/>
      <c r="D93" s="192" t="s">
        <v>73</v>
      </c>
      <c r="E93" s="193" t="s">
        <v>120</v>
      </c>
      <c r="F93" s="193" t="s">
        <v>121</v>
      </c>
      <c r="G93" s="191"/>
      <c r="H93" s="191"/>
      <c r="I93" s="194"/>
      <c r="J93" s="195">
        <f>BK93</f>
        <v>0</v>
      </c>
      <c r="K93" s="191"/>
      <c r="L93" s="196"/>
      <c r="M93" s="197"/>
      <c r="N93" s="198"/>
      <c r="O93" s="198"/>
      <c r="P93" s="199">
        <f>P94+P154+P162+P167+P179+P224+P231+P239</f>
        <v>0</v>
      </c>
      <c r="Q93" s="198"/>
      <c r="R93" s="199">
        <f>R94+R154+R162+R167+R179+R224+R231+R239</f>
        <v>36.00060369</v>
      </c>
      <c r="S93" s="198"/>
      <c r="T93" s="200">
        <f>T94+T154+T162+T167+T179+T224+T231+T239</f>
        <v>1.6324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82</v>
      </c>
      <c r="AT93" s="202" t="s">
        <v>73</v>
      </c>
      <c r="AU93" s="202" t="s">
        <v>74</v>
      </c>
      <c r="AY93" s="201" t="s">
        <v>122</v>
      </c>
      <c r="BK93" s="203">
        <f>BK94+BK154+BK162+BK167+BK179+BK224+BK231+BK239</f>
        <v>0</v>
      </c>
    </row>
    <row r="94" spans="1:63" s="12" customFormat="1" ht="22.8" customHeight="1">
      <c r="A94" s="12"/>
      <c r="B94" s="190"/>
      <c r="C94" s="191"/>
      <c r="D94" s="192" t="s">
        <v>73</v>
      </c>
      <c r="E94" s="204" t="s">
        <v>82</v>
      </c>
      <c r="F94" s="204" t="s">
        <v>123</v>
      </c>
      <c r="G94" s="191"/>
      <c r="H94" s="191"/>
      <c r="I94" s="194"/>
      <c r="J94" s="205">
        <f>BK94</f>
        <v>0</v>
      </c>
      <c r="K94" s="191"/>
      <c r="L94" s="196"/>
      <c r="M94" s="197"/>
      <c r="N94" s="198"/>
      <c r="O94" s="198"/>
      <c r="P94" s="199">
        <f>SUM(P95:P153)</f>
        <v>0</v>
      </c>
      <c r="Q94" s="198"/>
      <c r="R94" s="199">
        <f>SUM(R95:R153)</f>
        <v>26.7458688</v>
      </c>
      <c r="S94" s="198"/>
      <c r="T94" s="200">
        <f>SUM(T95:T153)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1" t="s">
        <v>82</v>
      </c>
      <c r="AT94" s="202" t="s">
        <v>73</v>
      </c>
      <c r="AU94" s="202" t="s">
        <v>82</v>
      </c>
      <c r="AY94" s="201" t="s">
        <v>122</v>
      </c>
      <c r="BK94" s="203">
        <f>SUM(BK95:BK153)</f>
        <v>0</v>
      </c>
    </row>
    <row r="95" spans="1:65" s="2" customFormat="1" ht="24.15" customHeight="1">
      <c r="A95" s="40"/>
      <c r="B95" s="41"/>
      <c r="C95" s="206" t="s">
        <v>82</v>
      </c>
      <c r="D95" s="206" t="s">
        <v>124</v>
      </c>
      <c r="E95" s="207" t="s">
        <v>125</v>
      </c>
      <c r="F95" s="208" t="s">
        <v>126</v>
      </c>
      <c r="G95" s="209" t="s">
        <v>127</v>
      </c>
      <c r="H95" s="210">
        <v>32</v>
      </c>
      <c r="I95" s="211"/>
      <c r="J95" s="212">
        <f>ROUND(I95*H95,2)</f>
        <v>0</v>
      </c>
      <c r="K95" s="208" t="s">
        <v>128</v>
      </c>
      <c r="L95" s="46"/>
      <c r="M95" s="213" t="s">
        <v>19</v>
      </c>
      <c r="N95" s="214" t="s">
        <v>46</v>
      </c>
      <c r="O95" s="86"/>
      <c r="P95" s="215">
        <f>O95*H95</f>
        <v>0</v>
      </c>
      <c r="Q95" s="215">
        <v>3E-05</v>
      </c>
      <c r="R95" s="215">
        <f>Q95*H95</f>
        <v>0.00096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129</v>
      </c>
      <c r="AT95" s="217" t="s">
        <v>124</v>
      </c>
      <c r="AU95" s="217" t="s">
        <v>130</v>
      </c>
      <c r="AY95" s="19" t="s">
        <v>122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130</v>
      </c>
      <c r="BK95" s="218">
        <f>ROUND(I95*H95,2)</f>
        <v>0</v>
      </c>
      <c r="BL95" s="19" t="s">
        <v>129</v>
      </c>
      <c r="BM95" s="217" t="s">
        <v>131</v>
      </c>
    </row>
    <row r="96" spans="1:47" s="2" customFormat="1" ht="12">
      <c r="A96" s="40"/>
      <c r="B96" s="41"/>
      <c r="C96" s="42"/>
      <c r="D96" s="219" t="s">
        <v>132</v>
      </c>
      <c r="E96" s="42"/>
      <c r="F96" s="220" t="s">
        <v>133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132</v>
      </c>
      <c r="AU96" s="19" t="s">
        <v>130</v>
      </c>
    </row>
    <row r="97" spans="1:51" s="13" customFormat="1" ht="12">
      <c r="A97" s="13"/>
      <c r="B97" s="224"/>
      <c r="C97" s="225"/>
      <c r="D97" s="226" t="s">
        <v>134</v>
      </c>
      <c r="E97" s="227" t="s">
        <v>19</v>
      </c>
      <c r="F97" s="228" t="s">
        <v>135</v>
      </c>
      <c r="G97" s="225"/>
      <c r="H97" s="229">
        <v>32</v>
      </c>
      <c r="I97" s="230"/>
      <c r="J97" s="225"/>
      <c r="K97" s="225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134</v>
      </c>
      <c r="AU97" s="235" t="s">
        <v>130</v>
      </c>
      <c r="AV97" s="13" t="s">
        <v>130</v>
      </c>
      <c r="AW97" s="13" t="s">
        <v>35</v>
      </c>
      <c r="AX97" s="13" t="s">
        <v>82</v>
      </c>
      <c r="AY97" s="235" t="s">
        <v>122</v>
      </c>
    </row>
    <row r="98" spans="1:65" s="2" customFormat="1" ht="24.15" customHeight="1">
      <c r="A98" s="40"/>
      <c r="B98" s="41"/>
      <c r="C98" s="206" t="s">
        <v>130</v>
      </c>
      <c r="D98" s="206" t="s">
        <v>124</v>
      </c>
      <c r="E98" s="207" t="s">
        <v>136</v>
      </c>
      <c r="F98" s="208" t="s">
        <v>137</v>
      </c>
      <c r="G98" s="209" t="s">
        <v>138</v>
      </c>
      <c r="H98" s="210">
        <v>26.82</v>
      </c>
      <c r="I98" s="211"/>
      <c r="J98" s="212">
        <f>ROUND(I98*H98,2)</f>
        <v>0</v>
      </c>
      <c r="K98" s="208" t="s">
        <v>128</v>
      </c>
      <c r="L98" s="46"/>
      <c r="M98" s="213" t="s">
        <v>19</v>
      </c>
      <c r="N98" s="214" t="s">
        <v>46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129</v>
      </c>
      <c r="AT98" s="217" t="s">
        <v>124</v>
      </c>
      <c r="AU98" s="217" t="s">
        <v>130</v>
      </c>
      <c r="AY98" s="19" t="s">
        <v>122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130</v>
      </c>
      <c r="BK98" s="218">
        <f>ROUND(I98*H98,2)</f>
        <v>0</v>
      </c>
      <c r="BL98" s="19" t="s">
        <v>129</v>
      </c>
      <c r="BM98" s="217" t="s">
        <v>139</v>
      </c>
    </row>
    <row r="99" spans="1:47" s="2" customFormat="1" ht="12">
      <c r="A99" s="40"/>
      <c r="B99" s="41"/>
      <c r="C99" s="42"/>
      <c r="D99" s="219" t="s">
        <v>132</v>
      </c>
      <c r="E99" s="42"/>
      <c r="F99" s="220" t="s">
        <v>140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132</v>
      </c>
      <c r="AU99" s="19" t="s">
        <v>130</v>
      </c>
    </row>
    <row r="100" spans="1:51" s="13" customFormat="1" ht="12">
      <c r="A100" s="13"/>
      <c r="B100" s="224"/>
      <c r="C100" s="225"/>
      <c r="D100" s="226" t="s">
        <v>134</v>
      </c>
      <c r="E100" s="227" t="s">
        <v>19</v>
      </c>
      <c r="F100" s="228" t="s">
        <v>141</v>
      </c>
      <c r="G100" s="225"/>
      <c r="H100" s="229">
        <v>26.82</v>
      </c>
      <c r="I100" s="230"/>
      <c r="J100" s="225"/>
      <c r="K100" s="225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134</v>
      </c>
      <c r="AU100" s="235" t="s">
        <v>130</v>
      </c>
      <c r="AV100" s="13" t="s">
        <v>130</v>
      </c>
      <c r="AW100" s="13" t="s">
        <v>35</v>
      </c>
      <c r="AX100" s="13" t="s">
        <v>82</v>
      </c>
      <c r="AY100" s="235" t="s">
        <v>122</v>
      </c>
    </row>
    <row r="101" spans="1:65" s="2" customFormat="1" ht="49.05" customHeight="1">
      <c r="A101" s="40"/>
      <c r="B101" s="41"/>
      <c r="C101" s="206" t="s">
        <v>142</v>
      </c>
      <c r="D101" s="206" t="s">
        <v>124</v>
      </c>
      <c r="E101" s="207" t="s">
        <v>143</v>
      </c>
      <c r="F101" s="208" t="s">
        <v>144</v>
      </c>
      <c r="G101" s="209" t="s">
        <v>145</v>
      </c>
      <c r="H101" s="210">
        <v>19.946</v>
      </c>
      <c r="I101" s="211"/>
      <c r="J101" s="212">
        <f>ROUND(I101*H101,2)</f>
        <v>0</v>
      </c>
      <c r="K101" s="208" t="s">
        <v>128</v>
      </c>
      <c r="L101" s="46"/>
      <c r="M101" s="213" t="s">
        <v>19</v>
      </c>
      <c r="N101" s="214" t="s">
        <v>46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129</v>
      </c>
      <c r="AT101" s="217" t="s">
        <v>124</v>
      </c>
      <c r="AU101" s="217" t="s">
        <v>130</v>
      </c>
      <c r="AY101" s="19" t="s">
        <v>122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130</v>
      </c>
      <c r="BK101" s="218">
        <f>ROUND(I101*H101,2)</f>
        <v>0</v>
      </c>
      <c r="BL101" s="19" t="s">
        <v>129</v>
      </c>
      <c r="BM101" s="217" t="s">
        <v>146</v>
      </c>
    </row>
    <row r="102" spans="1:47" s="2" customFormat="1" ht="12">
      <c r="A102" s="40"/>
      <c r="B102" s="41"/>
      <c r="C102" s="42"/>
      <c r="D102" s="219" t="s">
        <v>132</v>
      </c>
      <c r="E102" s="42"/>
      <c r="F102" s="220" t="s">
        <v>147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132</v>
      </c>
      <c r="AU102" s="19" t="s">
        <v>130</v>
      </c>
    </row>
    <row r="103" spans="1:51" s="13" customFormat="1" ht="12">
      <c r="A103" s="13"/>
      <c r="B103" s="224"/>
      <c r="C103" s="225"/>
      <c r="D103" s="226" t="s">
        <v>134</v>
      </c>
      <c r="E103" s="227" t="s">
        <v>19</v>
      </c>
      <c r="F103" s="228" t="s">
        <v>148</v>
      </c>
      <c r="G103" s="225"/>
      <c r="H103" s="229">
        <v>16.326</v>
      </c>
      <c r="I103" s="230"/>
      <c r="J103" s="225"/>
      <c r="K103" s="225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134</v>
      </c>
      <c r="AU103" s="235" t="s">
        <v>130</v>
      </c>
      <c r="AV103" s="13" t="s">
        <v>130</v>
      </c>
      <c r="AW103" s="13" t="s">
        <v>35</v>
      </c>
      <c r="AX103" s="13" t="s">
        <v>74</v>
      </c>
      <c r="AY103" s="235" t="s">
        <v>122</v>
      </c>
    </row>
    <row r="104" spans="1:51" s="13" customFormat="1" ht="12">
      <c r="A104" s="13"/>
      <c r="B104" s="224"/>
      <c r="C104" s="225"/>
      <c r="D104" s="226" t="s">
        <v>134</v>
      </c>
      <c r="E104" s="227" t="s">
        <v>19</v>
      </c>
      <c r="F104" s="228" t="s">
        <v>149</v>
      </c>
      <c r="G104" s="225"/>
      <c r="H104" s="229">
        <v>9.6</v>
      </c>
      <c r="I104" s="230"/>
      <c r="J104" s="225"/>
      <c r="K104" s="225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134</v>
      </c>
      <c r="AU104" s="235" t="s">
        <v>130</v>
      </c>
      <c r="AV104" s="13" t="s">
        <v>130</v>
      </c>
      <c r="AW104" s="13" t="s">
        <v>35</v>
      </c>
      <c r="AX104" s="13" t="s">
        <v>74</v>
      </c>
      <c r="AY104" s="235" t="s">
        <v>122</v>
      </c>
    </row>
    <row r="105" spans="1:51" s="13" customFormat="1" ht="12">
      <c r="A105" s="13"/>
      <c r="B105" s="224"/>
      <c r="C105" s="225"/>
      <c r="D105" s="226" t="s">
        <v>134</v>
      </c>
      <c r="E105" s="227" t="s">
        <v>19</v>
      </c>
      <c r="F105" s="228" t="s">
        <v>150</v>
      </c>
      <c r="G105" s="225"/>
      <c r="H105" s="229">
        <v>10</v>
      </c>
      <c r="I105" s="230"/>
      <c r="J105" s="225"/>
      <c r="K105" s="225"/>
      <c r="L105" s="231"/>
      <c r="M105" s="232"/>
      <c r="N105" s="233"/>
      <c r="O105" s="233"/>
      <c r="P105" s="233"/>
      <c r="Q105" s="233"/>
      <c r="R105" s="233"/>
      <c r="S105" s="233"/>
      <c r="T105" s="2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134</v>
      </c>
      <c r="AU105" s="235" t="s">
        <v>130</v>
      </c>
      <c r="AV105" s="13" t="s">
        <v>130</v>
      </c>
      <c r="AW105" s="13" t="s">
        <v>35</v>
      </c>
      <c r="AX105" s="13" t="s">
        <v>74</v>
      </c>
      <c r="AY105" s="235" t="s">
        <v>122</v>
      </c>
    </row>
    <row r="106" spans="1:51" s="13" customFormat="1" ht="12">
      <c r="A106" s="13"/>
      <c r="B106" s="224"/>
      <c r="C106" s="225"/>
      <c r="D106" s="226" t="s">
        <v>134</v>
      </c>
      <c r="E106" s="227" t="s">
        <v>19</v>
      </c>
      <c r="F106" s="228" t="s">
        <v>151</v>
      </c>
      <c r="G106" s="225"/>
      <c r="H106" s="229">
        <v>-2.682</v>
      </c>
      <c r="I106" s="230"/>
      <c r="J106" s="225"/>
      <c r="K106" s="225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134</v>
      </c>
      <c r="AU106" s="235" t="s">
        <v>130</v>
      </c>
      <c r="AV106" s="13" t="s">
        <v>130</v>
      </c>
      <c r="AW106" s="13" t="s">
        <v>35</v>
      </c>
      <c r="AX106" s="13" t="s">
        <v>74</v>
      </c>
      <c r="AY106" s="235" t="s">
        <v>122</v>
      </c>
    </row>
    <row r="107" spans="1:51" s="14" customFormat="1" ht="12">
      <c r="A107" s="14"/>
      <c r="B107" s="236"/>
      <c r="C107" s="237"/>
      <c r="D107" s="226" t="s">
        <v>134</v>
      </c>
      <c r="E107" s="238" t="s">
        <v>19</v>
      </c>
      <c r="F107" s="239" t="s">
        <v>152</v>
      </c>
      <c r="G107" s="237"/>
      <c r="H107" s="240">
        <v>33.244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134</v>
      </c>
      <c r="AU107" s="246" t="s">
        <v>130</v>
      </c>
      <c r="AV107" s="14" t="s">
        <v>142</v>
      </c>
      <c r="AW107" s="14" t="s">
        <v>35</v>
      </c>
      <c r="AX107" s="14" t="s">
        <v>74</v>
      </c>
      <c r="AY107" s="246" t="s">
        <v>122</v>
      </c>
    </row>
    <row r="108" spans="1:51" s="13" customFormat="1" ht="12">
      <c r="A108" s="13"/>
      <c r="B108" s="224"/>
      <c r="C108" s="225"/>
      <c r="D108" s="226" t="s">
        <v>134</v>
      </c>
      <c r="E108" s="227" t="s">
        <v>19</v>
      </c>
      <c r="F108" s="228" t="s">
        <v>153</v>
      </c>
      <c r="G108" s="225"/>
      <c r="H108" s="229">
        <v>19.946</v>
      </c>
      <c r="I108" s="230"/>
      <c r="J108" s="225"/>
      <c r="K108" s="225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134</v>
      </c>
      <c r="AU108" s="235" t="s">
        <v>130</v>
      </c>
      <c r="AV108" s="13" t="s">
        <v>130</v>
      </c>
      <c r="AW108" s="13" t="s">
        <v>35</v>
      </c>
      <c r="AX108" s="13" t="s">
        <v>82</v>
      </c>
      <c r="AY108" s="235" t="s">
        <v>122</v>
      </c>
    </row>
    <row r="109" spans="1:65" s="2" customFormat="1" ht="49.05" customHeight="1">
      <c r="A109" s="40"/>
      <c r="B109" s="41"/>
      <c r="C109" s="206" t="s">
        <v>129</v>
      </c>
      <c r="D109" s="206" t="s">
        <v>124</v>
      </c>
      <c r="E109" s="207" t="s">
        <v>154</v>
      </c>
      <c r="F109" s="208" t="s">
        <v>155</v>
      </c>
      <c r="G109" s="209" t="s">
        <v>145</v>
      </c>
      <c r="H109" s="210">
        <v>9.973</v>
      </c>
      <c r="I109" s="211"/>
      <c r="J109" s="212">
        <f>ROUND(I109*H109,2)</f>
        <v>0</v>
      </c>
      <c r="K109" s="208" t="s">
        <v>128</v>
      </c>
      <c r="L109" s="46"/>
      <c r="M109" s="213" t="s">
        <v>19</v>
      </c>
      <c r="N109" s="214" t="s">
        <v>46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129</v>
      </c>
      <c r="AT109" s="217" t="s">
        <v>124</v>
      </c>
      <c r="AU109" s="217" t="s">
        <v>130</v>
      </c>
      <c r="AY109" s="19" t="s">
        <v>122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130</v>
      </c>
      <c r="BK109" s="218">
        <f>ROUND(I109*H109,2)</f>
        <v>0</v>
      </c>
      <c r="BL109" s="19" t="s">
        <v>129</v>
      </c>
      <c r="BM109" s="217" t="s">
        <v>156</v>
      </c>
    </row>
    <row r="110" spans="1:47" s="2" customFormat="1" ht="12">
      <c r="A110" s="40"/>
      <c r="B110" s="41"/>
      <c r="C110" s="42"/>
      <c r="D110" s="219" t="s">
        <v>132</v>
      </c>
      <c r="E110" s="42"/>
      <c r="F110" s="220" t="s">
        <v>157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132</v>
      </c>
      <c r="AU110" s="19" t="s">
        <v>130</v>
      </c>
    </row>
    <row r="111" spans="1:51" s="13" customFormat="1" ht="12">
      <c r="A111" s="13"/>
      <c r="B111" s="224"/>
      <c r="C111" s="225"/>
      <c r="D111" s="226" t="s">
        <v>134</v>
      </c>
      <c r="E111" s="227" t="s">
        <v>19</v>
      </c>
      <c r="F111" s="228" t="s">
        <v>158</v>
      </c>
      <c r="G111" s="225"/>
      <c r="H111" s="229">
        <v>9.973</v>
      </c>
      <c r="I111" s="230"/>
      <c r="J111" s="225"/>
      <c r="K111" s="225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134</v>
      </c>
      <c r="AU111" s="235" t="s">
        <v>130</v>
      </c>
      <c r="AV111" s="13" t="s">
        <v>130</v>
      </c>
      <c r="AW111" s="13" t="s">
        <v>35</v>
      </c>
      <c r="AX111" s="13" t="s">
        <v>82</v>
      </c>
      <c r="AY111" s="235" t="s">
        <v>122</v>
      </c>
    </row>
    <row r="112" spans="1:65" s="2" customFormat="1" ht="49.05" customHeight="1">
      <c r="A112" s="40"/>
      <c r="B112" s="41"/>
      <c r="C112" s="206" t="s">
        <v>159</v>
      </c>
      <c r="D112" s="206" t="s">
        <v>124</v>
      </c>
      <c r="E112" s="207" t="s">
        <v>160</v>
      </c>
      <c r="F112" s="208" t="s">
        <v>161</v>
      </c>
      <c r="G112" s="209" t="s">
        <v>145</v>
      </c>
      <c r="H112" s="210">
        <v>1.662</v>
      </c>
      <c r="I112" s="211"/>
      <c r="J112" s="212">
        <f>ROUND(I112*H112,2)</f>
        <v>0</v>
      </c>
      <c r="K112" s="208" t="s">
        <v>128</v>
      </c>
      <c r="L112" s="46"/>
      <c r="M112" s="213" t="s">
        <v>19</v>
      </c>
      <c r="N112" s="214" t="s">
        <v>46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129</v>
      </c>
      <c r="AT112" s="217" t="s">
        <v>124</v>
      </c>
      <c r="AU112" s="217" t="s">
        <v>130</v>
      </c>
      <c r="AY112" s="19" t="s">
        <v>122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130</v>
      </c>
      <c r="BK112" s="218">
        <f>ROUND(I112*H112,2)</f>
        <v>0</v>
      </c>
      <c r="BL112" s="19" t="s">
        <v>129</v>
      </c>
      <c r="BM112" s="217" t="s">
        <v>162</v>
      </c>
    </row>
    <row r="113" spans="1:47" s="2" customFormat="1" ht="12">
      <c r="A113" s="40"/>
      <c r="B113" s="41"/>
      <c r="C113" s="42"/>
      <c r="D113" s="219" t="s">
        <v>132</v>
      </c>
      <c r="E113" s="42"/>
      <c r="F113" s="220" t="s">
        <v>163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132</v>
      </c>
      <c r="AU113" s="19" t="s">
        <v>130</v>
      </c>
    </row>
    <row r="114" spans="1:51" s="13" customFormat="1" ht="12">
      <c r="A114" s="13"/>
      <c r="B114" s="224"/>
      <c r="C114" s="225"/>
      <c r="D114" s="226" t="s">
        <v>134</v>
      </c>
      <c r="E114" s="227" t="s">
        <v>19</v>
      </c>
      <c r="F114" s="228" t="s">
        <v>164</v>
      </c>
      <c r="G114" s="225"/>
      <c r="H114" s="229">
        <v>1.662</v>
      </c>
      <c r="I114" s="230"/>
      <c r="J114" s="225"/>
      <c r="K114" s="225"/>
      <c r="L114" s="231"/>
      <c r="M114" s="232"/>
      <c r="N114" s="233"/>
      <c r="O114" s="233"/>
      <c r="P114" s="233"/>
      <c r="Q114" s="233"/>
      <c r="R114" s="233"/>
      <c r="S114" s="233"/>
      <c r="T114" s="23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5" t="s">
        <v>134</v>
      </c>
      <c r="AU114" s="235" t="s">
        <v>130</v>
      </c>
      <c r="AV114" s="13" t="s">
        <v>130</v>
      </c>
      <c r="AW114" s="13" t="s">
        <v>35</v>
      </c>
      <c r="AX114" s="13" t="s">
        <v>82</v>
      </c>
      <c r="AY114" s="235" t="s">
        <v>122</v>
      </c>
    </row>
    <row r="115" spans="1:65" s="2" customFormat="1" ht="49.05" customHeight="1">
      <c r="A115" s="40"/>
      <c r="B115" s="41"/>
      <c r="C115" s="206" t="s">
        <v>165</v>
      </c>
      <c r="D115" s="206" t="s">
        <v>124</v>
      </c>
      <c r="E115" s="207" t="s">
        <v>166</v>
      </c>
      <c r="F115" s="208" t="s">
        <v>167</v>
      </c>
      <c r="G115" s="209" t="s">
        <v>145</v>
      </c>
      <c r="H115" s="210">
        <v>1.662</v>
      </c>
      <c r="I115" s="211"/>
      <c r="J115" s="212">
        <f>ROUND(I115*H115,2)</f>
        <v>0</v>
      </c>
      <c r="K115" s="208" t="s">
        <v>128</v>
      </c>
      <c r="L115" s="46"/>
      <c r="M115" s="213" t="s">
        <v>19</v>
      </c>
      <c r="N115" s="214" t="s">
        <v>46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129</v>
      </c>
      <c r="AT115" s="217" t="s">
        <v>124</v>
      </c>
      <c r="AU115" s="217" t="s">
        <v>130</v>
      </c>
      <c r="AY115" s="19" t="s">
        <v>122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130</v>
      </c>
      <c r="BK115" s="218">
        <f>ROUND(I115*H115,2)</f>
        <v>0</v>
      </c>
      <c r="BL115" s="19" t="s">
        <v>129</v>
      </c>
      <c r="BM115" s="217" t="s">
        <v>168</v>
      </c>
    </row>
    <row r="116" spans="1:47" s="2" customFormat="1" ht="12">
      <c r="A116" s="40"/>
      <c r="B116" s="41"/>
      <c r="C116" s="42"/>
      <c r="D116" s="219" t="s">
        <v>132</v>
      </c>
      <c r="E116" s="42"/>
      <c r="F116" s="220" t="s">
        <v>169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132</v>
      </c>
      <c r="AU116" s="19" t="s">
        <v>130</v>
      </c>
    </row>
    <row r="117" spans="1:51" s="13" customFormat="1" ht="12">
      <c r="A117" s="13"/>
      <c r="B117" s="224"/>
      <c r="C117" s="225"/>
      <c r="D117" s="226" t="s">
        <v>134</v>
      </c>
      <c r="E117" s="227" t="s">
        <v>19</v>
      </c>
      <c r="F117" s="228" t="s">
        <v>164</v>
      </c>
      <c r="G117" s="225"/>
      <c r="H117" s="229">
        <v>1.662</v>
      </c>
      <c r="I117" s="230"/>
      <c r="J117" s="225"/>
      <c r="K117" s="225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134</v>
      </c>
      <c r="AU117" s="235" t="s">
        <v>130</v>
      </c>
      <c r="AV117" s="13" t="s">
        <v>130</v>
      </c>
      <c r="AW117" s="13" t="s">
        <v>35</v>
      </c>
      <c r="AX117" s="13" t="s">
        <v>82</v>
      </c>
      <c r="AY117" s="235" t="s">
        <v>122</v>
      </c>
    </row>
    <row r="118" spans="1:65" s="2" customFormat="1" ht="37.8" customHeight="1">
      <c r="A118" s="40"/>
      <c r="B118" s="41"/>
      <c r="C118" s="206" t="s">
        <v>170</v>
      </c>
      <c r="D118" s="206" t="s">
        <v>124</v>
      </c>
      <c r="E118" s="207" t="s">
        <v>171</v>
      </c>
      <c r="F118" s="208" t="s">
        <v>172</v>
      </c>
      <c r="G118" s="209" t="s">
        <v>138</v>
      </c>
      <c r="H118" s="210">
        <v>65.92</v>
      </c>
      <c r="I118" s="211"/>
      <c r="J118" s="212">
        <f>ROUND(I118*H118,2)</f>
        <v>0</v>
      </c>
      <c r="K118" s="208" t="s">
        <v>128</v>
      </c>
      <c r="L118" s="46"/>
      <c r="M118" s="213" t="s">
        <v>19</v>
      </c>
      <c r="N118" s="214" t="s">
        <v>46</v>
      </c>
      <c r="O118" s="86"/>
      <c r="P118" s="215">
        <f>O118*H118</f>
        <v>0</v>
      </c>
      <c r="Q118" s="215">
        <v>0.00084</v>
      </c>
      <c r="R118" s="215">
        <f>Q118*H118</f>
        <v>0.05537280000000001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129</v>
      </c>
      <c r="AT118" s="217" t="s">
        <v>124</v>
      </c>
      <c r="AU118" s="217" t="s">
        <v>130</v>
      </c>
      <c r="AY118" s="19" t="s">
        <v>122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130</v>
      </c>
      <c r="BK118" s="218">
        <f>ROUND(I118*H118,2)</f>
        <v>0</v>
      </c>
      <c r="BL118" s="19" t="s">
        <v>129</v>
      </c>
      <c r="BM118" s="217" t="s">
        <v>173</v>
      </c>
    </row>
    <row r="119" spans="1:47" s="2" customFormat="1" ht="12">
      <c r="A119" s="40"/>
      <c r="B119" s="41"/>
      <c r="C119" s="42"/>
      <c r="D119" s="219" t="s">
        <v>132</v>
      </c>
      <c r="E119" s="42"/>
      <c r="F119" s="220" t="s">
        <v>174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132</v>
      </c>
      <c r="AU119" s="19" t="s">
        <v>130</v>
      </c>
    </row>
    <row r="120" spans="1:51" s="13" customFormat="1" ht="12">
      <c r="A120" s="13"/>
      <c r="B120" s="224"/>
      <c r="C120" s="225"/>
      <c r="D120" s="226" t="s">
        <v>134</v>
      </c>
      <c r="E120" s="227" t="s">
        <v>19</v>
      </c>
      <c r="F120" s="228" t="s">
        <v>175</v>
      </c>
      <c r="G120" s="225"/>
      <c r="H120" s="229">
        <v>65.92</v>
      </c>
      <c r="I120" s="230"/>
      <c r="J120" s="225"/>
      <c r="K120" s="225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134</v>
      </c>
      <c r="AU120" s="235" t="s">
        <v>130</v>
      </c>
      <c r="AV120" s="13" t="s">
        <v>130</v>
      </c>
      <c r="AW120" s="13" t="s">
        <v>35</v>
      </c>
      <c r="AX120" s="13" t="s">
        <v>82</v>
      </c>
      <c r="AY120" s="235" t="s">
        <v>122</v>
      </c>
    </row>
    <row r="121" spans="1:65" s="2" customFormat="1" ht="44.25" customHeight="1">
      <c r="A121" s="40"/>
      <c r="B121" s="41"/>
      <c r="C121" s="206" t="s">
        <v>176</v>
      </c>
      <c r="D121" s="206" t="s">
        <v>124</v>
      </c>
      <c r="E121" s="207" t="s">
        <v>177</v>
      </c>
      <c r="F121" s="208" t="s">
        <v>178</v>
      </c>
      <c r="G121" s="209" t="s">
        <v>138</v>
      </c>
      <c r="H121" s="210">
        <v>65.92</v>
      </c>
      <c r="I121" s="211"/>
      <c r="J121" s="212">
        <f>ROUND(I121*H121,2)</f>
        <v>0</v>
      </c>
      <c r="K121" s="208" t="s">
        <v>128</v>
      </c>
      <c r="L121" s="46"/>
      <c r="M121" s="213" t="s">
        <v>19</v>
      </c>
      <c r="N121" s="214" t="s">
        <v>46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129</v>
      </c>
      <c r="AT121" s="217" t="s">
        <v>124</v>
      </c>
      <c r="AU121" s="217" t="s">
        <v>130</v>
      </c>
      <c r="AY121" s="19" t="s">
        <v>122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130</v>
      </c>
      <c r="BK121" s="218">
        <f>ROUND(I121*H121,2)</f>
        <v>0</v>
      </c>
      <c r="BL121" s="19" t="s">
        <v>129</v>
      </c>
      <c r="BM121" s="217" t="s">
        <v>179</v>
      </c>
    </row>
    <row r="122" spans="1:47" s="2" customFormat="1" ht="12">
      <c r="A122" s="40"/>
      <c r="B122" s="41"/>
      <c r="C122" s="42"/>
      <c r="D122" s="219" t="s">
        <v>132</v>
      </c>
      <c r="E122" s="42"/>
      <c r="F122" s="220" t="s">
        <v>180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132</v>
      </c>
      <c r="AU122" s="19" t="s">
        <v>130</v>
      </c>
    </row>
    <row r="123" spans="1:65" s="2" customFormat="1" ht="62.7" customHeight="1">
      <c r="A123" s="40"/>
      <c r="B123" s="41"/>
      <c r="C123" s="206" t="s">
        <v>181</v>
      </c>
      <c r="D123" s="206" t="s">
        <v>124</v>
      </c>
      <c r="E123" s="207" t="s">
        <v>182</v>
      </c>
      <c r="F123" s="208" t="s">
        <v>183</v>
      </c>
      <c r="G123" s="209" t="s">
        <v>145</v>
      </c>
      <c r="H123" s="210">
        <v>9.937</v>
      </c>
      <c r="I123" s="211"/>
      <c r="J123" s="212">
        <f>ROUND(I123*H123,2)</f>
        <v>0</v>
      </c>
      <c r="K123" s="208" t="s">
        <v>128</v>
      </c>
      <c r="L123" s="46"/>
      <c r="M123" s="213" t="s">
        <v>19</v>
      </c>
      <c r="N123" s="214" t="s">
        <v>46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129</v>
      </c>
      <c r="AT123" s="217" t="s">
        <v>124</v>
      </c>
      <c r="AU123" s="217" t="s">
        <v>130</v>
      </c>
      <c r="AY123" s="19" t="s">
        <v>122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130</v>
      </c>
      <c r="BK123" s="218">
        <f>ROUND(I123*H123,2)</f>
        <v>0</v>
      </c>
      <c r="BL123" s="19" t="s">
        <v>129</v>
      </c>
      <c r="BM123" s="217" t="s">
        <v>184</v>
      </c>
    </row>
    <row r="124" spans="1:47" s="2" customFormat="1" ht="12">
      <c r="A124" s="40"/>
      <c r="B124" s="41"/>
      <c r="C124" s="42"/>
      <c r="D124" s="219" t="s">
        <v>132</v>
      </c>
      <c r="E124" s="42"/>
      <c r="F124" s="220" t="s">
        <v>185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132</v>
      </c>
      <c r="AU124" s="19" t="s">
        <v>130</v>
      </c>
    </row>
    <row r="125" spans="1:51" s="13" customFormat="1" ht="12">
      <c r="A125" s="13"/>
      <c r="B125" s="224"/>
      <c r="C125" s="225"/>
      <c r="D125" s="226" t="s">
        <v>134</v>
      </c>
      <c r="E125" s="227" t="s">
        <v>19</v>
      </c>
      <c r="F125" s="228" t="s">
        <v>186</v>
      </c>
      <c r="G125" s="225"/>
      <c r="H125" s="229">
        <v>9.937</v>
      </c>
      <c r="I125" s="230"/>
      <c r="J125" s="225"/>
      <c r="K125" s="225"/>
      <c r="L125" s="231"/>
      <c r="M125" s="232"/>
      <c r="N125" s="233"/>
      <c r="O125" s="233"/>
      <c r="P125" s="233"/>
      <c r="Q125" s="233"/>
      <c r="R125" s="233"/>
      <c r="S125" s="233"/>
      <c r="T125" s="23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5" t="s">
        <v>134</v>
      </c>
      <c r="AU125" s="235" t="s">
        <v>130</v>
      </c>
      <c r="AV125" s="13" t="s">
        <v>130</v>
      </c>
      <c r="AW125" s="13" t="s">
        <v>35</v>
      </c>
      <c r="AX125" s="13" t="s">
        <v>82</v>
      </c>
      <c r="AY125" s="235" t="s">
        <v>122</v>
      </c>
    </row>
    <row r="126" spans="1:65" s="2" customFormat="1" ht="37.8" customHeight="1">
      <c r="A126" s="40"/>
      <c r="B126" s="41"/>
      <c r="C126" s="206" t="s">
        <v>187</v>
      </c>
      <c r="D126" s="206" t="s">
        <v>124</v>
      </c>
      <c r="E126" s="207" t="s">
        <v>188</v>
      </c>
      <c r="F126" s="208" t="s">
        <v>189</v>
      </c>
      <c r="G126" s="209" t="s">
        <v>145</v>
      </c>
      <c r="H126" s="210">
        <v>16.683</v>
      </c>
      <c r="I126" s="211"/>
      <c r="J126" s="212">
        <f>ROUND(I126*H126,2)</f>
        <v>0</v>
      </c>
      <c r="K126" s="208" t="s">
        <v>19</v>
      </c>
      <c r="L126" s="46"/>
      <c r="M126" s="213" t="s">
        <v>19</v>
      </c>
      <c r="N126" s="214" t="s">
        <v>46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129</v>
      </c>
      <c r="AT126" s="217" t="s">
        <v>124</v>
      </c>
      <c r="AU126" s="217" t="s">
        <v>130</v>
      </c>
      <c r="AY126" s="19" t="s">
        <v>122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130</v>
      </c>
      <c r="BK126" s="218">
        <f>ROUND(I126*H126,2)</f>
        <v>0</v>
      </c>
      <c r="BL126" s="19" t="s">
        <v>129</v>
      </c>
      <c r="BM126" s="217" t="s">
        <v>190</v>
      </c>
    </row>
    <row r="127" spans="1:51" s="15" customFormat="1" ht="12">
      <c r="A127" s="15"/>
      <c r="B127" s="247"/>
      <c r="C127" s="248"/>
      <c r="D127" s="226" t="s">
        <v>134</v>
      </c>
      <c r="E127" s="249" t="s">
        <v>19</v>
      </c>
      <c r="F127" s="250" t="s">
        <v>191</v>
      </c>
      <c r="G127" s="248"/>
      <c r="H127" s="249" t="s">
        <v>19</v>
      </c>
      <c r="I127" s="251"/>
      <c r="J127" s="248"/>
      <c r="K127" s="248"/>
      <c r="L127" s="252"/>
      <c r="M127" s="253"/>
      <c r="N127" s="254"/>
      <c r="O127" s="254"/>
      <c r="P127" s="254"/>
      <c r="Q127" s="254"/>
      <c r="R127" s="254"/>
      <c r="S127" s="254"/>
      <c r="T127" s="25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6" t="s">
        <v>134</v>
      </c>
      <c r="AU127" s="256" t="s">
        <v>130</v>
      </c>
      <c r="AV127" s="15" t="s">
        <v>82</v>
      </c>
      <c r="AW127" s="15" t="s">
        <v>35</v>
      </c>
      <c r="AX127" s="15" t="s">
        <v>74</v>
      </c>
      <c r="AY127" s="256" t="s">
        <v>122</v>
      </c>
    </row>
    <row r="128" spans="1:51" s="13" customFormat="1" ht="12">
      <c r="A128" s="13"/>
      <c r="B128" s="224"/>
      <c r="C128" s="225"/>
      <c r="D128" s="226" t="s">
        <v>134</v>
      </c>
      <c r="E128" s="227" t="s">
        <v>19</v>
      </c>
      <c r="F128" s="228" t="s">
        <v>192</v>
      </c>
      <c r="G128" s="225"/>
      <c r="H128" s="229">
        <v>16.683</v>
      </c>
      <c r="I128" s="230"/>
      <c r="J128" s="225"/>
      <c r="K128" s="225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134</v>
      </c>
      <c r="AU128" s="235" t="s">
        <v>130</v>
      </c>
      <c r="AV128" s="13" t="s">
        <v>130</v>
      </c>
      <c r="AW128" s="13" t="s">
        <v>35</v>
      </c>
      <c r="AX128" s="13" t="s">
        <v>82</v>
      </c>
      <c r="AY128" s="235" t="s">
        <v>122</v>
      </c>
    </row>
    <row r="129" spans="1:65" s="2" customFormat="1" ht="44.25" customHeight="1">
      <c r="A129" s="40"/>
      <c r="B129" s="41"/>
      <c r="C129" s="206" t="s">
        <v>193</v>
      </c>
      <c r="D129" s="206" t="s">
        <v>124</v>
      </c>
      <c r="E129" s="207" t="s">
        <v>194</v>
      </c>
      <c r="F129" s="208" t="s">
        <v>195</v>
      </c>
      <c r="G129" s="209" t="s">
        <v>145</v>
      </c>
      <c r="H129" s="210">
        <v>4.968</v>
      </c>
      <c r="I129" s="211"/>
      <c r="J129" s="212">
        <f>ROUND(I129*H129,2)</f>
        <v>0</v>
      </c>
      <c r="K129" s="208" t="s">
        <v>128</v>
      </c>
      <c r="L129" s="46"/>
      <c r="M129" s="213" t="s">
        <v>19</v>
      </c>
      <c r="N129" s="214" t="s">
        <v>46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129</v>
      </c>
      <c r="AT129" s="217" t="s">
        <v>124</v>
      </c>
      <c r="AU129" s="217" t="s">
        <v>130</v>
      </c>
      <c r="AY129" s="19" t="s">
        <v>122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130</v>
      </c>
      <c r="BK129" s="218">
        <f>ROUND(I129*H129,2)</f>
        <v>0</v>
      </c>
      <c r="BL129" s="19" t="s">
        <v>129</v>
      </c>
      <c r="BM129" s="217" t="s">
        <v>196</v>
      </c>
    </row>
    <row r="130" spans="1:47" s="2" customFormat="1" ht="12">
      <c r="A130" s="40"/>
      <c r="B130" s="41"/>
      <c r="C130" s="42"/>
      <c r="D130" s="219" t="s">
        <v>132</v>
      </c>
      <c r="E130" s="42"/>
      <c r="F130" s="220" t="s">
        <v>197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132</v>
      </c>
      <c r="AU130" s="19" t="s">
        <v>130</v>
      </c>
    </row>
    <row r="131" spans="1:51" s="13" customFormat="1" ht="12">
      <c r="A131" s="13"/>
      <c r="B131" s="224"/>
      <c r="C131" s="225"/>
      <c r="D131" s="226" t="s">
        <v>134</v>
      </c>
      <c r="E131" s="227" t="s">
        <v>19</v>
      </c>
      <c r="F131" s="228" t="s">
        <v>198</v>
      </c>
      <c r="G131" s="225"/>
      <c r="H131" s="229">
        <v>4.968</v>
      </c>
      <c r="I131" s="230"/>
      <c r="J131" s="225"/>
      <c r="K131" s="225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134</v>
      </c>
      <c r="AU131" s="235" t="s">
        <v>130</v>
      </c>
      <c r="AV131" s="13" t="s">
        <v>130</v>
      </c>
      <c r="AW131" s="13" t="s">
        <v>35</v>
      </c>
      <c r="AX131" s="13" t="s">
        <v>82</v>
      </c>
      <c r="AY131" s="235" t="s">
        <v>122</v>
      </c>
    </row>
    <row r="132" spans="1:65" s="2" customFormat="1" ht="44.25" customHeight="1">
      <c r="A132" s="40"/>
      <c r="B132" s="41"/>
      <c r="C132" s="206" t="s">
        <v>199</v>
      </c>
      <c r="D132" s="206" t="s">
        <v>124</v>
      </c>
      <c r="E132" s="207" t="s">
        <v>200</v>
      </c>
      <c r="F132" s="208" t="s">
        <v>201</v>
      </c>
      <c r="G132" s="209" t="s">
        <v>145</v>
      </c>
      <c r="H132" s="210">
        <v>16.561</v>
      </c>
      <c r="I132" s="211"/>
      <c r="J132" s="212">
        <f>ROUND(I132*H132,2)</f>
        <v>0</v>
      </c>
      <c r="K132" s="208" t="s">
        <v>128</v>
      </c>
      <c r="L132" s="46"/>
      <c r="M132" s="213" t="s">
        <v>19</v>
      </c>
      <c r="N132" s="214" t="s">
        <v>46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129</v>
      </c>
      <c r="AT132" s="217" t="s">
        <v>124</v>
      </c>
      <c r="AU132" s="217" t="s">
        <v>130</v>
      </c>
      <c r="AY132" s="19" t="s">
        <v>122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130</v>
      </c>
      <c r="BK132" s="218">
        <f>ROUND(I132*H132,2)</f>
        <v>0</v>
      </c>
      <c r="BL132" s="19" t="s">
        <v>129</v>
      </c>
      <c r="BM132" s="217" t="s">
        <v>202</v>
      </c>
    </row>
    <row r="133" spans="1:47" s="2" customFormat="1" ht="12">
      <c r="A133" s="40"/>
      <c r="B133" s="41"/>
      <c r="C133" s="42"/>
      <c r="D133" s="219" t="s">
        <v>132</v>
      </c>
      <c r="E133" s="42"/>
      <c r="F133" s="220" t="s">
        <v>203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132</v>
      </c>
      <c r="AU133" s="19" t="s">
        <v>130</v>
      </c>
    </row>
    <row r="134" spans="1:51" s="13" customFormat="1" ht="12">
      <c r="A134" s="13"/>
      <c r="B134" s="224"/>
      <c r="C134" s="225"/>
      <c r="D134" s="226" t="s">
        <v>134</v>
      </c>
      <c r="E134" s="227" t="s">
        <v>19</v>
      </c>
      <c r="F134" s="228" t="s">
        <v>204</v>
      </c>
      <c r="G134" s="225"/>
      <c r="H134" s="229">
        <v>7.761</v>
      </c>
      <c r="I134" s="230"/>
      <c r="J134" s="225"/>
      <c r="K134" s="225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134</v>
      </c>
      <c r="AU134" s="235" t="s">
        <v>130</v>
      </c>
      <c r="AV134" s="13" t="s">
        <v>130</v>
      </c>
      <c r="AW134" s="13" t="s">
        <v>35</v>
      </c>
      <c r="AX134" s="13" t="s">
        <v>74</v>
      </c>
      <c r="AY134" s="235" t="s">
        <v>122</v>
      </c>
    </row>
    <row r="135" spans="1:51" s="13" customFormat="1" ht="12">
      <c r="A135" s="13"/>
      <c r="B135" s="224"/>
      <c r="C135" s="225"/>
      <c r="D135" s="226" t="s">
        <v>134</v>
      </c>
      <c r="E135" s="227" t="s">
        <v>19</v>
      </c>
      <c r="F135" s="228" t="s">
        <v>205</v>
      </c>
      <c r="G135" s="225"/>
      <c r="H135" s="229">
        <v>8.8</v>
      </c>
      <c r="I135" s="230"/>
      <c r="J135" s="225"/>
      <c r="K135" s="225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134</v>
      </c>
      <c r="AU135" s="235" t="s">
        <v>130</v>
      </c>
      <c r="AV135" s="13" t="s">
        <v>130</v>
      </c>
      <c r="AW135" s="13" t="s">
        <v>35</v>
      </c>
      <c r="AX135" s="13" t="s">
        <v>74</v>
      </c>
      <c r="AY135" s="235" t="s">
        <v>122</v>
      </c>
    </row>
    <row r="136" spans="1:51" s="16" customFormat="1" ht="12">
      <c r="A136" s="16"/>
      <c r="B136" s="257"/>
      <c r="C136" s="258"/>
      <c r="D136" s="226" t="s">
        <v>134</v>
      </c>
      <c r="E136" s="259" t="s">
        <v>19</v>
      </c>
      <c r="F136" s="260" t="s">
        <v>206</v>
      </c>
      <c r="G136" s="258"/>
      <c r="H136" s="261">
        <v>16.561</v>
      </c>
      <c r="I136" s="262"/>
      <c r="J136" s="258"/>
      <c r="K136" s="258"/>
      <c r="L136" s="263"/>
      <c r="M136" s="264"/>
      <c r="N136" s="265"/>
      <c r="O136" s="265"/>
      <c r="P136" s="265"/>
      <c r="Q136" s="265"/>
      <c r="R136" s="265"/>
      <c r="S136" s="265"/>
      <c r="T136" s="26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T136" s="267" t="s">
        <v>134</v>
      </c>
      <c r="AU136" s="267" t="s">
        <v>130</v>
      </c>
      <c r="AV136" s="16" t="s">
        <v>129</v>
      </c>
      <c r="AW136" s="16" t="s">
        <v>35</v>
      </c>
      <c r="AX136" s="16" t="s">
        <v>82</v>
      </c>
      <c r="AY136" s="267" t="s">
        <v>122</v>
      </c>
    </row>
    <row r="137" spans="1:65" s="2" customFormat="1" ht="66.75" customHeight="1">
      <c r="A137" s="40"/>
      <c r="B137" s="41"/>
      <c r="C137" s="206" t="s">
        <v>207</v>
      </c>
      <c r="D137" s="206" t="s">
        <v>124</v>
      </c>
      <c r="E137" s="207" t="s">
        <v>208</v>
      </c>
      <c r="F137" s="208" t="s">
        <v>209</v>
      </c>
      <c r="G137" s="209" t="s">
        <v>145</v>
      </c>
      <c r="H137" s="210">
        <v>14.827</v>
      </c>
      <c r="I137" s="211"/>
      <c r="J137" s="212">
        <f>ROUND(I137*H137,2)</f>
        <v>0</v>
      </c>
      <c r="K137" s="208" t="s">
        <v>128</v>
      </c>
      <c r="L137" s="46"/>
      <c r="M137" s="213" t="s">
        <v>19</v>
      </c>
      <c r="N137" s="214" t="s">
        <v>46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129</v>
      </c>
      <c r="AT137" s="217" t="s">
        <v>124</v>
      </c>
      <c r="AU137" s="217" t="s">
        <v>130</v>
      </c>
      <c r="AY137" s="19" t="s">
        <v>122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130</v>
      </c>
      <c r="BK137" s="218">
        <f>ROUND(I137*H137,2)</f>
        <v>0</v>
      </c>
      <c r="BL137" s="19" t="s">
        <v>129</v>
      </c>
      <c r="BM137" s="217" t="s">
        <v>210</v>
      </c>
    </row>
    <row r="138" spans="1:47" s="2" customFormat="1" ht="12">
      <c r="A138" s="40"/>
      <c r="B138" s="41"/>
      <c r="C138" s="42"/>
      <c r="D138" s="219" t="s">
        <v>132</v>
      </c>
      <c r="E138" s="42"/>
      <c r="F138" s="220" t="s">
        <v>211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132</v>
      </c>
      <c r="AU138" s="19" t="s">
        <v>130</v>
      </c>
    </row>
    <row r="139" spans="1:51" s="13" customFormat="1" ht="12">
      <c r="A139" s="13"/>
      <c r="B139" s="224"/>
      <c r="C139" s="225"/>
      <c r="D139" s="226" t="s">
        <v>134</v>
      </c>
      <c r="E139" s="227" t="s">
        <v>19</v>
      </c>
      <c r="F139" s="228" t="s">
        <v>212</v>
      </c>
      <c r="G139" s="225"/>
      <c r="H139" s="229">
        <v>7.007</v>
      </c>
      <c r="I139" s="230"/>
      <c r="J139" s="225"/>
      <c r="K139" s="225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134</v>
      </c>
      <c r="AU139" s="235" t="s">
        <v>130</v>
      </c>
      <c r="AV139" s="13" t="s">
        <v>130</v>
      </c>
      <c r="AW139" s="13" t="s">
        <v>35</v>
      </c>
      <c r="AX139" s="13" t="s">
        <v>74</v>
      </c>
      <c r="AY139" s="235" t="s">
        <v>122</v>
      </c>
    </row>
    <row r="140" spans="1:51" s="13" customFormat="1" ht="12">
      <c r="A140" s="13"/>
      <c r="B140" s="224"/>
      <c r="C140" s="225"/>
      <c r="D140" s="226" t="s">
        <v>134</v>
      </c>
      <c r="E140" s="227" t="s">
        <v>19</v>
      </c>
      <c r="F140" s="228" t="s">
        <v>213</v>
      </c>
      <c r="G140" s="225"/>
      <c r="H140" s="229">
        <v>1.44</v>
      </c>
      <c r="I140" s="230"/>
      <c r="J140" s="225"/>
      <c r="K140" s="225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134</v>
      </c>
      <c r="AU140" s="235" t="s">
        <v>130</v>
      </c>
      <c r="AV140" s="13" t="s">
        <v>130</v>
      </c>
      <c r="AW140" s="13" t="s">
        <v>35</v>
      </c>
      <c r="AX140" s="13" t="s">
        <v>74</v>
      </c>
      <c r="AY140" s="235" t="s">
        <v>122</v>
      </c>
    </row>
    <row r="141" spans="1:51" s="13" customFormat="1" ht="12">
      <c r="A141" s="13"/>
      <c r="B141" s="224"/>
      <c r="C141" s="225"/>
      <c r="D141" s="226" t="s">
        <v>134</v>
      </c>
      <c r="E141" s="227" t="s">
        <v>19</v>
      </c>
      <c r="F141" s="228" t="s">
        <v>149</v>
      </c>
      <c r="G141" s="225"/>
      <c r="H141" s="229">
        <v>9.6</v>
      </c>
      <c r="I141" s="230"/>
      <c r="J141" s="225"/>
      <c r="K141" s="225"/>
      <c r="L141" s="231"/>
      <c r="M141" s="232"/>
      <c r="N141" s="233"/>
      <c r="O141" s="233"/>
      <c r="P141" s="233"/>
      <c r="Q141" s="233"/>
      <c r="R141" s="233"/>
      <c r="S141" s="233"/>
      <c r="T141" s="23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5" t="s">
        <v>134</v>
      </c>
      <c r="AU141" s="235" t="s">
        <v>130</v>
      </c>
      <c r="AV141" s="13" t="s">
        <v>130</v>
      </c>
      <c r="AW141" s="13" t="s">
        <v>35</v>
      </c>
      <c r="AX141" s="13" t="s">
        <v>74</v>
      </c>
      <c r="AY141" s="235" t="s">
        <v>122</v>
      </c>
    </row>
    <row r="142" spans="1:51" s="13" customFormat="1" ht="12">
      <c r="A142" s="13"/>
      <c r="B142" s="224"/>
      <c r="C142" s="225"/>
      <c r="D142" s="226" t="s">
        <v>134</v>
      </c>
      <c r="E142" s="227" t="s">
        <v>19</v>
      </c>
      <c r="F142" s="228" t="s">
        <v>214</v>
      </c>
      <c r="G142" s="225"/>
      <c r="H142" s="229">
        <v>-0.224</v>
      </c>
      <c r="I142" s="230"/>
      <c r="J142" s="225"/>
      <c r="K142" s="225"/>
      <c r="L142" s="231"/>
      <c r="M142" s="232"/>
      <c r="N142" s="233"/>
      <c r="O142" s="233"/>
      <c r="P142" s="233"/>
      <c r="Q142" s="233"/>
      <c r="R142" s="233"/>
      <c r="S142" s="233"/>
      <c r="T142" s="23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5" t="s">
        <v>134</v>
      </c>
      <c r="AU142" s="235" t="s">
        <v>130</v>
      </c>
      <c r="AV142" s="13" t="s">
        <v>130</v>
      </c>
      <c r="AW142" s="13" t="s">
        <v>35</v>
      </c>
      <c r="AX142" s="13" t="s">
        <v>74</v>
      </c>
      <c r="AY142" s="235" t="s">
        <v>122</v>
      </c>
    </row>
    <row r="143" spans="1:51" s="13" customFormat="1" ht="12">
      <c r="A143" s="13"/>
      <c r="B143" s="224"/>
      <c r="C143" s="225"/>
      <c r="D143" s="226" t="s">
        <v>134</v>
      </c>
      <c r="E143" s="227" t="s">
        <v>19</v>
      </c>
      <c r="F143" s="228" t="s">
        <v>215</v>
      </c>
      <c r="G143" s="225"/>
      <c r="H143" s="229">
        <v>-0.283</v>
      </c>
      <c r="I143" s="230"/>
      <c r="J143" s="225"/>
      <c r="K143" s="225"/>
      <c r="L143" s="231"/>
      <c r="M143" s="232"/>
      <c r="N143" s="233"/>
      <c r="O143" s="233"/>
      <c r="P143" s="233"/>
      <c r="Q143" s="233"/>
      <c r="R143" s="233"/>
      <c r="S143" s="233"/>
      <c r="T143" s="23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5" t="s">
        <v>134</v>
      </c>
      <c r="AU143" s="235" t="s">
        <v>130</v>
      </c>
      <c r="AV143" s="13" t="s">
        <v>130</v>
      </c>
      <c r="AW143" s="13" t="s">
        <v>35</v>
      </c>
      <c r="AX143" s="13" t="s">
        <v>74</v>
      </c>
      <c r="AY143" s="235" t="s">
        <v>122</v>
      </c>
    </row>
    <row r="144" spans="1:51" s="13" customFormat="1" ht="12">
      <c r="A144" s="13"/>
      <c r="B144" s="224"/>
      <c r="C144" s="225"/>
      <c r="D144" s="226" t="s">
        <v>134</v>
      </c>
      <c r="E144" s="227" t="s">
        <v>19</v>
      </c>
      <c r="F144" s="228" t="s">
        <v>216</v>
      </c>
      <c r="G144" s="225"/>
      <c r="H144" s="229">
        <v>-2.713</v>
      </c>
      <c r="I144" s="230"/>
      <c r="J144" s="225"/>
      <c r="K144" s="225"/>
      <c r="L144" s="231"/>
      <c r="M144" s="232"/>
      <c r="N144" s="233"/>
      <c r="O144" s="233"/>
      <c r="P144" s="233"/>
      <c r="Q144" s="233"/>
      <c r="R144" s="233"/>
      <c r="S144" s="233"/>
      <c r="T144" s="23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5" t="s">
        <v>134</v>
      </c>
      <c r="AU144" s="235" t="s">
        <v>130</v>
      </c>
      <c r="AV144" s="13" t="s">
        <v>130</v>
      </c>
      <c r="AW144" s="13" t="s">
        <v>35</v>
      </c>
      <c r="AX144" s="13" t="s">
        <v>74</v>
      </c>
      <c r="AY144" s="235" t="s">
        <v>122</v>
      </c>
    </row>
    <row r="145" spans="1:51" s="16" customFormat="1" ht="12">
      <c r="A145" s="16"/>
      <c r="B145" s="257"/>
      <c r="C145" s="258"/>
      <c r="D145" s="226" t="s">
        <v>134</v>
      </c>
      <c r="E145" s="259" t="s">
        <v>19</v>
      </c>
      <c r="F145" s="260" t="s">
        <v>206</v>
      </c>
      <c r="G145" s="258"/>
      <c r="H145" s="261">
        <v>14.827</v>
      </c>
      <c r="I145" s="262"/>
      <c r="J145" s="258"/>
      <c r="K145" s="258"/>
      <c r="L145" s="263"/>
      <c r="M145" s="264"/>
      <c r="N145" s="265"/>
      <c r="O145" s="265"/>
      <c r="P145" s="265"/>
      <c r="Q145" s="265"/>
      <c r="R145" s="265"/>
      <c r="S145" s="265"/>
      <c r="T145" s="26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T145" s="267" t="s">
        <v>134</v>
      </c>
      <c r="AU145" s="267" t="s">
        <v>130</v>
      </c>
      <c r="AV145" s="16" t="s">
        <v>129</v>
      </c>
      <c r="AW145" s="16" t="s">
        <v>35</v>
      </c>
      <c r="AX145" s="16" t="s">
        <v>82</v>
      </c>
      <c r="AY145" s="267" t="s">
        <v>122</v>
      </c>
    </row>
    <row r="146" spans="1:65" s="2" customFormat="1" ht="16.5" customHeight="1">
      <c r="A146" s="40"/>
      <c r="B146" s="41"/>
      <c r="C146" s="268" t="s">
        <v>217</v>
      </c>
      <c r="D146" s="268" t="s">
        <v>218</v>
      </c>
      <c r="E146" s="269" t="s">
        <v>219</v>
      </c>
      <c r="F146" s="270" t="s">
        <v>220</v>
      </c>
      <c r="G146" s="271" t="s">
        <v>221</v>
      </c>
      <c r="H146" s="272">
        <v>26.689</v>
      </c>
      <c r="I146" s="273"/>
      <c r="J146" s="274">
        <f>ROUND(I146*H146,2)</f>
        <v>0</v>
      </c>
      <c r="K146" s="270" t="s">
        <v>128</v>
      </c>
      <c r="L146" s="275"/>
      <c r="M146" s="276" t="s">
        <v>19</v>
      </c>
      <c r="N146" s="277" t="s">
        <v>46</v>
      </c>
      <c r="O146" s="86"/>
      <c r="P146" s="215">
        <f>O146*H146</f>
        <v>0</v>
      </c>
      <c r="Q146" s="215">
        <v>1</v>
      </c>
      <c r="R146" s="215">
        <f>Q146*H146</f>
        <v>26.689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176</v>
      </c>
      <c r="AT146" s="217" t="s">
        <v>218</v>
      </c>
      <c r="AU146" s="217" t="s">
        <v>130</v>
      </c>
      <c r="AY146" s="19" t="s">
        <v>122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130</v>
      </c>
      <c r="BK146" s="218">
        <f>ROUND(I146*H146,2)</f>
        <v>0</v>
      </c>
      <c r="BL146" s="19" t="s">
        <v>129</v>
      </c>
      <c r="BM146" s="217" t="s">
        <v>222</v>
      </c>
    </row>
    <row r="147" spans="1:51" s="13" customFormat="1" ht="12">
      <c r="A147" s="13"/>
      <c r="B147" s="224"/>
      <c r="C147" s="225"/>
      <c r="D147" s="226" t="s">
        <v>134</v>
      </c>
      <c r="E147" s="225"/>
      <c r="F147" s="228" t="s">
        <v>223</v>
      </c>
      <c r="G147" s="225"/>
      <c r="H147" s="229">
        <v>26.689</v>
      </c>
      <c r="I147" s="230"/>
      <c r="J147" s="225"/>
      <c r="K147" s="225"/>
      <c r="L147" s="231"/>
      <c r="M147" s="232"/>
      <c r="N147" s="233"/>
      <c r="O147" s="233"/>
      <c r="P147" s="233"/>
      <c r="Q147" s="233"/>
      <c r="R147" s="233"/>
      <c r="S147" s="233"/>
      <c r="T147" s="23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5" t="s">
        <v>134</v>
      </c>
      <c r="AU147" s="235" t="s">
        <v>130</v>
      </c>
      <c r="AV147" s="13" t="s">
        <v>130</v>
      </c>
      <c r="AW147" s="13" t="s">
        <v>4</v>
      </c>
      <c r="AX147" s="13" t="s">
        <v>82</v>
      </c>
      <c r="AY147" s="235" t="s">
        <v>122</v>
      </c>
    </row>
    <row r="148" spans="1:65" s="2" customFormat="1" ht="37.8" customHeight="1">
      <c r="A148" s="40"/>
      <c r="B148" s="41"/>
      <c r="C148" s="206" t="s">
        <v>8</v>
      </c>
      <c r="D148" s="206" t="s">
        <v>124</v>
      </c>
      <c r="E148" s="207" t="s">
        <v>224</v>
      </c>
      <c r="F148" s="208" t="s">
        <v>225</v>
      </c>
      <c r="G148" s="209" t="s">
        <v>138</v>
      </c>
      <c r="H148" s="210">
        <v>26.82</v>
      </c>
      <c r="I148" s="211"/>
      <c r="J148" s="212">
        <f>ROUND(I148*H148,2)</f>
        <v>0</v>
      </c>
      <c r="K148" s="208" t="s">
        <v>128</v>
      </c>
      <c r="L148" s="46"/>
      <c r="M148" s="213" t="s">
        <v>19</v>
      </c>
      <c r="N148" s="214" t="s">
        <v>46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129</v>
      </c>
      <c r="AT148" s="217" t="s">
        <v>124</v>
      </c>
      <c r="AU148" s="217" t="s">
        <v>130</v>
      </c>
      <c r="AY148" s="19" t="s">
        <v>122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130</v>
      </c>
      <c r="BK148" s="218">
        <f>ROUND(I148*H148,2)</f>
        <v>0</v>
      </c>
      <c r="BL148" s="19" t="s">
        <v>129</v>
      </c>
      <c r="BM148" s="217" t="s">
        <v>226</v>
      </c>
    </row>
    <row r="149" spans="1:47" s="2" customFormat="1" ht="12">
      <c r="A149" s="40"/>
      <c r="B149" s="41"/>
      <c r="C149" s="42"/>
      <c r="D149" s="219" t="s">
        <v>132</v>
      </c>
      <c r="E149" s="42"/>
      <c r="F149" s="220" t="s">
        <v>227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132</v>
      </c>
      <c r="AU149" s="19" t="s">
        <v>130</v>
      </c>
    </row>
    <row r="150" spans="1:65" s="2" customFormat="1" ht="37.8" customHeight="1">
      <c r="A150" s="40"/>
      <c r="B150" s="41"/>
      <c r="C150" s="206" t="s">
        <v>228</v>
      </c>
      <c r="D150" s="206" t="s">
        <v>124</v>
      </c>
      <c r="E150" s="207" t="s">
        <v>229</v>
      </c>
      <c r="F150" s="208" t="s">
        <v>230</v>
      </c>
      <c r="G150" s="209" t="s">
        <v>138</v>
      </c>
      <c r="H150" s="210">
        <v>26.82</v>
      </c>
      <c r="I150" s="211"/>
      <c r="J150" s="212">
        <f>ROUND(I150*H150,2)</f>
        <v>0</v>
      </c>
      <c r="K150" s="208" t="s">
        <v>128</v>
      </c>
      <c r="L150" s="46"/>
      <c r="M150" s="213" t="s">
        <v>19</v>
      </c>
      <c r="N150" s="214" t="s">
        <v>46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129</v>
      </c>
      <c r="AT150" s="217" t="s">
        <v>124</v>
      </c>
      <c r="AU150" s="217" t="s">
        <v>130</v>
      </c>
      <c r="AY150" s="19" t="s">
        <v>122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130</v>
      </c>
      <c r="BK150" s="218">
        <f>ROUND(I150*H150,2)</f>
        <v>0</v>
      </c>
      <c r="BL150" s="19" t="s">
        <v>129</v>
      </c>
      <c r="BM150" s="217" t="s">
        <v>231</v>
      </c>
    </row>
    <row r="151" spans="1:47" s="2" customFormat="1" ht="12">
      <c r="A151" s="40"/>
      <c r="B151" s="41"/>
      <c r="C151" s="42"/>
      <c r="D151" s="219" t="s">
        <v>132</v>
      </c>
      <c r="E151" s="42"/>
      <c r="F151" s="220" t="s">
        <v>232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132</v>
      </c>
      <c r="AU151" s="19" t="s">
        <v>130</v>
      </c>
    </row>
    <row r="152" spans="1:65" s="2" customFormat="1" ht="16.5" customHeight="1">
      <c r="A152" s="40"/>
      <c r="B152" s="41"/>
      <c r="C152" s="268" t="s">
        <v>233</v>
      </c>
      <c r="D152" s="268" t="s">
        <v>218</v>
      </c>
      <c r="E152" s="269" t="s">
        <v>234</v>
      </c>
      <c r="F152" s="270" t="s">
        <v>235</v>
      </c>
      <c r="G152" s="271" t="s">
        <v>236</v>
      </c>
      <c r="H152" s="272">
        <v>0.536</v>
      </c>
      <c r="I152" s="273"/>
      <c r="J152" s="274">
        <f>ROUND(I152*H152,2)</f>
        <v>0</v>
      </c>
      <c r="K152" s="270" t="s">
        <v>128</v>
      </c>
      <c r="L152" s="275"/>
      <c r="M152" s="276" t="s">
        <v>19</v>
      </c>
      <c r="N152" s="277" t="s">
        <v>46</v>
      </c>
      <c r="O152" s="86"/>
      <c r="P152" s="215">
        <f>O152*H152</f>
        <v>0</v>
      </c>
      <c r="Q152" s="215">
        <v>0.001</v>
      </c>
      <c r="R152" s="215">
        <f>Q152*H152</f>
        <v>0.000536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176</v>
      </c>
      <c r="AT152" s="217" t="s">
        <v>218</v>
      </c>
      <c r="AU152" s="217" t="s">
        <v>130</v>
      </c>
      <c r="AY152" s="19" t="s">
        <v>122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130</v>
      </c>
      <c r="BK152" s="218">
        <f>ROUND(I152*H152,2)</f>
        <v>0</v>
      </c>
      <c r="BL152" s="19" t="s">
        <v>129</v>
      </c>
      <c r="BM152" s="217" t="s">
        <v>237</v>
      </c>
    </row>
    <row r="153" spans="1:51" s="13" customFormat="1" ht="12">
      <c r="A153" s="13"/>
      <c r="B153" s="224"/>
      <c r="C153" s="225"/>
      <c r="D153" s="226" t="s">
        <v>134</v>
      </c>
      <c r="E153" s="225"/>
      <c r="F153" s="228" t="s">
        <v>238</v>
      </c>
      <c r="G153" s="225"/>
      <c r="H153" s="229">
        <v>0.536</v>
      </c>
      <c r="I153" s="230"/>
      <c r="J153" s="225"/>
      <c r="K153" s="225"/>
      <c r="L153" s="231"/>
      <c r="M153" s="232"/>
      <c r="N153" s="233"/>
      <c r="O153" s="233"/>
      <c r="P153" s="233"/>
      <c r="Q153" s="233"/>
      <c r="R153" s="233"/>
      <c r="S153" s="233"/>
      <c r="T153" s="23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5" t="s">
        <v>134</v>
      </c>
      <c r="AU153" s="235" t="s">
        <v>130</v>
      </c>
      <c r="AV153" s="13" t="s">
        <v>130</v>
      </c>
      <c r="AW153" s="13" t="s">
        <v>4</v>
      </c>
      <c r="AX153" s="13" t="s">
        <v>82</v>
      </c>
      <c r="AY153" s="235" t="s">
        <v>122</v>
      </c>
    </row>
    <row r="154" spans="1:63" s="12" customFormat="1" ht="22.8" customHeight="1">
      <c r="A154" s="12"/>
      <c r="B154" s="190"/>
      <c r="C154" s="191"/>
      <c r="D154" s="192" t="s">
        <v>73</v>
      </c>
      <c r="E154" s="204" t="s">
        <v>130</v>
      </c>
      <c r="F154" s="204" t="s">
        <v>239</v>
      </c>
      <c r="G154" s="191"/>
      <c r="H154" s="191"/>
      <c r="I154" s="194"/>
      <c r="J154" s="205">
        <f>BK154</f>
        <v>0</v>
      </c>
      <c r="K154" s="191"/>
      <c r="L154" s="196"/>
      <c r="M154" s="197"/>
      <c r="N154" s="198"/>
      <c r="O154" s="198"/>
      <c r="P154" s="199">
        <f>SUM(P155:P161)</f>
        <v>0</v>
      </c>
      <c r="Q154" s="198"/>
      <c r="R154" s="199">
        <f>SUM(R155:R161)</f>
        <v>8.748</v>
      </c>
      <c r="S154" s="198"/>
      <c r="T154" s="200">
        <f>SUM(T155:T161)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1" t="s">
        <v>82</v>
      </c>
      <c r="AT154" s="202" t="s">
        <v>73</v>
      </c>
      <c r="AU154" s="202" t="s">
        <v>82</v>
      </c>
      <c r="AY154" s="201" t="s">
        <v>122</v>
      </c>
      <c r="BK154" s="203">
        <f>SUM(BK155:BK161)</f>
        <v>0</v>
      </c>
    </row>
    <row r="155" spans="1:65" s="2" customFormat="1" ht="37.8" customHeight="1">
      <c r="A155" s="40"/>
      <c r="B155" s="41"/>
      <c r="C155" s="206" t="s">
        <v>240</v>
      </c>
      <c r="D155" s="206" t="s">
        <v>124</v>
      </c>
      <c r="E155" s="207" t="s">
        <v>241</v>
      </c>
      <c r="F155" s="208" t="s">
        <v>242</v>
      </c>
      <c r="G155" s="209" t="s">
        <v>243</v>
      </c>
      <c r="H155" s="210">
        <v>4.86</v>
      </c>
      <c r="I155" s="211"/>
      <c r="J155" s="212">
        <f>ROUND(I155*H155,2)</f>
        <v>0</v>
      </c>
      <c r="K155" s="208" t="s">
        <v>128</v>
      </c>
      <c r="L155" s="46"/>
      <c r="M155" s="213" t="s">
        <v>19</v>
      </c>
      <c r="N155" s="214" t="s">
        <v>46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129</v>
      </c>
      <c r="AT155" s="217" t="s">
        <v>124</v>
      </c>
      <c r="AU155" s="217" t="s">
        <v>130</v>
      </c>
      <c r="AY155" s="19" t="s">
        <v>122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130</v>
      </c>
      <c r="BK155" s="218">
        <f>ROUND(I155*H155,2)</f>
        <v>0</v>
      </c>
      <c r="BL155" s="19" t="s">
        <v>129</v>
      </c>
      <c r="BM155" s="217" t="s">
        <v>244</v>
      </c>
    </row>
    <row r="156" spans="1:47" s="2" customFormat="1" ht="12">
      <c r="A156" s="40"/>
      <c r="B156" s="41"/>
      <c r="C156" s="42"/>
      <c r="D156" s="219" t="s">
        <v>132</v>
      </c>
      <c r="E156" s="42"/>
      <c r="F156" s="220" t="s">
        <v>245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132</v>
      </c>
      <c r="AU156" s="19" t="s">
        <v>130</v>
      </c>
    </row>
    <row r="157" spans="1:51" s="13" customFormat="1" ht="12">
      <c r="A157" s="13"/>
      <c r="B157" s="224"/>
      <c r="C157" s="225"/>
      <c r="D157" s="226" t="s">
        <v>134</v>
      </c>
      <c r="E157" s="227" t="s">
        <v>19</v>
      </c>
      <c r="F157" s="228" t="s">
        <v>246</v>
      </c>
      <c r="G157" s="225"/>
      <c r="H157" s="229">
        <v>5</v>
      </c>
      <c r="I157" s="230"/>
      <c r="J157" s="225"/>
      <c r="K157" s="225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134</v>
      </c>
      <c r="AU157" s="235" t="s">
        <v>130</v>
      </c>
      <c r="AV157" s="13" t="s">
        <v>130</v>
      </c>
      <c r="AW157" s="13" t="s">
        <v>35</v>
      </c>
      <c r="AX157" s="13" t="s">
        <v>74</v>
      </c>
      <c r="AY157" s="235" t="s">
        <v>122</v>
      </c>
    </row>
    <row r="158" spans="1:51" s="13" customFormat="1" ht="12">
      <c r="A158" s="13"/>
      <c r="B158" s="224"/>
      <c r="C158" s="225"/>
      <c r="D158" s="226" t="s">
        <v>134</v>
      </c>
      <c r="E158" s="227" t="s">
        <v>19</v>
      </c>
      <c r="F158" s="228" t="s">
        <v>247</v>
      </c>
      <c r="G158" s="225"/>
      <c r="H158" s="229">
        <v>-0.14</v>
      </c>
      <c r="I158" s="230"/>
      <c r="J158" s="225"/>
      <c r="K158" s="225"/>
      <c r="L158" s="231"/>
      <c r="M158" s="232"/>
      <c r="N158" s="233"/>
      <c r="O158" s="233"/>
      <c r="P158" s="233"/>
      <c r="Q158" s="233"/>
      <c r="R158" s="233"/>
      <c r="S158" s="233"/>
      <c r="T158" s="23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5" t="s">
        <v>134</v>
      </c>
      <c r="AU158" s="235" t="s">
        <v>130</v>
      </c>
      <c r="AV158" s="13" t="s">
        <v>130</v>
      </c>
      <c r="AW158" s="13" t="s">
        <v>35</v>
      </c>
      <c r="AX158" s="13" t="s">
        <v>74</v>
      </c>
      <c r="AY158" s="235" t="s">
        <v>122</v>
      </c>
    </row>
    <row r="159" spans="1:51" s="16" customFormat="1" ht="12">
      <c r="A159" s="16"/>
      <c r="B159" s="257"/>
      <c r="C159" s="258"/>
      <c r="D159" s="226" t="s">
        <v>134</v>
      </c>
      <c r="E159" s="259" t="s">
        <v>19</v>
      </c>
      <c r="F159" s="260" t="s">
        <v>206</v>
      </c>
      <c r="G159" s="258"/>
      <c r="H159" s="261">
        <v>4.86</v>
      </c>
      <c r="I159" s="262"/>
      <c r="J159" s="258"/>
      <c r="K159" s="258"/>
      <c r="L159" s="263"/>
      <c r="M159" s="264"/>
      <c r="N159" s="265"/>
      <c r="O159" s="265"/>
      <c r="P159" s="265"/>
      <c r="Q159" s="265"/>
      <c r="R159" s="265"/>
      <c r="S159" s="265"/>
      <c r="T159" s="26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T159" s="267" t="s">
        <v>134</v>
      </c>
      <c r="AU159" s="267" t="s">
        <v>130</v>
      </c>
      <c r="AV159" s="16" t="s">
        <v>129</v>
      </c>
      <c r="AW159" s="16" t="s">
        <v>35</v>
      </c>
      <c r="AX159" s="16" t="s">
        <v>82</v>
      </c>
      <c r="AY159" s="267" t="s">
        <v>122</v>
      </c>
    </row>
    <row r="160" spans="1:65" s="2" customFormat="1" ht="16.5" customHeight="1">
      <c r="A160" s="40"/>
      <c r="B160" s="41"/>
      <c r="C160" s="268" t="s">
        <v>248</v>
      </c>
      <c r="D160" s="268" t="s">
        <v>218</v>
      </c>
      <c r="E160" s="269" t="s">
        <v>249</v>
      </c>
      <c r="F160" s="270" t="s">
        <v>250</v>
      </c>
      <c r="G160" s="271" t="s">
        <v>221</v>
      </c>
      <c r="H160" s="272">
        <v>8.748</v>
      </c>
      <c r="I160" s="273"/>
      <c r="J160" s="274">
        <f>ROUND(I160*H160,2)</f>
        <v>0</v>
      </c>
      <c r="K160" s="270" t="s">
        <v>128</v>
      </c>
      <c r="L160" s="275"/>
      <c r="M160" s="276" t="s">
        <v>19</v>
      </c>
      <c r="N160" s="277" t="s">
        <v>46</v>
      </c>
      <c r="O160" s="86"/>
      <c r="P160" s="215">
        <f>O160*H160</f>
        <v>0</v>
      </c>
      <c r="Q160" s="215">
        <v>1</v>
      </c>
      <c r="R160" s="215">
        <f>Q160*H160</f>
        <v>8.748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176</v>
      </c>
      <c r="AT160" s="217" t="s">
        <v>218</v>
      </c>
      <c r="AU160" s="217" t="s">
        <v>130</v>
      </c>
      <c r="AY160" s="19" t="s">
        <v>122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130</v>
      </c>
      <c r="BK160" s="218">
        <f>ROUND(I160*H160,2)</f>
        <v>0</v>
      </c>
      <c r="BL160" s="19" t="s">
        <v>129</v>
      </c>
      <c r="BM160" s="217" t="s">
        <v>251</v>
      </c>
    </row>
    <row r="161" spans="1:51" s="13" customFormat="1" ht="12">
      <c r="A161" s="13"/>
      <c r="B161" s="224"/>
      <c r="C161" s="225"/>
      <c r="D161" s="226" t="s">
        <v>134</v>
      </c>
      <c r="E161" s="225"/>
      <c r="F161" s="228" t="s">
        <v>252</v>
      </c>
      <c r="G161" s="225"/>
      <c r="H161" s="229">
        <v>8.748</v>
      </c>
      <c r="I161" s="230"/>
      <c r="J161" s="225"/>
      <c r="K161" s="225"/>
      <c r="L161" s="231"/>
      <c r="M161" s="232"/>
      <c r="N161" s="233"/>
      <c r="O161" s="233"/>
      <c r="P161" s="233"/>
      <c r="Q161" s="233"/>
      <c r="R161" s="233"/>
      <c r="S161" s="233"/>
      <c r="T161" s="23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5" t="s">
        <v>134</v>
      </c>
      <c r="AU161" s="235" t="s">
        <v>130</v>
      </c>
      <c r="AV161" s="13" t="s">
        <v>130</v>
      </c>
      <c r="AW161" s="13" t="s">
        <v>4</v>
      </c>
      <c r="AX161" s="13" t="s">
        <v>82</v>
      </c>
      <c r="AY161" s="235" t="s">
        <v>122</v>
      </c>
    </row>
    <row r="162" spans="1:63" s="12" customFormat="1" ht="22.8" customHeight="1">
      <c r="A162" s="12"/>
      <c r="B162" s="190"/>
      <c r="C162" s="191"/>
      <c r="D162" s="192" t="s">
        <v>73</v>
      </c>
      <c r="E162" s="204" t="s">
        <v>142</v>
      </c>
      <c r="F162" s="204" t="s">
        <v>253</v>
      </c>
      <c r="G162" s="191"/>
      <c r="H162" s="191"/>
      <c r="I162" s="194"/>
      <c r="J162" s="205">
        <f>BK162</f>
        <v>0</v>
      </c>
      <c r="K162" s="191"/>
      <c r="L162" s="196"/>
      <c r="M162" s="197"/>
      <c r="N162" s="198"/>
      <c r="O162" s="198"/>
      <c r="P162" s="199">
        <f>SUM(P163:P166)</f>
        <v>0</v>
      </c>
      <c r="Q162" s="198"/>
      <c r="R162" s="199">
        <f>SUM(R163:R166)</f>
        <v>0.18000000000000002</v>
      </c>
      <c r="S162" s="198"/>
      <c r="T162" s="200">
        <f>SUM(T163:T166)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1" t="s">
        <v>82</v>
      </c>
      <c r="AT162" s="202" t="s">
        <v>73</v>
      </c>
      <c r="AU162" s="202" t="s">
        <v>82</v>
      </c>
      <c r="AY162" s="201" t="s">
        <v>122</v>
      </c>
      <c r="BK162" s="203">
        <f>SUM(BK163:BK166)</f>
        <v>0</v>
      </c>
    </row>
    <row r="163" spans="1:65" s="2" customFormat="1" ht="24.15" customHeight="1">
      <c r="A163" s="40"/>
      <c r="B163" s="41"/>
      <c r="C163" s="206" t="s">
        <v>254</v>
      </c>
      <c r="D163" s="206" t="s">
        <v>124</v>
      </c>
      <c r="E163" s="207" t="s">
        <v>255</v>
      </c>
      <c r="F163" s="208" t="s">
        <v>256</v>
      </c>
      <c r="G163" s="209" t="s">
        <v>243</v>
      </c>
      <c r="H163" s="210">
        <v>17.3</v>
      </c>
      <c r="I163" s="211"/>
      <c r="J163" s="212">
        <f>ROUND(I163*H163,2)</f>
        <v>0</v>
      </c>
      <c r="K163" s="208" t="s">
        <v>128</v>
      </c>
      <c r="L163" s="46"/>
      <c r="M163" s="213" t="s">
        <v>19</v>
      </c>
      <c r="N163" s="214" t="s">
        <v>46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129</v>
      </c>
      <c r="AT163" s="217" t="s">
        <v>124</v>
      </c>
      <c r="AU163" s="217" t="s">
        <v>130</v>
      </c>
      <c r="AY163" s="19" t="s">
        <v>122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130</v>
      </c>
      <c r="BK163" s="218">
        <f>ROUND(I163*H163,2)</f>
        <v>0</v>
      </c>
      <c r="BL163" s="19" t="s">
        <v>129</v>
      </c>
      <c r="BM163" s="217" t="s">
        <v>257</v>
      </c>
    </row>
    <row r="164" spans="1:47" s="2" customFormat="1" ht="12">
      <c r="A164" s="40"/>
      <c r="B164" s="41"/>
      <c r="C164" s="42"/>
      <c r="D164" s="219" t="s">
        <v>132</v>
      </c>
      <c r="E164" s="42"/>
      <c r="F164" s="220" t="s">
        <v>258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132</v>
      </c>
      <c r="AU164" s="19" t="s">
        <v>130</v>
      </c>
    </row>
    <row r="165" spans="1:65" s="2" customFormat="1" ht="37.8" customHeight="1">
      <c r="A165" s="40"/>
      <c r="B165" s="41"/>
      <c r="C165" s="206" t="s">
        <v>7</v>
      </c>
      <c r="D165" s="206" t="s">
        <v>124</v>
      </c>
      <c r="E165" s="207" t="s">
        <v>259</v>
      </c>
      <c r="F165" s="208" t="s">
        <v>260</v>
      </c>
      <c r="G165" s="209" t="s">
        <v>261</v>
      </c>
      <c r="H165" s="210">
        <v>1</v>
      </c>
      <c r="I165" s="211"/>
      <c r="J165" s="212">
        <f>ROUND(I165*H165,2)</f>
        <v>0</v>
      </c>
      <c r="K165" s="208" t="s">
        <v>19</v>
      </c>
      <c r="L165" s="46"/>
      <c r="M165" s="213" t="s">
        <v>19</v>
      </c>
      <c r="N165" s="214" t="s">
        <v>46</v>
      </c>
      <c r="O165" s="86"/>
      <c r="P165" s="215">
        <f>O165*H165</f>
        <v>0</v>
      </c>
      <c r="Q165" s="215">
        <v>0.01</v>
      </c>
      <c r="R165" s="215">
        <f>Q165*H165</f>
        <v>0.01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129</v>
      </c>
      <c r="AT165" s="217" t="s">
        <v>124</v>
      </c>
      <c r="AU165" s="217" t="s">
        <v>130</v>
      </c>
      <c r="AY165" s="19" t="s">
        <v>122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130</v>
      </c>
      <c r="BK165" s="218">
        <f>ROUND(I165*H165,2)</f>
        <v>0</v>
      </c>
      <c r="BL165" s="19" t="s">
        <v>129</v>
      </c>
      <c r="BM165" s="217" t="s">
        <v>262</v>
      </c>
    </row>
    <row r="166" spans="1:65" s="2" customFormat="1" ht="33" customHeight="1">
      <c r="A166" s="40"/>
      <c r="B166" s="41"/>
      <c r="C166" s="206" t="s">
        <v>263</v>
      </c>
      <c r="D166" s="206" t="s">
        <v>124</v>
      </c>
      <c r="E166" s="207" t="s">
        <v>264</v>
      </c>
      <c r="F166" s="208" t="s">
        <v>265</v>
      </c>
      <c r="G166" s="209" t="s">
        <v>261</v>
      </c>
      <c r="H166" s="210">
        <v>1</v>
      </c>
      <c r="I166" s="211"/>
      <c r="J166" s="212">
        <f>ROUND(I166*H166,2)</f>
        <v>0</v>
      </c>
      <c r="K166" s="208" t="s">
        <v>19</v>
      </c>
      <c r="L166" s="46"/>
      <c r="M166" s="213" t="s">
        <v>19</v>
      </c>
      <c r="N166" s="214" t="s">
        <v>46</v>
      </c>
      <c r="O166" s="86"/>
      <c r="P166" s="215">
        <f>O166*H166</f>
        <v>0</v>
      </c>
      <c r="Q166" s="215">
        <v>0.17</v>
      </c>
      <c r="R166" s="215">
        <f>Q166*H166</f>
        <v>0.17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129</v>
      </c>
      <c r="AT166" s="217" t="s">
        <v>124</v>
      </c>
      <c r="AU166" s="217" t="s">
        <v>130</v>
      </c>
      <c r="AY166" s="19" t="s">
        <v>122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130</v>
      </c>
      <c r="BK166" s="218">
        <f>ROUND(I166*H166,2)</f>
        <v>0</v>
      </c>
      <c r="BL166" s="19" t="s">
        <v>129</v>
      </c>
      <c r="BM166" s="217" t="s">
        <v>266</v>
      </c>
    </row>
    <row r="167" spans="1:63" s="12" customFormat="1" ht="22.8" customHeight="1">
      <c r="A167" s="12"/>
      <c r="B167" s="190"/>
      <c r="C167" s="191"/>
      <c r="D167" s="192" t="s">
        <v>73</v>
      </c>
      <c r="E167" s="204" t="s">
        <v>129</v>
      </c>
      <c r="F167" s="204" t="s">
        <v>267</v>
      </c>
      <c r="G167" s="191"/>
      <c r="H167" s="191"/>
      <c r="I167" s="194"/>
      <c r="J167" s="205">
        <f>BK167</f>
        <v>0</v>
      </c>
      <c r="K167" s="191"/>
      <c r="L167" s="196"/>
      <c r="M167" s="197"/>
      <c r="N167" s="198"/>
      <c r="O167" s="198"/>
      <c r="P167" s="199">
        <f>SUM(P168:P178)</f>
        <v>0</v>
      </c>
      <c r="Q167" s="198"/>
      <c r="R167" s="199">
        <f>SUM(R168:R178)</f>
        <v>0.02816</v>
      </c>
      <c r="S167" s="198"/>
      <c r="T167" s="200">
        <f>SUM(T168:T178)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1" t="s">
        <v>82</v>
      </c>
      <c r="AT167" s="202" t="s">
        <v>73</v>
      </c>
      <c r="AU167" s="202" t="s">
        <v>82</v>
      </c>
      <c r="AY167" s="201" t="s">
        <v>122</v>
      </c>
      <c r="BK167" s="203">
        <f>SUM(BK168:BK178)</f>
        <v>0</v>
      </c>
    </row>
    <row r="168" spans="1:65" s="2" customFormat="1" ht="33" customHeight="1">
      <c r="A168" s="40"/>
      <c r="B168" s="41"/>
      <c r="C168" s="206" t="s">
        <v>268</v>
      </c>
      <c r="D168" s="206" t="s">
        <v>124</v>
      </c>
      <c r="E168" s="207" t="s">
        <v>269</v>
      </c>
      <c r="F168" s="208" t="s">
        <v>270</v>
      </c>
      <c r="G168" s="209" t="s">
        <v>145</v>
      </c>
      <c r="H168" s="210">
        <v>2.373</v>
      </c>
      <c r="I168" s="211"/>
      <c r="J168" s="212">
        <f>ROUND(I168*H168,2)</f>
        <v>0</v>
      </c>
      <c r="K168" s="208" t="s">
        <v>128</v>
      </c>
      <c r="L168" s="46"/>
      <c r="M168" s="213" t="s">
        <v>19</v>
      </c>
      <c r="N168" s="214" t="s">
        <v>46</v>
      </c>
      <c r="O168" s="86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129</v>
      </c>
      <c r="AT168" s="217" t="s">
        <v>124</v>
      </c>
      <c r="AU168" s="217" t="s">
        <v>130</v>
      </c>
      <c r="AY168" s="19" t="s">
        <v>122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130</v>
      </c>
      <c r="BK168" s="218">
        <f>ROUND(I168*H168,2)</f>
        <v>0</v>
      </c>
      <c r="BL168" s="19" t="s">
        <v>129</v>
      </c>
      <c r="BM168" s="217" t="s">
        <v>271</v>
      </c>
    </row>
    <row r="169" spans="1:47" s="2" customFormat="1" ht="12">
      <c r="A169" s="40"/>
      <c r="B169" s="41"/>
      <c r="C169" s="42"/>
      <c r="D169" s="219" t="s">
        <v>132</v>
      </c>
      <c r="E169" s="42"/>
      <c r="F169" s="220" t="s">
        <v>272</v>
      </c>
      <c r="G169" s="42"/>
      <c r="H169" s="42"/>
      <c r="I169" s="221"/>
      <c r="J169" s="42"/>
      <c r="K169" s="42"/>
      <c r="L169" s="46"/>
      <c r="M169" s="222"/>
      <c r="N169" s="22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132</v>
      </c>
      <c r="AU169" s="19" t="s">
        <v>130</v>
      </c>
    </row>
    <row r="170" spans="1:51" s="13" customFormat="1" ht="12">
      <c r="A170" s="13"/>
      <c r="B170" s="224"/>
      <c r="C170" s="225"/>
      <c r="D170" s="226" t="s">
        <v>134</v>
      </c>
      <c r="E170" s="227" t="s">
        <v>19</v>
      </c>
      <c r="F170" s="228" t="s">
        <v>273</v>
      </c>
      <c r="G170" s="225"/>
      <c r="H170" s="229">
        <v>1.557</v>
      </c>
      <c r="I170" s="230"/>
      <c r="J170" s="225"/>
      <c r="K170" s="225"/>
      <c r="L170" s="231"/>
      <c r="M170" s="232"/>
      <c r="N170" s="233"/>
      <c r="O170" s="233"/>
      <c r="P170" s="233"/>
      <c r="Q170" s="233"/>
      <c r="R170" s="233"/>
      <c r="S170" s="233"/>
      <c r="T170" s="23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5" t="s">
        <v>134</v>
      </c>
      <c r="AU170" s="235" t="s">
        <v>130</v>
      </c>
      <c r="AV170" s="13" t="s">
        <v>130</v>
      </c>
      <c r="AW170" s="13" t="s">
        <v>35</v>
      </c>
      <c r="AX170" s="13" t="s">
        <v>74</v>
      </c>
      <c r="AY170" s="235" t="s">
        <v>122</v>
      </c>
    </row>
    <row r="171" spans="1:51" s="13" customFormat="1" ht="12">
      <c r="A171" s="13"/>
      <c r="B171" s="224"/>
      <c r="C171" s="225"/>
      <c r="D171" s="226" t="s">
        <v>134</v>
      </c>
      <c r="E171" s="227" t="s">
        <v>19</v>
      </c>
      <c r="F171" s="228" t="s">
        <v>274</v>
      </c>
      <c r="G171" s="225"/>
      <c r="H171" s="229">
        <v>0.6</v>
      </c>
      <c r="I171" s="230"/>
      <c r="J171" s="225"/>
      <c r="K171" s="225"/>
      <c r="L171" s="231"/>
      <c r="M171" s="232"/>
      <c r="N171" s="233"/>
      <c r="O171" s="233"/>
      <c r="P171" s="233"/>
      <c r="Q171" s="233"/>
      <c r="R171" s="233"/>
      <c r="S171" s="233"/>
      <c r="T171" s="23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5" t="s">
        <v>134</v>
      </c>
      <c r="AU171" s="235" t="s">
        <v>130</v>
      </c>
      <c r="AV171" s="13" t="s">
        <v>130</v>
      </c>
      <c r="AW171" s="13" t="s">
        <v>35</v>
      </c>
      <c r="AX171" s="13" t="s">
        <v>74</v>
      </c>
      <c r="AY171" s="235" t="s">
        <v>122</v>
      </c>
    </row>
    <row r="172" spans="1:51" s="13" customFormat="1" ht="12">
      <c r="A172" s="13"/>
      <c r="B172" s="224"/>
      <c r="C172" s="225"/>
      <c r="D172" s="226" t="s">
        <v>134</v>
      </c>
      <c r="E172" s="227" t="s">
        <v>19</v>
      </c>
      <c r="F172" s="228" t="s">
        <v>275</v>
      </c>
      <c r="G172" s="225"/>
      <c r="H172" s="229">
        <v>0.216</v>
      </c>
      <c r="I172" s="230"/>
      <c r="J172" s="225"/>
      <c r="K172" s="225"/>
      <c r="L172" s="231"/>
      <c r="M172" s="232"/>
      <c r="N172" s="233"/>
      <c r="O172" s="233"/>
      <c r="P172" s="233"/>
      <c r="Q172" s="233"/>
      <c r="R172" s="233"/>
      <c r="S172" s="233"/>
      <c r="T172" s="23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5" t="s">
        <v>134</v>
      </c>
      <c r="AU172" s="235" t="s">
        <v>130</v>
      </c>
      <c r="AV172" s="13" t="s">
        <v>130</v>
      </c>
      <c r="AW172" s="13" t="s">
        <v>35</v>
      </c>
      <c r="AX172" s="13" t="s">
        <v>74</v>
      </c>
      <c r="AY172" s="235" t="s">
        <v>122</v>
      </c>
    </row>
    <row r="173" spans="1:51" s="16" customFormat="1" ht="12">
      <c r="A173" s="16"/>
      <c r="B173" s="257"/>
      <c r="C173" s="258"/>
      <c r="D173" s="226" t="s">
        <v>134</v>
      </c>
      <c r="E173" s="259" t="s">
        <v>19</v>
      </c>
      <c r="F173" s="260" t="s">
        <v>206</v>
      </c>
      <c r="G173" s="258"/>
      <c r="H173" s="261">
        <v>2.373</v>
      </c>
      <c r="I173" s="262"/>
      <c r="J173" s="258"/>
      <c r="K173" s="258"/>
      <c r="L173" s="263"/>
      <c r="M173" s="264"/>
      <c r="N173" s="265"/>
      <c r="O173" s="265"/>
      <c r="P173" s="265"/>
      <c r="Q173" s="265"/>
      <c r="R173" s="265"/>
      <c r="S173" s="265"/>
      <c r="T173" s="26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T173" s="267" t="s">
        <v>134</v>
      </c>
      <c r="AU173" s="267" t="s">
        <v>130</v>
      </c>
      <c r="AV173" s="16" t="s">
        <v>129</v>
      </c>
      <c r="AW173" s="16" t="s">
        <v>35</v>
      </c>
      <c r="AX173" s="16" t="s">
        <v>82</v>
      </c>
      <c r="AY173" s="267" t="s">
        <v>122</v>
      </c>
    </row>
    <row r="174" spans="1:65" s="2" customFormat="1" ht="33" customHeight="1">
      <c r="A174" s="40"/>
      <c r="B174" s="41"/>
      <c r="C174" s="206" t="s">
        <v>276</v>
      </c>
      <c r="D174" s="206" t="s">
        <v>124</v>
      </c>
      <c r="E174" s="207" t="s">
        <v>277</v>
      </c>
      <c r="F174" s="208" t="s">
        <v>278</v>
      </c>
      <c r="G174" s="209" t="s">
        <v>138</v>
      </c>
      <c r="H174" s="210">
        <v>20</v>
      </c>
      <c r="I174" s="211"/>
      <c r="J174" s="212">
        <f>ROUND(I174*H174,2)</f>
        <v>0</v>
      </c>
      <c r="K174" s="208" t="s">
        <v>128</v>
      </c>
      <c r="L174" s="46"/>
      <c r="M174" s="213" t="s">
        <v>19</v>
      </c>
      <c r="N174" s="214" t="s">
        <v>46</v>
      </c>
      <c r="O174" s="86"/>
      <c r="P174" s="215">
        <f>O174*H174</f>
        <v>0</v>
      </c>
      <c r="Q174" s="215">
        <v>0.001</v>
      </c>
      <c r="R174" s="215">
        <f>Q174*H174</f>
        <v>0.02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129</v>
      </c>
      <c r="AT174" s="217" t="s">
        <v>124</v>
      </c>
      <c r="AU174" s="217" t="s">
        <v>130</v>
      </c>
      <c r="AY174" s="19" t="s">
        <v>122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130</v>
      </c>
      <c r="BK174" s="218">
        <f>ROUND(I174*H174,2)</f>
        <v>0</v>
      </c>
      <c r="BL174" s="19" t="s">
        <v>129</v>
      </c>
      <c r="BM174" s="217" t="s">
        <v>279</v>
      </c>
    </row>
    <row r="175" spans="1:47" s="2" customFormat="1" ht="12">
      <c r="A175" s="40"/>
      <c r="B175" s="41"/>
      <c r="C175" s="42"/>
      <c r="D175" s="219" t="s">
        <v>132</v>
      </c>
      <c r="E175" s="42"/>
      <c r="F175" s="220" t="s">
        <v>280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132</v>
      </c>
      <c r="AU175" s="19" t="s">
        <v>130</v>
      </c>
    </row>
    <row r="176" spans="1:51" s="13" customFormat="1" ht="12">
      <c r="A176" s="13"/>
      <c r="B176" s="224"/>
      <c r="C176" s="225"/>
      <c r="D176" s="226" t="s">
        <v>134</v>
      </c>
      <c r="E176" s="227" t="s">
        <v>19</v>
      </c>
      <c r="F176" s="228" t="s">
        <v>281</v>
      </c>
      <c r="G176" s="225"/>
      <c r="H176" s="229">
        <v>20</v>
      </c>
      <c r="I176" s="230"/>
      <c r="J176" s="225"/>
      <c r="K176" s="225"/>
      <c r="L176" s="231"/>
      <c r="M176" s="232"/>
      <c r="N176" s="233"/>
      <c r="O176" s="233"/>
      <c r="P176" s="233"/>
      <c r="Q176" s="233"/>
      <c r="R176" s="233"/>
      <c r="S176" s="233"/>
      <c r="T176" s="23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5" t="s">
        <v>134</v>
      </c>
      <c r="AU176" s="235" t="s">
        <v>130</v>
      </c>
      <c r="AV176" s="13" t="s">
        <v>130</v>
      </c>
      <c r="AW176" s="13" t="s">
        <v>35</v>
      </c>
      <c r="AX176" s="13" t="s">
        <v>82</v>
      </c>
      <c r="AY176" s="235" t="s">
        <v>122</v>
      </c>
    </row>
    <row r="177" spans="1:65" s="2" customFormat="1" ht="24.15" customHeight="1">
      <c r="A177" s="40"/>
      <c r="B177" s="41"/>
      <c r="C177" s="268" t="s">
        <v>282</v>
      </c>
      <c r="D177" s="268" t="s">
        <v>218</v>
      </c>
      <c r="E177" s="269" t="s">
        <v>283</v>
      </c>
      <c r="F177" s="270" t="s">
        <v>284</v>
      </c>
      <c r="G177" s="271" t="s">
        <v>138</v>
      </c>
      <c r="H177" s="272">
        <v>20.4</v>
      </c>
      <c r="I177" s="273"/>
      <c r="J177" s="274">
        <f>ROUND(I177*H177,2)</f>
        <v>0</v>
      </c>
      <c r="K177" s="270" t="s">
        <v>128</v>
      </c>
      <c r="L177" s="275"/>
      <c r="M177" s="276" t="s">
        <v>19</v>
      </c>
      <c r="N177" s="277" t="s">
        <v>46</v>
      </c>
      <c r="O177" s="86"/>
      <c r="P177" s="215">
        <f>O177*H177</f>
        <v>0</v>
      </c>
      <c r="Q177" s="215">
        <v>0.0004</v>
      </c>
      <c r="R177" s="215">
        <f>Q177*H177</f>
        <v>0.00816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176</v>
      </c>
      <c r="AT177" s="217" t="s">
        <v>218</v>
      </c>
      <c r="AU177" s="217" t="s">
        <v>130</v>
      </c>
      <c r="AY177" s="19" t="s">
        <v>122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130</v>
      </c>
      <c r="BK177" s="218">
        <f>ROUND(I177*H177,2)</f>
        <v>0</v>
      </c>
      <c r="BL177" s="19" t="s">
        <v>129</v>
      </c>
      <c r="BM177" s="217" t="s">
        <v>285</v>
      </c>
    </row>
    <row r="178" spans="1:51" s="13" customFormat="1" ht="12">
      <c r="A178" s="13"/>
      <c r="B178" s="224"/>
      <c r="C178" s="225"/>
      <c r="D178" s="226" t="s">
        <v>134</v>
      </c>
      <c r="E178" s="225"/>
      <c r="F178" s="228" t="s">
        <v>286</v>
      </c>
      <c r="G178" s="225"/>
      <c r="H178" s="229">
        <v>20.4</v>
      </c>
      <c r="I178" s="230"/>
      <c r="J178" s="225"/>
      <c r="K178" s="225"/>
      <c r="L178" s="231"/>
      <c r="M178" s="232"/>
      <c r="N178" s="233"/>
      <c r="O178" s="233"/>
      <c r="P178" s="233"/>
      <c r="Q178" s="233"/>
      <c r="R178" s="233"/>
      <c r="S178" s="233"/>
      <c r="T178" s="23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5" t="s">
        <v>134</v>
      </c>
      <c r="AU178" s="235" t="s">
        <v>130</v>
      </c>
      <c r="AV178" s="13" t="s">
        <v>130</v>
      </c>
      <c r="AW178" s="13" t="s">
        <v>4</v>
      </c>
      <c r="AX178" s="13" t="s">
        <v>82</v>
      </c>
      <c r="AY178" s="235" t="s">
        <v>122</v>
      </c>
    </row>
    <row r="179" spans="1:63" s="12" customFormat="1" ht="22.8" customHeight="1">
      <c r="A179" s="12"/>
      <c r="B179" s="190"/>
      <c r="C179" s="191"/>
      <c r="D179" s="192" t="s">
        <v>73</v>
      </c>
      <c r="E179" s="204" t="s">
        <v>176</v>
      </c>
      <c r="F179" s="204" t="s">
        <v>287</v>
      </c>
      <c r="G179" s="191"/>
      <c r="H179" s="191"/>
      <c r="I179" s="194"/>
      <c r="J179" s="205">
        <f>BK179</f>
        <v>0</v>
      </c>
      <c r="K179" s="191"/>
      <c r="L179" s="196"/>
      <c r="M179" s="197"/>
      <c r="N179" s="198"/>
      <c r="O179" s="198"/>
      <c r="P179" s="199">
        <f>SUM(P180:P223)</f>
        <v>0</v>
      </c>
      <c r="Q179" s="198"/>
      <c r="R179" s="199">
        <f>SUM(R180:R223)</f>
        <v>0.29857489000000004</v>
      </c>
      <c r="S179" s="198"/>
      <c r="T179" s="200">
        <f>SUM(T180:T223)</f>
        <v>1.6324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1" t="s">
        <v>82</v>
      </c>
      <c r="AT179" s="202" t="s">
        <v>73</v>
      </c>
      <c r="AU179" s="202" t="s">
        <v>82</v>
      </c>
      <c r="AY179" s="201" t="s">
        <v>122</v>
      </c>
      <c r="BK179" s="203">
        <f>SUM(BK180:BK223)</f>
        <v>0</v>
      </c>
    </row>
    <row r="180" spans="1:65" s="2" customFormat="1" ht="16.5" customHeight="1">
      <c r="A180" s="40"/>
      <c r="B180" s="41"/>
      <c r="C180" s="206" t="s">
        <v>288</v>
      </c>
      <c r="D180" s="206" t="s">
        <v>124</v>
      </c>
      <c r="E180" s="207" t="s">
        <v>289</v>
      </c>
      <c r="F180" s="208" t="s">
        <v>290</v>
      </c>
      <c r="G180" s="209" t="s">
        <v>243</v>
      </c>
      <c r="H180" s="210">
        <v>17.3</v>
      </c>
      <c r="I180" s="211"/>
      <c r="J180" s="212">
        <f>ROUND(I180*H180,2)</f>
        <v>0</v>
      </c>
      <c r="K180" s="208" t="s">
        <v>128</v>
      </c>
      <c r="L180" s="46"/>
      <c r="M180" s="213" t="s">
        <v>19</v>
      </c>
      <c r="N180" s="214" t="s">
        <v>46</v>
      </c>
      <c r="O180" s="86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129</v>
      </c>
      <c r="AT180" s="217" t="s">
        <v>124</v>
      </c>
      <c r="AU180" s="217" t="s">
        <v>130</v>
      </c>
      <c r="AY180" s="19" t="s">
        <v>122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130</v>
      </c>
      <c r="BK180" s="218">
        <f>ROUND(I180*H180,2)</f>
        <v>0</v>
      </c>
      <c r="BL180" s="19" t="s">
        <v>129</v>
      </c>
      <c r="BM180" s="217" t="s">
        <v>291</v>
      </c>
    </row>
    <row r="181" spans="1:47" s="2" customFormat="1" ht="12">
      <c r="A181" s="40"/>
      <c r="B181" s="41"/>
      <c r="C181" s="42"/>
      <c r="D181" s="219" t="s">
        <v>132</v>
      </c>
      <c r="E181" s="42"/>
      <c r="F181" s="220" t="s">
        <v>292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132</v>
      </c>
      <c r="AU181" s="19" t="s">
        <v>130</v>
      </c>
    </row>
    <row r="182" spans="1:65" s="2" customFormat="1" ht="37.8" customHeight="1">
      <c r="A182" s="40"/>
      <c r="B182" s="41"/>
      <c r="C182" s="206" t="s">
        <v>293</v>
      </c>
      <c r="D182" s="206" t="s">
        <v>124</v>
      </c>
      <c r="E182" s="207" t="s">
        <v>294</v>
      </c>
      <c r="F182" s="208" t="s">
        <v>295</v>
      </c>
      <c r="G182" s="209" t="s">
        <v>243</v>
      </c>
      <c r="H182" s="210">
        <v>5</v>
      </c>
      <c r="I182" s="211"/>
      <c r="J182" s="212">
        <f>ROUND(I182*H182,2)</f>
        <v>0</v>
      </c>
      <c r="K182" s="208" t="s">
        <v>128</v>
      </c>
      <c r="L182" s="46"/>
      <c r="M182" s="213" t="s">
        <v>19</v>
      </c>
      <c r="N182" s="214" t="s">
        <v>46</v>
      </c>
      <c r="O182" s="86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129</v>
      </c>
      <c r="AT182" s="217" t="s">
        <v>124</v>
      </c>
      <c r="AU182" s="217" t="s">
        <v>130</v>
      </c>
      <c r="AY182" s="19" t="s">
        <v>122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130</v>
      </c>
      <c r="BK182" s="218">
        <f>ROUND(I182*H182,2)</f>
        <v>0</v>
      </c>
      <c r="BL182" s="19" t="s">
        <v>129</v>
      </c>
      <c r="BM182" s="217" t="s">
        <v>296</v>
      </c>
    </row>
    <row r="183" spans="1:47" s="2" customFormat="1" ht="12">
      <c r="A183" s="40"/>
      <c r="B183" s="41"/>
      <c r="C183" s="42"/>
      <c r="D183" s="219" t="s">
        <v>132</v>
      </c>
      <c r="E183" s="42"/>
      <c r="F183" s="220" t="s">
        <v>297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132</v>
      </c>
      <c r="AU183" s="19" t="s">
        <v>130</v>
      </c>
    </row>
    <row r="184" spans="1:65" s="2" customFormat="1" ht="37.8" customHeight="1">
      <c r="A184" s="40"/>
      <c r="B184" s="41"/>
      <c r="C184" s="268" t="s">
        <v>298</v>
      </c>
      <c r="D184" s="268" t="s">
        <v>218</v>
      </c>
      <c r="E184" s="269" t="s">
        <v>299</v>
      </c>
      <c r="F184" s="270" t="s">
        <v>300</v>
      </c>
      <c r="G184" s="271" t="s">
        <v>243</v>
      </c>
      <c r="H184" s="272">
        <v>5.1</v>
      </c>
      <c r="I184" s="273"/>
      <c r="J184" s="274">
        <f>ROUND(I184*H184,2)</f>
        <v>0</v>
      </c>
      <c r="K184" s="270" t="s">
        <v>128</v>
      </c>
      <c r="L184" s="275"/>
      <c r="M184" s="276" t="s">
        <v>19</v>
      </c>
      <c r="N184" s="277" t="s">
        <v>46</v>
      </c>
      <c r="O184" s="86"/>
      <c r="P184" s="215">
        <f>O184*H184</f>
        <v>0</v>
      </c>
      <c r="Q184" s="215">
        <v>0.00048</v>
      </c>
      <c r="R184" s="215">
        <f>Q184*H184</f>
        <v>0.002448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176</v>
      </c>
      <c r="AT184" s="217" t="s">
        <v>218</v>
      </c>
      <c r="AU184" s="217" t="s">
        <v>130</v>
      </c>
      <c r="AY184" s="19" t="s">
        <v>122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130</v>
      </c>
      <c r="BK184" s="218">
        <f>ROUND(I184*H184,2)</f>
        <v>0</v>
      </c>
      <c r="BL184" s="19" t="s">
        <v>129</v>
      </c>
      <c r="BM184" s="217" t="s">
        <v>301</v>
      </c>
    </row>
    <row r="185" spans="1:51" s="13" customFormat="1" ht="12">
      <c r="A185" s="13"/>
      <c r="B185" s="224"/>
      <c r="C185" s="225"/>
      <c r="D185" s="226" t="s">
        <v>134</v>
      </c>
      <c r="E185" s="225"/>
      <c r="F185" s="228" t="s">
        <v>302</v>
      </c>
      <c r="G185" s="225"/>
      <c r="H185" s="229">
        <v>5.1</v>
      </c>
      <c r="I185" s="230"/>
      <c r="J185" s="225"/>
      <c r="K185" s="225"/>
      <c r="L185" s="231"/>
      <c r="M185" s="232"/>
      <c r="N185" s="233"/>
      <c r="O185" s="233"/>
      <c r="P185" s="233"/>
      <c r="Q185" s="233"/>
      <c r="R185" s="233"/>
      <c r="S185" s="233"/>
      <c r="T185" s="23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5" t="s">
        <v>134</v>
      </c>
      <c r="AU185" s="235" t="s">
        <v>130</v>
      </c>
      <c r="AV185" s="13" t="s">
        <v>130</v>
      </c>
      <c r="AW185" s="13" t="s">
        <v>4</v>
      </c>
      <c r="AX185" s="13" t="s">
        <v>82</v>
      </c>
      <c r="AY185" s="235" t="s">
        <v>122</v>
      </c>
    </row>
    <row r="186" spans="1:65" s="2" customFormat="1" ht="37.8" customHeight="1">
      <c r="A186" s="40"/>
      <c r="B186" s="41"/>
      <c r="C186" s="206" t="s">
        <v>303</v>
      </c>
      <c r="D186" s="206" t="s">
        <v>124</v>
      </c>
      <c r="E186" s="207" t="s">
        <v>304</v>
      </c>
      <c r="F186" s="208" t="s">
        <v>305</v>
      </c>
      <c r="G186" s="209" t="s">
        <v>243</v>
      </c>
      <c r="H186" s="210">
        <v>5</v>
      </c>
      <c r="I186" s="211"/>
      <c r="J186" s="212">
        <f>ROUND(I186*H186,2)</f>
        <v>0</v>
      </c>
      <c r="K186" s="208" t="s">
        <v>128</v>
      </c>
      <c r="L186" s="46"/>
      <c r="M186" s="213" t="s">
        <v>19</v>
      </c>
      <c r="N186" s="214" t="s">
        <v>46</v>
      </c>
      <c r="O186" s="86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129</v>
      </c>
      <c r="AT186" s="217" t="s">
        <v>124</v>
      </c>
      <c r="AU186" s="217" t="s">
        <v>130</v>
      </c>
      <c r="AY186" s="19" t="s">
        <v>122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130</v>
      </c>
      <c r="BK186" s="218">
        <f>ROUND(I186*H186,2)</f>
        <v>0</v>
      </c>
      <c r="BL186" s="19" t="s">
        <v>129</v>
      </c>
      <c r="BM186" s="217" t="s">
        <v>306</v>
      </c>
    </row>
    <row r="187" spans="1:47" s="2" customFormat="1" ht="12">
      <c r="A187" s="40"/>
      <c r="B187" s="41"/>
      <c r="C187" s="42"/>
      <c r="D187" s="219" t="s">
        <v>132</v>
      </c>
      <c r="E187" s="42"/>
      <c r="F187" s="220" t="s">
        <v>307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132</v>
      </c>
      <c r="AU187" s="19" t="s">
        <v>130</v>
      </c>
    </row>
    <row r="188" spans="1:65" s="2" customFormat="1" ht="37.8" customHeight="1">
      <c r="A188" s="40"/>
      <c r="B188" s="41"/>
      <c r="C188" s="268" t="s">
        <v>308</v>
      </c>
      <c r="D188" s="268" t="s">
        <v>218</v>
      </c>
      <c r="E188" s="269" t="s">
        <v>309</v>
      </c>
      <c r="F188" s="270" t="s">
        <v>310</v>
      </c>
      <c r="G188" s="271" t="s">
        <v>243</v>
      </c>
      <c r="H188" s="272">
        <v>5.1</v>
      </c>
      <c r="I188" s="273"/>
      <c r="J188" s="274">
        <f>ROUND(I188*H188,2)</f>
        <v>0</v>
      </c>
      <c r="K188" s="270" t="s">
        <v>128</v>
      </c>
      <c r="L188" s="275"/>
      <c r="M188" s="276" t="s">
        <v>19</v>
      </c>
      <c r="N188" s="277" t="s">
        <v>46</v>
      </c>
      <c r="O188" s="86"/>
      <c r="P188" s="215">
        <f>O188*H188</f>
        <v>0</v>
      </c>
      <c r="Q188" s="215">
        <v>0.00114</v>
      </c>
      <c r="R188" s="215">
        <f>Q188*H188</f>
        <v>0.005814</v>
      </c>
      <c r="S188" s="215">
        <v>0</v>
      </c>
      <c r="T188" s="21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7" t="s">
        <v>176</v>
      </c>
      <c r="AT188" s="217" t="s">
        <v>218</v>
      </c>
      <c r="AU188" s="217" t="s">
        <v>130</v>
      </c>
      <c r="AY188" s="19" t="s">
        <v>122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130</v>
      </c>
      <c r="BK188" s="218">
        <f>ROUND(I188*H188,2)</f>
        <v>0</v>
      </c>
      <c r="BL188" s="19" t="s">
        <v>129</v>
      </c>
      <c r="BM188" s="217" t="s">
        <v>311</v>
      </c>
    </row>
    <row r="189" spans="1:51" s="13" customFormat="1" ht="12">
      <c r="A189" s="13"/>
      <c r="B189" s="224"/>
      <c r="C189" s="225"/>
      <c r="D189" s="226" t="s">
        <v>134</v>
      </c>
      <c r="E189" s="225"/>
      <c r="F189" s="228" t="s">
        <v>302</v>
      </c>
      <c r="G189" s="225"/>
      <c r="H189" s="229">
        <v>5.1</v>
      </c>
      <c r="I189" s="230"/>
      <c r="J189" s="225"/>
      <c r="K189" s="225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134</v>
      </c>
      <c r="AU189" s="235" t="s">
        <v>130</v>
      </c>
      <c r="AV189" s="13" t="s">
        <v>130</v>
      </c>
      <c r="AW189" s="13" t="s">
        <v>4</v>
      </c>
      <c r="AX189" s="13" t="s">
        <v>82</v>
      </c>
      <c r="AY189" s="235" t="s">
        <v>122</v>
      </c>
    </row>
    <row r="190" spans="1:65" s="2" customFormat="1" ht="37.8" customHeight="1">
      <c r="A190" s="40"/>
      <c r="B190" s="41"/>
      <c r="C190" s="206" t="s">
        <v>312</v>
      </c>
      <c r="D190" s="206" t="s">
        <v>124</v>
      </c>
      <c r="E190" s="207" t="s">
        <v>313</v>
      </c>
      <c r="F190" s="208" t="s">
        <v>314</v>
      </c>
      <c r="G190" s="209" t="s">
        <v>243</v>
      </c>
      <c r="H190" s="210">
        <v>1.8</v>
      </c>
      <c r="I190" s="211"/>
      <c r="J190" s="212">
        <f>ROUND(I190*H190,2)</f>
        <v>0</v>
      </c>
      <c r="K190" s="208" t="s">
        <v>128</v>
      </c>
      <c r="L190" s="46"/>
      <c r="M190" s="213" t="s">
        <v>19</v>
      </c>
      <c r="N190" s="214" t="s">
        <v>46</v>
      </c>
      <c r="O190" s="86"/>
      <c r="P190" s="215">
        <f>O190*H190</f>
        <v>0</v>
      </c>
      <c r="Q190" s="215">
        <v>1E-05</v>
      </c>
      <c r="R190" s="215">
        <f>Q190*H190</f>
        <v>1.8E-05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129</v>
      </c>
      <c r="AT190" s="217" t="s">
        <v>124</v>
      </c>
      <c r="AU190" s="217" t="s">
        <v>130</v>
      </c>
      <c r="AY190" s="19" t="s">
        <v>122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130</v>
      </c>
      <c r="BK190" s="218">
        <f>ROUND(I190*H190,2)</f>
        <v>0</v>
      </c>
      <c r="BL190" s="19" t="s">
        <v>129</v>
      </c>
      <c r="BM190" s="217" t="s">
        <v>315</v>
      </c>
    </row>
    <row r="191" spans="1:47" s="2" customFormat="1" ht="12">
      <c r="A191" s="40"/>
      <c r="B191" s="41"/>
      <c r="C191" s="42"/>
      <c r="D191" s="219" t="s">
        <v>132</v>
      </c>
      <c r="E191" s="42"/>
      <c r="F191" s="220" t="s">
        <v>316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132</v>
      </c>
      <c r="AU191" s="19" t="s">
        <v>130</v>
      </c>
    </row>
    <row r="192" spans="1:51" s="13" customFormat="1" ht="12">
      <c r="A192" s="13"/>
      <c r="B192" s="224"/>
      <c r="C192" s="225"/>
      <c r="D192" s="226" t="s">
        <v>134</v>
      </c>
      <c r="E192" s="227" t="s">
        <v>19</v>
      </c>
      <c r="F192" s="228" t="s">
        <v>317</v>
      </c>
      <c r="G192" s="225"/>
      <c r="H192" s="229">
        <v>1.8</v>
      </c>
      <c r="I192" s="230"/>
      <c r="J192" s="225"/>
      <c r="K192" s="225"/>
      <c r="L192" s="231"/>
      <c r="M192" s="232"/>
      <c r="N192" s="233"/>
      <c r="O192" s="233"/>
      <c r="P192" s="233"/>
      <c r="Q192" s="233"/>
      <c r="R192" s="233"/>
      <c r="S192" s="233"/>
      <c r="T192" s="23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5" t="s">
        <v>134</v>
      </c>
      <c r="AU192" s="235" t="s">
        <v>130</v>
      </c>
      <c r="AV192" s="13" t="s">
        <v>130</v>
      </c>
      <c r="AW192" s="13" t="s">
        <v>35</v>
      </c>
      <c r="AX192" s="13" t="s">
        <v>82</v>
      </c>
      <c r="AY192" s="235" t="s">
        <v>122</v>
      </c>
    </row>
    <row r="193" spans="1:65" s="2" customFormat="1" ht="16.5" customHeight="1">
      <c r="A193" s="40"/>
      <c r="B193" s="41"/>
      <c r="C193" s="268" t="s">
        <v>318</v>
      </c>
      <c r="D193" s="268" t="s">
        <v>218</v>
      </c>
      <c r="E193" s="269" t="s">
        <v>319</v>
      </c>
      <c r="F193" s="270" t="s">
        <v>320</v>
      </c>
      <c r="G193" s="271" t="s">
        <v>243</v>
      </c>
      <c r="H193" s="272">
        <v>1.854</v>
      </c>
      <c r="I193" s="273"/>
      <c r="J193" s="274">
        <f>ROUND(I193*H193,2)</f>
        <v>0</v>
      </c>
      <c r="K193" s="270" t="s">
        <v>19</v>
      </c>
      <c r="L193" s="275"/>
      <c r="M193" s="276" t="s">
        <v>19</v>
      </c>
      <c r="N193" s="277" t="s">
        <v>46</v>
      </c>
      <c r="O193" s="86"/>
      <c r="P193" s="215">
        <f>O193*H193</f>
        <v>0</v>
      </c>
      <c r="Q193" s="215">
        <v>0.00154</v>
      </c>
      <c r="R193" s="215">
        <f>Q193*H193</f>
        <v>0.00285516</v>
      </c>
      <c r="S193" s="215">
        <v>0</v>
      </c>
      <c r="T193" s="21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176</v>
      </c>
      <c r="AT193" s="217" t="s">
        <v>218</v>
      </c>
      <c r="AU193" s="217" t="s">
        <v>130</v>
      </c>
      <c r="AY193" s="19" t="s">
        <v>122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9" t="s">
        <v>130</v>
      </c>
      <c r="BK193" s="218">
        <f>ROUND(I193*H193,2)</f>
        <v>0</v>
      </c>
      <c r="BL193" s="19" t="s">
        <v>129</v>
      </c>
      <c r="BM193" s="217" t="s">
        <v>321</v>
      </c>
    </row>
    <row r="194" spans="1:51" s="13" customFormat="1" ht="12">
      <c r="A194" s="13"/>
      <c r="B194" s="224"/>
      <c r="C194" s="225"/>
      <c r="D194" s="226" t="s">
        <v>134</v>
      </c>
      <c r="E194" s="225"/>
      <c r="F194" s="228" t="s">
        <v>322</v>
      </c>
      <c r="G194" s="225"/>
      <c r="H194" s="229">
        <v>1.854</v>
      </c>
      <c r="I194" s="230"/>
      <c r="J194" s="225"/>
      <c r="K194" s="225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134</v>
      </c>
      <c r="AU194" s="235" t="s">
        <v>130</v>
      </c>
      <c r="AV194" s="13" t="s">
        <v>130</v>
      </c>
      <c r="AW194" s="13" t="s">
        <v>4</v>
      </c>
      <c r="AX194" s="13" t="s">
        <v>82</v>
      </c>
      <c r="AY194" s="235" t="s">
        <v>122</v>
      </c>
    </row>
    <row r="195" spans="1:65" s="2" customFormat="1" ht="37.8" customHeight="1">
      <c r="A195" s="40"/>
      <c r="B195" s="41"/>
      <c r="C195" s="206" t="s">
        <v>323</v>
      </c>
      <c r="D195" s="206" t="s">
        <v>124</v>
      </c>
      <c r="E195" s="207" t="s">
        <v>324</v>
      </c>
      <c r="F195" s="208" t="s">
        <v>325</v>
      </c>
      <c r="G195" s="209" t="s">
        <v>243</v>
      </c>
      <c r="H195" s="210">
        <v>17.3</v>
      </c>
      <c r="I195" s="211"/>
      <c r="J195" s="212">
        <f>ROUND(I195*H195,2)</f>
        <v>0</v>
      </c>
      <c r="K195" s="208" t="s">
        <v>128</v>
      </c>
      <c r="L195" s="46"/>
      <c r="M195" s="213" t="s">
        <v>19</v>
      </c>
      <c r="N195" s="214" t="s">
        <v>46</v>
      </c>
      <c r="O195" s="86"/>
      <c r="P195" s="215">
        <f>O195*H195</f>
        <v>0</v>
      </c>
      <c r="Q195" s="215">
        <v>1E-05</v>
      </c>
      <c r="R195" s="215">
        <f>Q195*H195</f>
        <v>0.00017300000000000003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129</v>
      </c>
      <c r="AT195" s="217" t="s">
        <v>124</v>
      </c>
      <c r="AU195" s="217" t="s">
        <v>130</v>
      </c>
      <c r="AY195" s="19" t="s">
        <v>122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130</v>
      </c>
      <c r="BK195" s="218">
        <f>ROUND(I195*H195,2)</f>
        <v>0</v>
      </c>
      <c r="BL195" s="19" t="s">
        <v>129</v>
      </c>
      <c r="BM195" s="217" t="s">
        <v>326</v>
      </c>
    </row>
    <row r="196" spans="1:47" s="2" customFormat="1" ht="12">
      <c r="A196" s="40"/>
      <c r="B196" s="41"/>
      <c r="C196" s="42"/>
      <c r="D196" s="219" t="s">
        <v>132</v>
      </c>
      <c r="E196" s="42"/>
      <c r="F196" s="220" t="s">
        <v>327</v>
      </c>
      <c r="G196" s="42"/>
      <c r="H196" s="42"/>
      <c r="I196" s="221"/>
      <c r="J196" s="42"/>
      <c r="K196" s="42"/>
      <c r="L196" s="46"/>
      <c r="M196" s="222"/>
      <c r="N196" s="22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132</v>
      </c>
      <c r="AU196" s="19" t="s">
        <v>130</v>
      </c>
    </row>
    <row r="197" spans="1:65" s="2" customFormat="1" ht="16.5" customHeight="1">
      <c r="A197" s="40"/>
      <c r="B197" s="41"/>
      <c r="C197" s="268" t="s">
        <v>328</v>
      </c>
      <c r="D197" s="268" t="s">
        <v>218</v>
      </c>
      <c r="E197" s="269" t="s">
        <v>329</v>
      </c>
      <c r="F197" s="270" t="s">
        <v>330</v>
      </c>
      <c r="G197" s="271" t="s">
        <v>243</v>
      </c>
      <c r="H197" s="272">
        <v>17.819</v>
      </c>
      <c r="I197" s="273"/>
      <c r="J197" s="274">
        <f>ROUND(I197*H197,2)</f>
        <v>0</v>
      </c>
      <c r="K197" s="270" t="s">
        <v>128</v>
      </c>
      <c r="L197" s="275"/>
      <c r="M197" s="276" t="s">
        <v>19</v>
      </c>
      <c r="N197" s="277" t="s">
        <v>46</v>
      </c>
      <c r="O197" s="86"/>
      <c r="P197" s="215">
        <f>O197*H197</f>
        <v>0</v>
      </c>
      <c r="Q197" s="215">
        <v>0.00267</v>
      </c>
      <c r="R197" s="215">
        <f>Q197*H197</f>
        <v>0.04757673</v>
      </c>
      <c r="S197" s="215">
        <v>0</v>
      </c>
      <c r="T197" s="21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176</v>
      </c>
      <c r="AT197" s="217" t="s">
        <v>218</v>
      </c>
      <c r="AU197" s="217" t="s">
        <v>130</v>
      </c>
      <c r="AY197" s="19" t="s">
        <v>122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130</v>
      </c>
      <c r="BK197" s="218">
        <f>ROUND(I197*H197,2)</f>
        <v>0</v>
      </c>
      <c r="BL197" s="19" t="s">
        <v>129</v>
      </c>
      <c r="BM197" s="217" t="s">
        <v>331</v>
      </c>
    </row>
    <row r="198" spans="1:51" s="13" customFormat="1" ht="12">
      <c r="A198" s="13"/>
      <c r="B198" s="224"/>
      <c r="C198" s="225"/>
      <c r="D198" s="226" t="s">
        <v>134</v>
      </c>
      <c r="E198" s="225"/>
      <c r="F198" s="228" t="s">
        <v>332</v>
      </c>
      <c r="G198" s="225"/>
      <c r="H198" s="229">
        <v>17.819</v>
      </c>
      <c r="I198" s="230"/>
      <c r="J198" s="225"/>
      <c r="K198" s="225"/>
      <c r="L198" s="231"/>
      <c r="M198" s="232"/>
      <c r="N198" s="233"/>
      <c r="O198" s="233"/>
      <c r="P198" s="233"/>
      <c r="Q198" s="233"/>
      <c r="R198" s="233"/>
      <c r="S198" s="233"/>
      <c r="T198" s="23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5" t="s">
        <v>134</v>
      </c>
      <c r="AU198" s="235" t="s">
        <v>130</v>
      </c>
      <c r="AV198" s="13" t="s">
        <v>130</v>
      </c>
      <c r="AW198" s="13" t="s">
        <v>4</v>
      </c>
      <c r="AX198" s="13" t="s">
        <v>82</v>
      </c>
      <c r="AY198" s="235" t="s">
        <v>122</v>
      </c>
    </row>
    <row r="199" spans="1:65" s="2" customFormat="1" ht="49.05" customHeight="1">
      <c r="A199" s="40"/>
      <c r="B199" s="41"/>
      <c r="C199" s="206" t="s">
        <v>333</v>
      </c>
      <c r="D199" s="206" t="s">
        <v>124</v>
      </c>
      <c r="E199" s="207" t="s">
        <v>334</v>
      </c>
      <c r="F199" s="208" t="s">
        <v>335</v>
      </c>
      <c r="G199" s="209" t="s">
        <v>261</v>
      </c>
      <c r="H199" s="210">
        <v>3</v>
      </c>
      <c r="I199" s="211"/>
      <c r="J199" s="212">
        <f>ROUND(I199*H199,2)</f>
        <v>0</v>
      </c>
      <c r="K199" s="208" t="s">
        <v>128</v>
      </c>
      <c r="L199" s="46"/>
      <c r="M199" s="213" t="s">
        <v>19</v>
      </c>
      <c r="N199" s="214" t="s">
        <v>46</v>
      </c>
      <c r="O199" s="86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7" t="s">
        <v>129</v>
      </c>
      <c r="AT199" s="217" t="s">
        <v>124</v>
      </c>
      <c r="AU199" s="217" t="s">
        <v>130</v>
      </c>
      <c r="AY199" s="19" t="s">
        <v>122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130</v>
      </c>
      <c r="BK199" s="218">
        <f>ROUND(I199*H199,2)</f>
        <v>0</v>
      </c>
      <c r="BL199" s="19" t="s">
        <v>129</v>
      </c>
      <c r="BM199" s="217" t="s">
        <v>336</v>
      </c>
    </row>
    <row r="200" spans="1:47" s="2" customFormat="1" ht="12">
      <c r="A200" s="40"/>
      <c r="B200" s="41"/>
      <c r="C200" s="42"/>
      <c r="D200" s="219" t="s">
        <v>132</v>
      </c>
      <c r="E200" s="42"/>
      <c r="F200" s="220" t="s">
        <v>337</v>
      </c>
      <c r="G200" s="42"/>
      <c r="H200" s="42"/>
      <c r="I200" s="221"/>
      <c r="J200" s="42"/>
      <c r="K200" s="42"/>
      <c r="L200" s="46"/>
      <c r="M200" s="222"/>
      <c r="N200" s="223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132</v>
      </c>
      <c r="AU200" s="19" t="s">
        <v>130</v>
      </c>
    </row>
    <row r="201" spans="1:65" s="2" customFormat="1" ht="16.5" customHeight="1">
      <c r="A201" s="40"/>
      <c r="B201" s="41"/>
      <c r="C201" s="268" t="s">
        <v>338</v>
      </c>
      <c r="D201" s="268" t="s">
        <v>218</v>
      </c>
      <c r="E201" s="269" t="s">
        <v>339</v>
      </c>
      <c r="F201" s="270" t="s">
        <v>340</v>
      </c>
      <c r="G201" s="271" t="s">
        <v>261</v>
      </c>
      <c r="H201" s="272">
        <v>3</v>
      </c>
      <c r="I201" s="273"/>
      <c r="J201" s="274">
        <f>ROUND(I201*H201,2)</f>
        <v>0</v>
      </c>
      <c r="K201" s="270" t="s">
        <v>128</v>
      </c>
      <c r="L201" s="275"/>
      <c r="M201" s="276" t="s">
        <v>19</v>
      </c>
      <c r="N201" s="277" t="s">
        <v>46</v>
      </c>
      <c r="O201" s="86"/>
      <c r="P201" s="215">
        <f>O201*H201</f>
        <v>0</v>
      </c>
      <c r="Q201" s="215">
        <v>0.00045</v>
      </c>
      <c r="R201" s="215">
        <f>Q201*H201</f>
        <v>0.00135</v>
      </c>
      <c r="S201" s="215">
        <v>0</v>
      </c>
      <c r="T201" s="21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7" t="s">
        <v>176</v>
      </c>
      <c r="AT201" s="217" t="s">
        <v>218</v>
      </c>
      <c r="AU201" s="217" t="s">
        <v>130</v>
      </c>
      <c r="AY201" s="19" t="s">
        <v>122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9" t="s">
        <v>130</v>
      </c>
      <c r="BK201" s="218">
        <f>ROUND(I201*H201,2)</f>
        <v>0</v>
      </c>
      <c r="BL201" s="19" t="s">
        <v>129</v>
      </c>
      <c r="BM201" s="217" t="s">
        <v>341</v>
      </c>
    </row>
    <row r="202" spans="1:65" s="2" customFormat="1" ht="49.05" customHeight="1">
      <c r="A202" s="40"/>
      <c r="B202" s="41"/>
      <c r="C202" s="206" t="s">
        <v>342</v>
      </c>
      <c r="D202" s="206" t="s">
        <v>124</v>
      </c>
      <c r="E202" s="207" t="s">
        <v>343</v>
      </c>
      <c r="F202" s="208" t="s">
        <v>344</v>
      </c>
      <c r="G202" s="209" t="s">
        <v>261</v>
      </c>
      <c r="H202" s="210">
        <v>4</v>
      </c>
      <c r="I202" s="211"/>
      <c r="J202" s="212">
        <f>ROUND(I202*H202,2)</f>
        <v>0</v>
      </c>
      <c r="K202" s="208" t="s">
        <v>128</v>
      </c>
      <c r="L202" s="46"/>
      <c r="M202" s="213" t="s">
        <v>19</v>
      </c>
      <c r="N202" s="214" t="s">
        <v>46</v>
      </c>
      <c r="O202" s="86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129</v>
      </c>
      <c r="AT202" s="217" t="s">
        <v>124</v>
      </c>
      <c r="AU202" s="217" t="s">
        <v>130</v>
      </c>
      <c r="AY202" s="19" t="s">
        <v>122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130</v>
      </c>
      <c r="BK202" s="218">
        <f>ROUND(I202*H202,2)</f>
        <v>0</v>
      </c>
      <c r="BL202" s="19" t="s">
        <v>129</v>
      </c>
      <c r="BM202" s="217" t="s">
        <v>345</v>
      </c>
    </row>
    <row r="203" spans="1:47" s="2" customFormat="1" ht="12">
      <c r="A203" s="40"/>
      <c r="B203" s="41"/>
      <c r="C203" s="42"/>
      <c r="D203" s="219" t="s">
        <v>132</v>
      </c>
      <c r="E203" s="42"/>
      <c r="F203" s="220" t="s">
        <v>346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132</v>
      </c>
      <c r="AU203" s="19" t="s">
        <v>130</v>
      </c>
    </row>
    <row r="204" spans="1:65" s="2" customFormat="1" ht="21.75" customHeight="1">
      <c r="A204" s="40"/>
      <c r="B204" s="41"/>
      <c r="C204" s="268" t="s">
        <v>347</v>
      </c>
      <c r="D204" s="268" t="s">
        <v>218</v>
      </c>
      <c r="E204" s="269" t="s">
        <v>348</v>
      </c>
      <c r="F204" s="270" t="s">
        <v>349</v>
      </c>
      <c r="G204" s="271" t="s">
        <v>261</v>
      </c>
      <c r="H204" s="272">
        <v>3</v>
      </c>
      <c r="I204" s="273"/>
      <c r="J204" s="274">
        <f>ROUND(I204*H204,2)</f>
        <v>0</v>
      </c>
      <c r="K204" s="270" t="s">
        <v>19</v>
      </c>
      <c r="L204" s="275"/>
      <c r="M204" s="276" t="s">
        <v>19</v>
      </c>
      <c r="N204" s="277" t="s">
        <v>46</v>
      </c>
      <c r="O204" s="86"/>
      <c r="P204" s="215">
        <f>O204*H204</f>
        <v>0</v>
      </c>
      <c r="Q204" s="215">
        <v>0.00065</v>
      </c>
      <c r="R204" s="215">
        <f>Q204*H204</f>
        <v>0.00195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176</v>
      </c>
      <c r="AT204" s="217" t="s">
        <v>218</v>
      </c>
      <c r="AU204" s="217" t="s">
        <v>130</v>
      </c>
      <c r="AY204" s="19" t="s">
        <v>122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130</v>
      </c>
      <c r="BK204" s="218">
        <f>ROUND(I204*H204,2)</f>
        <v>0</v>
      </c>
      <c r="BL204" s="19" t="s">
        <v>129</v>
      </c>
      <c r="BM204" s="217" t="s">
        <v>350</v>
      </c>
    </row>
    <row r="205" spans="1:65" s="2" customFormat="1" ht="24.15" customHeight="1">
      <c r="A205" s="40"/>
      <c r="B205" s="41"/>
      <c r="C205" s="268" t="s">
        <v>351</v>
      </c>
      <c r="D205" s="268" t="s">
        <v>218</v>
      </c>
      <c r="E205" s="269" t="s">
        <v>352</v>
      </c>
      <c r="F205" s="270" t="s">
        <v>353</v>
      </c>
      <c r="G205" s="271" t="s">
        <v>261</v>
      </c>
      <c r="H205" s="272">
        <v>1</v>
      </c>
      <c r="I205" s="273"/>
      <c r="J205" s="274">
        <f>ROUND(I205*H205,2)</f>
        <v>0</v>
      </c>
      <c r="K205" s="270" t="s">
        <v>128</v>
      </c>
      <c r="L205" s="275"/>
      <c r="M205" s="276" t="s">
        <v>19</v>
      </c>
      <c r="N205" s="277" t="s">
        <v>46</v>
      </c>
      <c r="O205" s="86"/>
      <c r="P205" s="215">
        <f>O205*H205</f>
        <v>0</v>
      </c>
      <c r="Q205" s="215">
        <v>0.00131</v>
      </c>
      <c r="R205" s="215">
        <f>Q205*H205</f>
        <v>0.00131</v>
      </c>
      <c r="S205" s="215">
        <v>0</v>
      </c>
      <c r="T205" s="21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176</v>
      </c>
      <c r="AT205" s="217" t="s">
        <v>218</v>
      </c>
      <c r="AU205" s="217" t="s">
        <v>130</v>
      </c>
      <c r="AY205" s="19" t="s">
        <v>122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130</v>
      </c>
      <c r="BK205" s="218">
        <f>ROUND(I205*H205,2)</f>
        <v>0</v>
      </c>
      <c r="BL205" s="19" t="s">
        <v>129</v>
      </c>
      <c r="BM205" s="217" t="s">
        <v>354</v>
      </c>
    </row>
    <row r="206" spans="1:51" s="13" customFormat="1" ht="12">
      <c r="A206" s="13"/>
      <c r="B206" s="224"/>
      <c r="C206" s="225"/>
      <c r="D206" s="226" t="s">
        <v>134</v>
      </c>
      <c r="E206" s="227" t="s">
        <v>19</v>
      </c>
      <c r="F206" s="228" t="s">
        <v>355</v>
      </c>
      <c r="G206" s="225"/>
      <c r="H206" s="229">
        <v>1</v>
      </c>
      <c r="I206" s="230"/>
      <c r="J206" s="225"/>
      <c r="K206" s="225"/>
      <c r="L206" s="231"/>
      <c r="M206" s="232"/>
      <c r="N206" s="233"/>
      <c r="O206" s="233"/>
      <c r="P206" s="233"/>
      <c r="Q206" s="233"/>
      <c r="R206" s="233"/>
      <c r="S206" s="233"/>
      <c r="T206" s="23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5" t="s">
        <v>134</v>
      </c>
      <c r="AU206" s="235" t="s">
        <v>130</v>
      </c>
      <c r="AV206" s="13" t="s">
        <v>130</v>
      </c>
      <c r="AW206" s="13" t="s">
        <v>35</v>
      </c>
      <c r="AX206" s="13" t="s">
        <v>82</v>
      </c>
      <c r="AY206" s="235" t="s">
        <v>122</v>
      </c>
    </row>
    <row r="207" spans="1:65" s="2" customFormat="1" ht="33" customHeight="1">
      <c r="A207" s="40"/>
      <c r="B207" s="41"/>
      <c r="C207" s="206" t="s">
        <v>356</v>
      </c>
      <c r="D207" s="206" t="s">
        <v>124</v>
      </c>
      <c r="E207" s="207" t="s">
        <v>357</v>
      </c>
      <c r="F207" s="208" t="s">
        <v>358</v>
      </c>
      <c r="G207" s="209" t="s">
        <v>145</v>
      </c>
      <c r="H207" s="210">
        <v>2.968</v>
      </c>
      <c r="I207" s="211"/>
      <c r="J207" s="212">
        <f>ROUND(I207*H207,2)</f>
        <v>0</v>
      </c>
      <c r="K207" s="208" t="s">
        <v>128</v>
      </c>
      <c r="L207" s="46"/>
      <c r="M207" s="213" t="s">
        <v>19</v>
      </c>
      <c r="N207" s="214" t="s">
        <v>46</v>
      </c>
      <c r="O207" s="86"/>
      <c r="P207" s="215">
        <f>O207*H207</f>
        <v>0</v>
      </c>
      <c r="Q207" s="215">
        <v>0</v>
      </c>
      <c r="R207" s="215">
        <f>Q207*H207</f>
        <v>0</v>
      </c>
      <c r="S207" s="215">
        <v>0.55</v>
      </c>
      <c r="T207" s="216">
        <f>S207*H207</f>
        <v>1.6324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129</v>
      </c>
      <c r="AT207" s="217" t="s">
        <v>124</v>
      </c>
      <c r="AU207" s="217" t="s">
        <v>130</v>
      </c>
      <c r="AY207" s="19" t="s">
        <v>122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130</v>
      </c>
      <c r="BK207" s="218">
        <f>ROUND(I207*H207,2)</f>
        <v>0</v>
      </c>
      <c r="BL207" s="19" t="s">
        <v>129</v>
      </c>
      <c r="BM207" s="217" t="s">
        <v>359</v>
      </c>
    </row>
    <row r="208" spans="1:47" s="2" customFormat="1" ht="12">
      <c r="A208" s="40"/>
      <c r="B208" s="41"/>
      <c r="C208" s="42"/>
      <c r="D208" s="219" t="s">
        <v>132</v>
      </c>
      <c r="E208" s="42"/>
      <c r="F208" s="220" t="s">
        <v>360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132</v>
      </c>
      <c r="AU208" s="19" t="s">
        <v>130</v>
      </c>
    </row>
    <row r="209" spans="1:51" s="13" customFormat="1" ht="12">
      <c r="A209" s="13"/>
      <c r="B209" s="224"/>
      <c r="C209" s="225"/>
      <c r="D209" s="226" t="s">
        <v>134</v>
      </c>
      <c r="E209" s="227" t="s">
        <v>19</v>
      </c>
      <c r="F209" s="228" t="s">
        <v>361</v>
      </c>
      <c r="G209" s="225"/>
      <c r="H209" s="229">
        <v>2.2</v>
      </c>
      <c r="I209" s="230"/>
      <c r="J209" s="225"/>
      <c r="K209" s="225"/>
      <c r="L209" s="231"/>
      <c r="M209" s="232"/>
      <c r="N209" s="233"/>
      <c r="O209" s="233"/>
      <c r="P209" s="233"/>
      <c r="Q209" s="233"/>
      <c r="R209" s="233"/>
      <c r="S209" s="233"/>
      <c r="T209" s="23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5" t="s">
        <v>134</v>
      </c>
      <c r="AU209" s="235" t="s">
        <v>130</v>
      </c>
      <c r="AV209" s="13" t="s">
        <v>130</v>
      </c>
      <c r="AW209" s="13" t="s">
        <v>35</v>
      </c>
      <c r="AX209" s="13" t="s">
        <v>74</v>
      </c>
      <c r="AY209" s="235" t="s">
        <v>122</v>
      </c>
    </row>
    <row r="210" spans="1:51" s="13" customFormat="1" ht="12">
      <c r="A210" s="13"/>
      <c r="B210" s="224"/>
      <c r="C210" s="225"/>
      <c r="D210" s="226" t="s">
        <v>134</v>
      </c>
      <c r="E210" s="227" t="s">
        <v>19</v>
      </c>
      <c r="F210" s="228" t="s">
        <v>362</v>
      </c>
      <c r="G210" s="225"/>
      <c r="H210" s="229">
        <v>0.768</v>
      </c>
      <c r="I210" s="230"/>
      <c r="J210" s="225"/>
      <c r="K210" s="225"/>
      <c r="L210" s="231"/>
      <c r="M210" s="232"/>
      <c r="N210" s="233"/>
      <c r="O210" s="233"/>
      <c r="P210" s="233"/>
      <c r="Q210" s="233"/>
      <c r="R210" s="233"/>
      <c r="S210" s="233"/>
      <c r="T210" s="23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5" t="s">
        <v>134</v>
      </c>
      <c r="AU210" s="235" t="s">
        <v>130</v>
      </c>
      <c r="AV210" s="13" t="s">
        <v>130</v>
      </c>
      <c r="AW210" s="13" t="s">
        <v>35</v>
      </c>
      <c r="AX210" s="13" t="s">
        <v>74</v>
      </c>
      <c r="AY210" s="235" t="s">
        <v>122</v>
      </c>
    </row>
    <row r="211" spans="1:51" s="16" customFormat="1" ht="12">
      <c r="A211" s="16"/>
      <c r="B211" s="257"/>
      <c r="C211" s="258"/>
      <c r="D211" s="226" t="s">
        <v>134</v>
      </c>
      <c r="E211" s="259" t="s">
        <v>19</v>
      </c>
      <c r="F211" s="260" t="s">
        <v>206</v>
      </c>
      <c r="G211" s="258"/>
      <c r="H211" s="261">
        <v>2.968</v>
      </c>
      <c r="I211" s="262"/>
      <c r="J211" s="258"/>
      <c r="K211" s="258"/>
      <c r="L211" s="263"/>
      <c r="M211" s="264"/>
      <c r="N211" s="265"/>
      <c r="O211" s="265"/>
      <c r="P211" s="265"/>
      <c r="Q211" s="265"/>
      <c r="R211" s="265"/>
      <c r="S211" s="265"/>
      <c r="T211" s="26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T211" s="267" t="s">
        <v>134</v>
      </c>
      <c r="AU211" s="267" t="s">
        <v>130</v>
      </c>
      <c r="AV211" s="16" t="s">
        <v>129</v>
      </c>
      <c r="AW211" s="16" t="s">
        <v>35</v>
      </c>
      <c r="AX211" s="16" t="s">
        <v>82</v>
      </c>
      <c r="AY211" s="267" t="s">
        <v>122</v>
      </c>
    </row>
    <row r="212" spans="1:65" s="2" customFormat="1" ht="24.15" customHeight="1">
      <c r="A212" s="40"/>
      <c r="B212" s="41"/>
      <c r="C212" s="206" t="s">
        <v>363</v>
      </c>
      <c r="D212" s="206" t="s">
        <v>124</v>
      </c>
      <c r="E212" s="207" t="s">
        <v>364</v>
      </c>
      <c r="F212" s="208" t="s">
        <v>365</v>
      </c>
      <c r="G212" s="209" t="s">
        <v>366</v>
      </c>
      <c r="H212" s="210">
        <v>2</v>
      </c>
      <c r="I212" s="211"/>
      <c r="J212" s="212">
        <f>ROUND(I212*H212,2)</f>
        <v>0</v>
      </c>
      <c r="K212" s="208" t="s">
        <v>128</v>
      </c>
      <c r="L212" s="46"/>
      <c r="M212" s="213" t="s">
        <v>19</v>
      </c>
      <c r="N212" s="214" t="s">
        <v>46</v>
      </c>
      <c r="O212" s="86"/>
      <c r="P212" s="215">
        <f>O212*H212</f>
        <v>0</v>
      </c>
      <c r="Q212" s="215">
        <v>0.0001</v>
      </c>
      <c r="R212" s="215">
        <f>Q212*H212</f>
        <v>0.0002</v>
      </c>
      <c r="S212" s="215">
        <v>0</v>
      </c>
      <c r="T212" s="21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129</v>
      </c>
      <c r="AT212" s="217" t="s">
        <v>124</v>
      </c>
      <c r="AU212" s="217" t="s">
        <v>130</v>
      </c>
      <c r="AY212" s="19" t="s">
        <v>122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130</v>
      </c>
      <c r="BK212" s="218">
        <f>ROUND(I212*H212,2)</f>
        <v>0</v>
      </c>
      <c r="BL212" s="19" t="s">
        <v>129</v>
      </c>
      <c r="BM212" s="217" t="s">
        <v>367</v>
      </c>
    </row>
    <row r="213" spans="1:47" s="2" customFormat="1" ht="12">
      <c r="A213" s="40"/>
      <c r="B213" s="41"/>
      <c r="C213" s="42"/>
      <c r="D213" s="219" t="s">
        <v>132</v>
      </c>
      <c r="E213" s="42"/>
      <c r="F213" s="220" t="s">
        <v>368</v>
      </c>
      <c r="G213" s="42"/>
      <c r="H213" s="42"/>
      <c r="I213" s="221"/>
      <c r="J213" s="42"/>
      <c r="K213" s="42"/>
      <c r="L213" s="46"/>
      <c r="M213" s="222"/>
      <c r="N213" s="223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132</v>
      </c>
      <c r="AU213" s="19" t="s">
        <v>130</v>
      </c>
    </row>
    <row r="214" spans="1:65" s="2" customFormat="1" ht="37.8" customHeight="1">
      <c r="A214" s="40"/>
      <c r="B214" s="41"/>
      <c r="C214" s="206" t="s">
        <v>369</v>
      </c>
      <c r="D214" s="206" t="s">
        <v>124</v>
      </c>
      <c r="E214" s="207" t="s">
        <v>370</v>
      </c>
      <c r="F214" s="208" t="s">
        <v>371</v>
      </c>
      <c r="G214" s="209" t="s">
        <v>261</v>
      </c>
      <c r="H214" s="210">
        <v>1</v>
      </c>
      <c r="I214" s="211"/>
      <c r="J214" s="212">
        <f>ROUND(I214*H214,2)</f>
        <v>0</v>
      </c>
      <c r="K214" s="208" t="s">
        <v>128</v>
      </c>
      <c r="L214" s="46"/>
      <c r="M214" s="213" t="s">
        <v>19</v>
      </c>
      <c r="N214" s="214" t="s">
        <v>46</v>
      </c>
      <c r="O214" s="86"/>
      <c r="P214" s="215">
        <f>O214*H214</f>
        <v>0</v>
      </c>
      <c r="Q214" s="215">
        <v>0.1056</v>
      </c>
      <c r="R214" s="215">
        <f>Q214*H214</f>
        <v>0.1056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129</v>
      </c>
      <c r="AT214" s="217" t="s">
        <v>124</v>
      </c>
      <c r="AU214" s="217" t="s">
        <v>130</v>
      </c>
      <c r="AY214" s="19" t="s">
        <v>122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130</v>
      </c>
      <c r="BK214" s="218">
        <f>ROUND(I214*H214,2)</f>
        <v>0</v>
      </c>
      <c r="BL214" s="19" t="s">
        <v>129</v>
      </c>
      <c r="BM214" s="217" t="s">
        <v>372</v>
      </c>
    </row>
    <row r="215" spans="1:47" s="2" customFormat="1" ht="12">
      <c r="A215" s="40"/>
      <c r="B215" s="41"/>
      <c r="C215" s="42"/>
      <c r="D215" s="219" t="s">
        <v>132</v>
      </c>
      <c r="E215" s="42"/>
      <c r="F215" s="220" t="s">
        <v>373</v>
      </c>
      <c r="G215" s="42"/>
      <c r="H215" s="42"/>
      <c r="I215" s="221"/>
      <c r="J215" s="42"/>
      <c r="K215" s="42"/>
      <c r="L215" s="46"/>
      <c r="M215" s="222"/>
      <c r="N215" s="22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132</v>
      </c>
      <c r="AU215" s="19" t="s">
        <v>130</v>
      </c>
    </row>
    <row r="216" spans="1:65" s="2" customFormat="1" ht="37.8" customHeight="1">
      <c r="A216" s="40"/>
      <c r="B216" s="41"/>
      <c r="C216" s="206" t="s">
        <v>374</v>
      </c>
      <c r="D216" s="206" t="s">
        <v>124</v>
      </c>
      <c r="E216" s="207" t="s">
        <v>375</v>
      </c>
      <c r="F216" s="208" t="s">
        <v>376</v>
      </c>
      <c r="G216" s="209" t="s">
        <v>261</v>
      </c>
      <c r="H216" s="210">
        <v>1</v>
      </c>
      <c r="I216" s="211"/>
      <c r="J216" s="212">
        <f>ROUND(I216*H216,2)</f>
        <v>0</v>
      </c>
      <c r="K216" s="208" t="s">
        <v>128</v>
      </c>
      <c r="L216" s="46"/>
      <c r="M216" s="213" t="s">
        <v>19</v>
      </c>
      <c r="N216" s="214" t="s">
        <v>46</v>
      </c>
      <c r="O216" s="86"/>
      <c r="P216" s="215">
        <f>O216*H216</f>
        <v>0</v>
      </c>
      <c r="Q216" s="215">
        <v>0.01212</v>
      </c>
      <c r="R216" s="215">
        <f>Q216*H216</f>
        <v>0.01212</v>
      </c>
      <c r="S216" s="215">
        <v>0</v>
      </c>
      <c r="T216" s="216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7" t="s">
        <v>129</v>
      </c>
      <c r="AT216" s="217" t="s">
        <v>124</v>
      </c>
      <c r="AU216" s="217" t="s">
        <v>130</v>
      </c>
      <c r="AY216" s="19" t="s">
        <v>122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9" t="s">
        <v>130</v>
      </c>
      <c r="BK216" s="218">
        <f>ROUND(I216*H216,2)</f>
        <v>0</v>
      </c>
      <c r="BL216" s="19" t="s">
        <v>129</v>
      </c>
      <c r="BM216" s="217" t="s">
        <v>377</v>
      </c>
    </row>
    <row r="217" spans="1:47" s="2" customFormat="1" ht="12">
      <c r="A217" s="40"/>
      <c r="B217" s="41"/>
      <c r="C217" s="42"/>
      <c r="D217" s="219" t="s">
        <v>132</v>
      </c>
      <c r="E217" s="42"/>
      <c r="F217" s="220" t="s">
        <v>378</v>
      </c>
      <c r="G217" s="42"/>
      <c r="H217" s="42"/>
      <c r="I217" s="221"/>
      <c r="J217" s="42"/>
      <c r="K217" s="42"/>
      <c r="L217" s="46"/>
      <c r="M217" s="222"/>
      <c r="N217" s="223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132</v>
      </c>
      <c r="AU217" s="19" t="s">
        <v>130</v>
      </c>
    </row>
    <row r="218" spans="1:65" s="2" customFormat="1" ht="37.8" customHeight="1">
      <c r="A218" s="40"/>
      <c r="B218" s="41"/>
      <c r="C218" s="206" t="s">
        <v>379</v>
      </c>
      <c r="D218" s="206" t="s">
        <v>124</v>
      </c>
      <c r="E218" s="207" t="s">
        <v>380</v>
      </c>
      <c r="F218" s="208" t="s">
        <v>381</v>
      </c>
      <c r="G218" s="209" t="s">
        <v>261</v>
      </c>
      <c r="H218" s="210">
        <v>1</v>
      </c>
      <c r="I218" s="211"/>
      <c r="J218" s="212">
        <f>ROUND(I218*H218,2)</f>
        <v>0</v>
      </c>
      <c r="K218" s="208" t="s">
        <v>128</v>
      </c>
      <c r="L218" s="46"/>
      <c r="M218" s="213" t="s">
        <v>19</v>
      </c>
      <c r="N218" s="214" t="s">
        <v>46</v>
      </c>
      <c r="O218" s="86"/>
      <c r="P218" s="215">
        <f>O218*H218</f>
        <v>0</v>
      </c>
      <c r="Q218" s="215">
        <v>0.02424</v>
      </c>
      <c r="R218" s="215">
        <f>Q218*H218</f>
        <v>0.02424</v>
      </c>
      <c r="S218" s="215">
        <v>0</v>
      </c>
      <c r="T218" s="21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7" t="s">
        <v>129</v>
      </c>
      <c r="AT218" s="217" t="s">
        <v>124</v>
      </c>
      <c r="AU218" s="217" t="s">
        <v>130</v>
      </c>
      <c r="AY218" s="19" t="s">
        <v>122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9" t="s">
        <v>130</v>
      </c>
      <c r="BK218" s="218">
        <f>ROUND(I218*H218,2)</f>
        <v>0</v>
      </c>
      <c r="BL218" s="19" t="s">
        <v>129</v>
      </c>
      <c r="BM218" s="217" t="s">
        <v>382</v>
      </c>
    </row>
    <row r="219" spans="1:47" s="2" customFormat="1" ht="12">
      <c r="A219" s="40"/>
      <c r="B219" s="41"/>
      <c r="C219" s="42"/>
      <c r="D219" s="219" t="s">
        <v>132</v>
      </c>
      <c r="E219" s="42"/>
      <c r="F219" s="220" t="s">
        <v>383</v>
      </c>
      <c r="G219" s="42"/>
      <c r="H219" s="42"/>
      <c r="I219" s="221"/>
      <c r="J219" s="42"/>
      <c r="K219" s="42"/>
      <c r="L219" s="46"/>
      <c r="M219" s="222"/>
      <c r="N219" s="22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132</v>
      </c>
      <c r="AU219" s="19" t="s">
        <v>130</v>
      </c>
    </row>
    <row r="220" spans="1:65" s="2" customFormat="1" ht="37.8" customHeight="1">
      <c r="A220" s="40"/>
      <c r="B220" s="41"/>
      <c r="C220" s="206" t="s">
        <v>384</v>
      </c>
      <c r="D220" s="206" t="s">
        <v>124</v>
      </c>
      <c r="E220" s="207" t="s">
        <v>385</v>
      </c>
      <c r="F220" s="208" t="s">
        <v>386</v>
      </c>
      <c r="G220" s="209" t="s">
        <v>261</v>
      </c>
      <c r="H220" s="210">
        <v>1</v>
      </c>
      <c r="I220" s="211"/>
      <c r="J220" s="212">
        <f>ROUND(I220*H220,2)</f>
        <v>0</v>
      </c>
      <c r="K220" s="208" t="s">
        <v>128</v>
      </c>
      <c r="L220" s="46"/>
      <c r="M220" s="213" t="s">
        <v>19</v>
      </c>
      <c r="N220" s="214" t="s">
        <v>46</v>
      </c>
      <c r="O220" s="86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129</v>
      </c>
      <c r="AT220" s="217" t="s">
        <v>124</v>
      </c>
      <c r="AU220" s="217" t="s">
        <v>130</v>
      </c>
      <c r="AY220" s="19" t="s">
        <v>122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130</v>
      </c>
      <c r="BK220" s="218">
        <f>ROUND(I220*H220,2)</f>
        <v>0</v>
      </c>
      <c r="BL220" s="19" t="s">
        <v>129</v>
      </c>
      <c r="BM220" s="217" t="s">
        <v>387</v>
      </c>
    </row>
    <row r="221" spans="1:47" s="2" customFormat="1" ht="12">
      <c r="A221" s="40"/>
      <c r="B221" s="41"/>
      <c r="C221" s="42"/>
      <c r="D221" s="219" t="s">
        <v>132</v>
      </c>
      <c r="E221" s="42"/>
      <c r="F221" s="220" t="s">
        <v>388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132</v>
      </c>
      <c r="AU221" s="19" t="s">
        <v>130</v>
      </c>
    </row>
    <row r="222" spans="1:65" s="2" customFormat="1" ht="37.8" customHeight="1">
      <c r="A222" s="40"/>
      <c r="B222" s="41"/>
      <c r="C222" s="206" t="s">
        <v>389</v>
      </c>
      <c r="D222" s="206" t="s">
        <v>124</v>
      </c>
      <c r="E222" s="207" t="s">
        <v>390</v>
      </c>
      <c r="F222" s="208" t="s">
        <v>391</v>
      </c>
      <c r="G222" s="209" t="s">
        <v>261</v>
      </c>
      <c r="H222" s="210">
        <v>1</v>
      </c>
      <c r="I222" s="211"/>
      <c r="J222" s="212">
        <f>ROUND(I222*H222,2)</f>
        <v>0</v>
      </c>
      <c r="K222" s="208" t="s">
        <v>128</v>
      </c>
      <c r="L222" s="46"/>
      <c r="M222" s="213" t="s">
        <v>19</v>
      </c>
      <c r="N222" s="214" t="s">
        <v>46</v>
      </c>
      <c r="O222" s="86"/>
      <c r="P222" s="215">
        <f>O222*H222</f>
        <v>0</v>
      </c>
      <c r="Q222" s="215">
        <v>0.09292</v>
      </c>
      <c r="R222" s="215">
        <f>Q222*H222</f>
        <v>0.09292</v>
      </c>
      <c r="S222" s="215">
        <v>0</v>
      </c>
      <c r="T222" s="21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129</v>
      </c>
      <c r="AT222" s="217" t="s">
        <v>124</v>
      </c>
      <c r="AU222" s="217" t="s">
        <v>130</v>
      </c>
      <c r="AY222" s="19" t="s">
        <v>122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130</v>
      </c>
      <c r="BK222" s="218">
        <f>ROUND(I222*H222,2)</f>
        <v>0</v>
      </c>
      <c r="BL222" s="19" t="s">
        <v>129</v>
      </c>
      <c r="BM222" s="217" t="s">
        <v>392</v>
      </c>
    </row>
    <row r="223" spans="1:47" s="2" customFormat="1" ht="12">
      <c r="A223" s="40"/>
      <c r="B223" s="41"/>
      <c r="C223" s="42"/>
      <c r="D223" s="219" t="s">
        <v>132</v>
      </c>
      <c r="E223" s="42"/>
      <c r="F223" s="220" t="s">
        <v>393</v>
      </c>
      <c r="G223" s="42"/>
      <c r="H223" s="42"/>
      <c r="I223" s="221"/>
      <c r="J223" s="42"/>
      <c r="K223" s="42"/>
      <c r="L223" s="46"/>
      <c r="M223" s="222"/>
      <c r="N223" s="223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132</v>
      </c>
      <c r="AU223" s="19" t="s">
        <v>130</v>
      </c>
    </row>
    <row r="224" spans="1:63" s="12" customFormat="1" ht="22.8" customHeight="1">
      <c r="A224" s="12"/>
      <c r="B224" s="190"/>
      <c r="C224" s="191"/>
      <c r="D224" s="192" t="s">
        <v>73</v>
      </c>
      <c r="E224" s="204" t="s">
        <v>181</v>
      </c>
      <c r="F224" s="204" t="s">
        <v>394</v>
      </c>
      <c r="G224" s="191"/>
      <c r="H224" s="191"/>
      <c r="I224" s="194"/>
      <c r="J224" s="205">
        <f>BK224</f>
        <v>0</v>
      </c>
      <c r="K224" s="191"/>
      <c r="L224" s="196"/>
      <c r="M224" s="197"/>
      <c r="N224" s="198"/>
      <c r="O224" s="198"/>
      <c r="P224" s="199">
        <f>SUM(P225:P230)</f>
        <v>0</v>
      </c>
      <c r="Q224" s="198"/>
      <c r="R224" s="199">
        <f>SUM(R225:R230)</f>
        <v>0</v>
      </c>
      <c r="S224" s="198"/>
      <c r="T224" s="200">
        <f>SUM(T225:T230)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1" t="s">
        <v>82</v>
      </c>
      <c r="AT224" s="202" t="s">
        <v>73</v>
      </c>
      <c r="AU224" s="202" t="s">
        <v>82</v>
      </c>
      <c r="AY224" s="201" t="s">
        <v>122</v>
      </c>
      <c r="BK224" s="203">
        <f>SUM(BK225:BK230)</f>
        <v>0</v>
      </c>
    </row>
    <row r="225" spans="1:65" s="2" customFormat="1" ht="49.05" customHeight="1">
      <c r="A225" s="40"/>
      <c r="B225" s="41"/>
      <c r="C225" s="206" t="s">
        <v>395</v>
      </c>
      <c r="D225" s="206" t="s">
        <v>124</v>
      </c>
      <c r="E225" s="207" t="s">
        <v>396</v>
      </c>
      <c r="F225" s="208" t="s">
        <v>397</v>
      </c>
      <c r="G225" s="209" t="s">
        <v>145</v>
      </c>
      <c r="H225" s="210">
        <v>8.8</v>
      </c>
      <c r="I225" s="211"/>
      <c r="J225" s="212">
        <f>ROUND(I225*H225,2)</f>
        <v>0</v>
      </c>
      <c r="K225" s="208" t="s">
        <v>19</v>
      </c>
      <c r="L225" s="46"/>
      <c r="M225" s="213" t="s">
        <v>19</v>
      </c>
      <c r="N225" s="214" t="s">
        <v>46</v>
      </c>
      <c r="O225" s="86"/>
      <c r="P225" s="215">
        <f>O225*H225</f>
        <v>0</v>
      </c>
      <c r="Q225" s="215">
        <v>0</v>
      </c>
      <c r="R225" s="215">
        <f>Q225*H225</f>
        <v>0</v>
      </c>
      <c r="S225" s="215">
        <v>0</v>
      </c>
      <c r="T225" s="21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7" t="s">
        <v>129</v>
      </c>
      <c r="AT225" s="217" t="s">
        <v>124</v>
      </c>
      <c r="AU225" s="217" t="s">
        <v>130</v>
      </c>
      <c r="AY225" s="19" t="s">
        <v>122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9" t="s">
        <v>130</v>
      </c>
      <c r="BK225" s="218">
        <f>ROUND(I225*H225,2)</f>
        <v>0</v>
      </c>
      <c r="BL225" s="19" t="s">
        <v>129</v>
      </c>
      <c r="BM225" s="217" t="s">
        <v>398</v>
      </c>
    </row>
    <row r="226" spans="1:51" s="13" customFormat="1" ht="12">
      <c r="A226" s="13"/>
      <c r="B226" s="224"/>
      <c r="C226" s="225"/>
      <c r="D226" s="226" t="s">
        <v>134</v>
      </c>
      <c r="E226" s="227" t="s">
        <v>19</v>
      </c>
      <c r="F226" s="228" t="s">
        <v>399</v>
      </c>
      <c r="G226" s="225"/>
      <c r="H226" s="229">
        <v>8.8</v>
      </c>
      <c r="I226" s="230"/>
      <c r="J226" s="225"/>
      <c r="K226" s="225"/>
      <c r="L226" s="231"/>
      <c r="M226" s="232"/>
      <c r="N226" s="233"/>
      <c r="O226" s="233"/>
      <c r="P226" s="233"/>
      <c r="Q226" s="233"/>
      <c r="R226" s="233"/>
      <c r="S226" s="233"/>
      <c r="T226" s="23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5" t="s">
        <v>134</v>
      </c>
      <c r="AU226" s="235" t="s">
        <v>130</v>
      </c>
      <c r="AV226" s="13" t="s">
        <v>130</v>
      </c>
      <c r="AW226" s="13" t="s">
        <v>35</v>
      </c>
      <c r="AX226" s="13" t="s">
        <v>82</v>
      </c>
      <c r="AY226" s="235" t="s">
        <v>122</v>
      </c>
    </row>
    <row r="227" spans="1:65" s="2" customFormat="1" ht="37.8" customHeight="1">
      <c r="A227" s="40"/>
      <c r="B227" s="41"/>
      <c r="C227" s="206" t="s">
        <v>400</v>
      </c>
      <c r="D227" s="206" t="s">
        <v>124</v>
      </c>
      <c r="E227" s="207" t="s">
        <v>401</v>
      </c>
      <c r="F227" s="208" t="s">
        <v>402</v>
      </c>
      <c r="G227" s="209" t="s">
        <v>145</v>
      </c>
      <c r="H227" s="210">
        <v>1.718</v>
      </c>
      <c r="I227" s="211"/>
      <c r="J227" s="212">
        <f>ROUND(I227*H227,2)</f>
        <v>0</v>
      </c>
      <c r="K227" s="208" t="s">
        <v>128</v>
      </c>
      <c r="L227" s="46"/>
      <c r="M227" s="213" t="s">
        <v>19</v>
      </c>
      <c r="N227" s="214" t="s">
        <v>46</v>
      </c>
      <c r="O227" s="86"/>
      <c r="P227" s="215">
        <f>O227*H227</f>
        <v>0</v>
      </c>
      <c r="Q227" s="215">
        <v>0</v>
      </c>
      <c r="R227" s="215">
        <f>Q227*H227</f>
        <v>0</v>
      </c>
      <c r="S227" s="215">
        <v>0</v>
      </c>
      <c r="T227" s="21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129</v>
      </c>
      <c r="AT227" s="217" t="s">
        <v>124</v>
      </c>
      <c r="AU227" s="217" t="s">
        <v>130</v>
      </c>
      <c r="AY227" s="19" t="s">
        <v>122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130</v>
      </c>
      <c r="BK227" s="218">
        <f>ROUND(I227*H227,2)</f>
        <v>0</v>
      </c>
      <c r="BL227" s="19" t="s">
        <v>129</v>
      </c>
      <c r="BM227" s="217" t="s">
        <v>403</v>
      </c>
    </row>
    <row r="228" spans="1:47" s="2" customFormat="1" ht="12">
      <c r="A228" s="40"/>
      <c r="B228" s="41"/>
      <c r="C228" s="42"/>
      <c r="D228" s="219" t="s">
        <v>132</v>
      </c>
      <c r="E228" s="42"/>
      <c r="F228" s="220" t="s">
        <v>404</v>
      </c>
      <c r="G228" s="42"/>
      <c r="H228" s="42"/>
      <c r="I228" s="221"/>
      <c r="J228" s="42"/>
      <c r="K228" s="42"/>
      <c r="L228" s="46"/>
      <c r="M228" s="222"/>
      <c r="N228" s="223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132</v>
      </c>
      <c r="AU228" s="19" t="s">
        <v>130</v>
      </c>
    </row>
    <row r="229" spans="1:51" s="13" customFormat="1" ht="12">
      <c r="A229" s="13"/>
      <c r="B229" s="224"/>
      <c r="C229" s="225"/>
      <c r="D229" s="226" t="s">
        <v>134</v>
      </c>
      <c r="E229" s="227" t="s">
        <v>19</v>
      </c>
      <c r="F229" s="228" t="s">
        <v>405</v>
      </c>
      <c r="G229" s="225"/>
      <c r="H229" s="229">
        <v>1.718</v>
      </c>
      <c r="I229" s="230"/>
      <c r="J229" s="225"/>
      <c r="K229" s="225"/>
      <c r="L229" s="231"/>
      <c r="M229" s="232"/>
      <c r="N229" s="233"/>
      <c r="O229" s="233"/>
      <c r="P229" s="233"/>
      <c r="Q229" s="233"/>
      <c r="R229" s="233"/>
      <c r="S229" s="233"/>
      <c r="T229" s="23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5" t="s">
        <v>134</v>
      </c>
      <c r="AU229" s="235" t="s">
        <v>130</v>
      </c>
      <c r="AV229" s="13" t="s">
        <v>130</v>
      </c>
      <c r="AW229" s="13" t="s">
        <v>35</v>
      </c>
      <c r="AX229" s="13" t="s">
        <v>82</v>
      </c>
      <c r="AY229" s="235" t="s">
        <v>122</v>
      </c>
    </row>
    <row r="230" spans="1:65" s="2" customFormat="1" ht="16.5" customHeight="1">
      <c r="A230" s="40"/>
      <c r="B230" s="41"/>
      <c r="C230" s="268" t="s">
        <v>406</v>
      </c>
      <c r="D230" s="268" t="s">
        <v>218</v>
      </c>
      <c r="E230" s="269" t="s">
        <v>407</v>
      </c>
      <c r="F230" s="270" t="s">
        <v>408</v>
      </c>
      <c r="G230" s="271" t="s">
        <v>145</v>
      </c>
      <c r="H230" s="272">
        <v>1.718</v>
      </c>
      <c r="I230" s="273"/>
      <c r="J230" s="274">
        <f>ROUND(I230*H230,2)</f>
        <v>0</v>
      </c>
      <c r="K230" s="270" t="s">
        <v>128</v>
      </c>
      <c r="L230" s="275"/>
      <c r="M230" s="276" t="s">
        <v>19</v>
      </c>
      <c r="N230" s="277" t="s">
        <v>46</v>
      </c>
      <c r="O230" s="86"/>
      <c r="P230" s="215">
        <f>O230*H230</f>
        <v>0</v>
      </c>
      <c r="Q230" s="215">
        <v>0</v>
      </c>
      <c r="R230" s="215">
        <f>Q230*H230</f>
        <v>0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176</v>
      </c>
      <c r="AT230" s="217" t="s">
        <v>218</v>
      </c>
      <c r="AU230" s="217" t="s">
        <v>130</v>
      </c>
      <c r="AY230" s="19" t="s">
        <v>122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130</v>
      </c>
      <c r="BK230" s="218">
        <f>ROUND(I230*H230,2)</f>
        <v>0</v>
      </c>
      <c r="BL230" s="19" t="s">
        <v>129</v>
      </c>
      <c r="BM230" s="217" t="s">
        <v>409</v>
      </c>
    </row>
    <row r="231" spans="1:63" s="12" customFormat="1" ht="22.8" customHeight="1">
      <c r="A231" s="12"/>
      <c r="B231" s="190"/>
      <c r="C231" s="191"/>
      <c r="D231" s="192" t="s">
        <v>73</v>
      </c>
      <c r="E231" s="204" t="s">
        <v>410</v>
      </c>
      <c r="F231" s="204" t="s">
        <v>411</v>
      </c>
      <c r="G231" s="191"/>
      <c r="H231" s="191"/>
      <c r="I231" s="194"/>
      <c r="J231" s="205">
        <f>BK231</f>
        <v>0</v>
      </c>
      <c r="K231" s="191"/>
      <c r="L231" s="196"/>
      <c r="M231" s="197"/>
      <c r="N231" s="198"/>
      <c r="O231" s="198"/>
      <c r="P231" s="199">
        <f>SUM(P232:P238)</f>
        <v>0</v>
      </c>
      <c r="Q231" s="198"/>
      <c r="R231" s="199">
        <f>SUM(R232:R238)</f>
        <v>0</v>
      </c>
      <c r="S231" s="198"/>
      <c r="T231" s="200">
        <f>SUM(T232:T238)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1" t="s">
        <v>82</v>
      </c>
      <c r="AT231" s="202" t="s">
        <v>73</v>
      </c>
      <c r="AU231" s="202" t="s">
        <v>82</v>
      </c>
      <c r="AY231" s="201" t="s">
        <v>122</v>
      </c>
      <c r="BK231" s="203">
        <f>SUM(BK232:BK238)</f>
        <v>0</v>
      </c>
    </row>
    <row r="232" spans="1:65" s="2" customFormat="1" ht="33" customHeight="1">
      <c r="A232" s="40"/>
      <c r="B232" s="41"/>
      <c r="C232" s="206" t="s">
        <v>412</v>
      </c>
      <c r="D232" s="206" t="s">
        <v>124</v>
      </c>
      <c r="E232" s="207" t="s">
        <v>413</v>
      </c>
      <c r="F232" s="208" t="s">
        <v>414</v>
      </c>
      <c r="G232" s="209" t="s">
        <v>221</v>
      </c>
      <c r="H232" s="210">
        <v>1.632</v>
      </c>
      <c r="I232" s="211"/>
      <c r="J232" s="212">
        <f>ROUND(I232*H232,2)</f>
        <v>0</v>
      </c>
      <c r="K232" s="208" t="s">
        <v>128</v>
      </c>
      <c r="L232" s="46"/>
      <c r="M232" s="213" t="s">
        <v>19</v>
      </c>
      <c r="N232" s="214" t="s">
        <v>46</v>
      </c>
      <c r="O232" s="86"/>
      <c r="P232" s="215">
        <f>O232*H232</f>
        <v>0</v>
      </c>
      <c r="Q232" s="215">
        <v>0</v>
      </c>
      <c r="R232" s="215">
        <f>Q232*H232</f>
        <v>0</v>
      </c>
      <c r="S232" s="215">
        <v>0</v>
      </c>
      <c r="T232" s="216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7" t="s">
        <v>129</v>
      </c>
      <c r="AT232" s="217" t="s">
        <v>124</v>
      </c>
      <c r="AU232" s="217" t="s">
        <v>130</v>
      </c>
      <c r="AY232" s="19" t="s">
        <v>122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9" t="s">
        <v>130</v>
      </c>
      <c r="BK232" s="218">
        <f>ROUND(I232*H232,2)</f>
        <v>0</v>
      </c>
      <c r="BL232" s="19" t="s">
        <v>129</v>
      </c>
      <c r="BM232" s="217" t="s">
        <v>415</v>
      </c>
    </row>
    <row r="233" spans="1:47" s="2" customFormat="1" ht="12">
      <c r="A233" s="40"/>
      <c r="B233" s="41"/>
      <c r="C233" s="42"/>
      <c r="D233" s="219" t="s">
        <v>132</v>
      </c>
      <c r="E233" s="42"/>
      <c r="F233" s="220" t="s">
        <v>416</v>
      </c>
      <c r="G233" s="42"/>
      <c r="H233" s="42"/>
      <c r="I233" s="221"/>
      <c r="J233" s="42"/>
      <c r="K233" s="42"/>
      <c r="L233" s="46"/>
      <c r="M233" s="222"/>
      <c r="N233" s="223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132</v>
      </c>
      <c r="AU233" s="19" t="s">
        <v>130</v>
      </c>
    </row>
    <row r="234" spans="1:65" s="2" customFormat="1" ht="44.25" customHeight="1">
      <c r="A234" s="40"/>
      <c r="B234" s="41"/>
      <c r="C234" s="206" t="s">
        <v>417</v>
      </c>
      <c r="D234" s="206" t="s">
        <v>124</v>
      </c>
      <c r="E234" s="207" t="s">
        <v>418</v>
      </c>
      <c r="F234" s="208" t="s">
        <v>419</v>
      </c>
      <c r="G234" s="209" t="s">
        <v>221</v>
      </c>
      <c r="H234" s="210">
        <v>37.536</v>
      </c>
      <c r="I234" s="211"/>
      <c r="J234" s="212">
        <f>ROUND(I234*H234,2)</f>
        <v>0</v>
      </c>
      <c r="K234" s="208" t="s">
        <v>128</v>
      </c>
      <c r="L234" s="46"/>
      <c r="M234" s="213" t="s">
        <v>19</v>
      </c>
      <c r="N234" s="214" t="s">
        <v>46</v>
      </c>
      <c r="O234" s="86"/>
      <c r="P234" s="215">
        <f>O234*H234</f>
        <v>0</v>
      </c>
      <c r="Q234" s="215">
        <v>0</v>
      </c>
      <c r="R234" s="215">
        <f>Q234*H234</f>
        <v>0</v>
      </c>
      <c r="S234" s="215">
        <v>0</v>
      </c>
      <c r="T234" s="216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7" t="s">
        <v>129</v>
      </c>
      <c r="AT234" s="217" t="s">
        <v>124</v>
      </c>
      <c r="AU234" s="217" t="s">
        <v>130</v>
      </c>
      <c r="AY234" s="19" t="s">
        <v>122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9" t="s">
        <v>130</v>
      </c>
      <c r="BK234" s="218">
        <f>ROUND(I234*H234,2)</f>
        <v>0</v>
      </c>
      <c r="BL234" s="19" t="s">
        <v>129</v>
      </c>
      <c r="BM234" s="217" t="s">
        <v>420</v>
      </c>
    </row>
    <row r="235" spans="1:47" s="2" customFormat="1" ht="12">
      <c r="A235" s="40"/>
      <c r="B235" s="41"/>
      <c r="C235" s="42"/>
      <c r="D235" s="219" t="s">
        <v>132</v>
      </c>
      <c r="E235" s="42"/>
      <c r="F235" s="220" t="s">
        <v>421</v>
      </c>
      <c r="G235" s="42"/>
      <c r="H235" s="42"/>
      <c r="I235" s="221"/>
      <c r="J235" s="42"/>
      <c r="K235" s="42"/>
      <c r="L235" s="46"/>
      <c r="M235" s="222"/>
      <c r="N235" s="223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132</v>
      </c>
      <c r="AU235" s="19" t="s">
        <v>130</v>
      </c>
    </row>
    <row r="236" spans="1:51" s="13" customFormat="1" ht="12">
      <c r="A236" s="13"/>
      <c r="B236" s="224"/>
      <c r="C236" s="225"/>
      <c r="D236" s="226" t="s">
        <v>134</v>
      </c>
      <c r="E236" s="227" t="s">
        <v>19</v>
      </c>
      <c r="F236" s="228" t="s">
        <v>422</v>
      </c>
      <c r="G236" s="225"/>
      <c r="H236" s="229">
        <v>37.536</v>
      </c>
      <c r="I236" s="230"/>
      <c r="J236" s="225"/>
      <c r="K236" s="225"/>
      <c r="L236" s="231"/>
      <c r="M236" s="232"/>
      <c r="N236" s="233"/>
      <c r="O236" s="233"/>
      <c r="P236" s="233"/>
      <c r="Q236" s="233"/>
      <c r="R236" s="233"/>
      <c r="S236" s="233"/>
      <c r="T236" s="23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5" t="s">
        <v>134</v>
      </c>
      <c r="AU236" s="235" t="s">
        <v>130</v>
      </c>
      <c r="AV236" s="13" t="s">
        <v>130</v>
      </c>
      <c r="AW236" s="13" t="s">
        <v>35</v>
      </c>
      <c r="AX236" s="13" t="s">
        <v>82</v>
      </c>
      <c r="AY236" s="235" t="s">
        <v>122</v>
      </c>
    </row>
    <row r="237" spans="1:65" s="2" customFormat="1" ht="44.25" customHeight="1">
      <c r="A237" s="40"/>
      <c r="B237" s="41"/>
      <c r="C237" s="206" t="s">
        <v>423</v>
      </c>
      <c r="D237" s="206" t="s">
        <v>124</v>
      </c>
      <c r="E237" s="207" t="s">
        <v>424</v>
      </c>
      <c r="F237" s="208" t="s">
        <v>425</v>
      </c>
      <c r="G237" s="209" t="s">
        <v>221</v>
      </c>
      <c r="H237" s="210">
        <v>1.632</v>
      </c>
      <c r="I237" s="211"/>
      <c r="J237" s="212">
        <f>ROUND(I237*H237,2)</f>
        <v>0</v>
      </c>
      <c r="K237" s="208" t="s">
        <v>128</v>
      </c>
      <c r="L237" s="46"/>
      <c r="M237" s="213" t="s">
        <v>19</v>
      </c>
      <c r="N237" s="214" t="s">
        <v>46</v>
      </c>
      <c r="O237" s="86"/>
      <c r="P237" s="215">
        <f>O237*H237</f>
        <v>0</v>
      </c>
      <c r="Q237" s="215">
        <v>0</v>
      </c>
      <c r="R237" s="215">
        <f>Q237*H237</f>
        <v>0</v>
      </c>
      <c r="S237" s="215">
        <v>0</v>
      </c>
      <c r="T237" s="216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7" t="s">
        <v>129</v>
      </c>
      <c r="AT237" s="217" t="s">
        <v>124</v>
      </c>
      <c r="AU237" s="217" t="s">
        <v>130</v>
      </c>
      <c r="AY237" s="19" t="s">
        <v>122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9" t="s">
        <v>130</v>
      </c>
      <c r="BK237" s="218">
        <f>ROUND(I237*H237,2)</f>
        <v>0</v>
      </c>
      <c r="BL237" s="19" t="s">
        <v>129</v>
      </c>
      <c r="BM237" s="217" t="s">
        <v>426</v>
      </c>
    </row>
    <row r="238" spans="1:47" s="2" customFormat="1" ht="12">
      <c r="A238" s="40"/>
      <c r="B238" s="41"/>
      <c r="C238" s="42"/>
      <c r="D238" s="219" t="s">
        <v>132</v>
      </c>
      <c r="E238" s="42"/>
      <c r="F238" s="220" t="s">
        <v>427</v>
      </c>
      <c r="G238" s="42"/>
      <c r="H238" s="42"/>
      <c r="I238" s="221"/>
      <c r="J238" s="42"/>
      <c r="K238" s="42"/>
      <c r="L238" s="46"/>
      <c r="M238" s="222"/>
      <c r="N238" s="223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132</v>
      </c>
      <c r="AU238" s="19" t="s">
        <v>130</v>
      </c>
    </row>
    <row r="239" spans="1:63" s="12" customFormat="1" ht="22.8" customHeight="1">
      <c r="A239" s="12"/>
      <c r="B239" s="190"/>
      <c r="C239" s="191"/>
      <c r="D239" s="192" t="s">
        <v>73</v>
      </c>
      <c r="E239" s="204" t="s">
        <v>428</v>
      </c>
      <c r="F239" s="204" t="s">
        <v>429</v>
      </c>
      <c r="G239" s="191"/>
      <c r="H239" s="191"/>
      <c r="I239" s="194"/>
      <c r="J239" s="205">
        <f>BK239</f>
        <v>0</v>
      </c>
      <c r="K239" s="191"/>
      <c r="L239" s="196"/>
      <c r="M239" s="197"/>
      <c r="N239" s="198"/>
      <c r="O239" s="198"/>
      <c r="P239" s="199">
        <f>SUM(P240:P241)</f>
        <v>0</v>
      </c>
      <c r="Q239" s="198"/>
      <c r="R239" s="199">
        <f>SUM(R240:R241)</f>
        <v>0</v>
      </c>
      <c r="S239" s="198"/>
      <c r="T239" s="200">
        <f>SUM(T240:T241)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01" t="s">
        <v>82</v>
      </c>
      <c r="AT239" s="202" t="s">
        <v>73</v>
      </c>
      <c r="AU239" s="202" t="s">
        <v>82</v>
      </c>
      <c r="AY239" s="201" t="s">
        <v>122</v>
      </c>
      <c r="BK239" s="203">
        <f>SUM(BK240:BK241)</f>
        <v>0</v>
      </c>
    </row>
    <row r="240" spans="1:65" s="2" customFormat="1" ht="49.05" customHeight="1">
      <c r="A240" s="40"/>
      <c r="B240" s="41"/>
      <c r="C240" s="206" t="s">
        <v>430</v>
      </c>
      <c r="D240" s="206" t="s">
        <v>124</v>
      </c>
      <c r="E240" s="207" t="s">
        <v>431</v>
      </c>
      <c r="F240" s="208" t="s">
        <v>432</v>
      </c>
      <c r="G240" s="209" t="s">
        <v>221</v>
      </c>
      <c r="H240" s="210">
        <v>36.001</v>
      </c>
      <c r="I240" s="211"/>
      <c r="J240" s="212">
        <f>ROUND(I240*H240,2)</f>
        <v>0</v>
      </c>
      <c r="K240" s="208" t="s">
        <v>128</v>
      </c>
      <c r="L240" s="46"/>
      <c r="M240" s="213" t="s">
        <v>19</v>
      </c>
      <c r="N240" s="214" t="s">
        <v>46</v>
      </c>
      <c r="O240" s="86"/>
      <c r="P240" s="215">
        <f>O240*H240</f>
        <v>0</v>
      </c>
      <c r="Q240" s="215">
        <v>0</v>
      </c>
      <c r="R240" s="215">
        <f>Q240*H240</f>
        <v>0</v>
      </c>
      <c r="S240" s="215">
        <v>0</v>
      </c>
      <c r="T240" s="21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129</v>
      </c>
      <c r="AT240" s="217" t="s">
        <v>124</v>
      </c>
      <c r="AU240" s="217" t="s">
        <v>130</v>
      </c>
      <c r="AY240" s="19" t="s">
        <v>122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130</v>
      </c>
      <c r="BK240" s="218">
        <f>ROUND(I240*H240,2)</f>
        <v>0</v>
      </c>
      <c r="BL240" s="19" t="s">
        <v>129</v>
      </c>
      <c r="BM240" s="217" t="s">
        <v>433</v>
      </c>
    </row>
    <row r="241" spans="1:47" s="2" customFormat="1" ht="12">
      <c r="A241" s="40"/>
      <c r="B241" s="41"/>
      <c r="C241" s="42"/>
      <c r="D241" s="219" t="s">
        <v>132</v>
      </c>
      <c r="E241" s="42"/>
      <c r="F241" s="220" t="s">
        <v>434</v>
      </c>
      <c r="G241" s="42"/>
      <c r="H241" s="42"/>
      <c r="I241" s="221"/>
      <c r="J241" s="42"/>
      <c r="K241" s="42"/>
      <c r="L241" s="46"/>
      <c r="M241" s="222"/>
      <c r="N241" s="223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132</v>
      </c>
      <c r="AU241" s="19" t="s">
        <v>130</v>
      </c>
    </row>
    <row r="242" spans="1:63" s="12" customFormat="1" ht="25.9" customHeight="1">
      <c r="A242" s="12"/>
      <c r="B242" s="190"/>
      <c r="C242" s="191"/>
      <c r="D242" s="192" t="s">
        <v>73</v>
      </c>
      <c r="E242" s="193" t="s">
        <v>435</v>
      </c>
      <c r="F242" s="193" t="s">
        <v>436</v>
      </c>
      <c r="G242" s="191"/>
      <c r="H242" s="191"/>
      <c r="I242" s="194"/>
      <c r="J242" s="195">
        <f>BK242</f>
        <v>0</v>
      </c>
      <c r="K242" s="191"/>
      <c r="L242" s="196"/>
      <c r="M242" s="197"/>
      <c r="N242" s="198"/>
      <c r="O242" s="198"/>
      <c r="P242" s="199">
        <f>P243</f>
        <v>0</v>
      </c>
      <c r="Q242" s="198"/>
      <c r="R242" s="199">
        <f>R243</f>
        <v>0.0032810000000000005</v>
      </c>
      <c r="S242" s="198"/>
      <c r="T242" s="200">
        <f>T243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01" t="s">
        <v>130</v>
      </c>
      <c r="AT242" s="202" t="s">
        <v>73</v>
      </c>
      <c r="AU242" s="202" t="s">
        <v>74</v>
      </c>
      <c r="AY242" s="201" t="s">
        <v>122</v>
      </c>
      <c r="BK242" s="203">
        <f>BK243</f>
        <v>0</v>
      </c>
    </row>
    <row r="243" spans="1:63" s="12" customFormat="1" ht="22.8" customHeight="1">
      <c r="A243" s="12"/>
      <c r="B243" s="190"/>
      <c r="C243" s="191"/>
      <c r="D243" s="192" t="s">
        <v>73</v>
      </c>
      <c r="E243" s="204" t="s">
        <v>437</v>
      </c>
      <c r="F243" s="204" t="s">
        <v>438</v>
      </c>
      <c r="G243" s="191"/>
      <c r="H243" s="191"/>
      <c r="I243" s="194"/>
      <c r="J243" s="205">
        <f>BK243</f>
        <v>0</v>
      </c>
      <c r="K243" s="191"/>
      <c r="L243" s="196"/>
      <c r="M243" s="197"/>
      <c r="N243" s="198"/>
      <c r="O243" s="198"/>
      <c r="P243" s="199">
        <f>SUM(P244:P253)</f>
        <v>0</v>
      </c>
      <c r="Q243" s="198"/>
      <c r="R243" s="199">
        <f>SUM(R244:R253)</f>
        <v>0.0032810000000000005</v>
      </c>
      <c r="S243" s="198"/>
      <c r="T243" s="200">
        <f>SUM(T244:T253)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01" t="s">
        <v>130</v>
      </c>
      <c r="AT243" s="202" t="s">
        <v>73</v>
      </c>
      <c r="AU243" s="202" t="s">
        <v>82</v>
      </c>
      <c r="AY243" s="201" t="s">
        <v>122</v>
      </c>
      <c r="BK243" s="203">
        <f>SUM(BK244:BK253)</f>
        <v>0</v>
      </c>
    </row>
    <row r="244" spans="1:65" s="2" customFormat="1" ht="16.5" customHeight="1">
      <c r="A244" s="40"/>
      <c r="B244" s="41"/>
      <c r="C244" s="206" t="s">
        <v>439</v>
      </c>
      <c r="D244" s="206" t="s">
        <v>124</v>
      </c>
      <c r="E244" s="207" t="s">
        <v>440</v>
      </c>
      <c r="F244" s="208" t="s">
        <v>441</v>
      </c>
      <c r="G244" s="209" t="s">
        <v>442</v>
      </c>
      <c r="H244" s="210">
        <v>1</v>
      </c>
      <c r="I244" s="211"/>
      <c r="J244" s="212">
        <f>ROUND(I244*H244,2)</f>
        <v>0</v>
      </c>
      <c r="K244" s="208" t="s">
        <v>19</v>
      </c>
      <c r="L244" s="46"/>
      <c r="M244" s="213" t="s">
        <v>19</v>
      </c>
      <c r="N244" s="214" t="s">
        <v>46</v>
      </c>
      <c r="O244" s="86"/>
      <c r="P244" s="215">
        <f>O244*H244</f>
        <v>0</v>
      </c>
      <c r="Q244" s="215">
        <v>0</v>
      </c>
      <c r="R244" s="215">
        <f>Q244*H244</f>
        <v>0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228</v>
      </c>
      <c r="AT244" s="217" t="s">
        <v>124</v>
      </c>
      <c r="AU244" s="217" t="s">
        <v>130</v>
      </c>
      <c r="AY244" s="19" t="s">
        <v>122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130</v>
      </c>
      <c r="BK244" s="218">
        <f>ROUND(I244*H244,2)</f>
        <v>0</v>
      </c>
      <c r="BL244" s="19" t="s">
        <v>228</v>
      </c>
      <c r="BM244" s="217" t="s">
        <v>443</v>
      </c>
    </row>
    <row r="245" spans="1:47" s="2" customFormat="1" ht="12">
      <c r="A245" s="40"/>
      <c r="B245" s="41"/>
      <c r="C245" s="42"/>
      <c r="D245" s="226" t="s">
        <v>444</v>
      </c>
      <c r="E245" s="42"/>
      <c r="F245" s="278" t="s">
        <v>445</v>
      </c>
      <c r="G245" s="42"/>
      <c r="H245" s="42"/>
      <c r="I245" s="221"/>
      <c r="J245" s="42"/>
      <c r="K245" s="42"/>
      <c r="L245" s="46"/>
      <c r="M245" s="222"/>
      <c r="N245" s="223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444</v>
      </c>
      <c r="AU245" s="19" t="s">
        <v>130</v>
      </c>
    </row>
    <row r="246" spans="1:65" s="2" customFormat="1" ht="44.25" customHeight="1">
      <c r="A246" s="40"/>
      <c r="B246" s="41"/>
      <c r="C246" s="206" t="s">
        <v>446</v>
      </c>
      <c r="D246" s="206" t="s">
        <v>124</v>
      </c>
      <c r="E246" s="207" t="s">
        <v>447</v>
      </c>
      <c r="F246" s="208" t="s">
        <v>448</v>
      </c>
      <c r="G246" s="209" t="s">
        <v>243</v>
      </c>
      <c r="H246" s="210">
        <v>3</v>
      </c>
      <c r="I246" s="211"/>
      <c r="J246" s="212">
        <f>ROUND(I246*H246,2)</f>
        <v>0</v>
      </c>
      <c r="K246" s="208" t="s">
        <v>128</v>
      </c>
      <c r="L246" s="46"/>
      <c r="M246" s="213" t="s">
        <v>19</v>
      </c>
      <c r="N246" s="214" t="s">
        <v>46</v>
      </c>
      <c r="O246" s="86"/>
      <c r="P246" s="215">
        <f>O246*H246</f>
        <v>0</v>
      </c>
      <c r="Q246" s="215">
        <v>0</v>
      </c>
      <c r="R246" s="215">
        <f>Q246*H246</f>
        <v>0</v>
      </c>
      <c r="S246" s="215">
        <v>0</v>
      </c>
      <c r="T246" s="21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7" t="s">
        <v>228</v>
      </c>
      <c r="AT246" s="217" t="s">
        <v>124</v>
      </c>
      <c r="AU246" s="217" t="s">
        <v>130</v>
      </c>
      <c r="AY246" s="19" t="s">
        <v>122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9" t="s">
        <v>130</v>
      </c>
      <c r="BK246" s="218">
        <f>ROUND(I246*H246,2)</f>
        <v>0</v>
      </c>
      <c r="BL246" s="19" t="s">
        <v>228</v>
      </c>
      <c r="BM246" s="217" t="s">
        <v>449</v>
      </c>
    </row>
    <row r="247" spans="1:47" s="2" customFormat="1" ht="12">
      <c r="A247" s="40"/>
      <c r="B247" s="41"/>
      <c r="C247" s="42"/>
      <c r="D247" s="219" t="s">
        <v>132</v>
      </c>
      <c r="E247" s="42"/>
      <c r="F247" s="220" t="s">
        <v>450</v>
      </c>
      <c r="G247" s="42"/>
      <c r="H247" s="42"/>
      <c r="I247" s="221"/>
      <c r="J247" s="42"/>
      <c r="K247" s="42"/>
      <c r="L247" s="46"/>
      <c r="M247" s="222"/>
      <c r="N247" s="223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132</v>
      </c>
      <c r="AU247" s="19" t="s">
        <v>130</v>
      </c>
    </row>
    <row r="248" spans="1:65" s="2" customFormat="1" ht="49.05" customHeight="1">
      <c r="A248" s="40"/>
      <c r="B248" s="41"/>
      <c r="C248" s="206" t="s">
        <v>451</v>
      </c>
      <c r="D248" s="206" t="s">
        <v>124</v>
      </c>
      <c r="E248" s="207" t="s">
        <v>452</v>
      </c>
      <c r="F248" s="208" t="s">
        <v>453</v>
      </c>
      <c r="G248" s="209" t="s">
        <v>243</v>
      </c>
      <c r="H248" s="210">
        <v>16.3</v>
      </c>
      <c r="I248" s="211"/>
      <c r="J248" s="212">
        <f>ROUND(I248*H248,2)</f>
        <v>0</v>
      </c>
      <c r="K248" s="208" t="s">
        <v>128</v>
      </c>
      <c r="L248" s="46"/>
      <c r="M248" s="213" t="s">
        <v>19</v>
      </c>
      <c r="N248" s="214" t="s">
        <v>46</v>
      </c>
      <c r="O248" s="86"/>
      <c r="P248" s="215">
        <f>O248*H248</f>
        <v>0</v>
      </c>
      <c r="Q248" s="215">
        <v>0</v>
      </c>
      <c r="R248" s="215">
        <f>Q248*H248</f>
        <v>0</v>
      </c>
      <c r="S248" s="215">
        <v>0</v>
      </c>
      <c r="T248" s="21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7" t="s">
        <v>228</v>
      </c>
      <c r="AT248" s="217" t="s">
        <v>124</v>
      </c>
      <c r="AU248" s="217" t="s">
        <v>130</v>
      </c>
      <c r="AY248" s="19" t="s">
        <v>122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9" t="s">
        <v>130</v>
      </c>
      <c r="BK248" s="218">
        <f>ROUND(I248*H248,2)</f>
        <v>0</v>
      </c>
      <c r="BL248" s="19" t="s">
        <v>228</v>
      </c>
      <c r="BM248" s="217" t="s">
        <v>454</v>
      </c>
    </row>
    <row r="249" spans="1:47" s="2" customFormat="1" ht="12">
      <c r="A249" s="40"/>
      <c r="B249" s="41"/>
      <c r="C249" s="42"/>
      <c r="D249" s="219" t="s">
        <v>132</v>
      </c>
      <c r="E249" s="42"/>
      <c r="F249" s="220" t="s">
        <v>455</v>
      </c>
      <c r="G249" s="42"/>
      <c r="H249" s="42"/>
      <c r="I249" s="221"/>
      <c r="J249" s="42"/>
      <c r="K249" s="42"/>
      <c r="L249" s="46"/>
      <c r="M249" s="222"/>
      <c r="N249" s="223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132</v>
      </c>
      <c r="AU249" s="19" t="s">
        <v>130</v>
      </c>
    </row>
    <row r="250" spans="1:65" s="2" customFormat="1" ht="24.15" customHeight="1">
      <c r="A250" s="40"/>
      <c r="B250" s="41"/>
      <c r="C250" s="268" t="s">
        <v>456</v>
      </c>
      <c r="D250" s="268" t="s">
        <v>218</v>
      </c>
      <c r="E250" s="269" t="s">
        <v>457</v>
      </c>
      <c r="F250" s="270" t="s">
        <v>458</v>
      </c>
      <c r="G250" s="271" t="s">
        <v>243</v>
      </c>
      <c r="H250" s="272">
        <v>19.3</v>
      </c>
      <c r="I250" s="273"/>
      <c r="J250" s="274">
        <f>ROUND(I250*H250,2)</f>
        <v>0</v>
      </c>
      <c r="K250" s="270" t="s">
        <v>128</v>
      </c>
      <c r="L250" s="275"/>
      <c r="M250" s="276" t="s">
        <v>19</v>
      </c>
      <c r="N250" s="277" t="s">
        <v>46</v>
      </c>
      <c r="O250" s="86"/>
      <c r="P250" s="215">
        <f>O250*H250</f>
        <v>0</v>
      </c>
      <c r="Q250" s="215">
        <v>0.00017</v>
      </c>
      <c r="R250" s="215">
        <f>Q250*H250</f>
        <v>0.0032810000000000005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318</v>
      </c>
      <c r="AT250" s="217" t="s">
        <v>218</v>
      </c>
      <c r="AU250" s="217" t="s">
        <v>130</v>
      </c>
      <c r="AY250" s="19" t="s">
        <v>122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130</v>
      </c>
      <c r="BK250" s="218">
        <f>ROUND(I250*H250,2)</f>
        <v>0</v>
      </c>
      <c r="BL250" s="19" t="s">
        <v>228</v>
      </c>
      <c r="BM250" s="217" t="s">
        <v>459</v>
      </c>
    </row>
    <row r="251" spans="1:51" s="13" customFormat="1" ht="12">
      <c r="A251" s="13"/>
      <c r="B251" s="224"/>
      <c r="C251" s="225"/>
      <c r="D251" s="226" t="s">
        <v>134</v>
      </c>
      <c r="E251" s="227" t="s">
        <v>19</v>
      </c>
      <c r="F251" s="228" t="s">
        <v>460</v>
      </c>
      <c r="G251" s="225"/>
      <c r="H251" s="229">
        <v>19.3</v>
      </c>
      <c r="I251" s="230"/>
      <c r="J251" s="225"/>
      <c r="K251" s="225"/>
      <c r="L251" s="231"/>
      <c r="M251" s="232"/>
      <c r="N251" s="233"/>
      <c r="O251" s="233"/>
      <c r="P251" s="233"/>
      <c r="Q251" s="233"/>
      <c r="R251" s="233"/>
      <c r="S251" s="233"/>
      <c r="T251" s="23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5" t="s">
        <v>134</v>
      </c>
      <c r="AU251" s="235" t="s">
        <v>130</v>
      </c>
      <c r="AV251" s="13" t="s">
        <v>130</v>
      </c>
      <c r="AW251" s="13" t="s">
        <v>35</v>
      </c>
      <c r="AX251" s="13" t="s">
        <v>82</v>
      </c>
      <c r="AY251" s="235" t="s">
        <v>122</v>
      </c>
    </row>
    <row r="252" spans="1:65" s="2" customFormat="1" ht="44.25" customHeight="1">
      <c r="A252" s="40"/>
      <c r="B252" s="41"/>
      <c r="C252" s="206" t="s">
        <v>461</v>
      </c>
      <c r="D252" s="206" t="s">
        <v>124</v>
      </c>
      <c r="E252" s="207" t="s">
        <v>462</v>
      </c>
      <c r="F252" s="208" t="s">
        <v>463</v>
      </c>
      <c r="G252" s="209" t="s">
        <v>221</v>
      </c>
      <c r="H252" s="210">
        <v>0.003</v>
      </c>
      <c r="I252" s="211"/>
      <c r="J252" s="212">
        <f>ROUND(I252*H252,2)</f>
        <v>0</v>
      </c>
      <c r="K252" s="208" t="s">
        <v>128</v>
      </c>
      <c r="L252" s="46"/>
      <c r="M252" s="213" t="s">
        <v>19</v>
      </c>
      <c r="N252" s="214" t="s">
        <v>46</v>
      </c>
      <c r="O252" s="86"/>
      <c r="P252" s="215">
        <f>O252*H252</f>
        <v>0</v>
      </c>
      <c r="Q252" s="215">
        <v>0</v>
      </c>
      <c r="R252" s="215">
        <f>Q252*H252</f>
        <v>0</v>
      </c>
      <c r="S252" s="215">
        <v>0</v>
      </c>
      <c r="T252" s="216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7" t="s">
        <v>228</v>
      </c>
      <c r="AT252" s="217" t="s">
        <v>124</v>
      </c>
      <c r="AU252" s="217" t="s">
        <v>130</v>
      </c>
      <c r="AY252" s="19" t="s">
        <v>122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9" t="s">
        <v>130</v>
      </c>
      <c r="BK252" s="218">
        <f>ROUND(I252*H252,2)</f>
        <v>0</v>
      </c>
      <c r="BL252" s="19" t="s">
        <v>228</v>
      </c>
      <c r="BM252" s="217" t="s">
        <v>464</v>
      </c>
    </row>
    <row r="253" spans="1:47" s="2" customFormat="1" ht="12">
      <c r="A253" s="40"/>
      <c r="B253" s="41"/>
      <c r="C253" s="42"/>
      <c r="D253" s="219" t="s">
        <v>132</v>
      </c>
      <c r="E253" s="42"/>
      <c r="F253" s="220" t="s">
        <v>465</v>
      </c>
      <c r="G253" s="42"/>
      <c r="H253" s="42"/>
      <c r="I253" s="221"/>
      <c r="J253" s="42"/>
      <c r="K253" s="42"/>
      <c r="L253" s="46"/>
      <c r="M253" s="222"/>
      <c r="N253" s="223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132</v>
      </c>
      <c r="AU253" s="19" t="s">
        <v>130</v>
      </c>
    </row>
    <row r="254" spans="1:63" s="12" customFormat="1" ht="25.9" customHeight="1">
      <c r="A254" s="12"/>
      <c r="B254" s="190"/>
      <c r="C254" s="191"/>
      <c r="D254" s="192" t="s">
        <v>73</v>
      </c>
      <c r="E254" s="193" t="s">
        <v>218</v>
      </c>
      <c r="F254" s="193" t="s">
        <v>466</v>
      </c>
      <c r="G254" s="191"/>
      <c r="H254" s="191"/>
      <c r="I254" s="194"/>
      <c r="J254" s="195">
        <f>BK254</f>
        <v>0</v>
      </c>
      <c r="K254" s="191"/>
      <c r="L254" s="196"/>
      <c r="M254" s="197"/>
      <c r="N254" s="198"/>
      <c r="O254" s="198"/>
      <c r="P254" s="199">
        <f>P255</f>
        <v>0</v>
      </c>
      <c r="Q254" s="198"/>
      <c r="R254" s="199">
        <f>R255</f>
        <v>0.0061197</v>
      </c>
      <c r="S254" s="198"/>
      <c r="T254" s="200">
        <f>T255</f>
        <v>0.009000000000000001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01" t="s">
        <v>142</v>
      </c>
      <c r="AT254" s="202" t="s">
        <v>73</v>
      </c>
      <c r="AU254" s="202" t="s">
        <v>74</v>
      </c>
      <c r="AY254" s="201" t="s">
        <v>122</v>
      </c>
      <c r="BK254" s="203">
        <f>BK255</f>
        <v>0</v>
      </c>
    </row>
    <row r="255" spans="1:63" s="12" customFormat="1" ht="22.8" customHeight="1">
      <c r="A255" s="12"/>
      <c r="B255" s="190"/>
      <c r="C255" s="191"/>
      <c r="D255" s="192" t="s">
        <v>73</v>
      </c>
      <c r="E255" s="204" t="s">
        <v>467</v>
      </c>
      <c r="F255" s="204" t="s">
        <v>468</v>
      </c>
      <c r="G255" s="191"/>
      <c r="H255" s="191"/>
      <c r="I255" s="194"/>
      <c r="J255" s="205">
        <f>BK255</f>
        <v>0</v>
      </c>
      <c r="K255" s="191"/>
      <c r="L255" s="196"/>
      <c r="M255" s="197"/>
      <c r="N255" s="198"/>
      <c r="O255" s="198"/>
      <c r="P255" s="199">
        <f>SUM(P256:P269)</f>
        <v>0</v>
      </c>
      <c r="Q255" s="198"/>
      <c r="R255" s="199">
        <f>SUM(R256:R269)</f>
        <v>0.0061197</v>
      </c>
      <c r="S255" s="198"/>
      <c r="T255" s="200">
        <f>SUM(T256:T269)</f>
        <v>0.009000000000000001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01" t="s">
        <v>142</v>
      </c>
      <c r="AT255" s="202" t="s">
        <v>73</v>
      </c>
      <c r="AU255" s="202" t="s">
        <v>82</v>
      </c>
      <c r="AY255" s="201" t="s">
        <v>122</v>
      </c>
      <c r="BK255" s="203">
        <f>SUM(BK256:BK269)</f>
        <v>0</v>
      </c>
    </row>
    <row r="256" spans="1:65" s="2" customFormat="1" ht="37.8" customHeight="1">
      <c r="A256" s="40"/>
      <c r="B256" s="41"/>
      <c r="C256" s="206" t="s">
        <v>469</v>
      </c>
      <c r="D256" s="206" t="s">
        <v>124</v>
      </c>
      <c r="E256" s="207" t="s">
        <v>470</v>
      </c>
      <c r="F256" s="208" t="s">
        <v>471</v>
      </c>
      <c r="G256" s="209" t="s">
        <v>243</v>
      </c>
      <c r="H256" s="210">
        <v>16.3</v>
      </c>
      <c r="I256" s="211"/>
      <c r="J256" s="212">
        <f>ROUND(I256*H256,2)</f>
        <v>0</v>
      </c>
      <c r="K256" s="208" t="s">
        <v>128</v>
      </c>
      <c r="L256" s="46"/>
      <c r="M256" s="213" t="s">
        <v>19</v>
      </c>
      <c r="N256" s="214" t="s">
        <v>46</v>
      </c>
      <c r="O256" s="86"/>
      <c r="P256" s="215">
        <f>O256*H256</f>
        <v>0</v>
      </c>
      <c r="Q256" s="215">
        <v>0</v>
      </c>
      <c r="R256" s="215">
        <f>Q256*H256</f>
        <v>0</v>
      </c>
      <c r="S256" s="215">
        <v>0</v>
      </c>
      <c r="T256" s="21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472</v>
      </c>
      <c r="AT256" s="217" t="s">
        <v>124</v>
      </c>
      <c r="AU256" s="217" t="s">
        <v>130</v>
      </c>
      <c r="AY256" s="19" t="s">
        <v>122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130</v>
      </c>
      <c r="BK256" s="218">
        <f>ROUND(I256*H256,2)</f>
        <v>0</v>
      </c>
      <c r="BL256" s="19" t="s">
        <v>472</v>
      </c>
      <c r="BM256" s="217" t="s">
        <v>473</v>
      </c>
    </row>
    <row r="257" spans="1:47" s="2" customFormat="1" ht="12">
      <c r="A257" s="40"/>
      <c r="B257" s="41"/>
      <c r="C257" s="42"/>
      <c r="D257" s="219" t="s">
        <v>132</v>
      </c>
      <c r="E257" s="42"/>
      <c r="F257" s="220" t="s">
        <v>474</v>
      </c>
      <c r="G257" s="42"/>
      <c r="H257" s="42"/>
      <c r="I257" s="221"/>
      <c r="J257" s="42"/>
      <c r="K257" s="42"/>
      <c r="L257" s="46"/>
      <c r="M257" s="222"/>
      <c r="N257" s="223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132</v>
      </c>
      <c r="AU257" s="19" t="s">
        <v>130</v>
      </c>
    </row>
    <row r="258" spans="1:65" s="2" customFormat="1" ht="33" customHeight="1">
      <c r="A258" s="40"/>
      <c r="B258" s="41"/>
      <c r="C258" s="206" t="s">
        <v>475</v>
      </c>
      <c r="D258" s="206" t="s">
        <v>124</v>
      </c>
      <c r="E258" s="207" t="s">
        <v>476</v>
      </c>
      <c r="F258" s="208" t="s">
        <v>477</v>
      </c>
      <c r="G258" s="209" t="s">
        <v>243</v>
      </c>
      <c r="H258" s="210">
        <v>16.3</v>
      </c>
      <c r="I258" s="211"/>
      <c r="J258" s="212">
        <f>ROUND(I258*H258,2)</f>
        <v>0</v>
      </c>
      <c r="K258" s="208" t="s">
        <v>128</v>
      </c>
      <c r="L258" s="46"/>
      <c r="M258" s="213" t="s">
        <v>19</v>
      </c>
      <c r="N258" s="214" t="s">
        <v>46</v>
      </c>
      <c r="O258" s="86"/>
      <c r="P258" s="215">
        <f>O258*H258</f>
        <v>0</v>
      </c>
      <c r="Q258" s="215">
        <v>6E-05</v>
      </c>
      <c r="R258" s="215">
        <f>Q258*H258</f>
        <v>0.0009780000000000001</v>
      </c>
      <c r="S258" s="215">
        <v>0</v>
      </c>
      <c r="T258" s="216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7" t="s">
        <v>472</v>
      </c>
      <c r="AT258" s="217" t="s">
        <v>124</v>
      </c>
      <c r="AU258" s="217" t="s">
        <v>130</v>
      </c>
      <c r="AY258" s="19" t="s">
        <v>122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9" t="s">
        <v>130</v>
      </c>
      <c r="BK258" s="218">
        <f>ROUND(I258*H258,2)</f>
        <v>0</v>
      </c>
      <c r="BL258" s="19" t="s">
        <v>472</v>
      </c>
      <c r="BM258" s="217" t="s">
        <v>478</v>
      </c>
    </row>
    <row r="259" spans="1:47" s="2" customFormat="1" ht="12">
      <c r="A259" s="40"/>
      <c r="B259" s="41"/>
      <c r="C259" s="42"/>
      <c r="D259" s="219" t="s">
        <v>132</v>
      </c>
      <c r="E259" s="42"/>
      <c r="F259" s="220" t="s">
        <v>479</v>
      </c>
      <c r="G259" s="42"/>
      <c r="H259" s="42"/>
      <c r="I259" s="221"/>
      <c r="J259" s="42"/>
      <c r="K259" s="42"/>
      <c r="L259" s="46"/>
      <c r="M259" s="222"/>
      <c r="N259" s="223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132</v>
      </c>
      <c r="AU259" s="19" t="s">
        <v>130</v>
      </c>
    </row>
    <row r="260" spans="1:65" s="2" customFormat="1" ht="37.8" customHeight="1">
      <c r="A260" s="40"/>
      <c r="B260" s="41"/>
      <c r="C260" s="206" t="s">
        <v>480</v>
      </c>
      <c r="D260" s="206" t="s">
        <v>124</v>
      </c>
      <c r="E260" s="207" t="s">
        <v>481</v>
      </c>
      <c r="F260" s="208" t="s">
        <v>482</v>
      </c>
      <c r="G260" s="209" t="s">
        <v>243</v>
      </c>
      <c r="H260" s="210">
        <v>16.3</v>
      </c>
      <c r="I260" s="211"/>
      <c r="J260" s="212">
        <f>ROUND(I260*H260,2)</f>
        <v>0</v>
      </c>
      <c r="K260" s="208" t="s">
        <v>128</v>
      </c>
      <c r="L260" s="46"/>
      <c r="M260" s="213" t="s">
        <v>19</v>
      </c>
      <c r="N260" s="214" t="s">
        <v>46</v>
      </c>
      <c r="O260" s="86"/>
      <c r="P260" s="215">
        <f>O260*H260</f>
        <v>0</v>
      </c>
      <c r="Q260" s="215">
        <v>0</v>
      </c>
      <c r="R260" s="215">
        <f>Q260*H260</f>
        <v>0</v>
      </c>
      <c r="S260" s="215">
        <v>0</v>
      </c>
      <c r="T260" s="21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7" t="s">
        <v>472</v>
      </c>
      <c r="AT260" s="217" t="s">
        <v>124</v>
      </c>
      <c r="AU260" s="217" t="s">
        <v>130</v>
      </c>
      <c r="AY260" s="19" t="s">
        <v>122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9" t="s">
        <v>130</v>
      </c>
      <c r="BK260" s="218">
        <f>ROUND(I260*H260,2)</f>
        <v>0</v>
      </c>
      <c r="BL260" s="19" t="s">
        <v>472</v>
      </c>
      <c r="BM260" s="217" t="s">
        <v>483</v>
      </c>
    </row>
    <row r="261" spans="1:47" s="2" customFormat="1" ht="12">
      <c r="A261" s="40"/>
      <c r="B261" s="41"/>
      <c r="C261" s="42"/>
      <c r="D261" s="219" t="s">
        <v>132</v>
      </c>
      <c r="E261" s="42"/>
      <c r="F261" s="220" t="s">
        <v>484</v>
      </c>
      <c r="G261" s="42"/>
      <c r="H261" s="42"/>
      <c r="I261" s="221"/>
      <c r="J261" s="42"/>
      <c r="K261" s="42"/>
      <c r="L261" s="46"/>
      <c r="M261" s="222"/>
      <c r="N261" s="223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132</v>
      </c>
      <c r="AU261" s="19" t="s">
        <v>130</v>
      </c>
    </row>
    <row r="262" spans="1:65" s="2" customFormat="1" ht="24.15" customHeight="1">
      <c r="A262" s="40"/>
      <c r="B262" s="41"/>
      <c r="C262" s="268" t="s">
        <v>485</v>
      </c>
      <c r="D262" s="268" t="s">
        <v>218</v>
      </c>
      <c r="E262" s="269" t="s">
        <v>486</v>
      </c>
      <c r="F262" s="270" t="s">
        <v>487</v>
      </c>
      <c r="G262" s="271" t="s">
        <v>243</v>
      </c>
      <c r="H262" s="272">
        <v>16.545</v>
      </c>
      <c r="I262" s="273"/>
      <c r="J262" s="274">
        <f>ROUND(I262*H262,2)</f>
        <v>0</v>
      </c>
      <c r="K262" s="270" t="s">
        <v>128</v>
      </c>
      <c r="L262" s="275"/>
      <c r="M262" s="276" t="s">
        <v>19</v>
      </c>
      <c r="N262" s="277" t="s">
        <v>46</v>
      </c>
      <c r="O262" s="86"/>
      <c r="P262" s="215">
        <f>O262*H262</f>
        <v>0</v>
      </c>
      <c r="Q262" s="215">
        <v>0.00026</v>
      </c>
      <c r="R262" s="215">
        <f>Q262*H262</f>
        <v>0.0043017</v>
      </c>
      <c r="S262" s="215">
        <v>0</v>
      </c>
      <c r="T262" s="21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7" t="s">
        <v>488</v>
      </c>
      <c r="AT262" s="217" t="s">
        <v>218</v>
      </c>
      <c r="AU262" s="217" t="s">
        <v>130</v>
      </c>
      <c r="AY262" s="19" t="s">
        <v>122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9" t="s">
        <v>130</v>
      </c>
      <c r="BK262" s="218">
        <f>ROUND(I262*H262,2)</f>
        <v>0</v>
      </c>
      <c r="BL262" s="19" t="s">
        <v>488</v>
      </c>
      <c r="BM262" s="217" t="s">
        <v>489</v>
      </c>
    </row>
    <row r="263" spans="1:51" s="13" customFormat="1" ht="12">
      <c r="A263" s="13"/>
      <c r="B263" s="224"/>
      <c r="C263" s="225"/>
      <c r="D263" s="226" t="s">
        <v>134</v>
      </c>
      <c r="E263" s="225"/>
      <c r="F263" s="228" t="s">
        <v>490</v>
      </c>
      <c r="G263" s="225"/>
      <c r="H263" s="229">
        <v>16.545</v>
      </c>
      <c r="I263" s="230"/>
      <c r="J263" s="225"/>
      <c r="K263" s="225"/>
      <c r="L263" s="231"/>
      <c r="M263" s="232"/>
      <c r="N263" s="233"/>
      <c r="O263" s="233"/>
      <c r="P263" s="233"/>
      <c r="Q263" s="233"/>
      <c r="R263" s="233"/>
      <c r="S263" s="233"/>
      <c r="T263" s="23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5" t="s">
        <v>134</v>
      </c>
      <c r="AU263" s="235" t="s">
        <v>130</v>
      </c>
      <c r="AV263" s="13" t="s">
        <v>130</v>
      </c>
      <c r="AW263" s="13" t="s">
        <v>4</v>
      </c>
      <c r="AX263" s="13" t="s">
        <v>82</v>
      </c>
      <c r="AY263" s="235" t="s">
        <v>122</v>
      </c>
    </row>
    <row r="264" spans="1:65" s="2" customFormat="1" ht="24.15" customHeight="1">
      <c r="A264" s="40"/>
      <c r="B264" s="41"/>
      <c r="C264" s="206" t="s">
        <v>491</v>
      </c>
      <c r="D264" s="206" t="s">
        <v>124</v>
      </c>
      <c r="E264" s="207" t="s">
        <v>492</v>
      </c>
      <c r="F264" s="208" t="s">
        <v>493</v>
      </c>
      <c r="G264" s="209" t="s">
        <v>243</v>
      </c>
      <c r="H264" s="210">
        <v>3</v>
      </c>
      <c r="I264" s="211"/>
      <c r="J264" s="212">
        <f>ROUND(I264*H264,2)</f>
        <v>0</v>
      </c>
      <c r="K264" s="208" t="s">
        <v>128</v>
      </c>
      <c r="L264" s="46"/>
      <c r="M264" s="213" t="s">
        <v>19</v>
      </c>
      <c r="N264" s="214" t="s">
        <v>46</v>
      </c>
      <c r="O264" s="86"/>
      <c r="P264" s="215">
        <f>O264*H264</f>
        <v>0</v>
      </c>
      <c r="Q264" s="215">
        <v>0.00026</v>
      </c>
      <c r="R264" s="215">
        <f>Q264*H264</f>
        <v>0.0007799999999999999</v>
      </c>
      <c r="S264" s="215">
        <v>0</v>
      </c>
      <c r="T264" s="21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472</v>
      </c>
      <c r="AT264" s="217" t="s">
        <v>124</v>
      </c>
      <c r="AU264" s="217" t="s">
        <v>130</v>
      </c>
      <c r="AY264" s="19" t="s">
        <v>122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130</v>
      </c>
      <c r="BK264" s="218">
        <f>ROUND(I264*H264,2)</f>
        <v>0</v>
      </c>
      <c r="BL264" s="19" t="s">
        <v>472</v>
      </c>
      <c r="BM264" s="217" t="s">
        <v>494</v>
      </c>
    </row>
    <row r="265" spans="1:47" s="2" customFormat="1" ht="12">
      <c r="A265" s="40"/>
      <c r="B265" s="41"/>
      <c r="C265" s="42"/>
      <c r="D265" s="219" t="s">
        <v>132</v>
      </c>
      <c r="E265" s="42"/>
      <c r="F265" s="220" t="s">
        <v>495</v>
      </c>
      <c r="G265" s="42"/>
      <c r="H265" s="42"/>
      <c r="I265" s="221"/>
      <c r="J265" s="42"/>
      <c r="K265" s="42"/>
      <c r="L265" s="46"/>
      <c r="M265" s="222"/>
      <c r="N265" s="223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132</v>
      </c>
      <c r="AU265" s="19" t="s">
        <v>130</v>
      </c>
    </row>
    <row r="266" spans="1:65" s="2" customFormat="1" ht="24.15" customHeight="1">
      <c r="A266" s="40"/>
      <c r="B266" s="41"/>
      <c r="C266" s="206" t="s">
        <v>472</v>
      </c>
      <c r="D266" s="206" t="s">
        <v>124</v>
      </c>
      <c r="E266" s="207" t="s">
        <v>496</v>
      </c>
      <c r="F266" s="208" t="s">
        <v>497</v>
      </c>
      <c r="G266" s="209" t="s">
        <v>243</v>
      </c>
      <c r="H266" s="210">
        <v>3</v>
      </c>
      <c r="I266" s="211"/>
      <c r="J266" s="212">
        <f>ROUND(I266*H266,2)</f>
        <v>0</v>
      </c>
      <c r="K266" s="208" t="s">
        <v>128</v>
      </c>
      <c r="L266" s="46"/>
      <c r="M266" s="213" t="s">
        <v>19</v>
      </c>
      <c r="N266" s="214" t="s">
        <v>46</v>
      </c>
      <c r="O266" s="86"/>
      <c r="P266" s="215">
        <f>O266*H266</f>
        <v>0</v>
      </c>
      <c r="Q266" s="215">
        <v>2E-05</v>
      </c>
      <c r="R266" s="215">
        <f>Q266*H266</f>
        <v>6.000000000000001E-05</v>
      </c>
      <c r="S266" s="215">
        <v>0.003</v>
      </c>
      <c r="T266" s="216">
        <f>S266*H266</f>
        <v>0.009000000000000001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7" t="s">
        <v>472</v>
      </c>
      <c r="AT266" s="217" t="s">
        <v>124</v>
      </c>
      <c r="AU266" s="217" t="s">
        <v>130</v>
      </c>
      <c r="AY266" s="19" t="s">
        <v>122</v>
      </c>
      <c r="BE266" s="218">
        <f>IF(N266="základní",J266,0)</f>
        <v>0</v>
      </c>
      <c r="BF266" s="218">
        <f>IF(N266="snížená",J266,0)</f>
        <v>0</v>
      </c>
      <c r="BG266" s="218">
        <f>IF(N266="zákl. přenesená",J266,0)</f>
        <v>0</v>
      </c>
      <c r="BH266" s="218">
        <f>IF(N266="sníž. přenesená",J266,0)</f>
        <v>0</v>
      </c>
      <c r="BI266" s="218">
        <f>IF(N266="nulová",J266,0)</f>
        <v>0</v>
      </c>
      <c r="BJ266" s="19" t="s">
        <v>130</v>
      </c>
      <c r="BK266" s="218">
        <f>ROUND(I266*H266,2)</f>
        <v>0</v>
      </c>
      <c r="BL266" s="19" t="s">
        <v>472</v>
      </c>
      <c r="BM266" s="217" t="s">
        <v>498</v>
      </c>
    </row>
    <row r="267" spans="1:47" s="2" customFormat="1" ht="12">
      <c r="A267" s="40"/>
      <c r="B267" s="41"/>
      <c r="C267" s="42"/>
      <c r="D267" s="219" t="s">
        <v>132</v>
      </c>
      <c r="E267" s="42"/>
      <c r="F267" s="220" t="s">
        <v>499</v>
      </c>
      <c r="G267" s="42"/>
      <c r="H267" s="42"/>
      <c r="I267" s="221"/>
      <c r="J267" s="42"/>
      <c r="K267" s="42"/>
      <c r="L267" s="46"/>
      <c r="M267" s="222"/>
      <c r="N267" s="223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132</v>
      </c>
      <c r="AU267" s="19" t="s">
        <v>130</v>
      </c>
    </row>
    <row r="268" spans="1:65" s="2" customFormat="1" ht="24.15" customHeight="1">
      <c r="A268" s="40"/>
      <c r="B268" s="41"/>
      <c r="C268" s="206" t="s">
        <v>500</v>
      </c>
      <c r="D268" s="206" t="s">
        <v>124</v>
      </c>
      <c r="E268" s="207" t="s">
        <v>501</v>
      </c>
      <c r="F268" s="208" t="s">
        <v>502</v>
      </c>
      <c r="G268" s="209" t="s">
        <v>221</v>
      </c>
      <c r="H268" s="210">
        <v>0.006</v>
      </c>
      <c r="I268" s="211"/>
      <c r="J268" s="212">
        <f>ROUND(I268*H268,2)</f>
        <v>0</v>
      </c>
      <c r="K268" s="208" t="s">
        <v>128</v>
      </c>
      <c r="L268" s="46"/>
      <c r="M268" s="213" t="s">
        <v>19</v>
      </c>
      <c r="N268" s="214" t="s">
        <v>46</v>
      </c>
      <c r="O268" s="86"/>
      <c r="P268" s="215">
        <f>O268*H268</f>
        <v>0</v>
      </c>
      <c r="Q268" s="215">
        <v>0</v>
      </c>
      <c r="R268" s="215">
        <f>Q268*H268</f>
        <v>0</v>
      </c>
      <c r="S268" s="215">
        <v>0</v>
      </c>
      <c r="T268" s="21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7" t="s">
        <v>472</v>
      </c>
      <c r="AT268" s="217" t="s">
        <v>124</v>
      </c>
      <c r="AU268" s="217" t="s">
        <v>130</v>
      </c>
      <c r="AY268" s="19" t="s">
        <v>122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9" t="s">
        <v>130</v>
      </c>
      <c r="BK268" s="218">
        <f>ROUND(I268*H268,2)</f>
        <v>0</v>
      </c>
      <c r="BL268" s="19" t="s">
        <v>472</v>
      </c>
      <c r="BM268" s="217" t="s">
        <v>503</v>
      </c>
    </row>
    <row r="269" spans="1:47" s="2" customFormat="1" ht="12">
      <c r="A269" s="40"/>
      <c r="B269" s="41"/>
      <c r="C269" s="42"/>
      <c r="D269" s="219" t="s">
        <v>132</v>
      </c>
      <c r="E269" s="42"/>
      <c r="F269" s="220" t="s">
        <v>504</v>
      </c>
      <c r="G269" s="42"/>
      <c r="H269" s="42"/>
      <c r="I269" s="221"/>
      <c r="J269" s="42"/>
      <c r="K269" s="42"/>
      <c r="L269" s="46"/>
      <c r="M269" s="279"/>
      <c r="N269" s="280"/>
      <c r="O269" s="281"/>
      <c r="P269" s="281"/>
      <c r="Q269" s="281"/>
      <c r="R269" s="281"/>
      <c r="S269" s="281"/>
      <c r="T269" s="282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132</v>
      </c>
      <c r="AU269" s="19" t="s">
        <v>130</v>
      </c>
    </row>
    <row r="270" spans="1:31" s="2" customFormat="1" ht="6.95" customHeight="1">
      <c r="A270" s="40"/>
      <c r="B270" s="61"/>
      <c r="C270" s="62"/>
      <c r="D270" s="62"/>
      <c r="E270" s="62"/>
      <c r="F270" s="62"/>
      <c r="G270" s="62"/>
      <c r="H270" s="62"/>
      <c r="I270" s="62"/>
      <c r="J270" s="62"/>
      <c r="K270" s="62"/>
      <c r="L270" s="46"/>
      <c r="M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</row>
  </sheetData>
  <sheetProtection password="CC35" sheet="1" objects="1" scenarios="1" formatColumns="0" formatRows="0" autoFilter="0"/>
  <autoFilter ref="C91:K269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96" r:id="rId1" display="https://podminky.urs.cz/item/CS_URS_2023_02/115101201"/>
    <hyperlink ref="F99" r:id="rId2" display="https://podminky.urs.cz/item/CS_URS_2023_02/121151103"/>
    <hyperlink ref="F102" r:id="rId3" display="https://podminky.urs.cz/item/CS_URS_2023_02/132151252"/>
    <hyperlink ref="F110" r:id="rId4" display="https://podminky.urs.cz/item/CS_URS_2023_02/132251252"/>
    <hyperlink ref="F113" r:id="rId5" display="https://podminky.urs.cz/item/CS_URS_2023_02/132351252"/>
    <hyperlink ref="F116" r:id="rId6" display="https://podminky.urs.cz/item/CS_URS_2023_02/132451252"/>
    <hyperlink ref="F119" r:id="rId7" display="https://podminky.urs.cz/item/CS_URS_2023_02/151101101"/>
    <hyperlink ref="F122" r:id="rId8" display="https://podminky.urs.cz/item/CS_URS_2023_02/151101111"/>
    <hyperlink ref="F124" r:id="rId9" display="https://podminky.urs.cz/item/CS_URS_2023_02/162251102"/>
    <hyperlink ref="F130" r:id="rId10" display="https://podminky.urs.cz/item/CS_URS_2023_02/167151101"/>
    <hyperlink ref="F133" r:id="rId11" display="https://podminky.urs.cz/item/CS_URS_2023_02/174151101"/>
    <hyperlink ref="F138" r:id="rId12" display="https://podminky.urs.cz/item/CS_URS_2023_02/175151101"/>
    <hyperlink ref="F149" r:id="rId13" display="https://podminky.urs.cz/item/CS_URS_2023_02/181351003"/>
    <hyperlink ref="F151" r:id="rId14" display="https://podminky.urs.cz/item/CS_URS_2023_02/181411131"/>
    <hyperlink ref="F156" r:id="rId15" display="https://podminky.urs.cz/item/CS_URS_2023_02/214500311"/>
    <hyperlink ref="F164" r:id="rId16" display="https://podminky.urs.cz/item/CS_URS_2023_02/359901211"/>
    <hyperlink ref="F169" r:id="rId17" display="https://podminky.urs.cz/item/CS_URS_2023_02/451573111"/>
    <hyperlink ref="F175" r:id="rId18" display="https://podminky.urs.cz/item/CS_URS_2023_02/461991111"/>
    <hyperlink ref="F181" r:id="rId19" display="https://podminky.urs.cz/item/CS_URS_2023_02/359901111"/>
    <hyperlink ref="F183" r:id="rId20" display="https://podminky.urs.cz/item/CS_URS_2023_02/871228111"/>
    <hyperlink ref="F187" r:id="rId21" display="https://podminky.urs.cz/item/CS_URS_2023_02/871238111"/>
    <hyperlink ref="F191" r:id="rId22" display="https://podminky.urs.cz/item/CS_URS_2023_02/871273121"/>
    <hyperlink ref="F196" r:id="rId23" display="https://podminky.urs.cz/item/CS_URS_2023_02/871313121"/>
    <hyperlink ref="F200" r:id="rId24" display="https://podminky.urs.cz/item/CS_URS_2023_02/877270310"/>
    <hyperlink ref="F203" r:id="rId25" display="https://podminky.urs.cz/item/CS_URS_2023_02/877315211"/>
    <hyperlink ref="F208" r:id="rId26" display="https://podminky.urs.cz/item/CS_URS_2023_02/890231811"/>
    <hyperlink ref="F213" r:id="rId27" display="https://podminky.urs.cz/item/CS_URS_2023_02/892312121"/>
    <hyperlink ref="F215" r:id="rId28" display="https://podminky.urs.cz/item/CS_URS_2023_02/894812311"/>
    <hyperlink ref="F217" r:id="rId29" display="https://podminky.urs.cz/item/CS_URS_2023_02/894812331"/>
    <hyperlink ref="F219" r:id="rId30" display="https://podminky.urs.cz/item/CS_URS_2023_02/894812332"/>
    <hyperlink ref="F221" r:id="rId31" display="https://podminky.urs.cz/item/CS_URS_2023_02/894812339"/>
    <hyperlink ref="F223" r:id="rId32" display="https://podminky.urs.cz/item/CS_URS_2023_02/894812357"/>
    <hyperlink ref="F228" r:id="rId33" display="https://podminky.urs.cz/item/CS_URS_2023_02/933901111"/>
    <hyperlink ref="F233" r:id="rId34" display="https://podminky.urs.cz/item/CS_URS_2023_02/997013501"/>
    <hyperlink ref="F235" r:id="rId35" display="https://podminky.urs.cz/item/CS_URS_2023_02/997013509"/>
    <hyperlink ref="F238" r:id="rId36" display="https://podminky.urs.cz/item/CS_URS_2023_02/997013861"/>
    <hyperlink ref="F241" r:id="rId37" display="https://podminky.urs.cz/item/CS_URS_2023_02/998276101"/>
    <hyperlink ref="F247" r:id="rId38" display="https://podminky.urs.cz/item/CS_URS_2023_02/741120001"/>
    <hyperlink ref="F249" r:id="rId39" display="https://podminky.urs.cz/item/CS_URS_2023_02/741122122"/>
    <hyperlink ref="F253" r:id="rId40" display="https://podminky.urs.cz/item/CS_URS_2023_02/998741101"/>
    <hyperlink ref="F257" r:id="rId41" display="https://podminky.urs.cz/item/CS_URS_2023_02/460661511"/>
    <hyperlink ref="F259" r:id="rId42" display="https://podminky.urs.cz/item/CS_URS_2023_02/460671111"/>
    <hyperlink ref="F261" r:id="rId43" display="https://podminky.urs.cz/item/CS_URS_2023_02/460791212"/>
    <hyperlink ref="F265" r:id="rId44" display="https://podminky.urs.cz/item/CS_URS_2023_02/460941212"/>
    <hyperlink ref="F267" r:id="rId45" display="https://podminky.urs.cz/item/CS_URS_2023_02/468111122"/>
    <hyperlink ref="F269" r:id="rId46" display="https://podminky.urs.cz/item/CS_URS_2023_02/469981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87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Domovní čistírna odpadních vod pro nemovitost Úboč č.p. 49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88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505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7. 11. 2023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ROUND(J80,2)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ROUND((SUM(BE80:BE89)),2)</f>
        <v>0</v>
      </c>
      <c r="G33" s="40"/>
      <c r="H33" s="40"/>
      <c r="I33" s="150">
        <v>0.21</v>
      </c>
      <c r="J33" s="149">
        <f>ROUND(((SUM(BE80:BE89))*I33),2)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ROUND((SUM(BF80:BF89)),2)</f>
        <v>0</v>
      </c>
      <c r="G34" s="40"/>
      <c r="H34" s="40"/>
      <c r="I34" s="150">
        <v>0.15</v>
      </c>
      <c r="J34" s="149">
        <f>ROUND(((SUM(BF80:BF89))*I34),2)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ROUND((SUM(BG80:BG89)),2)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ROUND((SUM(BH80:BH89)),2)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ROUND((SUM(BI80:BI89)),2)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90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Domovní čistírna odpadních vod pro nemovitost Úboč č.p. 49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88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02 - VRN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Úboč</v>
      </c>
      <c r="G52" s="42"/>
      <c r="H52" s="42"/>
      <c r="I52" s="34" t="s">
        <v>23</v>
      </c>
      <c r="J52" s="74" t="str">
        <f>IF(J12="","",J12)</f>
        <v>7. 11. 2023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Česká republika - Státní pozemkový úřad</v>
      </c>
      <c r="G54" s="42"/>
      <c r="H54" s="42"/>
      <c r="I54" s="34" t="s">
        <v>32</v>
      </c>
      <c r="J54" s="38" t="str">
        <f>E21</f>
        <v>MST - projekt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Stanislav Tanczoš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91</v>
      </c>
      <c r="D57" s="164"/>
      <c r="E57" s="164"/>
      <c r="F57" s="164"/>
      <c r="G57" s="164"/>
      <c r="H57" s="164"/>
      <c r="I57" s="164"/>
      <c r="J57" s="165" t="s">
        <v>92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J80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93</v>
      </c>
    </row>
    <row r="60" spans="1:31" s="9" customFormat="1" ht="24.95" customHeight="1">
      <c r="A60" s="9"/>
      <c r="B60" s="167"/>
      <c r="C60" s="168"/>
      <c r="D60" s="169" t="s">
        <v>506</v>
      </c>
      <c r="E60" s="170"/>
      <c r="F60" s="170"/>
      <c r="G60" s="170"/>
      <c r="H60" s="170"/>
      <c r="I60" s="170"/>
      <c r="J60" s="171">
        <f>J81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3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6.95" customHeight="1">
      <c r="A62" s="40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13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6" spans="1:31" s="2" customFormat="1" ht="6.95" customHeight="1">
      <c r="A66" s="40"/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24.95" customHeight="1">
      <c r="A67" s="40"/>
      <c r="B67" s="41"/>
      <c r="C67" s="25" t="s">
        <v>107</v>
      </c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12" customHeight="1">
      <c r="A69" s="40"/>
      <c r="B69" s="41"/>
      <c r="C69" s="34" t="s">
        <v>16</v>
      </c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6.5" customHeight="1">
      <c r="A70" s="40"/>
      <c r="B70" s="41"/>
      <c r="C70" s="42"/>
      <c r="D70" s="42"/>
      <c r="E70" s="162" t="str">
        <f>E7</f>
        <v>Domovní čistírna odpadních vod pro nemovitost Úboč č.p. 49</v>
      </c>
      <c r="F70" s="34"/>
      <c r="G70" s="34"/>
      <c r="H70" s="34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88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71" t="str">
        <f>E9</f>
        <v>02 - VRN</v>
      </c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21</v>
      </c>
      <c r="D74" s="42"/>
      <c r="E74" s="42"/>
      <c r="F74" s="29" t="str">
        <f>F12</f>
        <v>Úboč</v>
      </c>
      <c r="G74" s="42"/>
      <c r="H74" s="42"/>
      <c r="I74" s="34" t="s">
        <v>23</v>
      </c>
      <c r="J74" s="74" t="str">
        <f>IF(J12="","",J12)</f>
        <v>7. 11. 2023</v>
      </c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5.15" customHeight="1">
      <c r="A76" s="40"/>
      <c r="B76" s="41"/>
      <c r="C76" s="34" t="s">
        <v>25</v>
      </c>
      <c r="D76" s="42"/>
      <c r="E76" s="42"/>
      <c r="F76" s="29" t="str">
        <f>E15</f>
        <v>Česká republika - Státní pozemkový úřad</v>
      </c>
      <c r="G76" s="42"/>
      <c r="H76" s="42"/>
      <c r="I76" s="34" t="s">
        <v>32</v>
      </c>
      <c r="J76" s="38" t="str">
        <f>E21</f>
        <v>MST - projekt s.r.o.</v>
      </c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5.15" customHeight="1">
      <c r="A77" s="40"/>
      <c r="B77" s="41"/>
      <c r="C77" s="34" t="s">
        <v>30</v>
      </c>
      <c r="D77" s="42"/>
      <c r="E77" s="42"/>
      <c r="F77" s="29" t="str">
        <f>IF(E18="","",E18)</f>
        <v>Vyplň údaj</v>
      </c>
      <c r="G77" s="42"/>
      <c r="H77" s="42"/>
      <c r="I77" s="34" t="s">
        <v>36</v>
      </c>
      <c r="J77" s="38" t="str">
        <f>E24</f>
        <v>Stanislav Tanczoš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0.3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11" customFormat="1" ht="29.25" customHeight="1">
      <c r="A79" s="179"/>
      <c r="B79" s="180"/>
      <c r="C79" s="181" t="s">
        <v>108</v>
      </c>
      <c r="D79" s="182" t="s">
        <v>59</v>
      </c>
      <c r="E79" s="182" t="s">
        <v>55</v>
      </c>
      <c r="F79" s="182" t="s">
        <v>56</v>
      </c>
      <c r="G79" s="182" t="s">
        <v>109</v>
      </c>
      <c r="H79" s="182" t="s">
        <v>110</v>
      </c>
      <c r="I79" s="182" t="s">
        <v>111</v>
      </c>
      <c r="J79" s="182" t="s">
        <v>92</v>
      </c>
      <c r="K79" s="183" t="s">
        <v>112</v>
      </c>
      <c r="L79" s="184"/>
      <c r="M79" s="94" t="s">
        <v>19</v>
      </c>
      <c r="N79" s="95" t="s">
        <v>44</v>
      </c>
      <c r="O79" s="95" t="s">
        <v>113</v>
      </c>
      <c r="P79" s="95" t="s">
        <v>114</v>
      </c>
      <c r="Q79" s="95" t="s">
        <v>115</v>
      </c>
      <c r="R79" s="95" t="s">
        <v>116</v>
      </c>
      <c r="S79" s="95" t="s">
        <v>117</v>
      </c>
      <c r="T79" s="96" t="s">
        <v>118</v>
      </c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</row>
    <row r="80" spans="1:63" s="2" customFormat="1" ht="22.8" customHeight="1">
      <c r="A80" s="40"/>
      <c r="B80" s="41"/>
      <c r="C80" s="101" t="s">
        <v>119</v>
      </c>
      <c r="D80" s="42"/>
      <c r="E80" s="42"/>
      <c r="F80" s="42"/>
      <c r="G80" s="42"/>
      <c r="H80" s="42"/>
      <c r="I80" s="42"/>
      <c r="J80" s="185">
        <f>BK80</f>
        <v>0</v>
      </c>
      <c r="K80" s="42"/>
      <c r="L80" s="46"/>
      <c r="M80" s="97"/>
      <c r="N80" s="186"/>
      <c r="O80" s="98"/>
      <c r="P80" s="187">
        <f>P81</f>
        <v>0</v>
      </c>
      <c r="Q80" s="98"/>
      <c r="R80" s="187">
        <f>R81</f>
        <v>0</v>
      </c>
      <c r="S80" s="98"/>
      <c r="T80" s="188">
        <f>T81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T80" s="19" t="s">
        <v>73</v>
      </c>
      <c r="AU80" s="19" t="s">
        <v>93</v>
      </c>
      <c r="BK80" s="189">
        <f>BK81</f>
        <v>0</v>
      </c>
    </row>
    <row r="81" spans="1:63" s="12" customFormat="1" ht="25.9" customHeight="1">
      <c r="A81" s="12"/>
      <c r="B81" s="190"/>
      <c r="C81" s="191"/>
      <c r="D81" s="192" t="s">
        <v>73</v>
      </c>
      <c r="E81" s="193" t="s">
        <v>507</v>
      </c>
      <c r="F81" s="193" t="s">
        <v>508</v>
      </c>
      <c r="G81" s="191"/>
      <c r="H81" s="191"/>
      <c r="I81" s="194"/>
      <c r="J81" s="195">
        <f>BK81</f>
        <v>0</v>
      </c>
      <c r="K81" s="191"/>
      <c r="L81" s="196"/>
      <c r="M81" s="197"/>
      <c r="N81" s="198"/>
      <c r="O81" s="198"/>
      <c r="P81" s="199">
        <f>SUM(P82:P89)</f>
        <v>0</v>
      </c>
      <c r="Q81" s="198"/>
      <c r="R81" s="199">
        <f>SUM(R82:R89)</f>
        <v>0</v>
      </c>
      <c r="S81" s="198"/>
      <c r="T81" s="200">
        <f>SUM(T82:T89)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201" t="s">
        <v>159</v>
      </c>
      <c r="AT81" s="202" t="s">
        <v>73</v>
      </c>
      <c r="AU81" s="202" t="s">
        <v>74</v>
      </c>
      <c r="AY81" s="201" t="s">
        <v>122</v>
      </c>
      <c r="BK81" s="203">
        <f>SUM(BK82:BK89)</f>
        <v>0</v>
      </c>
    </row>
    <row r="82" spans="1:65" s="2" customFormat="1" ht="37.8" customHeight="1">
      <c r="A82" s="40"/>
      <c r="B82" s="41"/>
      <c r="C82" s="206" t="s">
        <v>82</v>
      </c>
      <c r="D82" s="206" t="s">
        <v>124</v>
      </c>
      <c r="E82" s="207" t="s">
        <v>509</v>
      </c>
      <c r="F82" s="208" t="s">
        <v>510</v>
      </c>
      <c r="G82" s="209" t="s">
        <v>511</v>
      </c>
      <c r="H82" s="210">
        <v>1</v>
      </c>
      <c r="I82" s="211"/>
      <c r="J82" s="212">
        <f>ROUND(I82*H82,2)</f>
        <v>0</v>
      </c>
      <c r="K82" s="208" t="s">
        <v>19</v>
      </c>
      <c r="L82" s="46"/>
      <c r="M82" s="213" t="s">
        <v>19</v>
      </c>
      <c r="N82" s="214" t="s">
        <v>46</v>
      </c>
      <c r="O82" s="86"/>
      <c r="P82" s="215">
        <f>O82*H82</f>
        <v>0</v>
      </c>
      <c r="Q82" s="215">
        <v>0</v>
      </c>
      <c r="R82" s="215">
        <f>Q82*H82</f>
        <v>0</v>
      </c>
      <c r="S82" s="215">
        <v>0</v>
      </c>
      <c r="T82" s="216">
        <f>S82*H82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R82" s="217" t="s">
        <v>129</v>
      </c>
      <c r="AT82" s="217" t="s">
        <v>124</v>
      </c>
      <c r="AU82" s="217" t="s">
        <v>82</v>
      </c>
      <c r="AY82" s="19" t="s">
        <v>122</v>
      </c>
      <c r="BE82" s="218">
        <f>IF(N82="základní",J82,0)</f>
        <v>0</v>
      </c>
      <c r="BF82" s="218">
        <f>IF(N82="snížená",J82,0)</f>
        <v>0</v>
      </c>
      <c r="BG82" s="218">
        <f>IF(N82="zákl. přenesená",J82,0)</f>
        <v>0</v>
      </c>
      <c r="BH82" s="218">
        <f>IF(N82="sníž. přenesená",J82,0)</f>
        <v>0</v>
      </c>
      <c r="BI82" s="218">
        <f>IF(N82="nulová",J82,0)</f>
        <v>0</v>
      </c>
      <c r="BJ82" s="19" t="s">
        <v>130</v>
      </c>
      <c r="BK82" s="218">
        <f>ROUND(I82*H82,2)</f>
        <v>0</v>
      </c>
      <c r="BL82" s="19" t="s">
        <v>129</v>
      </c>
      <c r="BM82" s="217" t="s">
        <v>512</v>
      </c>
    </row>
    <row r="83" spans="1:65" s="2" customFormat="1" ht="66.75" customHeight="1">
      <c r="A83" s="40"/>
      <c r="B83" s="41"/>
      <c r="C83" s="206" t="s">
        <v>130</v>
      </c>
      <c r="D83" s="206" t="s">
        <v>124</v>
      </c>
      <c r="E83" s="207" t="s">
        <v>513</v>
      </c>
      <c r="F83" s="208" t="s">
        <v>514</v>
      </c>
      <c r="G83" s="209" t="s">
        <v>511</v>
      </c>
      <c r="H83" s="210">
        <v>1</v>
      </c>
      <c r="I83" s="211"/>
      <c r="J83" s="212">
        <f>ROUND(I83*H83,2)</f>
        <v>0</v>
      </c>
      <c r="K83" s="208" t="s">
        <v>19</v>
      </c>
      <c r="L83" s="46"/>
      <c r="M83" s="213" t="s">
        <v>19</v>
      </c>
      <c r="N83" s="214" t="s">
        <v>46</v>
      </c>
      <c r="O83" s="86"/>
      <c r="P83" s="215">
        <f>O83*H83</f>
        <v>0</v>
      </c>
      <c r="Q83" s="215">
        <v>0</v>
      </c>
      <c r="R83" s="215">
        <f>Q83*H83</f>
        <v>0</v>
      </c>
      <c r="S83" s="215">
        <v>0</v>
      </c>
      <c r="T83" s="216">
        <f>S83*H83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R83" s="217" t="s">
        <v>129</v>
      </c>
      <c r="AT83" s="217" t="s">
        <v>124</v>
      </c>
      <c r="AU83" s="217" t="s">
        <v>82</v>
      </c>
      <c r="AY83" s="19" t="s">
        <v>122</v>
      </c>
      <c r="BE83" s="218">
        <f>IF(N83="základní",J83,0)</f>
        <v>0</v>
      </c>
      <c r="BF83" s="218">
        <f>IF(N83="snížená",J83,0)</f>
        <v>0</v>
      </c>
      <c r="BG83" s="218">
        <f>IF(N83="zákl. přenesená",J83,0)</f>
        <v>0</v>
      </c>
      <c r="BH83" s="218">
        <f>IF(N83="sníž. přenesená",J83,0)</f>
        <v>0</v>
      </c>
      <c r="BI83" s="218">
        <f>IF(N83="nulová",J83,0)</f>
        <v>0</v>
      </c>
      <c r="BJ83" s="19" t="s">
        <v>130</v>
      </c>
      <c r="BK83" s="218">
        <f>ROUND(I83*H83,2)</f>
        <v>0</v>
      </c>
      <c r="BL83" s="19" t="s">
        <v>129</v>
      </c>
      <c r="BM83" s="217" t="s">
        <v>515</v>
      </c>
    </row>
    <row r="84" spans="1:65" s="2" customFormat="1" ht="49.05" customHeight="1">
      <c r="A84" s="40"/>
      <c r="B84" s="41"/>
      <c r="C84" s="206" t="s">
        <v>142</v>
      </c>
      <c r="D84" s="206" t="s">
        <v>124</v>
      </c>
      <c r="E84" s="207" t="s">
        <v>516</v>
      </c>
      <c r="F84" s="208" t="s">
        <v>517</v>
      </c>
      <c r="G84" s="209" t="s">
        <v>511</v>
      </c>
      <c r="H84" s="210">
        <v>1</v>
      </c>
      <c r="I84" s="211"/>
      <c r="J84" s="212">
        <f>ROUND(I84*H84,2)</f>
        <v>0</v>
      </c>
      <c r="K84" s="208" t="s">
        <v>19</v>
      </c>
      <c r="L84" s="46"/>
      <c r="M84" s="213" t="s">
        <v>19</v>
      </c>
      <c r="N84" s="214" t="s">
        <v>46</v>
      </c>
      <c r="O84" s="86"/>
      <c r="P84" s="215">
        <f>O84*H84</f>
        <v>0</v>
      </c>
      <c r="Q84" s="215">
        <v>0</v>
      </c>
      <c r="R84" s="215">
        <f>Q84*H84</f>
        <v>0</v>
      </c>
      <c r="S84" s="215">
        <v>0</v>
      </c>
      <c r="T84" s="216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17" t="s">
        <v>129</v>
      </c>
      <c r="AT84" s="217" t="s">
        <v>124</v>
      </c>
      <c r="AU84" s="217" t="s">
        <v>82</v>
      </c>
      <c r="AY84" s="19" t="s">
        <v>122</v>
      </c>
      <c r="BE84" s="218">
        <f>IF(N84="základní",J84,0)</f>
        <v>0</v>
      </c>
      <c r="BF84" s="218">
        <f>IF(N84="snížená",J84,0)</f>
        <v>0</v>
      </c>
      <c r="BG84" s="218">
        <f>IF(N84="zákl. přenesená",J84,0)</f>
        <v>0</v>
      </c>
      <c r="BH84" s="218">
        <f>IF(N84="sníž. přenesená",J84,0)</f>
        <v>0</v>
      </c>
      <c r="BI84" s="218">
        <f>IF(N84="nulová",J84,0)</f>
        <v>0</v>
      </c>
      <c r="BJ84" s="19" t="s">
        <v>130</v>
      </c>
      <c r="BK84" s="218">
        <f>ROUND(I84*H84,2)</f>
        <v>0</v>
      </c>
      <c r="BL84" s="19" t="s">
        <v>129</v>
      </c>
      <c r="BM84" s="217" t="s">
        <v>518</v>
      </c>
    </row>
    <row r="85" spans="1:65" s="2" customFormat="1" ht="37.8" customHeight="1">
      <c r="A85" s="40"/>
      <c r="B85" s="41"/>
      <c r="C85" s="206" t="s">
        <v>129</v>
      </c>
      <c r="D85" s="206" t="s">
        <v>124</v>
      </c>
      <c r="E85" s="207" t="s">
        <v>519</v>
      </c>
      <c r="F85" s="208" t="s">
        <v>520</v>
      </c>
      <c r="G85" s="209" t="s">
        <v>511</v>
      </c>
      <c r="H85" s="210">
        <v>1</v>
      </c>
      <c r="I85" s="211"/>
      <c r="J85" s="212">
        <f>ROUND(I85*H85,2)</f>
        <v>0</v>
      </c>
      <c r="K85" s="208" t="s">
        <v>19</v>
      </c>
      <c r="L85" s="46"/>
      <c r="M85" s="213" t="s">
        <v>19</v>
      </c>
      <c r="N85" s="214" t="s">
        <v>46</v>
      </c>
      <c r="O85" s="86"/>
      <c r="P85" s="215">
        <f>O85*H85</f>
        <v>0</v>
      </c>
      <c r="Q85" s="215">
        <v>0</v>
      </c>
      <c r="R85" s="215">
        <f>Q85*H85</f>
        <v>0</v>
      </c>
      <c r="S85" s="215">
        <v>0</v>
      </c>
      <c r="T85" s="216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17" t="s">
        <v>129</v>
      </c>
      <c r="AT85" s="217" t="s">
        <v>124</v>
      </c>
      <c r="AU85" s="217" t="s">
        <v>82</v>
      </c>
      <c r="AY85" s="19" t="s">
        <v>122</v>
      </c>
      <c r="BE85" s="218">
        <f>IF(N85="základní",J85,0)</f>
        <v>0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9" t="s">
        <v>130</v>
      </c>
      <c r="BK85" s="218">
        <f>ROUND(I85*H85,2)</f>
        <v>0</v>
      </c>
      <c r="BL85" s="19" t="s">
        <v>129</v>
      </c>
      <c r="BM85" s="217" t="s">
        <v>521</v>
      </c>
    </row>
    <row r="86" spans="1:65" s="2" customFormat="1" ht="33" customHeight="1">
      <c r="A86" s="40"/>
      <c r="B86" s="41"/>
      <c r="C86" s="206" t="s">
        <v>159</v>
      </c>
      <c r="D86" s="206" t="s">
        <v>124</v>
      </c>
      <c r="E86" s="207" t="s">
        <v>522</v>
      </c>
      <c r="F86" s="208" t="s">
        <v>523</v>
      </c>
      <c r="G86" s="209" t="s">
        <v>511</v>
      </c>
      <c r="H86" s="210">
        <v>1</v>
      </c>
      <c r="I86" s="211"/>
      <c r="J86" s="212">
        <f>ROUND(I86*H86,2)</f>
        <v>0</v>
      </c>
      <c r="K86" s="208" t="s">
        <v>19</v>
      </c>
      <c r="L86" s="46"/>
      <c r="M86" s="213" t="s">
        <v>19</v>
      </c>
      <c r="N86" s="214" t="s">
        <v>46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129</v>
      </c>
      <c r="AT86" s="217" t="s">
        <v>124</v>
      </c>
      <c r="AU86" s="217" t="s">
        <v>82</v>
      </c>
      <c r="AY86" s="19" t="s">
        <v>122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9" t="s">
        <v>130</v>
      </c>
      <c r="BK86" s="218">
        <f>ROUND(I86*H86,2)</f>
        <v>0</v>
      </c>
      <c r="BL86" s="19" t="s">
        <v>129</v>
      </c>
      <c r="BM86" s="217" t="s">
        <v>524</v>
      </c>
    </row>
    <row r="87" spans="1:65" s="2" customFormat="1" ht="66.75" customHeight="1">
      <c r="A87" s="40"/>
      <c r="B87" s="41"/>
      <c r="C87" s="206" t="s">
        <v>165</v>
      </c>
      <c r="D87" s="206" t="s">
        <v>124</v>
      </c>
      <c r="E87" s="207" t="s">
        <v>525</v>
      </c>
      <c r="F87" s="208" t="s">
        <v>526</v>
      </c>
      <c r="G87" s="209" t="s">
        <v>511</v>
      </c>
      <c r="H87" s="210">
        <v>1</v>
      </c>
      <c r="I87" s="211"/>
      <c r="J87" s="212">
        <f>ROUND(I87*H87,2)</f>
        <v>0</v>
      </c>
      <c r="K87" s="208" t="s">
        <v>19</v>
      </c>
      <c r="L87" s="46"/>
      <c r="M87" s="213" t="s">
        <v>19</v>
      </c>
      <c r="N87" s="214" t="s">
        <v>46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129</v>
      </c>
      <c r="AT87" s="217" t="s">
        <v>124</v>
      </c>
      <c r="AU87" s="217" t="s">
        <v>82</v>
      </c>
      <c r="AY87" s="19" t="s">
        <v>122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130</v>
      </c>
      <c r="BK87" s="218">
        <f>ROUND(I87*H87,2)</f>
        <v>0</v>
      </c>
      <c r="BL87" s="19" t="s">
        <v>129</v>
      </c>
      <c r="BM87" s="217" t="s">
        <v>527</v>
      </c>
    </row>
    <row r="88" spans="1:65" s="2" customFormat="1" ht="62.7" customHeight="1">
      <c r="A88" s="40"/>
      <c r="B88" s="41"/>
      <c r="C88" s="206" t="s">
        <v>170</v>
      </c>
      <c r="D88" s="206" t="s">
        <v>124</v>
      </c>
      <c r="E88" s="207" t="s">
        <v>528</v>
      </c>
      <c r="F88" s="208" t="s">
        <v>529</v>
      </c>
      <c r="G88" s="209" t="s">
        <v>511</v>
      </c>
      <c r="H88" s="210">
        <v>1</v>
      </c>
      <c r="I88" s="211"/>
      <c r="J88" s="212">
        <f>ROUND(I88*H88,2)</f>
        <v>0</v>
      </c>
      <c r="K88" s="208" t="s">
        <v>19</v>
      </c>
      <c r="L88" s="46"/>
      <c r="M88" s="213" t="s">
        <v>19</v>
      </c>
      <c r="N88" s="214" t="s">
        <v>46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129</v>
      </c>
      <c r="AT88" s="217" t="s">
        <v>124</v>
      </c>
      <c r="AU88" s="217" t="s">
        <v>82</v>
      </c>
      <c r="AY88" s="19" t="s">
        <v>122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130</v>
      </c>
      <c r="BK88" s="218">
        <f>ROUND(I88*H88,2)</f>
        <v>0</v>
      </c>
      <c r="BL88" s="19" t="s">
        <v>129</v>
      </c>
      <c r="BM88" s="217" t="s">
        <v>530</v>
      </c>
    </row>
    <row r="89" spans="1:65" s="2" customFormat="1" ht="37.8" customHeight="1">
      <c r="A89" s="40"/>
      <c r="B89" s="41"/>
      <c r="C89" s="206" t="s">
        <v>176</v>
      </c>
      <c r="D89" s="206" t="s">
        <v>124</v>
      </c>
      <c r="E89" s="207" t="s">
        <v>531</v>
      </c>
      <c r="F89" s="208" t="s">
        <v>532</v>
      </c>
      <c r="G89" s="209" t="s">
        <v>511</v>
      </c>
      <c r="H89" s="210">
        <v>1</v>
      </c>
      <c r="I89" s="211"/>
      <c r="J89" s="212">
        <f>ROUND(I89*H89,2)</f>
        <v>0</v>
      </c>
      <c r="K89" s="208" t="s">
        <v>19</v>
      </c>
      <c r="L89" s="46"/>
      <c r="M89" s="283" t="s">
        <v>19</v>
      </c>
      <c r="N89" s="284" t="s">
        <v>46</v>
      </c>
      <c r="O89" s="281"/>
      <c r="P89" s="285">
        <f>O89*H89</f>
        <v>0</v>
      </c>
      <c r="Q89" s="285">
        <v>0</v>
      </c>
      <c r="R89" s="285">
        <f>Q89*H89</f>
        <v>0</v>
      </c>
      <c r="S89" s="285">
        <v>0</v>
      </c>
      <c r="T89" s="28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129</v>
      </c>
      <c r="AT89" s="217" t="s">
        <v>124</v>
      </c>
      <c r="AU89" s="217" t="s">
        <v>82</v>
      </c>
      <c r="AY89" s="19" t="s">
        <v>122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130</v>
      </c>
      <c r="BK89" s="218">
        <f>ROUND(I89*H89,2)</f>
        <v>0</v>
      </c>
      <c r="BL89" s="19" t="s">
        <v>129</v>
      </c>
      <c r="BM89" s="217" t="s">
        <v>533</v>
      </c>
    </row>
    <row r="90" spans="1:31" s="2" customFormat="1" ht="6.95" customHeight="1">
      <c r="A90" s="40"/>
      <c r="B90" s="61"/>
      <c r="C90" s="62"/>
      <c r="D90" s="62"/>
      <c r="E90" s="62"/>
      <c r="F90" s="62"/>
      <c r="G90" s="62"/>
      <c r="H90" s="62"/>
      <c r="I90" s="62"/>
      <c r="J90" s="62"/>
      <c r="K90" s="62"/>
      <c r="L90" s="46"/>
      <c r="M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</sheetData>
  <sheetProtection password="CC35" sheet="1" objects="1" scenarios="1" formatColumns="0" formatRows="0" autoFilter="0"/>
  <autoFilter ref="C79:K89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7" customWidth="1"/>
    <col min="2" max="2" width="1.7109375" style="287" customWidth="1"/>
    <col min="3" max="4" width="5.00390625" style="287" customWidth="1"/>
    <col min="5" max="5" width="11.7109375" style="287" customWidth="1"/>
    <col min="6" max="6" width="9.140625" style="287" customWidth="1"/>
    <col min="7" max="7" width="5.00390625" style="287" customWidth="1"/>
    <col min="8" max="8" width="77.8515625" style="287" customWidth="1"/>
    <col min="9" max="10" width="20.00390625" style="287" customWidth="1"/>
    <col min="11" max="11" width="1.7109375" style="287" customWidth="1"/>
  </cols>
  <sheetData>
    <row r="1" s="1" customFormat="1" ht="37.5" customHeight="1"/>
    <row r="2" spans="2:11" s="1" customFormat="1" ht="7.5" customHeight="1">
      <c r="B2" s="288"/>
      <c r="C2" s="289"/>
      <c r="D2" s="289"/>
      <c r="E2" s="289"/>
      <c r="F2" s="289"/>
      <c r="G2" s="289"/>
      <c r="H2" s="289"/>
      <c r="I2" s="289"/>
      <c r="J2" s="289"/>
      <c r="K2" s="290"/>
    </row>
    <row r="3" spans="2:11" s="17" customFormat="1" ht="45" customHeight="1">
      <c r="B3" s="291"/>
      <c r="C3" s="292" t="s">
        <v>534</v>
      </c>
      <c r="D3" s="292"/>
      <c r="E3" s="292"/>
      <c r="F3" s="292"/>
      <c r="G3" s="292"/>
      <c r="H3" s="292"/>
      <c r="I3" s="292"/>
      <c r="J3" s="292"/>
      <c r="K3" s="293"/>
    </row>
    <row r="4" spans="2:11" s="1" customFormat="1" ht="25.5" customHeight="1">
      <c r="B4" s="294"/>
      <c r="C4" s="295" t="s">
        <v>535</v>
      </c>
      <c r="D4" s="295"/>
      <c r="E4" s="295"/>
      <c r="F4" s="295"/>
      <c r="G4" s="295"/>
      <c r="H4" s="295"/>
      <c r="I4" s="295"/>
      <c r="J4" s="295"/>
      <c r="K4" s="296"/>
    </row>
    <row r="5" spans="2:11" s="1" customFormat="1" ht="5.25" customHeight="1">
      <c r="B5" s="294"/>
      <c r="C5" s="297"/>
      <c r="D5" s="297"/>
      <c r="E5" s="297"/>
      <c r="F5" s="297"/>
      <c r="G5" s="297"/>
      <c r="H5" s="297"/>
      <c r="I5" s="297"/>
      <c r="J5" s="297"/>
      <c r="K5" s="296"/>
    </row>
    <row r="6" spans="2:11" s="1" customFormat="1" ht="15" customHeight="1">
      <c r="B6" s="294"/>
      <c r="C6" s="298" t="s">
        <v>536</v>
      </c>
      <c r="D6" s="298"/>
      <c r="E6" s="298"/>
      <c r="F6" s="298"/>
      <c r="G6" s="298"/>
      <c r="H6" s="298"/>
      <c r="I6" s="298"/>
      <c r="J6" s="298"/>
      <c r="K6" s="296"/>
    </row>
    <row r="7" spans="2:11" s="1" customFormat="1" ht="15" customHeight="1">
      <c r="B7" s="299"/>
      <c r="C7" s="298" t="s">
        <v>537</v>
      </c>
      <c r="D7" s="298"/>
      <c r="E7" s="298"/>
      <c r="F7" s="298"/>
      <c r="G7" s="298"/>
      <c r="H7" s="298"/>
      <c r="I7" s="298"/>
      <c r="J7" s="298"/>
      <c r="K7" s="296"/>
    </row>
    <row r="8" spans="2:11" s="1" customFormat="1" ht="12.75" customHeight="1">
      <c r="B8" s="299"/>
      <c r="C8" s="298"/>
      <c r="D8" s="298"/>
      <c r="E8" s="298"/>
      <c r="F8" s="298"/>
      <c r="G8" s="298"/>
      <c r="H8" s="298"/>
      <c r="I8" s="298"/>
      <c r="J8" s="298"/>
      <c r="K8" s="296"/>
    </row>
    <row r="9" spans="2:11" s="1" customFormat="1" ht="15" customHeight="1">
      <c r="B9" s="299"/>
      <c r="C9" s="298" t="s">
        <v>538</v>
      </c>
      <c r="D9" s="298"/>
      <c r="E9" s="298"/>
      <c r="F9" s="298"/>
      <c r="G9" s="298"/>
      <c r="H9" s="298"/>
      <c r="I9" s="298"/>
      <c r="J9" s="298"/>
      <c r="K9" s="296"/>
    </row>
    <row r="10" spans="2:11" s="1" customFormat="1" ht="15" customHeight="1">
      <c r="B10" s="299"/>
      <c r="C10" s="298"/>
      <c r="D10" s="298" t="s">
        <v>539</v>
      </c>
      <c r="E10" s="298"/>
      <c r="F10" s="298"/>
      <c r="G10" s="298"/>
      <c r="H10" s="298"/>
      <c r="I10" s="298"/>
      <c r="J10" s="298"/>
      <c r="K10" s="296"/>
    </row>
    <row r="11" spans="2:11" s="1" customFormat="1" ht="15" customHeight="1">
      <c r="B11" s="299"/>
      <c r="C11" s="300"/>
      <c r="D11" s="298" t="s">
        <v>540</v>
      </c>
      <c r="E11" s="298"/>
      <c r="F11" s="298"/>
      <c r="G11" s="298"/>
      <c r="H11" s="298"/>
      <c r="I11" s="298"/>
      <c r="J11" s="298"/>
      <c r="K11" s="296"/>
    </row>
    <row r="12" spans="2:11" s="1" customFormat="1" ht="15" customHeight="1">
      <c r="B12" s="299"/>
      <c r="C12" s="300"/>
      <c r="D12" s="298"/>
      <c r="E12" s="298"/>
      <c r="F12" s="298"/>
      <c r="G12" s="298"/>
      <c r="H12" s="298"/>
      <c r="I12" s="298"/>
      <c r="J12" s="298"/>
      <c r="K12" s="296"/>
    </row>
    <row r="13" spans="2:11" s="1" customFormat="1" ht="15" customHeight="1">
      <c r="B13" s="299"/>
      <c r="C13" s="300"/>
      <c r="D13" s="301" t="s">
        <v>541</v>
      </c>
      <c r="E13" s="298"/>
      <c r="F13" s="298"/>
      <c r="G13" s="298"/>
      <c r="H13" s="298"/>
      <c r="I13" s="298"/>
      <c r="J13" s="298"/>
      <c r="K13" s="296"/>
    </row>
    <row r="14" spans="2:11" s="1" customFormat="1" ht="12.75" customHeight="1">
      <c r="B14" s="299"/>
      <c r="C14" s="300"/>
      <c r="D14" s="300"/>
      <c r="E14" s="300"/>
      <c r="F14" s="300"/>
      <c r="G14" s="300"/>
      <c r="H14" s="300"/>
      <c r="I14" s="300"/>
      <c r="J14" s="300"/>
      <c r="K14" s="296"/>
    </row>
    <row r="15" spans="2:11" s="1" customFormat="1" ht="15" customHeight="1">
      <c r="B15" s="299"/>
      <c r="C15" s="300"/>
      <c r="D15" s="298" t="s">
        <v>542</v>
      </c>
      <c r="E15" s="298"/>
      <c r="F15" s="298"/>
      <c r="G15" s="298"/>
      <c r="H15" s="298"/>
      <c r="I15" s="298"/>
      <c r="J15" s="298"/>
      <c r="K15" s="296"/>
    </row>
    <row r="16" spans="2:11" s="1" customFormat="1" ht="15" customHeight="1">
      <c r="B16" s="299"/>
      <c r="C16" s="300"/>
      <c r="D16" s="298" t="s">
        <v>543</v>
      </c>
      <c r="E16" s="298"/>
      <c r="F16" s="298"/>
      <c r="G16" s="298"/>
      <c r="H16" s="298"/>
      <c r="I16" s="298"/>
      <c r="J16" s="298"/>
      <c r="K16" s="296"/>
    </row>
    <row r="17" spans="2:11" s="1" customFormat="1" ht="15" customHeight="1">
      <c r="B17" s="299"/>
      <c r="C17" s="300"/>
      <c r="D17" s="298" t="s">
        <v>544</v>
      </c>
      <c r="E17" s="298"/>
      <c r="F17" s="298"/>
      <c r="G17" s="298"/>
      <c r="H17" s="298"/>
      <c r="I17" s="298"/>
      <c r="J17" s="298"/>
      <c r="K17" s="296"/>
    </row>
    <row r="18" spans="2:11" s="1" customFormat="1" ht="15" customHeight="1">
      <c r="B18" s="299"/>
      <c r="C18" s="300"/>
      <c r="D18" s="300"/>
      <c r="E18" s="302" t="s">
        <v>81</v>
      </c>
      <c r="F18" s="298" t="s">
        <v>545</v>
      </c>
      <c r="G18" s="298"/>
      <c r="H18" s="298"/>
      <c r="I18" s="298"/>
      <c r="J18" s="298"/>
      <c r="K18" s="296"/>
    </row>
    <row r="19" spans="2:11" s="1" customFormat="1" ht="15" customHeight="1">
      <c r="B19" s="299"/>
      <c r="C19" s="300"/>
      <c r="D19" s="300"/>
      <c r="E19" s="302" t="s">
        <v>546</v>
      </c>
      <c r="F19" s="298" t="s">
        <v>547</v>
      </c>
      <c r="G19" s="298"/>
      <c r="H19" s="298"/>
      <c r="I19" s="298"/>
      <c r="J19" s="298"/>
      <c r="K19" s="296"/>
    </row>
    <row r="20" spans="2:11" s="1" customFormat="1" ht="15" customHeight="1">
      <c r="B20" s="299"/>
      <c r="C20" s="300"/>
      <c r="D20" s="300"/>
      <c r="E20" s="302" t="s">
        <v>548</v>
      </c>
      <c r="F20" s="298" t="s">
        <v>549</v>
      </c>
      <c r="G20" s="298"/>
      <c r="H20" s="298"/>
      <c r="I20" s="298"/>
      <c r="J20" s="298"/>
      <c r="K20" s="296"/>
    </row>
    <row r="21" spans="2:11" s="1" customFormat="1" ht="15" customHeight="1">
      <c r="B21" s="299"/>
      <c r="C21" s="300"/>
      <c r="D21" s="300"/>
      <c r="E21" s="302" t="s">
        <v>550</v>
      </c>
      <c r="F21" s="298" t="s">
        <v>551</v>
      </c>
      <c r="G21" s="298"/>
      <c r="H21" s="298"/>
      <c r="I21" s="298"/>
      <c r="J21" s="298"/>
      <c r="K21" s="296"/>
    </row>
    <row r="22" spans="2:11" s="1" customFormat="1" ht="15" customHeight="1">
      <c r="B22" s="299"/>
      <c r="C22" s="300"/>
      <c r="D22" s="300"/>
      <c r="E22" s="302" t="s">
        <v>552</v>
      </c>
      <c r="F22" s="298" t="s">
        <v>553</v>
      </c>
      <c r="G22" s="298"/>
      <c r="H22" s="298"/>
      <c r="I22" s="298"/>
      <c r="J22" s="298"/>
      <c r="K22" s="296"/>
    </row>
    <row r="23" spans="2:11" s="1" customFormat="1" ht="15" customHeight="1">
      <c r="B23" s="299"/>
      <c r="C23" s="300"/>
      <c r="D23" s="300"/>
      <c r="E23" s="302" t="s">
        <v>554</v>
      </c>
      <c r="F23" s="298" t="s">
        <v>555</v>
      </c>
      <c r="G23" s="298"/>
      <c r="H23" s="298"/>
      <c r="I23" s="298"/>
      <c r="J23" s="298"/>
      <c r="K23" s="296"/>
    </row>
    <row r="24" spans="2:11" s="1" customFormat="1" ht="12.75" customHeight="1">
      <c r="B24" s="299"/>
      <c r="C24" s="300"/>
      <c r="D24" s="300"/>
      <c r="E24" s="300"/>
      <c r="F24" s="300"/>
      <c r="G24" s="300"/>
      <c r="H24" s="300"/>
      <c r="I24" s="300"/>
      <c r="J24" s="300"/>
      <c r="K24" s="296"/>
    </row>
    <row r="25" spans="2:11" s="1" customFormat="1" ht="15" customHeight="1">
      <c r="B25" s="299"/>
      <c r="C25" s="298" t="s">
        <v>556</v>
      </c>
      <c r="D25" s="298"/>
      <c r="E25" s="298"/>
      <c r="F25" s="298"/>
      <c r="G25" s="298"/>
      <c r="H25" s="298"/>
      <c r="I25" s="298"/>
      <c r="J25" s="298"/>
      <c r="K25" s="296"/>
    </row>
    <row r="26" spans="2:11" s="1" customFormat="1" ht="15" customHeight="1">
      <c r="B26" s="299"/>
      <c r="C26" s="298" t="s">
        <v>557</v>
      </c>
      <c r="D26" s="298"/>
      <c r="E26" s="298"/>
      <c r="F26" s="298"/>
      <c r="G26" s="298"/>
      <c r="H26" s="298"/>
      <c r="I26" s="298"/>
      <c r="J26" s="298"/>
      <c r="K26" s="296"/>
    </row>
    <row r="27" spans="2:11" s="1" customFormat="1" ht="15" customHeight="1">
      <c r="B27" s="299"/>
      <c r="C27" s="298"/>
      <c r="D27" s="298" t="s">
        <v>558</v>
      </c>
      <c r="E27" s="298"/>
      <c r="F27" s="298"/>
      <c r="G27" s="298"/>
      <c r="H27" s="298"/>
      <c r="I27" s="298"/>
      <c r="J27" s="298"/>
      <c r="K27" s="296"/>
    </row>
    <row r="28" spans="2:11" s="1" customFormat="1" ht="15" customHeight="1">
      <c r="B28" s="299"/>
      <c r="C28" s="300"/>
      <c r="D28" s="298" t="s">
        <v>559</v>
      </c>
      <c r="E28" s="298"/>
      <c r="F28" s="298"/>
      <c r="G28" s="298"/>
      <c r="H28" s="298"/>
      <c r="I28" s="298"/>
      <c r="J28" s="298"/>
      <c r="K28" s="296"/>
    </row>
    <row r="29" spans="2:11" s="1" customFormat="1" ht="12.75" customHeight="1">
      <c r="B29" s="299"/>
      <c r="C29" s="300"/>
      <c r="D29" s="300"/>
      <c r="E29" s="300"/>
      <c r="F29" s="300"/>
      <c r="G29" s="300"/>
      <c r="H29" s="300"/>
      <c r="I29" s="300"/>
      <c r="J29" s="300"/>
      <c r="K29" s="296"/>
    </row>
    <row r="30" spans="2:11" s="1" customFormat="1" ht="15" customHeight="1">
      <c r="B30" s="299"/>
      <c r="C30" s="300"/>
      <c r="D30" s="298" t="s">
        <v>560</v>
      </c>
      <c r="E30" s="298"/>
      <c r="F30" s="298"/>
      <c r="G30" s="298"/>
      <c r="H30" s="298"/>
      <c r="I30" s="298"/>
      <c r="J30" s="298"/>
      <c r="K30" s="296"/>
    </row>
    <row r="31" spans="2:11" s="1" customFormat="1" ht="15" customHeight="1">
      <c r="B31" s="299"/>
      <c r="C31" s="300"/>
      <c r="D31" s="298" t="s">
        <v>561</v>
      </c>
      <c r="E31" s="298"/>
      <c r="F31" s="298"/>
      <c r="G31" s="298"/>
      <c r="H31" s="298"/>
      <c r="I31" s="298"/>
      <c r="J31" s="298"/>
      <c r="K31" s="296"/>
    </row>
    <row r="32" spans="2:11" s="1" customFormat="1" ht="12.75" customHeight="1">
      <c r="B32" s="299"/>
      <c r="C32" s="300"/>
      <c r="D32" s="300"/>
      <c r="E32" s="300"/>
      <c r="F32" s="300"/>
      <c r="G32" s="300"/>
      <c r="H32" s="300"/>
      <c r="I32" s="300"/>
      <c r="J32" s="300"/>
      <c r="K32" s="296"/>
    </row>
    <row r="33" spans="2:11" s="1" customFormat="1" ht="15" customHeight="1">
      <c r="B33" s="299"/>
      <c r="C33" s="300"/>
      <c r="D33" s="298" t="s">
        <v>562</v>
      </c>
      <c r="E33" s="298"/>
      <c r="F33" s="298"/>
      <c r="G33" s="298"/>
      <c r="H33" s="298"/>
      <c r="I33" s="298"/>
      <c r="J33" s="298"/>
      <c r="K33" s="296"/>
    </row>
    <row r="34" spans="2:11" s="1" customFormat="1" ht="15" customHeight="1">
      <c r="B34" s="299"/>
      <c r="C34" s="300"/>
      <c r="D34" s="298" t="s">
        <v>563</v>
      </c>
      <c r="E34" s="298"/>
      <c r="F34" s="298"/>
      <c r="G34" s="298"/>
      <c r="H34" s="298"/>
      <c r="I34" s="298"/>
      <c r="J34" s="298"/>
      <c r="K34" s="296"/>
    </row>
    <row r="35" spans="2:11" s="1" customFormat="1" ht="15" customHeight="1">
      <c r="B35" s="299"/>
      <c r="C35" s="300"/>
      <c r="D35" s="298" t="s">
        <v>564</v>
      </c>
      <c r="E35" s="298"/>
      <c r="F35" s="298"/>
      <c r="G35" s="298"/>
      <c r="H35" s="298"/>
      <c r="I35" s="298"/>
      <c r="J35" s="298"/>
      <c r="K35" s="296"/>
    </row>
    <row r="36" spans="2:11" s="1" customFormat="1" ht="15" customHeight="1">
      <c r="B36" s="299"/>
      <c r="C36" s="300"/>
      <c r="D36" s="298"/>
      <c r="E36" s="301" t="s">
        <v>108</v>
      </c>
      <c r="F36" s="298"/>
      <c r="G36" s="298" t="s">
        <v>565</v>
      </c>
      <c r="H36" s="298"/>
      <c r="I36" s="298"/>
      <c r="J36" s="298"/>
      <c r="K36" s="296"/>
    </row>
    <row r="37" spans="2:11" s="1" customFormat="1" ht="30.75" customHeight="1">
      <c r="B37" s="299"/>
      <c r="C37" s="300"/>
      <c r="D37" s="298"/>
      <c r="E37" s="301" t="s">
        <v>566</v>
      </c>
      <c r="F37" s="298"/>
      <c r="G37" s="298" t="s">
        <v>567</v>
      </c>
      <c r="H37" s="298"/>
      <c r="I37" s="298"/>
      <c r="J37" s="298"/>
      <c r="K37" s="296"/>
    </row>
    <row r="38" spans="2:11" s="1" customFormat="1" ht="15" customHeight="1">
      <c r="B38" s="299"/>
      <c r="C38" s="300"/>
      <c r="D38" s="298"/>
      <c r="E38" s="301" t="s">
        <v>55</v>
      </c>
      <c r="F38" s="298"/>
      <c r="G38" s="298" t="s">
        <v>568</v>
      </c>
      <c r="H38" s="298"/>
      <c r="I38" s="298"/>
      <c r="J38" s="298"/>
      <c r="K38" s="296"/>
    </row>
    <row r="39" spans="2:11" s="1" customFormat="1" ht="15" customHeight="1">
      <c r="B39" s="299"/>
      <c r="C39" s="300"/>
      <c r="D39" s="298"/>
      <c r="E39" s="301" t="s">
        <v>56</v>
      </c>
      <c r="F39" s="298"/>
      <c r="G39" s="298" t="s">
        <v>569</v>
      </c>
      <c r="H39" s="298"/>
      <c r="I39" s="298"/>
      <c r="J39" s="298"/>
      <c r="K39" s="296"/>
    </row>
    <row r="40" spans="2:11" s="1" customFormat="1" ht="15" customHeight="1">
      <c r="B40" s="299"/>
      <c r="C40" s="300"/>
      <c r="D40" s="298"/>
      <c r="E40" s="301" t="s">
        <v>109</v>
      </c>
      <c r="F40" s="298"/>
      <c r="G40" s="298" t="s">
        <v>570</v>
      </c>
      <c r="H40" s="298"/>
      <c r="I40" s="298"/>
      <c r="J40" s="298"/>
      <c r="K40" s="296"/>
    </row>
    <row r="41" spans="2:11" s="1" customFormat="1" ht="15" customHeight="1">
      <c r="B41" s="299"/>
      <c r="C41" s="300"/>
      <c r="D41" s="298"/>
      <c r="E41" s="301" t="s">
        <v>110</v>
      </c>
      <c r="F41" s="298"/>
      <c r="G41" s="298" t="s">
        <v>571</v>
      </c>
      <c r="H41" s="298"/>
      <c r="I41" s="298"/>
      <c r="J41" s="298"/>
      <c r="K41" s="296"/>
    </row>
    <row r="42" spans="2:11" s="1" customFormat="1" ht="15" customHeight="1">
      <c r="B42" s="299"/>
      <c r="C42" s="300"/>
      <c r="D42" s="298"/>
      <c r="E42" s="301" t="s">
        <v>572</v>
      </c>
      <c r="F42" s="298"/>
      <c r="G42" s="298" t="s">
        <v>573</v>
      </c>
      <c r="H42" s="298"/>
      <c r="I42" s="298"/>
      <c r="J42" s="298"/>
      <c r="K42" s="296"/>
    </row>
    <row r="43" spans="2:11" s="1" customFormat="1" ht="15" customHeight="1">
      <c r="B43" s="299"/>
      <c r="C43" s="300"/>
      <c r="D43" s="298"/>
      <c r="E43" s="301"/>
      <c r="F43" s="298"/>
      <c r="G43" s="298" t="s">
        <v>574</v>
      </c>
      <c r="H43" s="298"/>
      <c r="I43" s="298"/>
      <c r="J43" s="298"/>
      <c r="K43" s="296"/>
    </row>
    <row r="44" spans="2:11" s="1" customFormat="1" ht="15" customHeight="1">
      <c r="B44" s="299"/>
      <c r="C44" s="300"/>
      <c r="D44" s="298"/>
      <c r="E44" s="301" t="s">
        <v>575</v>
      </c>
      <c r="F44" s="298"/>
      <c r="G44" s="298" t="s">
        <v>576</v>
      </c>
      <c r="H44" s="298"/>
      <c r="I44" s="298"/>
      <c r="J44" s="298"/>
      <c r="K44" s="296"/>
    </row>
    <row r="45" spans="2:11" s="1" customFormat="1" ht="15" customHeight="1">
      <c r="B45" s="299"/>
      <c r="C45" s="300"/>
      <c r="D45" s="298"/>
      <c r="E45" s="301" t="s">
        <v>112</v>
      </c>
      <c r="F45" s="298"/>
      <c r="G45" s="298" t="s">
        <v>577</v>
      </c>
      <c r="H45" s="298"/>
      <c r="I45" s="298"/>
      <c r="J45" s="298"/>
      <c r="K45" s="296"/>
    </row>
    <row r="46" spans="2:11" s="1" customFormat="1" ht="12.75" customHeight="1">
      <c r="B46" s="299"/>
      <c r="C46" s="300"/>
      <c r="D46" s="298"/>
      <c r="E46" s="298"/>
      <c r="F46" s="298"/>
      <c r="G46" s="298"/>
      <c r="H46" s="298"/>
      <c r="I46" s="298"/>
      <c r="J46" s="298"/>
      <c r="K46" s="296"/>
    </row>
    <row r="47" spans="2:11" s="1" customFormat="1" ht="15" customHeight="1">
      <c r="B47" s="299"/>
      <c r="C47" s="300"/>
      <c r="D47" s="298" t="s">
        <v>578</v>
      </c>
      <c r="E47" s="298"/>
      <c r="F47" s="298"/>
      <c r="G47" s="298"/>
      <c r="H47" s="298"/>
      <c r="I47" s="298"/>
      <c r="J47" s="298"/>
      <c r="K47" s="296"/>
    </row>
    <row r="48" spans="2:11" s="1" customFormat="1" ht="15" customHeight="1">
      <c r="B48" s="299"/>
      <c r="C48" s="300"/>
      <c r="D48" s="300"/>
      <c r="E48" s="298" t="s">
        <v>579</v>
      </c>
      <c r="F48" s="298"/>
      <c r="G48" s="298"/>
      <c r="H48" s="298"/>
      <c r="I48" s="298"/>
      <c r="J48" s="298"/>
      <c r="K48" s="296"/>
    </row>
    <row r="49" spans="2:11" s="1" customFormat="1" ht="15" customHeight="1">
      <c r="B49" s="299"/>
      <c r="C49" s="300"/>
      <c r="D49" s="300"/>
      <c r="E49" s="298" t="s">
        <v>580</v>
      </c>
      <c r="F49" s="298"/>
      <c r="G49" s="298"/>
      <c r="H49" s="298"/>
      <c r="I49" s="298"/>
      <c r="J49" s="298"/>
      <c r="K49" s="296"/>
    </row>
    <row r="50" spans="2:11" s="1" customFormat="1" ht="15" customHeight="1">
      <c r="B50" s="299"/>
      <c r="C50" s="300"/>
      <c r="D50" s="300"/>
      <c r="E50" s="298" t="s">
        <v>581</v>
      </c>
      <c r="F50" s="298"/>
      <c r="G50" s="298"/>
      <c r="H50" s="298"/>
      <c r="I50" s="298"/>
      <c r="J50" s="298"/>
      <c r="K50" s="296"/>
    </row>
    <row r="51" spans="2:11" s="1" customFormat="1" ht="15" customHeight="1">
      <c r="B51" s="299"/>
      <c r="C51" s="300"/>
      <c r="D51" s="298" t="s">
        <v>582</v>
      </c>
      <c r="E51" s="298"/>
      <c r="F51" s="298"/>
      <c r="G51" s="298"/>
      <c r="H51" s="298"/>
      <c r="I51" s="298"/>
      <c r="J51" s="298"/>
      <c r="K51" s="296"/>
    </row>
    <row r="52" spans="2:11" s="1" customFormat="1" ht="25.5" customHeight="1">
      <c r="B52" s="294"/>
      <c r="C52" s="295" t="s">
        <v>583</v>
      </c>
      <c r="D52" s="295"/>
      <c r="E52" s="295"/>
      <c r="F52" s="295"/>
      <c r="G52" s="295"/>
      <c r="H52" s="295"/>
      <c r="I52" s="295"/>
      <c r="J52" s="295"/>
      <c r="K52" s="296"/>
    </row>
    <row r="53" spans="2:11" s="1" customFormat="1" ht="5.25" customHeight="1">
      <c r="B53" s="294"/>
      <c r="C53" s="297"/>
      <c r="D53" s="297"/>
      <c r="E53" s="297"/>
      <c r="F53" s="297"/>
      <c r="G53" s="297"/>
      <c r="H53" s="297"/>
      <c r="I53" s="297"/>
      <c r="J53" s="297"/>
      <c r="K53" s="296"/>
    </row>
    <row r="54" spans="2:11" s="1" customFormat="1" ht="15" customHeight="1">
      <c r="B54" s="294"/>
      <c r="C54" s="298" t="s">
        <v>584</v>
      </c>
      <c r="D54" s="298"/>
      <c r="E54" s="298"/>
      <c r="F54" s="298"/>
      <c r="G54" s="298"/>
      <c r="H54" s="298"/>
      <c r="I54" s="298"/>
      <c r="J54" s="298"/>
      <c r="K54" s="296"/>
    </row>
    <row r="55" spans="2:11" s="1" customFormat="1" ht="15" customHeight="1">
      <c r="B55" s="294"/>
      <c r="C55" s="298" t="s">
        <v>585</v>
      </c>
      <c r="D55" s="298"/>
      <c r="E55" s="298"/>
      <c r="F55" s="298"/>
      <c r="G55" s="298"/>
      <c r="H55" s="298"/>
      <c r="I55" s="298"/>
      <c r="J55" s="298"/>
      <c r="K55" s="296"/>
    </row>
    <row r="56" spans="2:11" s="1" customFormat="1" ht="12.75" customHeight="1">
      <c r="B56" s="294"/>
      <c r="C56" s="298"/>
      <c r="D56" s="298"/>
      <c r="E56" s="298"/>
      <c r="F56" s="298"/>
      <c r="G56" s="298"/>
      <c r="H56" s="298"/>
      <c r="I56" s="298"/>
      <c r="J56" s="298"/>
      <c r="K56" s="296"/>
    </row>
    <row r="57" spans="2:11" s="1" customFormat="1" ht="15" customHeight="1">
      <c r="B57" s="294"/>
      <c r="C57" s="298" t="s">
        <v>586</v>
      </c>
      <c r="D57" s="298"/>
      <c r="E57" s="298"/>
      <c r="F57" s="298"/>
      <c r="G57" s="298"/>
      <c r="H57" s="298"/>
      <c r="I57" s="298"/>
      <c r="J57" s="298"/>
      <c r="K57" s="296"/>
    </row>
    <row r="58" spans="2:11" s="1" customFormat="1" ht="15" customHeight="1">
      <c r="B58" s="294"/>
      <c r="C58" s="300"/>
      <c r="D58" s="298" t="s">
        <v>587</v>
      </c>
      <c r="E58" s="298"/>
      <c r="F58" s="298"/>
      <c r="G58" s="298"/>
      <c r="H58" s="298"/>
      <c r="I58" s="298"/>
      <c r="J58" s="298"/>
      <c r="K58" s="296"/>
    </row>
    <row r="59" spans="2:11" s="1" customFormat="1" ht="15" customHeight="1">
      <c r="B59" s="294"/>
      <c r="C59" s="300"/>
      <c r="D59" s="298" t="s">
        <v>588</v>
      </c>
      <c r="E59" s="298"/>
      <c r="F59" s="298"/>
      <c r="G59" s="298"/>
      <c r="H59" s="298"/>
      <c r="I59" s="298"/>
      <c r="J59" s="298"/>
      <c r="K59" s="296"/>
    </row>
    <row r="60" spans="2:11" s="1" customFormat="1" ht="15" customHeight="1">
      <c r="B60" s="294"/>
      <c r="C60" s="300"/>
      <c r="D60" s="298" t="s">
        <v>589</v>
      </c>
      <c r="E60" s="298"/>
      <c r="F60" s="298"/>
      <c r="G60" s="298"/>
      <c r="H60" s="298"/>
      <c r="I60" s="298"/>
      <c r="J60" s="298"/>
      <c r="K60" s="296"/>
    </row>
    <row r="61" spans="2:11" s="1" customFormat="1" ht="15" customHeight="1">
      <c r="B61" s="294"/>
      <c r="C61" s="300"/>
      <c r="D61" s="298" t="s">
        <v>590</v>
      </c>
      <c r="E61" s="298"/>
      <c r="F61" s="298"/>
      <c r="G61" s="298"/>
      <c r="H61" s="298"/>
      <c r="I61" s="298"/>
      <c r="J61" s="298"/>
      <c r="K61" s="296"/>
    </row>
    <row r="62" spans="2:11" s="1" customFormat="1" ht="15" customHeight="1">
      <c r="B62" s="294"/>
      <c r="C62" s="300"/>
      <c r="D62" s="303" t="s">
        <v>591</v>
      </c>
      <c r="E62" s="303"/>
      <c r="F62" s="303"/>
      <c r="G62" s="303"/>
      <c r="H62" s="303"/>
      <c r="I62" s="303"/>
      <c r="J62" s="303"/>
      <c r="K62" s="296"/>
    </row>
    <row r="63" spans="2:11" s="1" customFormat="1" ht="15" customHeight="1">
      <c r="B63" s="294"/>
      <c r="C63" s="300"/>
      <c r="D63" s="298" t="s">
        <v>592</v>
      </c>
      <c r="E63" s="298"/>
      <c r="F63" s="298"/>
      <c r="G63" s="298"/>
      <c r="H63" s="298"/>
      <c r="I63" s="298"/>
      <c r="J63" s="298"/>
      <c r="K63" s="296"/>
    </row>
    <row r="64" spans="2:11" s="1" customFormat="1" ht="12.75" customHeight="1">
      <c r="B64" s="294"/>
      <c r="C64" s="300"/>
      <c r="D64" s="300"/>
      <c r="E64" s="304"/>
      <c r="F64" s="300"/>
      <c r="G64" s="300"/>
      <c r="H64" s="300"/>
      <c r="I64" s="300"/>
      <c r="J64" s="300"/>
      <c r="K64" s="296"/>
    </row>
    <row r="65" spans="2:11" s="1" customFormat="1" ht="15" customHeight="1">
      <c r="B65" s="294"/>
      <c r="C65" s="300"/>
      <c r="D65" s="298" t="s">
        <v>593</v>
      </c>
      <c r="E65" s="298"/>
      <c r="F65" s="298"/>
      <c r="G65" s="298"/>
      <c r="H65" s="298"/>
      <c r="I65" s="298"/>
      <c r="J65" s="298"/>
      <c r="K65" s="296"/>
    </row>
    <row r="66" spans="2:11" s="1" customFormat="1" ht="15" customHeight="1">
      <c r="B66" s="294"/>
      <c r="C66" s="300"/>
      <c r="D66" s="303" t="s">
        <v>594</v>
      </c>
      <c r="E66" s="303"/>
      <c r="F66" s="303"/>
      <c r="G66" s="303"/>
      <c r="H66" s="303"/>
      <c r="I66" s="303"/>
      <c r="J66" s="303"/>
      <c r="K66" s="296"/>
    </row>
    <row r="67" spans="2:11" s="1" customFormat="1" ht="15" customHeight="1">
      <c r="B67" s="294"/>
      <c r="C67" s="300"/>
      <c r="D67" s="298" t="s">
        <v>595</v>
      </c>
      <c r="E67" s="298"/>
      <c r="F67" s="298"/>
      <c r="G67" s="298"/>
      <c r="H67" s="298"/>
      <c r="I67" s="298"/>
      <c r="J67" s="298"/>
      <c r="K67" s="296"/>
    </row>
    <row r="68" spans="2:11" s="1" customFormat="1" ht="15" customHeight="1">
      <c r="B68" s="294"/>
      <c r="C68" s="300"/>
      <c r="D68" s="298" t="s">
        <v>596</v>
      </c>
      <c r="E68" s="298"/>
      <c r="F68" s="298"/>
      <c r="G68" s="298"/>
      <c r="H68" s="298"/>
      <c r="I68" s="298"/>
      <c r="J68" s="298"/>
      <c r="K68" s="296"/>
    </row>
    <row r="69" spans="2:11" s="1" customFormat="1" ht="15" customHeight="1">
      <c r="B69" s="294"/>
      <c r="C69" s="300"/>
      <c r="D69" s="298" t="s">
        <v>597</v>
      </c>
      <c r="E69" s="298"/>
      <c r="F69" s="298"/>
      <c r="G69" s="298"/>
      <c r="H69" s="298"/>
      <c r="I69" s="298"/>
      <c r="J69" s="298"/>
      <c r="K69" s="296"/>
    </row>
    <row r="70" spans="2:11" s="1" customFormat="1" ht="15" customHeight="1">
      <c r="B70" s="294"/>
      <c r="C70" s="300"/>
      <c r="D70" s="298" t="s">
        <v>598</v>
      </c>
      <c r="E70" s="298"/>
      <c r="F70" s="298"/>
      <c r="G70" s="298"/>
      <c r="H70" s="298"/>
      <c r="I70" s="298"/>
      <c r="J70" s="298"/>
      <c r="K70" s="296"/>
    </row>
    <row r="71" spans="2:11" s="1" customFormat="1" ht="12.75" customHeight="1">
      <c r="B71" s="305"/>
      <c r="C71" s="306"/>
      <c r="D71" s="306"/>
      <c r="E71" s="306"/>
      <c r="F71" s="306"/>
      <c r="G71" s="306"/>
      <c r="H71" s="306"/>
      <c r="I71" s="306"/>
      <c r="J71" s="306"/>
      <c r="K71" s="307"/>
    </row>
    <row r="72" spans="2:11" s="1" customFormat="1" ht="18.75" customHeight="1">
      <c r="B72" s="308"/>
      <c r="C72" s="308"/>
      <c r="D72" s="308"/>
      <c r="E72" s="308"/>
      <c r="F72" s="308"/>
      <c r="G72" s="308"/>
      <c r="H72" s="308"/>
      <c r="I72" s="308"/>
      <c r="J72" s="308"/>
      <c r="K72" s="309"/>
    </row>
    <row r="73" spans="2:11" s="1" customFormat="1" ht="18.75" customHeight="1">
      <c r="B73" s="309"/>
      <c r="C73" s="309"/>
      <c r="D73" s="309"/>
      <c r="E73" s="309"/>
      <c r="F73" s="309"/>
      <c r="G73" s="309"/>
      <c r="H73" s="309"/>
      <c r="I73" s="309"/>
      <c r="J73" s="309"/>
      <c r="K73" s="309"/>
    </row>
    <row r="74" spans="2:11" s="1" customFormat="1" ht="7.5" customHeight="1">
      <c r="B74" s="310"/>
      <c r="C74" s="311"/>
      <c r="D74" s="311"/>
      <c r="E74" s="311"/>
      <c r="F74" s="311"/>
      <c r="G74" s="311"/>
      <c r="H74" s="311"/>
      <c r="I74" s="311"/>
      <c r="J74" s="311"/>
      <c r="K74" s="312"/>
    </row>
    <row r="75" spans="2:11" s="1" customFormat="1" ht="45" customHeight="1">
      <c r="B75" s="313"/>
      <c r="C75" s="314" t="s">
        <v>599</v>
      </c>
      <c r="D75" s="314"/>
      <c r="E75" s="314"/>
      <c r="F75" s="314"/>
      <c r="G75" s="314"/>
      <c r="H75" s="314"/>
      <c r="I75" s="314"/>
      <c r="J75" s="314"/>
      <c r="K75" s="315"/>
    </row>
    <row r="76" spans="2:11" s="1" customFormat="1" ht="17.25" customHeight="1">
      <c r="B76" s="313"/>
      <c r="C76" s="316" t="s">
        <v>600</v>
      </c>
      <c r="D76" s="316"/>
      <c r="E76" s="316"/>
      <c r="F76" s="316" t="s">
        <v>601</v>
      </c>
      <c r="G76" s="317"/>
      <c r="H76" s="316" t="s">
        <v>56</v>
      </c>
      <c r="I76" s="316" t="s">
        <v>59</v>
      </c>
      <c r="J76" s="316" t="s">
        <v>602</v>
      </c>
      <c r="K76" s="315"/>
    </row>
    <row r="77" spans="2:11" s="1" customFormat="1" ht="17.25" customHeight="1">
      <c r="B77" s="313"/>
      <c r="C77" s="318" t="s">
        <v>603</v>
      </c>
      <c r="D77" s="318"/>
      <c r="E77" s="318"/>
      <c r="F77" s="319" t="s">
        <v>604</v>
      </c>
      <c r="G77" s="320"/>
      <c r="H77" s="318"/>
      <c r="I77" s="318"/>
      <c r="J77" s="318" t="s">
        <v>605</v>
      </c>
      <c r="K77" s="315"/>
    </row>
    <row r="78" spans="2:11" s="1" customFormat="1" ht="5.25" customHeight="1">
      <c r="B78" s="313"/>
      <c r="C78" s="321"/>
      <c r="D78" s="321"/>
      <c r="E78" s="321"/>
      <c r="F78" s="321"/>
      <c r="G78" s="322"/>
      <c r="H78" s="321"/>
      <c r="I78" s="321"/>
      <c r="J78" s="321"/>
      <c r="K78" s="315"/>
    </row>
    <row r="79" spans="2:11" s="1" customFormat="1" ht="15" customHeight="1">
      <c r="B79" s="313"/>
      <c r="C79" s="301" t="s">
        <v>55</v>
      </c>
      <c r="D79" s="323"/>
      <c r="E79" s="323"/>
      <c r="F79" s="324" t="s">
        <v>606</v>
      </c>
      <c r="G79" s="325"/>
      <c r="H79" s="301" t="s">
        <v>607</v>
      </c>
      <c r="I79" s="301" t="s">
        <v>608</v>
      </c>
      <c r="J79" s="301">
        <v>20</v>
      </c>
      <c r="K79" s="315"/>
    </row>
    <row r="80" spans="2:11" s="1" customFormat="1" ht="15" customHeight="1">
      <c r="B80" s="313"/>
      <c r="C80" s="301" t="s">
        <v>609</v>
      </c>
      <c r="D80" s="301"/>
      <c r="E80" s="301"/>
      <c r="F80" s="324" t="s">
        <v>606</v>
      </c>
      <c r="G80" s="325"/>
      <c r="H80" s="301" t="s">
        <v>610</v>
      </c>
      <c r="I80" s="301" t="s">
        <v>608</v>
      </c>
      <c r="J80" s="301">
        <v>120</v>
      </c>
      <c r="K80" s="315"/>
    </row>
    <row r="81" spans="2:11" s="1" customFormat="1" ht="15" customHeight="1">
      <c r="B81" s="326"/>
      <c r="C81" s="301" t="s">
        <v>611</v>
      </c>
      <c r="D81" s="301"/>
      <c r="E81" s="301"/>
      <c r="F81" s="324" t="s">
        <v>612</v>
      </c>
      <c r="G81" s="325"/>
      <c r="H81" s="301" t="s">
        <v>613</v>
      </c>
      <c r="I81" s="301" t="s">
        <v>608</v>
      </c>
      <c r="J81" s="301">
        <v>50</v>
      </c>
      <c r="K81" s="315"/>
    </row>
    <row r="82" spans="2:11" s="1" customFormat="1" ht="15" customHeight="1">
      <c r="B82" s="326"/>
      <c r="C82" s="301" t="s">
        <v>614</v>
      </c>
      <c r="D82" s="301"/>
      <c r="E82" s="301"/>
      <c r="F82" s="324" t="s">
        <v>606</v>
      </c>
      <c r="G82" s="325"/>
      <c r="H82" s="301" t="s">
        <v>615</v>
      </c>
      <c r="I82" s="301" t="s">
        <v>616</v>
      </c>
      <c r="J82" s="301"/>
      <c r="K82" s="315"/>
    </row>
    <row r="83" spans="2:11" s="1" customFormat="1" ht="15" customHeight="1">
      <c r="B83" s="326"/>
      <c r="C83" s="327" t="s">
        <v>617</v>
      </c>
      <c r="D83" s="327"/>
      <c r="E83" s="327"/>
      <c r="F83" s="328" t="s">
        <v>612</v>
      </c>
      <c r="G83" s="327"/>
      <c r="H83" s="327" t="s">
        <v>618</v>
      </c>
      <c r="I83" s="327" t="s">
        <v>608</v>
      </c>
      <c r="J83" s="327">
        <v>15</v>
      </c>
      <c r="K83" s="315"/>
    </row>
    <row r="84" spans="2:11" s="1" customFormat="1" ht="15" customHeight="1">
      <c r="B84" s="326"/>
      <c r="C84" s="327" t="s">
        <v>619</v>
      </c>
      <c r="D84" s="327"/>
      <c r="E84" s="327"/>
      <c r="F84" s="328" t="s">
        <v>612</v>
      </c>
      <c r="G84" s="327"/>
      <c r="H84" s="327" t="s">
        <v>620</v>
      </c>
      <c r="I84" s="327" t="s">
        <v>608</v>
      </c>
      <c r="J84" s="327">
        <v>15</v>
      </c>
      <c r="K84" s="315"/>
    </row>
    <row r="85" spans="2:11" s="1" customFormat="1" ht="15" customHeight="1">
      <c r="B85" s="326"/>
      <c r="C85" s="327" t="s">
        <v>621</v>
      </c>
      <c r="D85" s="327"/>
      <c r="E85" s="327"/>
      <c r="F85" s="328" t="s">
        <v>612</v>
      </c>
      <c r="G85" s="327"/>
      <c r="H85" s="327" t="s">
        <v>622</v>
      </c>
      <c r="I85" s="327" t="s">
        <v>608</v>
      </c>
      <c r="J85" s="327">
        <v>20</v>
      </c>
      <c r="K85" s="315"/>
    </row>
    <row r="86" spans="2:11" s="1" customFormat="1" ht="15" customHeight="1">
      <c r="B86" s="326"/>
      <c r="C86" s="327" t="s">
        <v>623</v>
      </c>
      <c r="D86" s="327"/>
      <c r="E86" s="327"/>
      <c r="F86" s="328" t="s">
        <v>612</v>
      </c>
      <c r="G86" s="327"/>
      <c r="H86" s="327" t="s">
        <v>624</v>
      </c>
      <c r="I86" s="327" t="s">
        <v>608</v>
      </c>
      <c r="J86" s="327">
        <v>20</v>
      </c>
      <c r="K86" s="315"/>
    </row>
    <row r="87" spans="2:11" s="1" customFormat="1" ht="15" customHeight="1">
      <c r="B87" s="326"/>
      <c r="C87" s="301" t="s">
        <v>625</v>
      </c>
      <c r="D87" s="301"/>
      <c r="E87" s="301"/>
      <c r="F87" s="324" t="s">
        <v>612</v>
      </c>
      <c r="G87" s="325"/>
      <c r="H87" s="301" t="s">
        <v>626</v>
      </c>
      <c r="I87" s="301" t="s">
        <v>608</v>
      </c>
      <c r="J87" s="301">
        <v>50</v>
      </c>
      <c r="K87" s="315"/>
    </row>
    <row r="88" spans="2:11" s="1" customFormat="1" ht="15" customHeight="1">
      <c r="B88" s="326"/>
      <c r="C88" s="301" t="s">
        <v>627</v>
      </c>
      <c r="D88" s="301"/>
      <c r="E88" s="301"/>
      <c r="F88" s="324" t="s">
        <v>612</v>
      </c>
      <c r="G88" s="325"/>
      <c r="H88" s="301" t="s">
        <v>628</v>
      </c>
      <c r="I88" s="301" t="s">
        <v>608</v>
      </c>
      <c r="J88" s="301">
        <v>20</v>
      </c>
      <c r="K88" s="315"/>
    </row>
    <row r="89" spans="2:11" s="1" customFormat="1" ht="15" customHeight="1">
      <c r="B89" s="326"/>
      <c r="C89" s="301" t="s">
        <v>629</v>
      </c>
      <c r="D89" s="301"/>
      <c r="E89" s="301"/>
      <c r="F89" s="324" t="s">
        <v>612</v>
      </c>
      <c r="G89" s="325"/>
      <c r="H89" s="301" t="s">
        <v>630</v>
      </c>
      <c r="I89" s="301" t="s">
        <v>608</v>
      </c>
      <c r="J89" s="301">
        <v>20</v>
      </c>
      <c r="K89" s="315"/>
    </row>
    <row r="90" spans="2:11" s="1" customFormat="1" ht="15" customHeight="1">
      <c r="B90" s="326"/>
      <c r="C90" s="301" t="s">
        <v>631</v>
      </c>
      <c r="D90" s="301"/>
      <c r="E90" s="301"/>
      <c r="F90" s="324" t="s">
        <v>612</v>
      </c>
      <c r="G90" s="325"/>
      <c r="H90" s="301" t="s">
        <v>632</v>
      </c>
      <c r="I90" s="301" t="s">
        <v>608</v>
      </c>
      <c r="J90" s="301">
        <v>50</v>
      </c>
      <c r="K90" s="315"/>
    </row>
    <row r="91" spans="2:11" s="1" customFormat="1" ht="15" customHeight="1">
      <c r="B91" s="326"/>
      <c r="C91" s="301" t="s">
        <v>633</v>
      </c>
      <c r="D91" s="301"/>
      <c r="E91" s="301"/>
      <c r="F91" s="324" t="s">
        <v>612</v>
      </c>
      <c r="G91" s="325"/>
      <c r="H91" s="301" t="s">
        <v>633</v>
      </c>
      <c r="I91" s="301" t="s">
        <v>608</v>
      </c>
      <c r="J91" s="301">
        <v>50</v>
      </c>
      <c r="K91" s="315"/>
    </row>
    <row r="92" spans="2:11" s="1" customFormat="1" ht="15" customHeight="1">
      <c r="B92" s="326"/>
      <c r="C92" s="301" t="s">
        <v>634</v>
      </c>
      <c r="D92" s="301"/>
      <c r="E92" s="301"/>
      <c r="F92" s="324" t="s">
        <v>612</v>
      </c>
      <c r="G92" s="325"/>
      <c r="H92" s="301" t="s">
        <v>635</v>
      </c>
      <c r="I92" s="301" t="s">
        <v>608</v>
      </c>
      <c r="J92" s="301">
        <v>255</v>
      </c>
      <c r="K92" s="315"/>
    </row>
    <row r="93" spans="2:11" s="1" customFormat="1" ht="15" customHeight="1">
      <c r="B93" s="326"/>
      <c r="C93" s="301" t="s">
        <v>636</v>
      </c>
      <c r="D93" s="301"/>
      <c r="E93" s="301"/>
      <c r="F93" s="324" t="s">
        <v>606</v>
      </c>
      <c r="G93" s="325"/>
      <c r="H93" s="301" t="s">
        <v>637</v>
      </c>
      <c r="I93" s="301" t="s">
        <v>638</v>
      </c>
      <c r="J93" s="301"/>
      <c r="K93" s="315"/>
    </row>
    <row r="94" spans="2:11" s="1" customFormat="1" ht="15" customHeight="1">
      <c r="B94" s="326"/>
      <c r="C94" s="301" t="s">
        <v>639</v>
      </c>
      <c r="D94" s="301"/>
      <c r="E94" s="301"/>
      <c r="F94" s="324" t="s">
        <v>606</v>
      </c>
      <c r="G94" s="325"/>
      <c r="H94" s="301" t="s">
        <v>640</v>
      </c>
      <c r="I94" s="301" t="s">
        <v>641</v>
      </c>
      <c r="J94" s="301"/>
      <c r="K94" s="315"/>
    </row>
    <row r="95" spans="2:11" s="1" customFormat="1" ht="15" customHeight="1">
      <c r="B95" s="326"/>
      <c r="C95" s="301" t="s">
        <v>642</v>
      </c>
      <c r="D95" s="301"/>
      <c r="E95" s="301"/>
      <c r="F95" s="324" t="s">
        <v>606</v>
      </c>
      <c r="G95" s="325"/>
      <c r="H95" s="301" t="s">
        <v>642</v>
      </c>
      <c r="I95" s="301" t="s">
        <v>641</v>
      </c>
      <c r="J95" s="301"/>
      <c r="K95" s="315"/>
    </row>
    <row r="96" spans="2:11" s="1" customFormat="1" ht="15" customHeight="1">
      <c r="B96" s="326"/>
      <c r="C96" s="301" t="s">
        <v>40</v>
      </c>
      <c r="D96" s="301"/>
      <c r="E96" s="301"/>
      <c r="F96" s="324" t="s">
        <v>606</v>
      </c>
      <c r="G96" s="325"/>
      <c r="H96" s="301" t="s">
        <v>643</v>
      </c>
      <c r="I96" s="301" t="s">
        <v>641</v>
      </c>
      <c r="J96" s="301"/>
      <c r="K96" s="315"/>
    </row>
    <row r="97" spans="2:11" s="1" customFormat="1" ht="15" customHeight="1">
      <c r="B97" s="326"/>
      <c r="C97" s="301" t="s">
        <v>50</v>
      </c>
      <c r="D97" s="301"/>
      <c r="E97" s="301"/>
      <c r="F97" s="324" t="s">
        <v>606</v>
      </c>
      <c r="G97" s="325"/>
      <c r="H97" s="301" t="s">
        <v>644</v>
      </c>
      <c r="I97" s="301" t="s">
        <v>641</v>
      </c>
      <c r="J97" s="301"/>
      <c r="K97" s="315"/>
    </row>
    <row r="98" spans="2:11" s="1" customFormat="1" ht="15" customHeight="1">
      <c r="B98" s="329"/>
      <c r="C98" s="330"/>
      <c r="D98" s="330"/>
      <c r="E98" s="330"/>
      <c r="F98" s="330"/>
      <c r="G98" s="330"/>
      <c r="H98" s="330"/>
      <c r="I98" s="330"/>
      <c r="J98" s="330"/>
      <c r="K98" s="331"/>
    </row>
    <row r="99" spans="2:11" s="1" customFormat="1" ht="18.75" customHeight="1">
      <c r="B99" s="332"/>
      <c r="C99" s="333"/>
      <c r="D99" s="333"/>
      <c r="E99" s="333"/>
      <c r="F99" s="333"/>
      <c r="G99" s="333"/>
      <c r="H99" s="333"/>
      <c r="I99" s="333"/>
      <c r="J99" s="333"/>
      <c r="K99" s="332"/>
    </row>
    <row r="100" spans="2:11" s="1" customFormat="1" ht="18.75" customHeight="1">
      <c r="B100" s="309"/>
      <c r="C100" s="309"/>
      <c r="D100" s="309"/>
      <c r="E100" s="309"/>
      <c r="F100" s="309"/>
      <c r="G100" s="309"/>
      <c r="H100" s="309"/>
      <c r="I100" s="309"/>
      <c r="J100" s="309"/>
      <c r="K100" s="309"/>
    </row>
    <row r="101" spans="2:11" s="1" customFormat="1" ht="7.5" customHeight="1">
      <c r="B101" s="310"/>
      <c r="C101" s="311"/>
      <c r="D101" s="311"/>
      <c r="E101" s="311"/>
      <c r="F101" s="311"/>
      <c r="G101" s="311"/>
      <c r="H101" s="311"/>
      <c r="I101" s="311"/>
      <c r="J101" s="311"/>
      <c r="K101" s="312"/>
    </row>
    <row r="102" spans="2:11" s="1" customFormat="1" ht="45" customHeight="1">
      <c r="B102" s="313"/>
      <c r="C102" s="314" t="s">
        <v>645</v>
      </c>
      <c r="D102" s="314"/>
      <c r="E102" s="314"/>
      <c r="F102" s="314"/>
      <c r="G102" s="314"/>
      <c r="H102" s="314"/>
      <c r="I102" s="314"/>
      <c r="J102" s="314"/>
      <c r="K102" s="315"/>
    </row>
    <row r="103" spans="2:11" s="1" customFormat="1" ht="17.25" customHeight="1">
      <c r="B103" s="313"/>
      <c r="C103" s="316" t="s">
        <v>600</v>
      </c>
      <c r="D103" s="316"/>
      <c r="E103" s="316"/>
      <c r="F103" s="316" t="s">
        <v>601</v>
      </c>
      <c r="G103" s="317"/>
      <c r="H103" s="316" t="s">
        <v>56</v>
      </c>
      <c r="I103" s="316" t="s">
        <v>59</v>
      </c>
      <c r="J103" s="316" t="s">
        <v>602</v>
      </c>
      <c r="K103" s="315"/>
    </row>
    <row r="104" spans="2:11" s="1" customFormat="1" ht="17.25" customHeight="1">
      <c r="B104" s="313"/>
      <c r="C104" s="318" t="s">
        <v>603</v>
      </c>
      <c r="D104" s="318"/>
      <c r="E104" s="318"/>
      <c r="F104" s="319" t="s">
        <v>604</v>
      </c>
      <c r="G104" s="320"/>
      <c r="H104" s="318"/>
      <c r="I104" s="318"/>
      <c r="J104" s="318" t="s">
        <v>605</v>
      </c>
      <c r="K104" s="315"/>
    </row>
    <row r="105" spans="2:11" s="1" customFormat="1" ht="5.25" customHeight="1">
      <c r="B105" s="313"/>
      <c r="C105" s="316"/>
      <c r="D105" s="316"/>
      <c r="E105" s="316"/>
      <c r="F105" s="316"/>
      <c r="G105" s="334"/>
      <c r="H105" s="316"/>
      <c r="I105" s="316"/>
      <c r="J105" s="316"/>
      <c r="K105" s="315"/>
    </row>
    <row r="106" spans="2:11" s="1" customFormat="1" ht="15" customHeight="1">
      <c r="B106" s="313"/>
      <c r="C106" s="301" t="s">
        <v>55</v>
      </c>
      <c r="D106" s="323"/>
      <c r="E106" s="323"/>
      <c r="F106" s="324" t="s">
        <v>606</v>
      </c>
      <c r="G106" s="301"/>
      <c r="H106" s="301" t="s">
        <v>646</v>
      </c>
      <c r="I106" s="301" t="s">
        <v>608</v>
      </c>
      <c r="J106" s="301">
        <v>20</v>
      </c>
      <c r="K106" s="315"/>
    </row>
    <row r="107" spans="2:11" s="1" customFormat="1" ht="15" customHeight="1">
      <c r="B107" s="313"/>
      <c r="C107" s="301" t="s">
        <v>609</v>
      </c>
      <c r="D107" s="301"/>
      <c r="E107" s="301"/>
      <c r="F107" s="324" t="s">
        <v>606</v>
      </c>
      <c r="G107" s="301"/>
      <c r="H107" s="301" t="s">
        <v>646</v>
      </c>
      <c r="I107" s="301" t="s">
        <v>608</v>
      </c>
      <c r="J107" s="301">
        <v>120</v>
      </c>
      <c r="K107" s="315"/>
    </row>
    <row r="108" spans="2:11" s="1" customFormat="1" ht="15" customHeight="1">
      <c r="B108" s="326"/>
      <c r="C108" s="301" t="s">
        <v>611</v>
      </c>
      <c r="D108" s="301"/>
      <c r="E108" s="301"/>
      <c r="F108" s="324" t="s">
        <v>612</v>
      </c>
      <c r="G108" s="301"/>
      <c r="H108" s="301" t="s">
        <v>646</v>
      </c>
      <c r="I108" s="301" t="s">
        <v>608</v>
      </c>
      <c r="J108" s="301">
        <v>50</v>
      </c>
      <c r="K108" s="315"/>
    </row>
    <row r="109" spans="2:11" s="1" customFormat="1" ht="15" customHeight="1">
      <c r="B109" s="326"/>
      <c r="C109" s="301" t="s">
        <v>614</v>
      </c>
      <c r="D109" s="301"/>
      <c r="E109" s="301"/>
      <c r="F109" s="324" t="s">
        <v>606</v>
      </c>
      <c r="G109" s="301"/>
      <c r="H109" s="301" t="s">
        <v>646</v>
      </c>
      <c r="I109" s="301" t="s">
        <v>616</v>
      </c>
      <c r="J109" s="301"/>
      <c r="K109" s="315"/>
    </row>
    <row r="110" spans="2:11" s="1" customFormat="1" ht="15" customHeight="1">
      <c r="B110" s="326"/>
      <c r="C110" s="301" t="s">
        <v>625</v>
      </c>
      <c r="D110" s="301"/>
      <c r="E110" s="301"/>
      <c r="F110" s="324" t="s">
        <v>612</v>
      </c>
      <c r="G110" s="301"/>
      <c r="H110" s="301" t="s">
        <v>646</v>
      </c>
      <c r="I110" s="301" t="s">
        <v>608</v>
      </c>
      <c r="J110" s="301">
        <v>50</v>
      </c>
      <c r="K110" s="315"/>
    </row>
    <row r="111" spans="2:11" s="1" customFormat="1" ht="15" customHeight="1">
      <c r="B111" s="326"/>
      <c r="C111" s="301" t="s">
        <v>633</v>
      </c>
      <c r="D111" s="301"/>
      <c r="E111" s="301"/>
      <c r="F111" s="324" t="s">
        <v>612</v>
      </c>
      <c r="G111" s="301"/>
      <c r="H111" s="301" t="s">
        <v>646</v>
      </c>
      <c r="I111" s="301" t="s">
        <v>608</v>
      </c>
      <c r="J111" s="301">
        <v>50</v>
      </c>
      <c r="K111" s="315"/>
    </row>
    <row r="112" spans="2:11" s="1" customFormat="1" ht="15" customHeight="1">
      <c r="B112" s="326"/>
      <c r="C112" s="301" t="s">
        <v>631</v>
      </c>
      <c r="D112" s="301"/>
      <c r="E112" s="301"/>
      <c r="F112" s="324" t="s">
        <v>612</v>
      </c>
      <c r="G112" s="301"/>
      <c r="H112" s="301" t="s">
        <v>646</v>
      </c>
      <c r="I112" s="301" t="s">
        <v>608</v>
      </c>
      <c r="J112" s="301">
        <v>50</v>
      </c>
      <c r="K112" s="315"/>
    </row>
    <row r="113" spans="2:11" s="1" customFormat="1" ht="15" customHeight="1">
      <c r="B113" s="326"/>
      <c r="C113" s="301" t="s">
        <v>55</v>
      </c>
      <c r="D113" s="301"/>
      <c r="E113" s="301"/>
      <c r="F113" s="324" t="s">
        <v>606</v>
      </c>
      <c r="G113" s="301"/>
      <c r="H113" s="301" t="s">
        <v>647</v>
      </c>
      <c r="I113" s="301" t="s">
        <v>608</v>
      </c>
      <c r="J113" s="301">
        <v>20</v>
      </c>
      <c r="K113" s="315"/>
    </row>
    <row r="114" spans="2:11" s="1" customFormat="1" ht="15" customHeight="1">
      <c r="B114" s="326"/>
      <c r="C114" s="301" t="s">
        <v>648</v>
      </c>
      <c r="D114" s="301"/>
      <c r="E114" s="301"/>
      <c r="F114" s="324" t="s">
        <v>606</v>
      </c>
      <c r="G114" s="301"/>
      <c r="H114" s="301" t="s">
        <v>649</v>
      </c>
      <c r="I114" s="301" t="s">
        <v>608</v>
      </c>
      <c r="J114" s="301">
        <v>120</v>
      </c>
      <c r="K114" s="315"/>
    </row>
    <row r="115" spans="2:11" s="1" customFormat="1" ht="15" customHeight="1">
      <c r="B115" s="326"/>
      <c r="C115" s="301" t="s">
        <v>40</v>
      </c>
      <c r="D115" s="301"/>
      <c r="E115" s="301"/>
      <c r="F115" s="324" t="s">
        <v>606</v>
      </c>
      <c r="G115" s="301"/>
      <c r="H115" s="301" t="s">
        <v>650</v>
      </c>
      <c r="I115" s="301" t="s">
        <v>641</v>
      </c>
      <c r="J115" s="301"/>
      <c r="K115" s="315"/>
    </row>
    <row r="116" spans="2:11" s="1" customFormat="1" ht="15" customHeight="1">
      <c r="B116" s="326"/>
      <c r="C116" s="301" t="s">
        <v>50</v>
      </c>
      <c r="D116" s="301"/>
      <c r="E116" s="301"/>
      <c r="F116" s="324" t="s">
        <v>606</v>
      </c>
      <c r="G116" s="301"/>
      <c r="H116" s="301" t="s">
        <v>651</v>
      </c>
      <c r="I116" s="301" t="s">
        <v>641</v>
      </c>
      <c r="J116" s="301"/>
      <c r="K116" s="315"/>
    </row>
    <row r="117" spans="2:11" s="1" customFormat="1" ht="15" customHeight="1">
      <c r="B117" s="326"/>
      <c r="C117" s="301" t="s">
        <v>59</v>
      </c>
      <c r="D117" s="301"/>
      <c r="E117" s="301"/>
      <c r="F117" s="324" t="s">
        <v>606</v>
      </c>
      <c r="G117" s="301"/>
      <c r="H117" s="301" t="s">
        <v>652</v>
      </c>
      <c r="I117" s="301" t="s">
        <v>653</v>
      </c>
      <c r="J117" s="301"/>
      <c r="K117" s="315"/>
    </row>
    <row r="118" spans="2:11" s="1" customFormat="1" ht="15" customHeight="1">
      <c r="B118" s="329"/>
      <c r="C118" s="335"/>
      <c r="D118" s="335"/>
      <c r="E118" s="335"/>
      <c r="F118" s="335"/>
      <c r="G118" s="335"/>
      <c r="H118" s="335"/>
      <c r="I118" s="335"/>
      <c r="J118" s="335"/>
      <c r="K118" s="331"/>
    </row>
    <row r="119" spans="2:11" s="1" customFormat="1" ht="18.75" customHeight="1">
      <c r="B119" s="336"/>
      <c r="C119" s="337"/>
      <c r="D119" s="337"/>
      <c r="E119" s="337"/>
      <c r="F119" s="338"/>
      <c r="G119" s="337"/>
      <c r="H119" s="337"/>
      <c r="I119" s="337"/>
      <c r="J119" s="337"/>
      <c r="K119" s="336"/>
    </row>
    <row r="120" spans="2:11" s="1" customFormat="1" ht="18.75" customHeight="1"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</row>
    <row r="121" spans="2:11" s="1" customFormat="1" ht="7.5" customHeight="1">
      <c r="B121" s="339"/>
      <c r="C121" s="340"/>
      <c r="D121" s="340"/>
      <c r="E121" s="340"/>
      <c r="F121" s="340"/>
      <c r="G121" s="340"/>
      <c r="H121" s="340"/>
      <c r="I121" s="340"/>
      <c r="J121" s="340"/>
      <c r="K121" s="341"/>
    </row>
    <row r="122" spans="2:11" s="1" customFormat="1" ht="45" customHeight="1">
      <c r="B122" s="342"/>
      <c r="C122" s="292" t="s">
        <v>654</v>
      </c>
      <c r="D122" s="292"/>
      <c r="E122" s="292"/>
      <c r="F122" s="292"/>
      <c r="G122" s="292"/>
      <c r="H122" s="292"/>
      <c r="I122" s="292"/>
      <c r="J122" s="292"/>
      <c r="K122" s="343"/>
    </row>
    <row r="123" spans="2:11" s="1" customFormat="1" ht="17.25" customHeight="1">
      <c r="B123" s="344"/>
      <c r="C123" s="316" t="s">
        <v>600</v>
      </c>
      <c r="D123" s="316"/>
      <c r="E123" s="316"/>
      <c r="F123" s="316" t="s">
        <v>601</v>
      </c>
      <c r="G123" s="317"/>
      <c r="H123" s="316" t="s">
        <v>56</v>
      </c>
      <c r="I123" s="316" t="s">
        <v>59</v>
      </c>
      <c r="J123" s="316" t="s">
        <v>602</v>
      </c>
      <c r="K123" s="345"/>
    </row>
    <row r="124" spans="2:11" s="1" customFormat="1" ht="17.25" customHeight="1">
      <c r="B124" s="344"/>
      <c r="C124" s="318" t="s">
        <v>603</v>
      </c>
      <c r="D124" s="318"/>
      <c r="E124" s="318"/>
      <c r="F124" s="319" t="s">
        <v>604</v>
      </c>
      <c r="G124" s="320"/>
      <c r="H124" s="318"/>
      <c r="I124" s="318"/>
      <c r="J124" s="318" t="s">
        <v>605</v>
      </c>
      <c r="K124" s="345"/>
    </row>
    <row r="125" spans="2:11" s="1" customFormat="1" ht="5.25" customHeight="1">
      <c r="B125" s="346"/>
      <c r="C125" s="321"/>
      <c r="D125" s="321"/>
      <c r="E125" s="321"/>
      <c r="F125" s="321"/>
      <c r="G125" s="347"/>
      <c r="H125" s="321"/>
      <c r="I125" s="321"/>
      <c r="J125" s="321"/>
      <c r="K125" s="348"/>
    </row>
    <row r="126" spans="2:11" s="1" customFormat="1" ht="15" customHeight="1">
      <c r="B126" s="346"/>
      <c r="C126" s="301" t="s">
        <v>609</v>
      </c>
      <c r="D126" s="323"/>
      <c r="E126" s="323"/>
      <c r="F126" s="324" t="s">
        <v>606</v>
      </c>
      <c r="G126" s="301"/>
      <c r="H126" s="301" t="s">
        <v>646</v>
      </c>
      <c r="I126" s="301" t="s">
        <v>608</v>
      </c>
      <c r="J126" s="301">
        <v>120</v>
      </c>
      <c r="K126" s="349"/>
    </row>
    <row r="127" spans="2:11" s="1" customFormat="1" ht="15" customHeight="1">
      <c r="B127" s="346"/>
      <c r="C127" s="301" t="s">
        <v>655</v>
      </c>
      <c r="D127" s="301"/>
      <c r="E127" s="301"/>
      <c r="F127" s="324" t="s">
        <v>606</v>
      </c>
      <c r="G127" s="301"/>
      <c r="H127" s="301" t="s">
        <v>656</v>
      </c>
      <c r="I127" s="301" t="s">
        <v>608</v>
      </c>
      <c r="J127" s="301" t="s">
        <v>657</v>
      </c>
      <c r="K127" s="349"/>
    </row>
    <row r="128" spans="2:11" s="1" customFormat="1" ht="15" customHeight="1">
      <c r="B128" s="346"/>
      <c r="C128" s="301" t="s">
        <v>554</v>
      </c>
      <c r="D128" s="301"/>
      <c r="E128" s="301"/>
      <c r="F128" s="324" t="s">
        <v>606</v>
      </c>
      <c r="G128" s="301"/>
      <c r="H128" s="301" t="s">
        <v>658</v>
      </c>
      <c r="I128" s="301" t="s">
        <v>608</v>
      </c>
      <c r="J128" s="301" t="s">
        <v>657</v>
      </c>
      <c r="K128" s="349"/>
    </row>
    <row r="129" spans="2:11" s="1" customFormat="1" ht="15" customHeight="1">
      <c r="B129" s="346"/>
      <c r="C129" s="301" t="s">
        <v>617</v>
      </c>
      <c r="D129" s="301"/>
      <c r="E129" s="301"/>
      <c r="F129" s="324" t="s">
        <v>612</v>
      </c>
      <c r="G129" s="301"/>
      <c r="H129" s="301" t="s">
        <v>618</v>
      </c>
      <c r="I129" s="301" t="s">
        <v>608</v>
      </c>
      <c r="J129" s="301">
        <v>15</v>
      </c>
      <c r="K129" s="349"/>
    </row>
    <row r="130" spans="2:11" s="1" customFormat="1" ht="15" customHeight="1">
      <c r="B130" s="346"/>
      <c r="C130" s="327" t="s">
        <v>619</v>
      </c>
      <c r="D130" s="327"/>
      <c r="E130" s="327"/>
      <c r="F130" s="328" t="s">
        <v>612</v>
      </c>
      <c r="G130" s="327"/>
      <c r="H130" s="327" t="s">
        <v>620</v>
      </c>
      <c r="I130" s="327" t="s">
        <v>608</v>
      </c>
      <c r="J130" s="327">
        <v>15</v>
      </c>
      <c r="K130" s="349"/>
    </row>
    <row r="131" spans="2:11" s="1" customFormat="1" ht="15" customHeight="1">
      <c r="B131" s="346"/>
      <c r="C131" s="327" t="s">
        <v>621</v>
      </c>
      <c r="D131" s="327"/>
      <c r="E131" s="327"/>
      <c r="F131" s="328" t="s">
        <v>612</v>
      </c>
      <c r="G131" s="327"/>
      <c r="H131" s="327" t="s">
        <v>622</v>
      </c>
      <c r="I131" s="327" t="s">
        <v>608</v>
      </c>
      <c r="J131" s="327">
        <v>20</v>
      </c>
      <c r="K131" s="349"/>
    </row>
    <row r="132" spans="2:11" s="1" customFormat="1" ht="15" customHeight="1">
      <c r="B132" s="346"/>
      <c r="C132" s="327" t="s">
        <v>623</v>
      </c>
      <c r="D132" s="327"/>
      <c r="E132" s="327"/>
      <c r="F132" s="328" t="s">
        <v>612</v>
      </c>
      <c r="G132" s="327"/>
      <c r="H132" s="327" t="s">
        <v>624</v>
      </c>
      <c r="I132" s="327" t="s">
        <v>608</v>
      </c>
      <c r="J132" s="327">
        <v>20</v>
      </c>
      <c r="K132" s="349"/>
    </row>
    <row r="133" spans="2:11" s="1" customFormat="1" ht="15" customHeight="1">
      <c r="B133" s="346"/>
      <c r="C133" s="301" t="s">
        <v>611</v>
      </c>
      <c r="D133" s="301"/>
      <c r="E133" s="301"/>
      <c r="F133" s="324" t="s">
        <v>612</v>
      </c>
      <c r="G133" s="301"/>
      <c r="H133" s="301" t="s">
        <v>646</v>
      </c>
      <c r="I133" s="301" t="s">
        <v>608</v>
      </c>
      <c r="J133" s="301">
        <v>50</v>
      </c>
      <c r="K133" s="349"/>
    </row>
    <row r="134" spans="2:11" s="1" customFormat="1" ht="15" customHeight="1">
      <c r="B134" s="346"/>
      <c r="C134" s="301" t="s">
        <v>625</v>
      </c>
      <c r="D134" s="301"/>
      <c r="E134" s="301"/>
      <c r="F134" s="324" t="s">
        <v>612</v>
      </c>
      <c r="G134" s="301"/>
      <c r="H134" s="301" t="s">
        <v>646</v>
      </c>
      <c r="I134" s="301" t="s">
        <v>608</v>
      </c>
      <c r="J134" s="301">
        <v>50</v>
      </c>
      <c r="K134" s="349"/>
    </row>
    <row r="135" spans="2:11" s="1" customFormat="1" ht="15" customHeight="1">
      <c r="B135" s="346"/>
      <c r="C135" s="301" t="s">
        <v>631</v>
      </c>
      <c r="D135" s="301"/>
      <c r="E135" s="301"/>
      <c r="F135" s="324" t="s">
        <v>612</v>
      </c>
      <c r="G135" s="301"/>
      <c r="H135" s="301" t="s">
        <v>646</v>
      </c>
      <c r="I135" s="301" t="s">
        <v>608</v>
      </c>
      <c r="J135" s="301">
        <v>50</v>
      </c>
      <c r="K135" s="349"/>
    </row>
    <row r="136" spans="2:11" s="1" customFormat="1" ht="15" customHeight="1">
      <c r="B136" s="346"/>
      <c r="C136" s="301" t="s">
        <v>633</v>
      </c>
      <c r="D136" s="301"/>
      <c r="E136" s="301"/>
      <c r="F136" s="324" t="s">
        <v>612</v>
      </c>
      <c r="G136" s="301"/>
      <c r="H136" s="301" t="s">
        <v>646</v>
      </c>
      <c r="I136" s="301" t="s">
        <v>608</v>
      </c>
      <c r="J136" s="301">
        <v>50</v>
      </c>
      <c r="K136" s="349"/>
    </row>
    <row r="137" spans="2:11" s="1" customFormat="1" ht="15" customHeight="1">
      <c r="B137" s="346"/>
      <c r="C137" s="301" t="s">
        <v>634</v>
      </c>
      <c r="D137" s="301"/>
      <c r="E137" s="301"/>
      <c r="F137" s="324" t="s">
        <v>612</v>
      </c>
      <c r="G137" s="301"/>
      <c r="H137" s="301" t="s">
        <v>659</v>
      </c>
      <c r="I137" s="301" t="s">
        <v>608</v>
      </c>
      <c r="J137" s="301">
        <v>255</v>
      </c>
      <c r="K137" s="349"/>
    </row>
    <row r="138" spans="2:11" s="1" customFormat="1" ht="15" customHeight="1">
      <c r="B138" s="346"/>
      <c r="C138" s="301" t="s">
        <v>636</v>
      </c>
      <c r="D138" s="301"/>
      <c r="E138" s="301"/>
      <c r="F138" s="324" t="s">
        <v>606</v>
      </c>
      <c r="G138" s="301"/>
      <c r="H138" s="301" t="s">
        <v>660</v>
      </c>
      <c r="I138" s="301" t="s">
        <v>638</v>
      </c>
      <c r="J138" s="301"/>
      <c r="K138" s="349"/>
    </row>
    <row r="139" spans="2:11" s="1" customFormat="1" ht="15" customHeight="1">
      <c r="B139" s="346"/>
      <c r="C139" s="301" t="s">
        <v>639</v>
      </c>
      <c r="D139" s="301"/>
      <c r="E139" s="301"/>
      <c r="F139" s="324" t="s">
        <v>606</v>
      </c>
      <c r="G139" s="301"/>
      <c r="H139" s="301" t="s">
        <v>661</v>
      </c>
      <c r="I139" s="301" t="s">
        <v>641</v>
      </c>
      <c r="J139" s="301"/>
      <c r="K139" s="349"/>
    </row>
    <row r="140" spans="2:11" s="1" customFormat="1" ht="15" customHeight="1">
      <c r="B140" s="346"/>
      <c r="C140" s="301" t="s">
        <v>642</v>
      </c>
      <c r="D140" s="301"/>
      <c r="E140" s="301"/>
      <c r="F140" s="324" t="s">
        <v>606</v>
      </c>
      <c r="G140" s="301"/>
      <c r="H140" s="301" t="s">
        <v>642</v>
      </c>
      <c r="I140" s="301" t="s">
        <v>641</v>
      </c>
      <c r="J140" s="301"/>
      <c r="K140" s="349"/>
    </row>
    <row r="141" spans="2:11" s="1" customFormat="1" ht="15" customHeight="1">
      <c r="B141" s="346"/>
      <c r="C141" s="301" t="s">
        <v>40</v>
      </c>
      <c r="D141" s="301"/>
      <c r="E141" s="301"/>
      <c r="F141" s="324" t="s">
        <v>606</v>
      </c>
      <c r="G141" s="301"/>
      <c r="H141" s="301" t="s">
        <v>662</v>
      </c>
      <c r="I141" s="301" t="s">
        <v>641</v>
      </c>
      <c r="J141" s="301"/>
      <c r="K141" s="349"/>
    </row>
    <row r="142" spans="2:11" s="1" customFormat="1" ht="15" customHeight="1">
      <c r="B142" s="346"/>
      <c r="C142" s="301" t="s">
        <v>663</v>
      </c>
      <c r="D142" s="301"/>
      <c r="E142" s="301"/>
      <c r="F142" s="324" t="s">
        <v>606</v>
      </c>
      <c r="G142" s="301"/>
      <c r="H142" s="301" t="s">
        <v>664</v>
      </c>
      <c r="I142" s="301" t="s">
        <v>641</v>
      </c>
      <c r="J142" s="301"/>
      <c r="K142" s="349"/>
    </row>
    <row r="143" spans="2:11" s="1" customFormat="1" ht="15" customHeight="1">
      <c r="B143" s="350"/>
      <c r="C143" s="351"/>
      <c r="D143" s="351"/>
      <c r="E143" s="351"/>
      <c r="F143" s="351"/>
      <c r="G143" s="351"/>
      <c r="H143" s="351"/>
      <c r="I143" s="351"/>
      <c r="J143" s="351"/>
      <c r="K143" s="352"/>
    </row>
    <row r="144" spans="2:11" s="1" customFormat="1" ht="18.75" customHeight="1">
      <c r="B144" s="337"/>
      <c r="C144" s="337"/>
      <c r="D144" s="337"/>
      <c r="E144" s="337"/>
      <c r="F144" s="338"/>
      <c r="G144" s="337"/>
      <c r="H144" s="337"/>
      <c r="I144" s="337"/>
      <c r="J144" s="337"/>
      <c r="K144" s="337"/>
    </row>
    <row r="145" spans="2:11" s="1" customFormat="1" ht="18.75" customHeight="1">
      <c r="B145" s="309"/>
      <c r="C145" s="309"/>
      <c r="D145" s="309"/>
      <c r="E145" s="309"/>
      <c r="F145" s="309"/>
      <c r="G145" s="309"/>
      <c r="H145" s="309"/>
      <c r="I145" s="309"/>
      <c r="J145" s="309"/>
      <c r="K145" s="309"/>
    </row>
    <row r="146" spans="2:11" s="1" customFormat="1" ht="7.5" customHeight="1">
      <c r="B146" s="310"/>
      <c r="C146" s="311"/>
      <c r="D146" s="311"/>
      <c r="E146" s="311"/>
      <c r="F146" s="311"/>
      <c r="G146" s="311"/>
      <c r="H146" s="311"/>
      <c r="I146" s="311"/>
      <c r="J146" s="311"/>
      <c r="K146" s="312"/>
    </row>
    <row r="147" spans="2:11" s="1" customFormat="1" ht="45" customHeight="1">
      <c r="B147" s="313"/>
      <c r="C147" s="314" t="s">
        <v>665</v>
      </c>
      <c r="D147" s="314"/>
      <c r="E147" s="314"/>
      <c r="F147" s="314"/>
      <c r="G147" s="314"/>
      <c r="H147" s="314"/>
      <c r="I147" s="314"/>
      <c r="J147" s="314"/>
      <c r="K147" s="315"/>
    </row>
    <row r="148" spans="2:11" s="1" customFormat="1" ht="17.25" customHeight="1">
      <c r="B148" s="313"/>
      <c r="C148" s="316" t="s">
        <v>600</v>
      </c>
      <c r="D148" s="316"/>
      <c r="E148" s="316"/>
      <c r="F148" s="316" t="s">
        <v>601</v>
      </c>
      <c r="G148" s="317"/>
      <c r="H148" s="316" t="s">
        <v>56</v>
      </c>
      <c r="I148" s="316" t="s">
        <v>59</v>
      </c>
      <c r="J148" s="316" t="s">
        <v>602</v>
      </c>
      <c r="K148" s="315"/>
    </row>
    <row r="149" spans="2:11" s="1" customFormat="1" ht="17.25" customHeight="1">
      <c r="B149" s="313"/>
      <c r="C149" s="318" t="s">
        <v>603</v>
      </c>
      <c r="D149" s="318"/>
      <c r="E149" s="318"/>
      <c r="F149" s="319" t="s">
        <v>604</v>
      </c>
      <c r="G149" s="320"/>
      <c r="H149" s="318"/>
      <c r="I149" s="318"/>
      <c r="J149" s="318" t="s">
        <v>605</v>
      </c>
      <c r="K149" s="315"/>
    </row>
    <row r="150" spans="2:11" s="1" customFormat="1" ht="5.25" customHeight="1">
      <c r="B150" s="326"/>
      <c r="C150" s="321"/>
      <c r="D150" s="321"/>
      <c r="E150" s="321"/>
      <c r="F150" s="321"/>
      <c r="G150" s="322"/>
      <c r="H150" s="321"/>
      <c r="I150" s="321"/>
      <c r="J150" s="321"/>
      <c r="K150" s="349"/>
    </row>
    <row r="151" spans="2:11" s="1" customFormat="1" ht="15" customHeight="1">
      <c r="B151" s="326"/>
      <c r="C151" s="353" t="s">
        <v>609</v>
      </c>
      <c r="D151" s="301"/>
      <c r="E151" s="301"/>
      <c r="F151" s="354" t="s">
        <v>606</v>
      </c>
      <c r="G151" s="301"/>
      <c r="H151" s="353" t="s">
        <v>646</v>
      </c>
      <c r="I151" s="353" t="s">
        <v>608</v>
      </c>
      <c r="J151" s="353">
        <v>120</v>
      </c>
      <c r="K151" s="349"/>
    </row>
    <row r="152" spans="2:11" s="1" customFormat="1" ht="15" customHeight="1">
      <c r="B152" s="326"/>
      <c r="C152" s="353" t="s">
        <v>655</v>
      </c>
      <c r="D152" s="301"/>
      <c r="E152" s="301"/>
      <c r="F152" s="354" t="s">
        <v>606</v>
      </c>
      <c r="G152" s="301"/>
      <c r="H152" s="353" t="s">
        <v>666</v>
      </c>
      <c r="I152" s="353" t="s">
        <v>608</v>
      </c>
      <c r="J152" s="353" t="s">
        <v>657</v>
      </c>
      <c r="K152" s="349"/>
    </row>
    <row r="153" spans="2:11" s="1" customFormat="1" ht="15" customHeight="1">
      <c r="B153" s="326"/>
      <c r="C153" s="353" t="s">
        <v>554</v>
      </c>
      <c r="D153" s="301"/>
      <c r="E153" s="301"/>
      <c r="F153" s="354" t="s">
        <v>606</v>
      </c>
      <c r="G153" s="301"/>
      <c r="H153" s="353" t="s">
        <v>667</v>
      </c>
      <c r="I153" s="353" t="s">
        <v>608</v>
      </c>
      <c r="J153" s="353" t="s">
        <v>657</v>
      </c>
      <c r="K153" s="349"/>
    </row>
    <row r="154" spans="2:11" s="1" customFormat="1" ht="15" customHeight="1">
      <c r="B154" s="326"/>
      <c r="C154" s="353" t="s">
        <v>611</v>
      </c>
      <c r="D154" s="301"/>
      <c r="E154" s="301"/>
      <c r="F154" s="354" t="s">
        <v>612</v>
      </c>
      <c r="G154" s="301"/>
      <c r="H154" s="353" t="s">
        <v>646</v>
      </c>
      <c r="I154" s="353" t="s">
        <v>608</v>
      </c>
      <c r="J154" s="353">
        <v>50</v>
      </c>
      <c r="K154" s="349"/>
    </row>
    <row r="155" spans="2:11" s="1" customFormat="1" ht="15" customHeight="1">
      <c r="B155" s="326"/>
      <c r="C155" s="353" t="s">
        <v>614</v>
      </c>
      <c r="D155" s="301"/>
      <c r="E155" s="301"/>
      <c r="F155" s="354" t="s">
        <v>606</v>
      </c>
      <c r="G155" s="301"/>
      <c r="H155" s="353" t="s">
        <v>646</v>
      </c>
      <c r="I155" s="353" t="s">
        <v>616</v>
      </c>
      <c r="J155" s="353"/>
      <c r="K155" s="349"/>
    </row>
    <row r="156" spans="2:11" s="1" customFormat="1" ht="15" customHeight="1">
      <c r="B156" s="326"/>
      <c r="C156" s="353" t="s">
        <v>625</v>
      </c>
      <c r="D156" s="301"/>
      <c r="E156" s="301"/>
      <c r="F156" s="354" t="s">
        <v>612</v>
      </c>
      <c r="G156" s="301"/>
      <c r="H156" s="353" t="s">
        <v>646</v>
      </c>
      <c r="I156" s="353" t="s">
        <v>608</v>
      </c>
      <c r="J156" s="353">
        <v>50</v>
      </c>
      <c r="K156" s="349"/>
    </row>
    <row r="157" spans="2:11" s="1" customFormat="1" ht="15" customHeight="1">
      <c r="B157" s="326"/>
      <c r="C157" s="353" t="s">
        <v>633</v>
      </c>
      <c r="D157" s="301"/>
      <c r="E157" s="301"/>
      <c r="F157" s="354" t="s">
        <v>612</v>
      </c>
      <c r="G157" s="301"/>
      <c r="H157" s="353" t="s">
        <v>646</v>
      </c>
      <c r="I157" s="353" t="s">
        <v>608</v>
      </c>
      <c r="J157" s="353">
        <v>50</v>
      </c>
      <c r="K157" s="349"/>
    </row>
    <row r="158" spans="2:11" s="1" customFormat="1" ht="15" customHeight="1">
      <c r="B158" s="326"/>
      <c r="C158" s="353" t="s">
        <v>631</v>
      </c>
      <c r="D158" s="301"/>
      <c r="E158" s="301"/>
      <c r="F158" s="354" t="s">
        <v>612</v>
      </c>
      <c r="G158" s="301"/>
      <c r="H158" s="353" t="s">
        <v>646</v>
      </c>
      <c r="I158" s="353" t="s">
        <v>608</v>
      </c>
      <c r="J158" s="353">
        <v>50</v>
      </c>
      <c r="K158" s="349"/>
    </row>
    <row r="159" spans="2:11" s="1" customFormat="1" ht="15" customHeight="1">
      <c r="B159" s="326"/>
      <c r="C159" s="353" t="s">
        <v>91</v>
      </c>
      <c r="D159" s="301"/>
      <c r="E159" s="301"/>
      <c r="F159" s="354" t="s">
        <v>606</v>
      </c>
      <c r="G159" s="301"/>
      <c r="H159" s="353" t="s">
        <v>668</v>
      </c>
      <c r="I159" s="353" t="s">
        <v>608</v>
      </c>
      <c r="J159" s="353" t="s">
        <v>669</v>
      </c>
      <c r="K159" s="349"/>
    </row>
    <row r="160" spans="2:11" s="1" customFormat="1" ht="15" customHeight="1">
      <c r="B160" s="326"/>
      <c r="C160" s="353" t="s">
        <v>670</v>
      </c>
      <c r="D160" s="301"/>
      <c r="E160" s="301"/>
      <c r="F160" s="354" t="s">
        <v>606</v>
      </c>
      <c r="G160" s="301"/>
      <c r="H160" s="353" t="s">
        <v>671</v>
      </c>
      <c r="I160" s="353" t="s">
        <v>641</v>
      </c>
      <c r="J160" s="353"/>
      <c r="K160" s="349"/>
    </row>
    <row r="161" spans="2:11" s="1" customFormat="1" ht="15" customHeight="1">
      <c r="B161" s="355"/>
      <c r="C161" s="335"/>
      <c r="D161" s="335"/>
      <c r="E161" s="335"/>
      <c r="F161" s="335"/>
      <c r="G161" s="335"/>
      <c r="H161" s="335"/>
      <c r="I161" s="335"/>
      <c r="J161" s="335"/>
      <c r="K161" s="356"/>
    </row>
    <row r="162" spans="2:11" s="1" customFormat="1" ht="18.75" customHeight="1">
      <c r="B162" s="337"/>
      <c r="C162" s="347"/>
      <c r="D162" s="347"/>
      <c r="E162" s="347"/>
      <c r="F162" s="357"/>
      <c r="G162" s="347"/>
      <c r="H162" s="347"/>
      <c r="I162" s="347"/>
      <c r="J162" s="347"/>
      <c r="K162" s="337"/>
    </row>
    <row r="163" spans="2:11" s="1" customFormat="1" ht="18.75" customHeight="1">
      <c r="B163" s="309"/>
      <c r="C163" s="309"/>
      <c r="D163" s="309"/>
      <c r="E163" s="309"/>
      <c r="F163" s="309"/>
      <c r="G163" s="309"/>
      <c r="H163" s="309"/>
      <c r="I163" s="309"/>
      <c r="J163" s="309"/>
      <c r="K163" s="309"/>
    </row>
    <row r="164" spans="2:11" s="1" customFormat="1" ht="7.5" customHeight="1">
      <c r="B164" s="288"/>
      <c r="C164" s="289"/>
      <c r="D164" s="289"/>
      <c r="E164" s="289"/>
      <c r="F164" s="289"/>
      <c r="G164" s="289"/>
      <c r="H164" s="289"/>
      <c r="I164" s="289"/>
      <c r="J164" s="289"/>
      <c r="K164" s="290"/>
    </row>
    <row r="165" spans="2:11" s="1" customFormat="1" ht="45" customHeight="1">
      <c r="B165" s="291"/>
      <c r="C165" s="292" t="s">
        <v>672</v>
      </c>
      <c r="D165" s="292"/>
      <c r="E165" s="292"/>
      <c r="F165" s="292"/>
      <c r="G165" s="292"/>
      <c r="H165" s="292"/>
      <c r="I165" s="292"/>
      <c r="J165" s="292"/>
      <c r="K165" s="293"/>
    </row>
    <row r="166" spans="2:11" s="1" customFormat="1" ht="17.25" customHeight="1">
      <c r="B166" s="291"/>
      <c r="C166" s="316" t="s">
        <v>600</v>
      </c>
      <c r="D166" s="316"/>
      <c r="E166" s="316"/>
      <c r="F166" s="316" t="s">
        <v>601</v>
      </c>
      <c r="G166" s="358"/>
      <c r="H166" s="359" t="s">
        <v>56</v>
      </c>
      <c r="I166" s="359" t="s">
        <v>59</v>
      </c>
      <c r="J166" s="316" t="s">
        <v>602</v>
      </c>
      <c r="K166" s="293"/>
    </row>
    <row r="167" spans="2:11" s="1" customFormat="1" ht="17.25" customHeight="1">
      <c r="B167" s="294"/>
      <c r="C167" s="318" t="s">
        <v>603</v>
      </c>
      <c r="D167" s="318"/>
      <c r="E167" s="318"/>
      <c r="F167" s="319" t="s">
        <v>604</v>
      </c>
      <c r="G167" s="360"/>
      <c r="H167" s="361"/>
      <c r="I167" s="361"/>
      <c r="J167" s="318" t="s">
        <v>605</v>
      </c>
      <c r="K167" s="296"/>
    </row>
    <row r="168" spans="2:11" s="1" customFormat="1" ht="5.25" customHeight="1">
      <c r="B168" s="326"/>
      <c r="C168" s="321"/>
      <c r="D168" s="321"/>
      <c r="E168" s="321"/>
      <c r="F168" s="321"/>
      <c r="G168" s="322"/>
      <c r="H168" s="321"/>
      <c r="I168" s="321"/>
      <c r="J168" s="321"/>
      <c r="K168" s="349"/>
    </row>
    <row r="169" spans="2:11" s="1" customFormat="1" ht="15" customHeight="1">
      <c r="B169" s="326"/>
      <c r="C169" s="301" t="s">
        <v>609</v>
      </c>
      <c r="D169" s="301"/>
      <c r="E169" s="301"/>
      <c r="F169" s="324" t="s">
        <v>606</v>
      </c>
      <c r="G169" s="301"/>
      <c r="H169" s="301" t="s">
        <v>646</v>
      </c>
      <c r="I169" s="301" t="s">
        <v>608</v>
      </c>
      <c r="J169" s="301">
        <v>120</v>
      </c>
      <c r="K169" s="349"/>
    </row>
    <row r="170" spans="2:11" s="1" customFormat="1" ht="15" customHeight="1">
      <c r="B170" s="326"/>
      <c r="C170" s="301" t="s">
        <v>655</v>
      </c>
      <c r="D170" s="301"/>
      <c r="E170" s="301"/>
      <c r="F170" s="324" t="s">
        <v>606</v>
      </c>
      <c r="G170" s="301"/>
      <c r="H170" s="301" t="s">
        <v>656</v>
      </c>
      <c r="I170" s="301" t="s">
        <v>608</v>
      </c>
      <c r="J170" s="301" t="s">
        <v>657</v>
      </c>
      <c r="K170" s="349"/>
    </row>
    <row r="171" spans="2:11" s="1" customFormat="1" ht="15" customHeight="1">
      <c r="B171" s="326"/>
      <c r="C171" s="301" t="s">
        <v>554</v>
      </c>
      <c r="D171" s="301"/>
      <c r="E171" s="301"/>
      <c r="F171" s="324" t="s">
        <v>606</v>
      </c>
      <c r="G171" s="301"/>
      <c r="H171" s="301" t="s">
        <v>673</v>
      </c>
      <c r="I171" s="301" t="s">
        <v>608</v>
      </c>
      <c r="J171" s="301" t="s">
        <v>657</v>
      </c>
      <c r="K171" s="349"/>
    </row>
    <row r="172" spans="2:11" s="1" customFormat="1" ht="15" customHeight="1">
      <c r="B172" s="326"/>
      <c r="C172" s="301" t="s">
        <v>611</v>
      </c>
      <c r="D172" s="301"/>
      <c r="E172" s="301"/>
      <c r="F172" s="324" t="s">
        <v>612</v>
      </c>
      <c r="G172" s="301"/>
      <c r="H172" s="301" t="s">
        <v>673</v>
      </c>
      <c r="I172" s="301" t="s">
        <v>608</v>
      </c>
      <c r="J172" s="301">
        <v>50</v>
      </c>
      <c r="K172" s="349"/>
    </row>
    <row r="173" spans="2:11" s="1" customFormat="1" ht="15" customHeight="1">
      <c r="B173" s="326"/>
      <c r="C173" s="301" t="s">
        <v>614</v>
      </c>
      <c r="D173" s="301"/>
      <c r="E173" s="301"/>
      <c r="F173" s="324" t="s">
        <v>606</v>
      </c>
      <c r="G173" s="301"/>
      <c r="H173" s="301" t="s">
        <v>673</v>
      </c>
      <c r="I173" s="301" t="s">
        <v>616</v>
      </c>
      <c r="J173" s="301"/>
      <c r="K173" s="349"/>
    </row>
    <row r="174" spans="2:11" s="1" customFormat="1" ht="15" customHeight="1">
      <c r="B174" s="326"/>
      <c r="C174" s="301" t="s">
        <v>625</v>
      </c>
      <c r="D174" s="301"/>
      <c r="E174" s="301"/>
      <c r="F174" s="324" t="s">
        <v>612</v>
      </c>
      <c r="G174" s="301"/>
      <c r="H174" s="301" t="s">
        <v>673</v>
      </c>
      <c r="I174" s="301" t="s">
        <v>608</v>
      </c>
      <c r="J174" s="301">
        <v>50</v>
      </c>
      <c r="K174" s="349"/>
    </row>
    <row r="175" spans="2:11" s="1" customFormat="1" ht="15" customHeight="1">
      <c r="B175" s="326"/>
      <c r="C175" s="301" t="s">
        <v>633</v>
      </c>
      <c r="D175" s="301"/>
      <c r="E175" s="301"/>
      <c r="F175" s="324" t="s">
        <v>612</v>
      </c>
      <c r="G175" s="301"/>
      <c r="H175" s="301" t="s">
        <v>673</v>
      </c>
      <c r="I175" s="301" t="s">
        <v>608</v>
      </c>
      <c r="J175" s="301">
        <v>50</v>
      </c>
      <c r="K175" s="349"/>
    </row>
    <row r="176" spans="2:11" s="1" customFormat="1" ht="15" customHeight="1">
      <c r="B176" s="326"/>
      <c r="C176" s="301" t="s">
        <v>631</v>
      </c>
      <c r="D176" s="301"/>
      <c r="E176" s="301"/>
      <c r="F176" s="324" t="s">
        <v>612</v>
      </c>
      <c r="G176" s="301"/>
      <c r="H176" s="301" t="s">
        <v>673</v>
      </c>
      <c r="I176" s="301" t="s">
        <v>608</v>
      </c>
      <c r="J176" s="301">
        <v>50</v>
      </c>
      <c r="K176" s="349"/>
    </row>
    <row r="177" spans="2:11" s="1" customFormat="1" ht="15" customHeight="1">
      <c r="B177" s="326"/>
      <c r="C177" s="301" t="s">
        <v>108</v>
      </c>
      <c r="D177" s="301"/>
      <c r="E177" s="301"/>
      <c r="F177" s="324" t="s">
        <v>606</v>
      </c>
      <c r="G177" s="301"/>
      <c r="H177" s="301" t="s">
        <v>674</v>
      </c>
      <c r="I177" s="301" t="s">
        <v>675</v>
      </c>
      <c r="J177" s="301"/>
      <c r="K177" s="349"/>
    </row>
    <row r="178" spans="2:11" s="1" customFormat="1" ht="15" customHeight="1">
      <c r="B178" s="326"/>
      <c r="C178" s="301" t="s">
        <v>59</v>
      </c>
      <c r="D178" s="301"/>
      <c r="E178" s="301"/>
      <c r="F178" s="324" t="s">
        <v>606</v>
      </c>
      <c r="G178" s="301"/>
      <c r="H178" s="301" t="s">
        <v>676</v>
      </c>
      <c r="I178" s="301" t="s">
        <v>677</v>
      </c>
      <c r="J178" s="301">
        <v>1</v>
      </c>
      <c r="K178" s="349"/>
    </row>
    <row r="179" spans="2:11" s="1" customFormat="1" ht="15" customHeight="1">
      <c r="B179" s="326"/>
      <c r="C179" s="301" t="s">
        <v>55</v>
      </c>
      <c r="D179" s="301"/>
      <c r="E179" s="301"/>
      <c r="F179" s="324" t="s">
        <v>606</v>
      </c>
      <c r="G179" s="301"/>
      <c r="H179" s="301" t="s">
        <v>678</v>
      </c>
      <c r="I179" s="301" t="s">
        <v>608</v>
      </c>
      <c r="J179" s="301">
        <v>20</v>
      </c>
      <c r="K179" s="349"/>
    </row>
    <row r="180" spans="2:11" s="1" customFormat="1" ht="15" customHeight="1">
      <c r="B180" s="326"/>
      <c r="C180" s="301" t="s">
        <v>56</v>
      </c>
      <c r="D180" s="301"/>
      <c r="E180" s="301"/>
      <c r="F180" s="324" t="s">
        <v>606</v>
      </c>
      <c r="G180" s="301"/>
      <c r="H180" s="301" t="s">
        <v>679</v>
      </c>
      <c r="I180" s="301" t="s">
        <v>608</v>
      </c>
      <c r="J180" s="301">
        <v>255</v>
      </c>
      <c r="K180" s="349"/>
    </row>
    <row r="181" spans="2:11" s="1" customFormat="1" ht="15" customHeight="1">
      <c r="B181" s="326"/>
      <c r="C181" s="301" t="s">
        <v>109</v>
      </c>
      <c r="D181" s="301"/>
      <c r="E181" s="301"/>
      <c r="F181" s="324" t="s">
        <v>606</v>
      </c>
      <c r="G181" s="301"/>
      <c r="H181" s="301" t="s">
        <v>570</v>
      </c>
      <c r="I181" s="301" t="s">
        <v>608</v>
      </c>
      <c r="J181" s="301">
        <v>10</v>
      </c>
      <c r="K181" s="349"/>
    </row>
    <row r="182" spans="2:11" s="1" customFormat="1" ht="15" customHeight="1">
      <c r="B182" s="326"/>
      <c r="C182" s="301" t="s">
        <v>110</v>
      </c>
      <c r="D182" s="301"/>
      <c r="E182" s="301"/>
      <c r="F182" s="324" t="s">
        <v>606</v>
      </c>
      <c r="G182" s="301"/>
      <c r="H182" s="301" t="s">
        <v>680</v>
      </c>
      <c r="I182" s="301" t="s">
        <v>641</v>
      </c>
      <c r="J182" s="301"/>
      <c r="K182" s="349"/>
    </row>
    <row r="183" spans="2:11" s="1" customFormat="1" ht="15" customHeight="1">
      <c r="B183" s="326"/>
      <c r="C183" s="301" t="s">
        <v>681</v>
      </c>
      <c r="D183" s="301"/>
      <c r="E183" s="301"/>
      <c r="F183" s="324" t="s">
        <v>606</v>
      </c>
      <c r="G183" s="301"/>
      <c r="H183" s="301" t="s">
        <v>682</v>
      </c>
      <c r="I183" s="301" t="s">
        <v>641</v>
      </c>
      <c r="J183" s="301"/>
      <c r="K183" s="349"/>
    </row>
    <row r="184" spans="2:11" s="1" customFormat="1" ht="15" customHeight="1">
      <c r="B184" s="326"/>
      <c r="C184" s="301" t="s">
        <v>670</v>
      </c>
      <c r="D184" s="301"/>
      <c r="E184" s="301"/>
      <c r="F184" s="324" t="s">
        <v>606</v>
      </c>
      <c r="G184" s="301"/>
      <c r="H184" s="301" t="s">
        <v>683</v>
      </c>
      <c r="I184" s="301" t="s">
        <v>641</v>
      </c>
      <c r="J184" s="301"/>
      <c r="K184" s="349"/>
    </row>
    <row r="185" spans="2:11" s="1" customFormat="1" ht="15" customHeight="1">
      <c r="B185" s="326"/>
      <c r="C185" s="301" t="s">
        <v>112</v>
      </c>
      <c r="D185" s="301"/>
      <c r="E185" s="301"/>
      <c r="F185" s="324" t="s">
        <v>612</v>
      </c>
      <c r="G185" s="301"/>
      <c r="H185" s="301" t="s">
        <v>684</v>
      </c>
      <c r="I185" s="301" t="s">
        <v>608</v>
      </c>
      <c r="J185" s="301">
        <v>50</v>
      </c>
      <c r="K185" s="349"/>
    </row>
    <row r="186" spans="2:11" s="1" customFormat="1" ht="15" customHeight="1">
      <c r="B186" s="326"/>
      <c r="C186" s="301" t="s">
        <v>685</v>
      </c>
      <c r="D186" s="301"/>
      <c r="E186" s="301"/>
      <c r="F186" s="324" t="s">
        <v>612</v>
      </c>
      <c r="G186" s="301"/>
      <c r="H186" s="301" t="s">
        <v>686</v>
      </c>
      <c r="I186" s="301" t="s">
        <v>687</v>
      </c>
      <c r="J186" s="301"/>
      <c r="K186" s="349"/>
    </row>
    <row r="187" spans="2:11" s="1" customFormat="1" ht="15" customHeight="1">
      <c r="B187" s="326"/>
      <c r="C187" s="301" t="s">
        <v>688</v>
      </c>
      <c r="D187" s="301"/>
      <c r="E187" s="301"/>
      <c r="F187" s="324" t="s">
        <v>612</v>
      </c>
      <c r="G187" s="301"/>
      <c r="H187" s="301" t="s">
        <v>689</v>
      </c>
      <c r="I187" s="301" t="s">
        <v>687</v>
      </c>
      <c r="J187" s="301"/>
      <c r="K187" s="349"/>
    </row>
    <row r="188" spans="2:11" s="1" customFormat="1" ht="15" customHeight="1">
      <c r="B188" s="326"/>
      <c r="C188" s="301" t="s">
        <v>690</v>
      </c>
      <c r="D188" s="301"/>
      <c r="E188" s="301"/>
      <c r="F188" s="324" t="s">
        <v>612</v>
      </c>
      <c r="G188" s="301"/>
      <c r="H188" s="301" t="s">
        <v>691</v>
      </c>
      <c r="I188" s="301" t="s">
        <v>687</v>
      </c>
      <c r="J188" s="301"/>
      <c r="K188" s="349"/>
    </row>
    <row r="189" spans="2:11" s="1" customFormat="1" ht="15" customHeight="1">
      <c r="B189" s="326"/>
      <c r="C189" s="362" t="s">
        <v>692</v>
      </c>
      <c r="D189" s="301"/>
      <c r="E189" s="301"/>
      <c r="F189" s="324" t="s">
        <v>612</v>
      </c>
      <c r="G189" s="301"/>
      <c r="H189" s="301" t="s">
        <v>693</v>
      </c>
      <c r="I189" s="301" t="s">
        <v>694</v>
      </c>
      <c r="J189" s="363" t="s">
        <v>695</v>
      </c>
      <c r="K189" s="349"/>
    </row>
    <row r="190" spans="2:11" s="1" customFormat="1" ht="15" customHeight="1">
      <c r="B190" s="326"/>
      <c r="C190" s="362" t="s">
        <v>44</v>
      </c>
      <c r="D190" s="301"/>
      <c r="E190" s="301"/>
      <c r="F190" s="324" t="s">
        <v>606</v>
      </c>
      <c r="G190" s="301"/>
      <c r="H190" s="298" t="s">
        <v>696</v>
      </c>
      <c r="I190" s="301" t="s">
        <v>697</v>
      </c>
      <c r="J190" s="301"/>
      <c r="K190" s="349"/>
    </row>
    <row r="191" spans="2:11" s="1" customFormat="1" ht="15" customHeight="1">
      <c r="B191" s="326"/>
      <c r="C191" s="362" t="s">
        <v>698</v>
      </c>
      <c r="D191" s="301"/>
      <c r="E191" s="301"/>
      <c r="F191" s="324" t="s">
        <v>606</v>
      </c>
      <c r="G191" s="301"/>
      <c r="H191" s="301" t="s">
        <v>699</v>
      </c>
      <c r="I191" s="301" t="s">
        <v>641</v>
      </c>
      <c r="J191" s="301"/>
      <c r="K191" s="349"/>
    </row>
    <row r="192" spans="2:11" s="1" customFormat="1" ht="15" customHeight="1">
      <c r="B192" s="326"/>
      <c r="C192" s="362" t="s">
        <v>700</v>
      </c>
      <c r="D192" s="301"/>
      <c r="E192" s="301"/>
      <c r="F192" s="324" t="s">
        <v>606</v>
      </c>
      <c r="G192" s="301"/>
      <c r="H192" s="301" t="s">
        <v>701</v>
      </c>
      <c r="I192" s="301" t="s">
        <v>641</v>
      </c>
      <c r="J192" s="301"/>
      <c r="K192" s="349"/>
    </row>
    <row r="193" spans="2:11" s="1" customFormat="1" ht="15" customHeight="1">
      <c r="B193" s="326"/>
      <c r="C193" s="362" t="s">
        <v>702</v>
      </c>
      <c r="D193" s="301"/>
      <c r="E193" s="301"/>
      <c r="F193" s="324" t="s">
        <v>612</v>
      </c>
      <c r="G193" s="301"/>
      <c r="H193" s="301" t="s">
        <v>703</v>
      </c>
      <c r="I193" s="301" t="s">
        <v>641</v>
      </c>
      <c r="J193" s="301"/>
      <c r="K193" s="349"/>
    </row>
    <row r="194" spans="2:11" s="1" customFormat="1" ht="15" customHeight="1">
      <c r="B194" s="355"/>
      <c r="C194" s="364"/>
      <c r="D194" s="335"/>
      <c r="E194" s="335"/>
      <c r="F194" s="335"/>
      <c r="G194" s="335"/>
      <c r="H194" s="335"/>
      <c r="I194" s="335"/>
      <c r="J194" s="335"/>
      <c r="K194" s="356"/>
    </row>
    <row r="195" spans="2:11" s="1" customFormat="1" ht="18.75" customHeight="1">
      <c r="B195" s="337"/>
      <c r="C195" s="347"/>
      <c r="D195" s="347"/>
      <c r="E195" s="347"/>
      <c r="F195" s="357"/>
      <c r="G195" s="347"/>
      <c r="H195" s="347"/>
      <c r="I195" s="347"/>
      <c r="J195" s="347"/>
      <c r="K195" s="337"/>
    </row>
    <row r="196" spans="2:11" s="1" customFormat="1" ht="18.75" customHeight="1">
      <c r="B196" s="337"/>
      <c r="C196" s="347"/>
      <c r="D196" s="347"/>
      <c r="E196" s="347"/>
      <c r="F196" s="357"/>
      <c r="G196" s="347"/>
      <c r="H196" s="347"/>
      <c r="I196" s="347"/>
      <c r="J196" s="347"/>
      <c r="K196" s="337"/>
    </row>
    <row r="197" spans="2:11" s="1" customFormat="1" ht="18.75" customHeight="1">
      <c r="B197" s="309"/>
      <c r="C197" s="309"/>
      <c r="D197" s="309"/>
      <c r="E197" s="309"/>
      <c r="F197" s="309"/>
      <c r="G197" s="309"/>
      <c r="H197" s="309"/>
      <c r="I197" s="309"/>
      <c r="J197" s="309"/>
      <c r="K197" s="309"/>
    </row>
    <row r="198" spans="2:11" s="1" customFormat="1" ht="13.5">
      <c r="B198" s="288"/>
      <c r="C198" s="289"/>
      <c r="D198" s="289"/>
      <c r="E198" s="289"/>
      <c r="F198" s="289"/>
      <c r="G198" s="289"/>
      <c r="H198" s="289"/>
      <c r="I198" s="289"/>
      <c r="J198" s="289"/>
      <c r="K198" s="290"/>
    </row>
    <row r="199" spans="2:11" s="1" customFormat="1" ht="21">
      <c r="B199" s="291"/>
      <c r="C199" s="292" t="s">
        <v>704</v>
      </c>
      <c r="D199" s="292"/>
      <c r="E199" s="292"/>
      <c r="F199" s="292"/>
      <c r="G199" s="292"/>
      <c r="H199" s="292"/>
      <c r="I199" s="292"/>
      <c r="J199" s="292"/>
      <c r="K199" s="293"/>
    </row>
    <row r="200" spans="2:11" s="1" customFormat="1" ht="25.5" customHeight="1">
      <c r="B200" s="291"/>
      <c r="C200" s="365" t="s">
        <v>705</v>
      </c>
      <c r="D200" s="365"/>
      <c r="E200" s="365"/>
      <c r="F200" s="365" t="s">
        <v>706</v>
      </c>
      <c r="G200" s="366"/>
      <c r="H200" s="365" t="s">
        <v>707</v>
      </c>
      <c r="I200" s="365"/>
      <c r="J200" s="365"/>
      <c r="K200" s="293"/>
    </row>
    <row r="201" spans="2:11" s="1" customFormat="1" ht="5.25" customHeight="1">
      <c r="B201" s="326"/>
      <c r="C201" s="321"/>
      <c r="D201" s="321"/>
      <c r="E201" s="321"/>
      <c r="F201" s="321"/>
      <c r="G201" s="347"/>
      <c r="H201" s="321"/>
      <c r="I201" s="321"/>
      <c r="J201" s="321"/>
      <c r="K201" s="349"/>
    </row>
    <row r="202" spans="2:11" s="1" customFormat="1" ht="15" customHeight="1">
      <c r="B202" s="326"/>
      <c r="C202" s="301" t="s">
        <v>697</v>
      </c>
      <c r="D202" s="301"/>
      <c r="E202" s="301"/>
      <c r="F202" s="324" t="s">
        <v>45</v>
      </c>
      <c r="G202" s="301"/>
      <c r="H202" s="301" t="s">
        <v>708</v>
      </c>
      <c r="I202" s="301"/>
      <c r="J202" s="301"/>
      <c r="K202" s="349"/>
    </row>
    <row r="203" spans="2:11" s="1" customFormat="1" ht="15" customHeight="1">
      <c r="B203" s="326"/>
      <c r="C203" s="301"/>
      <c r="D203" s="301"/>
      <c r="E203" s="301"/>
      <c r="F203" s="324" t="s">
        <v>46</v>
      </c>
      <c r="G203" s="301"/>
      <c r="H203" s="301" t="s">
        <v>709</v>
      </c>
      <c r="I203" s="301"/>
      <c r="J203" s="301"/>
      <c r="K203" s="349"/>
    </row>
    <row r="204" spans="2:11" s="1" customFormat="1" ht="15" customHeight="1">
      <c r="B204" s="326"/>
      <c r="C204" s="301"/>
      <c r="D204" s="301"/>
      <c r="E204" s="301"/>
      <c r="F204" s="324" t="s">
        <v>49</v>
      </c>
      <c r="G204" s="301"/>
      <c r="H204" s="301" t="s">
        <v>710</v>
      </c>
      <c r="I204" s="301"/>
      <c r="J204" s="301"/>
      <c r="K204" s="349"/>
    </row>
    <row r="205" spans="2:11" s="1" customFormat="1" ht="15" customHeight="1">
      <c r="B205" s="326"/>
      <c r="C205" s="301"/>
      <c r="D205" s="301"/>
      <c r="E205" s="301"/>
      <c r="F205" s="324" t="s">
        <v>47</v>
      </c>
      <c r="G205" s="301"/>
      <c r="H205" s="301" t="s">
        <v>711</v>
      </c>
      <c r="I205" s="301"/>
      <c r="J205" s="301"/>
      <c r="K205" s="349"/>
    </row>
    <row r="206" spans="2:11" s="1" customFormat="1" ht="15" customHeight="1">
      <c r="B206" s="326"/>
      <c r="C206" s="301"/>
      <c r="D206" s="301"/>
      <c r="E206" s="301"/>
      <c r="F206" s="324" t="s">
        <v>48</v>
      </c>
      <c r="G206" s="301"/>
      <c r="H206" s="301" t="s">
        <v>712</v>
      </c>
      <c r="I206" s="301"/>
      <c r="J206" s="301"/>
      <c r="K206" s="349"/>
    </row>
    <row r="207" spans="2:11" s="1" customFormat="1" ht="15" customHeight="1">
      <c r="B207" s="326"/>
      <c r="C207" s="301"/>
      <c r="D207" s="301"/>
      <c r="E207" s="301"/>
      <c r="F207" s="324"/>
      <c r="G207" s="301"/>
      <c r="H207" s="301"/>
      <c r="I207" s="301"/>
      <c r="J207" s="301"/>
      <c r="K207" s="349"/>
    </row>
    <row r="208" spans="2:11" s="1" customFormat="1" ht="15" customHeight="1">
      <c r="B208" s="326"/>
      <c r="C208" s="301" t="s">
        <v>653</v>
      </c>
      <c r="D208" s="301"/>
      <c r="E208" s="301"/>
      <c r="F208" s="324" t="s">
        <v>81</v>
      </c>
      <c r="G208" s="301"/>
      <c r="H208" s="301" t="s">
        <v>713</v>
      </c>
      <c r="I208" s="301"/>
      <c r="J208" s="301"/>
      <c r="K208" s="349"/>
    </row>
    <row r="209" spans="2:11" s="1" customFormat="1" ht="15" customHeight="1">
      <c r="B209" s="326"/>
      <c r="C209" s="301"/>
      <c r="D209" s="301"/>
      <c r="E209" s="301"/>
      <c r="F209" s="324" t="s">
        <v>548</v>
      </c>
      <c r="G209" s="301"/>
      <c r="H209" s="301" t="s">
        <v>549</v>
      </c>
      <c r="I209" s="301"/>
      <c r="J209" s="301"/>
      <c r="K209" s="349"/>
    </row>
    <row r="210" spans="2:11" s="1" customFormat="1" ht="15" customHeight="1">
      <c r="B210" s="326"/>
      <c r="C210" s="301"/>
      <c r="D210" s="301"/>
      <c r="E210" s="301"/>
      <c r="F210" s="324" t="s">
        <v>546</v>
      </c>
      <c r="G210" s="301"/>
      <c r="H210" s="301" t="s">
        <v>714</v>
      </c>
      <c r="I210" s="301"/>
      <c r="J210" s="301"/>
      <c r="K210" s="349"/>
    </row>
    <row r="211" spans="2:11" s="1" customFormat="1" ht="15" customHeight="1">
      <c r="B211" s="367"/>
      <c r="C211" s="301"/>
      <c r="D211" s="301"/>
      <c r="E211" s="301"/>
      <c r="F211" s="324" t="s">
        <v>550</v>
      </c>
      <c r="G211" s="362"/>
      <c r="H211" s="353" t="s">
        <v>551</v>
      </c>
      <c r="I211" s="353"/>
      <c r="J211" s="353"/>
      <c r="K211" s="368"/>
    </row>
    <row r="212" spans="2:11" s="1" customFormat="1" ht="15" customHeight="1">
      <c r="B212" s="367"/>
      <c r="C212" s="301"/>
      <c r="D212" s="301"/>
      <c r="E212" s="301"/>
      <c r="F212" s="324" t="s">
        <v>552</v>
      </c>
      <c r="G212" s="362"/>
      <c r="H212" s="353" t="s">
        <v>715</v>
      </c>
      <c r="I212" s="353"/>
      <c r="J212" s="353"/>
      <c r="K212" s="368"/>
    </row>
    <row r="213" spans="2:11" s="1" customFormat="1" ht="15" customHeight="1">
      <c r="B213" s="367"/>
      <c r="C213" s="301"/>
      <c r="D213" s="301"/>
      <c r="E213" s="301"/>
      <c r="F213" s="324"/>
      <c r="G213" s="362"/>
      <c r="H213" s="353"/>
      <c r="I213" s="353"/>
      <c r="J213" s="353"/>
      <c r="K213" s="368"/>
    </row>
    <row r="214" spans="2:11" s="1" customFormat="1" ht="15" customHeight="1">
      <c r="B214" s="367"/>
      <c r="C214" s="301" t="s">
        <v>677</v>
      </c>
      <c r="D214" s="301"/>
      <c r="E214" s="301"/>
      <c r="F214" s="324">
        <v>1</v>
      </c>
      <c r="G214" s="362"/>
      <c r="H214" s="353" t="s">
        <v>716</v>
      </c>
      <c r="I214" s="353"/>
      <c r="J214" s="353"/>
      <c r="K214" s="368"/>
    </row>
    <row r="215" spans="2:11" s="1" customFormat="1" ht="15" customHeight="1">
      <c r="B215" s="367"/>
      <c r="C215" s="301"/>
      <c r="D215" s="301"/>
      <c r="E215" s="301"/>
      <c r="F215" s="324">
        <v>2</v>
      </c>
      <c r="G215" s="362"/>
      <c r="H215" s="353" t="s">
        <v>717</v>
      </c>
      <c r="I215" s="353"/>
      <c r="J215" s="353"/>
      <c r="K215" s="368"/>
    </row>
    <row r="216" spans="2:11" s="1" customFormat="1" ht="15" customHeight="1">
      <c r="B216" s="367"/>
      <c r="C216" s="301"/>
      <c r="D216" s="301"/>
      <c r="E216" s="301"/>
      <c r="F216" s="324">
        <v>3</v>
      </c>
      <c r="G216" s="362"/>
      <c r="H216" s="353" t="s">
        <v>718</v>
      </c>
      <c r="I216" s="353"/>
      <c r="J216" s="353"/>
      <c r="K216" s="368"/>
    </row>
    <row r="217" spans="2:11" s="1" customFormat="1" ht="15" customHeight="1">
      <c r="B217" s="367"/>
      <c r="C217" s="301"/>
      <c r="D217" s="301"/>
      <c r="E217" s="301"/>
      <c r="F217" s="324">
        <v>4</v>
      </c>
      <c r="G217" s="362"/>
      <c r="H217" s="353" t="s">
        <v>719</v>
      </c>
      <c r="I217" s="353"/>
      <c r="J217" s="353"/>
      <c r="K217" s="368"/>
    </row>
    <row r="218" spans="2:11" s="1" customFormat="1" ht="12.75" customHeight="1">
      <c r="B218" s="369"/>
      <c r="C218" s="370"/>
      <c r="D218" s="370"/>
      <c r="E218" s="370"/>
      <c r="F218" s="370"/>
      <c r="G218" s="370"/>
      <c r="H218" s="370"/>
      <c r="I218" s="370"/>
      <c r="J218" s="370"/>
      <c r="K218" s="37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Tanczoš</dc:creator>
  <cp:keywords/>
  <dc:description/>
  <cp:lastModifiedBy>Stanislav Tanczoš</cp:lastModifiedBy>
  <dcterms:created xsi:type="dcterms:W3CDTF">2023-11-07T18:38:07Z</dcterms:created>
  <dcterms:modified xsi:type="dcterms:W3CDTF">2023-11-07T18:38:09Z</dcterms:modified>
  <cp:category/>
  <cp:version/>
  <cp:contentType/>
  <cp:contentStatus/>
</cp:coreProperties>
</file>